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AFRA MAIO 2016" sheetId="1" r:id="rId1"/>
  </sheets>
  <calcPr calcId="145621"/>
</workbook>
</file>

<file path=xl/calcChain.xml><?xml version="1.0" encoding="utf-8"?>
<calcChain xmlns="http://schemas.openxmlformats.org/spreadsheetml/2006/main">
  <c r="AF62" i="1" l="1"/>
  <c r="S62" i="1"/>
  <c r="R62" i="1"/>
  <c r="L62" i="1"/>
  <c r="AE61" i="1"/>
  <c r="AE60" i="1"/>
  <c r="AE59" i="1"/>
  <c r="AE58" i="1"/>
  <c r="AH57" i="1"/>
  <c r="AE57" i="1"/>
  <c r="AH56" i="1"/>
  <c r="AE56" i="1"/>
  <c r="AE55" i="1"/>
  <c r="AG54" i="1"/>
  <c r="AH54" i="1" s="1"/>
  <c r="AE54" i="1"/>
  <c r="AH53" i="1"/>
  <c r="AE53" i="1"/>
  <c r="AH52" i="1"/>
  <c r="AE52" i="1"/>
  <c r="AH51" i="1"/>
  <c r="AE51" i="1"/>
  <c r="AH50" i="1"/>
  <c r="AE50" i="1"/>
  <c r="AG49" i="1"/>
  <c r="AH49" i="1" s="1"/>
  <c r="AE49" i="1"/>
  <c r="AH48" i="1"/>
  <c r="AE48" i="1"/>
  <c r="AH47" i="1"/>
  <c r="AE47" i="1"/>
  <c r="AH44" i="1"/>
  <c r="AG44" i="1"/>
  <c r="AE44" i="1"/>
  <c r="AH43" i="1"/>
  <c r="AG43" i="1"/>
  <c r="AE43" i="1"/>
  <c r="AH42" i="1"/>
  <c r="AG42" i="1"/>
  <c r="AE42" i="1"/>
  <c r="AH41" i="1"/>
  <c r="AG41" i="1"/>
  <c r="AE41" i="1"/>
  <c r="AH40" i="1"/>
  <c r="AE40" i="1"/>
  <c r="AH39" i="1"/>
  <c r="AG39" i="1"/>
  <c r="AE39" i="1"/>
  <c r="AH38" i="1"/>
  <c r="AG38" i="1"/>
  <c r="AC38" i="1"/>
  <c r="AE38" i="1" s="1"/>
  <c r="A38" i="1"/>
  <c r="A39" i="1" s="1"/>
  <c r="A40" i="1" s="1"/>
  <c r="A41" i="1" s="1"/>
  <c r="A42" i="1" s="1"/>
  <c r="A43" i="1" s="1"/>
  <c r="A44" i="1" s="1"/>
  <c r="A31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G37" i="1"/>
  <c r="AH37" i="1" s="1"/>
  <c r="AD37" i="1"/>
  <c r="AE37" i="1" s="1"/>
  <c r="AG36" i="1"/>
  <c r="AH36" i="1" s="1"/>
  <c r="AE36" i="1"/>
  <c r="AC36" i="1"/>
  <c r="AC62" i="1" s="1"/>
  <c r="AH32" i="1"/>
  <c r="AE31" i="1"/>
  <c r="AE30" i="1"/>
  <c r="AH29" i="1"/>
  <c r="AH28" i="1"/>
  <c r="AG28" i="1"/>
  <c r="AG27" i="1"/>
  <c r="AH27" i="1" s="1"/>
  <c r="AH26" i="1"/>
  <c r="AE26" i="1"/>
  <c r="AG25" i="1"/>
  <c r="AH25" i="1" s="1"/>
  <c r="AE25" i="1"/>
  <c r="AG24" i="1"/>
  <c r="AH24" i="1" s="1"/>
  <c r="AE24" i="1"/>
  <c r="AG23" i="1"/>
  <c r="AH23" i="1" s="1"/>
  <c r="AE23" i="1"/>
  <c r="AG22" i="1"/>
  <c r="AH22" i="1" s="1"/>
  <c r="AE22" i="1"/>
  <c r="AG21" i="1"/>
  <c r="AH21" i="1" s="1"/>
  <c r="AE21" i="1"/>
  <c r="AG20" i="1"/>
  <c r="AG62" i="1" s="1"/>
  <c r="AE20" i="1"/>
  <c r="AH19" i="1"/>
  <c r="AE19" i="1"/>
  <c r="AH18" i="1"/>
  <c r="AE18" i="1"/>
  <c r="A18" i="1"/>
  <c r="A19" i="1" s="1"/>
  <c r="A20" i="1" s="1"/>
  <c r="A21" i="1" s="1"/>
  <c r="A22" i="1" s="1"/>
  <c r="A23" i="1" s="1"/>
  <c r="A24" i="1" s="1"/>
  <c r="A25" i="1" s="1"/>
  <c r="A26" i="1" s="1"/>
  <c r="AH17" i="1"/>
  <c r="AD17" i="1"/>
  <c r="AD62" i="1" s="1"/>
  <c r="AH20" i="1" l="1"/>
  <c r="AH62" i="1" s="1"/>
  <c r="AE17" i="1"/>
  <c r="AE62" i="1" s="1"/>
</calcChain>
</file>

<file path=xl/sharedStrings.xml><?xml version="1.0" encoding="utf-8"?>
<sst xmlns="http://schemas.openxmlformats.org/spreadsheetml/2006/main" count="1122" uniqueCount="445">
  <si>
    <t>PODER EXECUTIVO MUNICIPAL</t>
  </si>
  <si>
    <t>PRESTAÇÃO DE CONTAS MENSAL - EXERCÍCIO 2016</t>
  </si>
  <si>
    <t>RESOLUÇÃO Nº 87, DE 28 DE NOVEMBRO DE 2013 - TRIBUNAL DE CONTAS DO ESTADO DO ACRE</t>
  </si>
  <si>
    <t>Manual de Referência - Anexos IV, VI, VII e VIII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</si>
  <si>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</si>
  <si>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</si>
  <si>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</si>
  <si>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</si>
  <si>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</si>
  <si>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</si>
  <si>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</si>
  <si>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</si>
  <si>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</si>
  <si>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</si>
  <si>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</si>
  <si>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</si>
  <si>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</si>
  <si>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</si>
  <si>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</si>
  <si>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</si>
  <si>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</si>
  <si>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</si>
  <si>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</si>
  <si>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</si>
  <si>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</si>
  <si>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</si>
  <si>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</si>
  <si>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em 2014</t>
  </si>
  <si>
    <t>Em andamento em 2014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</si>
  <si>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</si>
  <si>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</si>
  <si>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</si>
  <si>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</si>
  <si>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</si>
  <si>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</si>
  <si>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</si>
  <si>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</si>
  <si>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</si>
  <si>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</si>
  <si>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</si>
  <si>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</si>
  <si>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</si>
  <si>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</si>
  <si>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</si>
  <si>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</si>
  <si>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</si>
  <si>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</si>
  <si>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</si>
  <si>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</si>
  <si>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</si>
  <si>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</si>
  <si>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</si>
  <si>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</si>
  <si>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</si>
  <si>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</si>
  <si>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>Executado até 2015</t>
  </si>
  <si>
    <t xml:space="preserve"> Executado no Exercício 2016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</si>
  <si>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</si>
  <si>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</si>
  <si>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</si>
  <si>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</si>
  <si>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</si>
  <si>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</si>
  <si>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</si>
  <si>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</si>
  <si>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</si>
  <si>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</si>
  <si>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</si>
  <si>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</si>
  <si>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</si>
  <si>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</si>
  <si>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</si>
  <si>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</si>
  <si>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</si>
  <si>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</si>
  <si>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</si>
  <si>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</si>
  <si>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</si>
  <si>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</si>
  <si>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</si>
  <si>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</si>
  <si>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</si>
  <si>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</si>
  <si>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</si>
  <si>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</si>
  <si>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</si>
  <si>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</si>
  <si>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</si>
  <si>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</si>
  <si>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</si>
  <si>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</si>
  <si>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</si>
  <si>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</si>
  <si>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</si>
  <si>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</si>
  <si>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(af)</t>
  </si>
  <si>
    <t xml:space="preserve">(ag) </t>
  </si>
  <si>
    <t>(ah) = (af) + (ag)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</si>
  <si>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</si>
  <si>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</si>
  <si>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</si>
  <si>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</si>
  <si>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</si>
  <si>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</si>
  <si>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</si>
  <si>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</si>
  <si>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</si>
  <si>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</si>
  <si>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</si>
  <si>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</si>
  <si>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</si>
  <si>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</si>
  <si>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</si>
  <si>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</si>
  <si>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</si>
  <si>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</si>
  <si>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</si>
  <si>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</si>
  <si>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</si>
  <si>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</si>
  <si>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 xml:space="preserve">047 / 2015 – CEL/PMRB </t>
  </si>
  <si>
    <t>002/2015/CEL /PMRB</t>
  </si>
  <si>
    <t>PREGÃO PRESENCIAL SRP</t>
  </si>
  <si>
    <t>MENOR PREÇO</t>
  </si>
  <si>
    <t>Aquisição de marmitex, para atender ao Convênio n° 784757/MAPA/2013</t>
  </si>
  <si>
    <t>11.485 de 27/01/2015</t>
  </si>
  <si>
    <t>008/2015</t>
  </si>
  <si>
    <t>M. CARLOTA DA SILVA.</t>
  </si>
  <si>
    <t xml:space="preserve">12.979.426/0001-18 </t>
  </si>
  <si>
    <t>11.504 de 26/02/2015</t>
  </si>
  <si>
    <t>784757/2013/ MAPA</t>
  </si>
  <si>
    <t>33.90.39.00</t>
  </si>
  <si>
    <t>1º</t>
  </si>
  <si>
    <t>Aditivo de Prazo - o contrato é de recurso de Convênio e foi aditivado porqê a SAFRA ainda não concluiu o objeto</t>
  </si>
  <si>
    <t>-</t>
  </si>
  <si>
    <t>FINALIZADO</t>
  </si>
  <si>
    <t>175/2015 CPL/PMRB</t>
  </si>
  <si>
    <t>004/2015</t>
  </si>
  <si>
    <t>Constitui objeto deste a contratação de empresa especializada para elaboração e confecção de material gráfico</t>
  </si>
  <si>
    <t>11.569 de 05/06/2015</t>
  </si>
  <si>
    <t>22/2015</t>
  </si>
  <si>
    <t xml:space="preserve">J.S. DOS REIS -ME </t>
  </si>
  <si>
    <t xml:space="preserve">11.975.764/0001-19 </t>
  </si>
  <si>
    <t>11.622 de 19/08/2015</t>
  </si>
  <si>
    <t>1 RP</t>
  </si>
  <si>
    <t>Aditivo de Prazo - o contrato é de recurso de Convênio e foi aditivado apenas para realizar o pagamento, visto que no final de 2015 deu problema no SICONV e ficou em restos a pagar, sendo realizado em 2016</t>
  </si>
  <si>
    <t>233/2015</t>
  </si>
  <si>
    <t>015/2015</t>
  </si>
  <si>
    <t>Contratação de empresa para locação de tendas e pisos elevados.</t>
  </si>
  <si>
    <t>11.618 de 13/08/2015</t>
  </si>
  <si>
    <t>25/2015</t>
  </si>
  <si>
    <t>KAMPÔ PROMOÇÕES E EVENTOS LTDA</t>
  </si>
  <si>
    <t>09.441.345/0001-55</t>
  </si>
  <si>
    <t>11.639 de 11/09/2015</t>
  </si>
  <si>
    <t>308/2015 - CEL/PMRB</t>
  </si>
  <si>
    <t>NÃO CONSTSA</t>
  </si>
  <si>
    <t>TOMADA DE PREÇOS 026/2015</t>
  </si>
  <si>
    <t>Contratação de empresa especializada para realização de Diagnostico, Capacitação, Divulgação e Fomento à Prtodução de Hortaliças para atender as necessidades da SAFRA</t>
  </si>
  <si>
    <t>11.705 de 18/12/2015</t>
  </si>
  <si>
    <t>001/2016</t>
  </si>
  <si>
    <t>AÇÃO EXECUTIVA</t>
  </si>
  <si>
    <t>09.344.459/0001-87</t>
  </si>
  <si>
    <t>11.716 de 06/01/2016</t>
  </si>
  <si>
    <t>203/2015</t>
  </si>
  <si>
    <t>025/2015</t>
  </si>
  <si>
    <t>PREGÃO PRESENCIAL SRP 070/2015</t>
  </si>
  <si>
    <t>Contratação de empresa para para fornecimento de material de concumo (material para manutenção de veículos- peças e componentes originais de 1ª linha, novas e sem uso), dos iten 05, com percentual de 4,10%.</t>
  </si>
  <si>
    <t>11.598 de 16/07/2015</t>
  </si>
  <si>
    <t>002/2016</t>
  </si>
  <si>
    <t>M. J. JUNIOR</t>
  </si>
  <si>
    <t>10.215.697/0001-71</t>
  </si>
  <si>
    <t>11.738 de 05/02/2016</t>
  </si>
  <si>
    <t>33.90.30.00</t>
  </si>
  <si>
    <t>000123/2015 - CPL</t>
  </si>
  <si>
    <t>0020//2015</t>
  </si>
  <si>
    <t>PREGÃO PRESENCIAL SRP 041/2015</t>
  </si>
  <si>
    <t>Fornecimento de água mineral, no item 01, com o valor unitário de R$ 9,30 (nove reais e trinta centavos), no item 02, com valor unitário de R$ 3,90 (três reais e noventa centavos) e no item 03, com o valor unitário de R$ 17,00 (dezessete reais), para atender às necessidades da Secretaria Municipal de Agricultura e Floresta</t>
  </si>
  <si>
    <t>11.565 de 29/05/2015</t>
  </si>
  <si>
    <t>003/2016</t>
  </si>
  <si>
    <t xml:space="preserve">R. MARTINS DA COSTA - ME </t>
  </si>
  <si>
    <t>04.590.435/0001-94</t>
  </si>
  <si>
    <t>11.501 de 23/02/2015</t>
  </si>
  <si>
    <t>020/2015</t>
  </si>
  <si>
    <t>EMPRESA MUNICIPAL DE URBANIZAÇÃO DE RIOBRANCO</t>
  </si>
  <si>
    <t>Contratação de empresa para para fornecimento de material de concumo (material para manutenção de veículos- peças e componentes originais de 1ª linha, novas e sem uso), dos itens 06 e 09, com percentual de 4,10%.</t>
  </si>
  <si>
    <t>004/2016</t>
  </si>
  <si>
    <t>RONDOMAZA</t>
  </si>
  <si>
    <t>09.468.769/0001-03</t>
  </si>
  <si>
    <t>11.745 de 19/02/2016</t>
  </si>
  <si>
    <t>0009836-8/2015</t>
  </si>
  <si>
    <t>116/2015</t>
  </si>
  <si>
    <t>PREGÃO PRESENCIAL SRP 240/2015</t>
  </si>
  <si>
    <t>Contratação de empresa para aquisição de material de consumo (água potável em carro pipa)</t>
  </si>
  <si>
    <t>11.752 de 01/03/2016</t>
  </si>
  <si>
    <t>005/2016</t>
  </si>
  <si>
    <t>COMERCIAL SOUZA</t>
  </si>
  <si>
    <t>08.581.016/0001-47</t>
  </si>
  <si>
    <t>026/2015</t>
  </si>
  <si>
    <t>PREGÃO PRESENCIAL 001/2016</t>
  </si>
  <si>
    <t>Aquisição de 02 (duas) GraddesAradoras e 01 (uma) Grade Niveladora, visando atender ao CR Nº 1003340-91/2012</t>
  </si>
  <si>
    <t>11.754 de 03/03/2016</t>
  </si>
  <si>
    <t>007/2016</t>
  </si>
  <si>
    <t>D. L. RAMOS</t>
  </si>
  <si>
    <t>05.146.814/0001-52</t>
  </si>
  <si>
    <t>25/02/206</t>
  </si>
  <si>
    <t>781650/2012/ MDA</t>
  </si>
  <si>
    <t>44.90.52.00</t>
  </si>
  <si>
    <t>067/2016</t>
  </si>
  <si>
    <t>PREGÃO PRESENCIAL 002/2016</t>
  </si>
  <si>
    <t xml:space="preserve">Aquisição de 02 (duas) batedeiras de cereais, visando atender ao Contrato de Repasse nº 1004574-60/2013/MAPA.  </t>
  </si>
  <si>
    <t>11.748 de 24/02/2016</t>
  </si>
  <si>
    <t>008/2016</t>
  </si>
  <si>
    <t>11.765 de 18/03/2016</t>
  </si>
  <si>
    <t>1 E 6</t>
  </si>
  <si>
    <t>783759/2013/ MAPA</t>
  </si>
  <si>
    <t>0023628-3/2015</t>
  </si>
  <si>
    <t>PREGÃO PRESENCIAL 819/2015</t>
  </si>
  <si>
    <t>Aquisição de material de consumo higiene e limpeza</t>
  </si>
  <si>
    <t>11.731 de 27/01/2016</t>
  </si>
  <si>
    <t>006/2016</t>
  </si>
  <si>
    <t>M &amp; R DISTRIBUIDORA LTDA</t>
  </si>
  <si>
    <t>11.001.135/0001-98</t>
  </si>
  <si>
    <t>001/16</t>
  </si>
  <si>
    <t>SESP - SECRETARIA DE ESTADO E SEGURANÇA PÚBLICA</t>
  </si>
  <si>
    <t>075/2016</t>
  </si>
  <si>
    <t>PREGÃO ELETRÔNICO 002/2016</t>
  </si>
  <si>
    <t>Aquisição de veículo utilitário, 02 (duas) caminhonetes</t>
  </si>
  <si>
    <t>11.759 de 10/03/2016</t>
  </si>
  <si>
    <t>010/2016</t>
  </si>
  <si>
    <t>AGRO NORTE</t>
  </si>
  <si>
    <t>04.582.979/0001-04</t>
  </si>
  <si>
    <t>11.778 de 08/04/2016</t>
  </si>
  <si>
    <t>807315/2014/ MDA/CAIXA</t>
  </si>
  <si>
    <t>149/2015</t>
  </si>
  <si>
    <t>010/2015</t>
  </si>
  <si>
    <t>PREGÃO PRESENCIAL 056/2015</t>
  </si>
  <si>
    <t>Aquisição de material de consumo adubo granulado, esterco de galinha e isca formicida granulada</t>
  </si>
  <si>
    <t>11.573 de 11/06/2015</t>
  </si>
  <si>
    <t>011/2016</t>
  </si>
  <si>
    <t>DEL CORSO</t>
  </si>
  <si>
    <t>01.973.242/0001-24</t>
  </si>
  <si>
    <t>11.804 de 13/05/2016</t>
  </si>
  <si>
    <t>SEMEIA - SECRETARIA MUNICIPAL DE MEIO AMBIENTE</t>
  </si>
  <si>
    <t>368/2015</t>
  </si>
  <si>
    <t>015/2016</t>
  </si>
  <si>
    <t>PREGÃO PRESENCIAL 013/2016</t>
  </si>
  <si>
    <t>Aquisição de diversos materiais de consumo e permanente (elétricos, hidráulicos, pintura, ferramenta, utensílios e outros) objetivando atender as necessidades da Departamento de Produção Agrícola da SAFRA</t>
  </si>
  <si>
    <t>013/2016</t>
  </si>
  <si>
    <t>ELETROFER COMÉRCIO DE MATERIAIS E CONSTRUÇÃO LTDA</t>
  </si>
  <si>
    <t xml:space="preserve">02.828.376/0001-14 </t>
  </si>
  <si>
    <t>11.818 de 03/006/2016</t>
  </si>
  <si>
    <t>11.764 de 17/03/2016</t>
  </si>
  <si>
    <t>0025619-5/2015</t>
  </si>
  <si>
    <t>PREGÃO PRESENCIAL 003/2016</t>
  </si>
  <si>
    <t>Aquisição de baterias para atender as demandas da frota de veículos da SAFRA.</t>
  </si>
  <si>
    <t>11.728 de 13/01/2016</t>
  </si>
  <si>
    <t>014/2016</t>
  </si>
  <si>
    <t>AGUIA AZUL PNEUS LTDA</t>
  </si>
  <si>
    <t>05.391.917/0001-88</t>
  </si>
  <si>
    <t>11.819 de 06/06/2016</t>
  </si>
  <si>
    <t>18/05/206</t>
  </si>
  <si>
    <t>11.744 de 18/02/2016</t>
  </si>
  <si>
    <t>184/2016</t>
  </si>
  <si>
    <t>PREGÃO PRESENCIAL 004/2016 - CEL/PMRB</t>
  </si>
  <si>
    <t>Aquisição de material de consumo (Lona Plástica)</t>
  </si>
  <si>
    <t>0013444-7/2015</t>
  </si>
  <si>
    <t>021/2015</t>
  </si>
  <si>
    <t>PREGÃO PRESENCIAL 402/2015</t>
  </si>
  <si>
    <t>Aquisição de material de expediente (material gráfico)</t>
  </si>
  <si>
    <t>11.586 de 01/06/2016</t>
  </si>
  <si>
    <t>016/2016</t>
  </si>
  <si>
    <t>J. N. ARRUDA</t>
  </si>
  <si>
    <t xml:space="preserve">10.706.186/0001-52 </t>
  </si>
  <si>
    <t>TERMOS ADITIVOS - CONTRATOS CONTÍNUOS</t>
  </si>
  <si>
    <t>303/2010</t>
  </si>
  <si>
    <t>028/2010</t>
  </si>
  <si>
    <t>Pregão Presencial para Registro de Preços</t>
  </si>
  <si>
    <t>Contratação de empresa especializada em prestação de serviços de vigilância patrimonial armada.</t>
  </si>
  <si>
    <t>10.384 de 23/09/2010</t>
  </si>
  <si>
    <t>012/2011</t>
  </si>
  <si>
    <t>ESTAÇÃO VIP SEGURANÇA LTDA</t>
  </si>
  <si>
    <t>09.228.233/0001-10</t>
  </si>
  <si>
    <t>10.545 de 11/05/2011</t>
  </si>
  <si>
    <t>8°</t>
  </si>
  <si>
    <t>11.655 de 05/10/2015</t>
  </si>
  <si>
    <t>Aditivo de Prazo e Preço</t>
  </si>
  <si>
    <t>004/2010</t>
  </si>
  <si>
    <t>10434 de 0712/2010</t>
  </si>
  <si>
    <t>Secretaria Municipal de Administração - SEAD</t>
  </si>
  <si>
    <t>10.434 de 0712/2010</t>
  </si>
  <si>
    <t>CONTRATO ENCERRADO</t>
  </si>
  <si>
    <t>534/2013</t>
  </si>
  <si>
    <t>008/2014</t>
  </si>
  <si>
    <t>Prestação de Serviços Terceirizados de Forma Indireta e Contínua mediente Seção ou Locação de Mão de Obra (Cargos: Auxiliar de Limpeza, Auxiliar de Serviços Diversos, Recepcionista, Motorista, Agente de Portaria e Motoboy)</t>
  </si>
  <si>
    <t>11.318 de 02/06/2014</t>
  </si>
  <si>
    <t>012/2015</t>
  </si>
  <si>
    <t xml:space="preserve">A.C.C.A. SERVIÇOS E COMÉRCIO LTDA </t>
  </si>
  <si>
    <t>14.268.627/0001-32</t>
  </si>
  <si>
    <t>11.536 de 20/04/2015</t>
  </si>
  <si>
    <t>006/2014</t>
  </si>
  <si>
    <t>11.354 de 23/07/2014</t>
  </si>
  <si>
    <t>CÂMARA MUNICIPAL DE RIO BRANCO</t>
  </si>
  <si>
    <t>067/2011</t>
  </si>
  <si>
    <t>035/2011</t>
  </si>
  <si>
    <t>Contratação de empresa para prestação de serviços terceirizados especializados em suporte de atividade auxiliares, limpeza e conservação.</t>
  </si>
  <si>
    <t>10.644 de 27/09/2011</t>
  </si>
  <si>
    <t xml:space="preserve">023/2012 </t>
  </si>
  <si>
    <t>J.W.C MULTISERVIÇOS LTDA</t>
  </si>
  <si>
    <t>04.090.759/0001-63</t>
  </si>
  <si>
    <t>10.814 de 05/06/2012</t>
  </si>
  <si>
    <t>6º</t>
  </si>
  <si>
    <t>11.648 de 24/09/2015</t>
  </si>
  <si>
    <t xml:space="preserve">Aditivo de Prazo </t>
  </si>
  <si>
    <t>02/2011</t>
  </si>
  <si>
    <t>Secretaria Municipal de Meio ambiente - SEMEIA</t>
  </si>
  <si>
    <t>180/2013</t>
  </si>
  <si>
    <t>076/2013</t>
  </si>
  <si>
    <t>Contratação de empresa para serviços de limpeza e conservaçãon dos mercados muncipais  e centros comerciais.</t>
  </si>
  <si>
    <t>11.048 de 15/05/2013</t>
  </si>
  <si>
    <t>027/2013</t>
  </si>
  <si>
    <t>COOPERATIVA DE TRABALHARDORES AUTÔNOMOS EM SERVIÇOS GERAIS - COOPSERGE</t>
  </si>
  <si>
    <t>03.713.023/0001-31</t>
  </si>
  <si>
    <t>11.092 de 18/07/2013</t>
  </si>
  <si>
    <t>2º</t>
  </si>
  <si>
    <t>11.607 de 28/07/2015</t>
  </si>
  <si>
    <t>39920-5/2011</t>
  </si>
  <si>
    <t>015/2012</t>
  </si>
  <si>
    <t>Contratação de empresa para a prestação terceirizada de apoio administrativo e operacional, de natureza contínua.</t>
  </si>
  <si>
    <t>10.736 de 10/02/2012</t>
  </si>
  <si>
    <t>010/2013</t>
  </si>
  <si>
    <t>TEIXEIRA &amp; AGUIAR LTDA</t>
  </si>
  <si>
    <t>02.600.863/0001-25</t>
  </si>
  <si>
    <t xml:space="preserve">11.033 de 23/04/2013 </t>
  </si>
  <si>
    <t>11419 de 22/10/2014</t>
  </si>
  <si>
    <t>Aditivo de Prazo</t>
  </si>
  <si>
    <t>116/2012</t>
  </si>
  <si>
    <t>10850 de 26/07/2012</t>
  </si>
  <si>
    <t>Secretaria de Estado de Educação e Esporte - SEE</t>
  </si>
  <si>
    <t>10.850 de 26/07/2012</t>
  </si>
  <si>
    <t>CONTRATO ROMPIDO PELA EMPRESA</t>
  </si>
  <si>
    <t>001/2013</t>
  </si>
  <si>
    <t>Contratação de empresa especializada em locação de impressora multifuncional, com fornecimento de todo material necessário, exceto papel A4, para realização do serviço, tecnologia digital laser, led ou superior</t>
  </si>
  <si>
    <t>10.989 de 18/02/2013</t>
  </si>
  <si>
    <t>009/2014</t>
  </si>
  <si>
    <t>DUX COMÉRCIO REPRESENTAÇÕES IMPORTAÇÕES E EXPORTAÇÕES LTDA</t>
  </si>
  <si>
    <t>05.502.105/0001-62</t>
  </si>
  <si>
    <t>11267 de 21/03/2014</t>
  </si>
  <si>
    <t>11.682 de 17/11/2015</t>
  </si>
  <si>
    <t>003/2013</t>
  </si>
  <si>
    <t>11.013 de 22/03/2013</t>
  </si>
  <si>
    <t>Tribunal de Contas do Estado do Acre - TCU</t>
  </si>
  <si>
    <t>0014174-8/2013</t>
  </si>
  <si>
    <t>733/2013</t>
  </si>
  <si>
    <t>Pregão para Registro de Preços</t>
  </si>
  <si>
    <t>Contratação de empresa para locação de purificadores de água, visando atender às necessidades da Secretaria.</t>
  </si>
  <si>
    <t>11.080 de 13/08/2013</t>
  </si>
  <si>
    <t>003/2014</t>
  </si>
  <si>
    <t>V. L. F. GASPAR - ME</t>
  </si>
  <si>
    <t>06.255.086/0001-80</t>
  </si>
  <si>
    <t>11.239 de 10/02/2014</t>
  </si>
  <si>
    <t>11.742 de 18/02/2016</t>
  </si>
  <si>
    <t>08/2013</t>
  </si>
  <si>
    <t>Secretaria de Estado da Gestão Administrativa - SGA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</si>
  <si>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</si>
  <si>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>11.735 de 02/02/2016</t>
  </si>
  <si>
    <t xml:space="preserve">009/2016 </t>
  </si>
  <si>
    <t>ISAO CONSULTORIA ORGANIZACIONAL LTDA - EPP.</t>
  </si>
  <si>
    <t>17.189.998/0001-17</t>
  </si>
  <si>
    <t>28/03/206</t>
  </si>
  <si>
    <t>11.771 de 30/03/2016</t>
  </si>
  <si>
    <t>23107.015613/2014-62</t>
  </si>
  <si>
    <t>PREGÃO ELETRÔNICO 016/2015</t>
  </si>
  <si>
    <t>Prestação de Serviços de Vigilância Patrimonial Ostensiva Armada</t>
  </si>
  <si>
    <t>012/2016</t>
  </si>
  <si>
    <t>11.803 de 12/05/2016</t>
  </si>
  <si>
    <t>03/05/207</t>
  </si>
  <si>
    <t>73/2015</t>
  </si>
  <si>
    <t>DOU nº 116 de 22/06/2015</t>
  </si>
  <si>
    <t>Universidade Federal do Acre - UFAC</t>
  </si>
  <si>
    <t>CONTRATOS COMPRA DIRETA</t>
  </si>
  <si>
    <t>DIRETA</t>
  </si>
  <si>
    <t>Aquisição de peças para manutenção da frota de motos, pertencentes a Secretaria Municipal de Agricultura e floresta - SAFRA</t>
  </si>
  <si>
    <t>E. O. MORAES</t>
  </si>
  <si>
    <t>03.263.307/0001-73</t>
  </si>
  <si>
    <t>AGUARDANDO EMPRESÁRIO REGULARIZAR DOCUMENTAÇÃO</t>
  </si>
  <si>
    <t xml:space="preserve">Aquisição de Condicionador de Ar visando atender as necessidades da SAFRA. </t>
  </si>
  <si>
    <t>11.743 de 17/02/2016</t>
  </si>
  <si>
    <t>J. R. ASSESSORIA</t>
  </si>
  <si>
    <t>18.285.648/0001-17</t>
  </si>
  <si>
    <t>11.755 de 19/02/2016</t>
  </si>
  <si>
    <t>Contratação direta de empresa especializada em serviços de locação de tendas piramidais de 12 X 12, (08 unidades), para realização da Feira do Peixe, pela SAFRA, no período da Semana Santa.</t>
  </si>
  <si>
    <t>11.770 de 29/03/2016</t>
  </si>
  <si>
    <t xml:space="preserve">09.441.345/0001-55 </t>
  </si>
  <si>
    <t>Contratação direta de empresa especializada em serviços de limpeza, manutenção de Ar- condicionado de 12000 BTU’s , 18000 BTU’s e 24000 BTU’s, troca de compressor de Ar- condicionado de 12000 BTU’s e 24000 BTU’s e troca de placa de Ar- condicionado de 24000 BTU’s, visando atender as necessidades da Secretaria Municipal de Agricultura e Floresta – SAFRA</t>
  </si>
  <si>
    <t>11.763 de 16/03/2016</t>
  </si>
  <si>
    <t>AMAZONAS COMÉRCIO SERVIÇOS E REPRESENTAÇÃO  LTDA - ME</t>
  </si>
  <si>
    <t>08.580.940/0001-09</t>
  </si>
  <si>
    <t>Contratação de pessoa física para realização do Serviço de operador de Escavadeira Hidráulica, junto aos produtores ruraus da Comunidade Transacreana.</t>
  </si>
  <si>
    <t>JHON LENON VIANA  DE SOUZA BRITO</t>
  </si>
  <si>
    <t xml:space="preserve">013.014.072-40 </t>
  </si>
  <si>
    <t>33.90.36.00</t>
  </si>
  <si>
    <t>Contratação de pessoa física para realização dos Serviços de reforma (serviços de solda e pintura) de bancas de feiras medindo 1,60 m de comprimento x 0,90 m de largura e 0,95 m de altura</t>
  </si>
  <si>
    <t>JACKSON ARAÚJO RODRIGUES</t>
  </si>
  <si>
    <t xml:space="preserve">774.205.432-91 </t>
  </si>
  <si>
    <t>11.781 de 13/04/2016</t>
  </si>
  <si>
    <t>Contratação de pessoa física para realizar Serviço de manutenção elétrica preventiva e corretiva nos mercados Elias Mansour, Centro de Abastecimento Francisco Marinheiro e Centro Comercial Luiz Galvez</t>
  </si>
  <si>
    <t>SIDHARTA SAMUEL SALES DE ANDRADE</t>
  </si>
  <si>
    <t xml:space="preserve">022.345.182-70 </t>
  </si>
  <si>
    <t>Contratação de pessoa física, para realização de serviços de Assistência Técnica em Agroecologia e Produção Orgânica, priorizando os produtores rurais que participam da feira de produtos orgânicos apoiada pelo Município de Rio Branco</t>
  </si>
  <si>
    <t>11.779 de 11/04/2016</t>
  </si>
  <si>
    <t xml:space="preserve">LUCÉLIA FILGUEIRA DE SOUZA </t>
  </si>
  <si>
    <t>523.154.522-87</t>
  </si>
  <si>
    <t>11.783 de 15/04/2016</t>
  </si>
  <si>
    <t>009/2016</t>
  </si>
  <si>
    <t>Contratação de empresa especializada em fornecimento de material de consumo para Tratores Agrícolas pertencentes a esta secretaria</t>
  </si>
  <si>
    <t>MOTORAUTO VEICULOS E MAQUINAS LTDA</t>
  </si>
  <si>
    <t xml:space="preserve">04.043.451/0001-67 </t>
  </si>
  <si>
    <t>11.794 de 02/05/2016</t>
  </si>
  <si>
    <t>Contratação de profissional na área de comunicação para divulgação do sistema de comercialização da produção, vinculada à Secretaria de Agricultura e Floresta- SAFRA</t>
  </si>
  <si>
    <t>JORGE LUIZ VERAS DE OLIVEIRA</t>
  </si>
  <si>
    <t xml:space="preserve">749.713.602-04 </t>
  </si>
  <si>
    <t>Contratação de empresa especializada nos serviços de construção de balcão, suporte e divisórias em madeira e instalação de rede hidráulica e de esgoto</t>
  </si>
  <si>
    <t>ABREU DE SOUZA E CIA LTDA</t>
  </si>
  <si>
    <t>21.214.851/0001-07</t>
  </si>
  <si>
    <t>Contratação de Pessoa Juridica profissional, na área de serviços hora/maquina com equipamentos Agrícolas para o plantio da Safrinha 2016, na região do PA Carão/Transacreana, visando atender as necessidades da Secretaria Municipal de Agricultura e Floresta – SAFRA.</t>
  </si>
  <si>
    <t>COOPERATIVA DOS TRABALHADORES RURAIS E MECANIZAÇÃO AGRÍCOLA DA TRANSACREANA – COOPMAT</t>
  </si>
  <si>
    <t>10.791.715/0001-63</t>
  </si>
  <si>
    <t>11.805 de 16/05/2016</t>
  </si>
  <si>
    <t>Contratação de empresa para prestação de serviços de alinhamento e cambagem, em veículos tipo caminhonete, utilitário e de passeio, visando atender as necessidades da Secretaria Municipal de Agricultura e Floresta – SAFRA</t>
  </si>
  <si>
    <t>BRAUMAR LTDA-ME</t>
  </si>
  <si>
    <t xml:space="preserve">02.485.501/0001-30 </t>
  </si>
  <si>
    <t>11.815 de 31/05/2016</t>
  </si>
  <si>
    <t>Contratação de empresa especializada em serviços gráficos: Confecção e impressão de banners com dimensões de 80x 120cm, em lona especial, em impressão 4x0; Confecção e impressão de banners com dimensões de 150x 200cm, em lona especial, em impressão 4x0 e Impressão de panfleto 14,5x 10 cm, em papel coucher 115 G, em impressão 4x0.</t>
  </si>
  <si>
    <t>11.806 de 17/05/2016</t>
  </si>
  <si>
    <t xml:space="preserve">J. O. ARRUDA -ME </t>
  </si>
  <si>
    <t xml:space="preserve"> Aquisição de Material Permanente a serem instalados no Mercado Álvaro Rocha (Mercado do Bosque). Com as seguintes especificações: Conjunto com 1 mesa e 4 cadeiras, mesa dobrável- em madeira de lei, tipo maçaranduba, pés em forma de X, MED. 0,75 altura, tampo de mesa 0.70X0.70X0,018. Cadeira em madeira de lei- top maçaranduba. ALT 0.77- ALT do assento 0,45.tampo do assento MED 0,36X0,39, Com 5 ripas e Bancos em madeira de lei- MED. 1,5. Comprimento, ALT 0,45.  Lateral assento 0.32 PÉS 0, 035 – EXP tampo 0,022.</t>
  </si>
  <si>
    <t>11.811 de 24/05/2016</t>
  </si>
  <si>
    <t>CENTRAL DE COOPERATIVAS DE PRODUÇÃO DOS MOVELEIROS E MARCENEIROS DO ESTADO DO ACRE-UNIMMAC</t>
  </si>
  <si>
    <t>13.740.272/0001-70</t>
  </si>
  <si>
    <t>Total</t>
  </si>
  <si>
    <r>
      <t xml:space="preserve">ÓRGÃO/ENTIDADE/FUNDO: </t>
    </r>
    <r>
      <rPr>
        <b/>
        <sz val="11"/>
        <color theme="1"/>
        <rFont val="Arial"/>
        <family val="2"/>
      </rPr>
      <t>Secretaria Municipal de Agricultura e Floresta - SAFRA</t>
    </r>
  </si>
  <si>
    <r>
      <t xml:space="preserve">MÊS/ANO: </t>
    </r>
    <r>
      <rPr>
        <b/>
        <sz val="11"/>
        <color theme="1"/>
        <rFont val="Arial"/>
        <family val="2"/>
      </rPr>
      <t>JANEIRO A MAIO/2016</t>
    </r>
  </si>
  <si>
    <r>
      <t xml:space="preserve">DATA DA ÚLTIMA ATUALIZAÇÃO: </t>
    </r>
    <r>
      <rPr>
        <b/>
        <sz val="11"/>
        <color theme="1"/>
        <rFont val="Arial"/>
        <family val="2"/>
      </rPr>
      <t>06/06/2016</t>
    </r>
  </si>
  <si>
    <r>
      <t xml:space="preserve">Nome do responsável pela elaboração: </t>
    </r>
    <r>
      <rPr>
        <b/>
        <sz val="11"/>
        <color theme="1"/>
        <rFont val="Arial"/>
        <family val="2"/>
      </rPr>
      <t>Julielda Lima da Cunha/ Sueli da Silva Martins/ Paulo Henrique Ramos de Souza</t>
    </r>
  </si>
  <si>
    <r>
      <t xml:space="preserve">Nome do titular do Órgão/Entidade/Fundo (no exercício do cargo): </t>
    </r>
    <r>
      <rPr>
        <b/>
        <sz val="11"/>
        <color theme="1"/>
        <rFont val="Arial"/>
        <family val="2"/>
      </rPr>
      <t>Mário Jorge da Silva Fadell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</si>
</sst>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6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3" fontId="2" fillId="0" borderId="1" xfId="0" applyNumberFormat="1" applyFont="1" applyFill="1" applyBorder="1" applyAlignment="1">
      <alignment vertical="center" wrapText="1"/>
    </xf>
    <xf numFmtId="9" fontId="2" fillId="0" borderId="1" xfId="2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43" fontId="4" fillId="0" borderId="2" xfId="0" applyNumberFormat="1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9" fontId="2" fillId="0" borderId="2" xfId="2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right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3" fontId="3" fillId="0" borderId="0" xfId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43" fontId="3" fillId="0" borderId="0" xfId="1" applyFont="1" applyFill="1" applyBorder="1" applyAlignment="1">
      <alignment horizontal="right" vertical="center" wrapText="1"/>
    </xf>
    <xf numFmtId="49" fontId="3" fillId="0" borderId="0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9" fontId="2" fillId="0" borderId="22" xfId="2" applyFont="1" applyFill="1" applyBorder="1" applyAlignment="1">
      <alignment horizontal="center" vertical="center" wrapText="1"/>
    </xf>
    <xf numFmtId="4" fontId="2" fillId="0" borderId="22" xfId="0" applyNumberFormat="1" applyFont="1" applyFill="1" applyBorder="1" applyAlignment="1">
      <alignment horizontal="right" vertical="center" wrapText="1"/>
    </xf>
    <xf numFmtId="43" fontId="2" fillId="0" borderId="22" xfId="1" applyFont="1" applyFill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3" fontId="2" fillId="0" borderId="22" xfId="0" applyNumberFormat="1" applyFont="1" applyFill="1" applyBorder="1" applyAlignment="1">
      <alignment horizontal="center" vertical="center" wrapText="1"/>
    </xf>
    <xf numFmtId="2" fontId="2" fillId="0" borderId="22" xfId="0" applyNumberFormat="1" applyFont="1" applyFill="1" applyBorder="1" applyAlignment="1">
      <alignment horizontal="center" vertical="center" wrapText="1"/>
    </xf>
    <xf numFmtId="43" fontId="3" fillId="0" borderId="24" xfId="1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43" fontId="3" fillId="0" borderId="24" xfId="1" applyFont="1" applyFill="1" applyBorder="1" applyAlignment="1">
      <alignment horizontal="right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3" fontId="2" fillId="0" borderId="24" xfId="0" applyNumberFormat="1" applyFont="1" applyFill="1" applyBorder="1" applyAlignment="1">
      <alignment horizontal="center" vertical="center" wrapText="1"/>
    </xf>
    <xf numFmtId="2" fontId="2" fillId="0" borderId="24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43" fontId="6" fillId="0" borderId="0" xfId="0" applyNumberFormat="1" applyFont="1" applyFill="1" applyAlignment="1">
      <alignment horizontal="left" vertical="center"/>
    </xf>
    <xf numFmtId="0" fontId="8" fillId="0" borderId="7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49" fontId="3" fillId="0" borderId="17" xfId="0" applyNumberFormat="1" applyFont="1" applyFill="1" applyBorder="1" applyAlignment="1">
      <alignment horizontal="center" vertical="center" wrapText="1"/>
    </xf>
    <xf numFmtId="4" fontId="3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14" fontId="2" fillId="0" borderId="10" xfId="0" applyNumberFormat="1" applyFont="1" applyFill="1" applyBorder="1" applyAlignment="1">
      <alignment horizontal="center" vertical="center" wrapText="1"/>
    </xf>
    <xf numFmtId="43" fontId="2" fillId="0" borderId="10" xfId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9" fontId="2" fillId="0" borderId="10" xfId="2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right" vertical="center" wrapText="1"/>
    </xf>
    <xf numFmtId="43" fontId="2" fillId="0" borderId="10" xfId="1" applyFont="1" applyFill="1" applyBorder="1" applyAlignment="1">
      <alignment horizontal="right" vertical="center" wrapText="1"/>
    </xf>
    <xf numFmtId="2" fontId="2" fillId="0" borderId="10" xfId="0" applyNumberFormat="1" applyFont="1" applyFill="1" applyBorder="1" applyAlignment="1">
      <alignment horizontal="center" vertical="center" wrapText="1"/>
    </xf>
    <xf numFmtId="2" fontId="2" fillId="0" borderId="10" xfId="0" applyNumberFormat="1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vertical="center"/>
    </xf>
    <xf numFmtId="43" fontId="2" fillId="0" borderId="1" xfId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43" fontId="2" fillId="0" borderId="1" xfId="1" applyFont="1" applyFill="1" applyBorder="1" applyAlignment="1">
      <alignment vertical="center" wrapText="1"/>
    </xf>
    <xf numFmtId="43" fontId="2" fillId="0" borderId="1" xfId="1" applyFont="1" applyFill="1" applyBorder="1" applyAlignment="1">
      <alignment horizontal="right" vertical="center"/>
    </xf>
    <xf numFmtId="14" fontId="2" fillId="0" borderId="1" xfId="0" applyNumberFormat="1" applyFont="1" applyFill="1" applyBorder="1" applyAlignment="1">
      <alignment vertical="center" wrapText="1"/>
    </xf>
    <xf numFmtId="0" fontId="3" fillId="0" borderId="21" xfId="0" applyFont="1" applyFill="1" applyBorder="1" applyAlignment="1">
      <alignment horizontal="center" vertical="center"/>
    </xf>
    <xf numFmtId="43" fontId="4" fillId="0" borderId="1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3" fontId="2" fillId="0" borderId="2" xfId="0" applyNumberFormat="1" applyFont="1" applyFill="1" applyBorder="1" applyAlignment="1">
      <alignment horizontal="right" vertical="center" wrapText="1"/>
    </xf>
    <xf numFmtId="14" fontId="2" fillId="0" borderId="2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 vertical="center"/>
    </xf>
    <xf numFmtId="10" fontId="2" fillId="0" borderId="1" xfId="2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43" fontId="2" fillId="0" borderId="5" xfId="1" applyFont="1" applyFill="1" applyBorder="1" applyAlignment="1">
      <alignment horizontal="center" vertical="center" wrapText="1"/>
    </xf>
    <xf numFmtId="9" fontId="2" fillId="0" borderId="5" xfId="2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right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right" vertical="center"/>
    </xf>
    <xf numFmtId="3" fontId="2" fillId="0" borderId="5" xfId="0" applyNumberFormat="1" applyFont="1" applyFill="1" applyBorder="1" applyAlignment="1">
      <alignment horizontal="right" vertical="center" wrapText="1"/>
    </xf>
    <xf numFmtId="14" fontId="2" fillId="0" borderId="5" xfId="0" applyNumberFormat="1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" fontId="3" fillId="0" borderId="5" xfId="0" applyNumberFormat="1" applyFont="1" applyFill="1" applyBorder="1" applyAlignment="1">
      <alignment vertical="center" wrapText="1"/>
    </xf>
    <xf numFmtId="4" fontId="3" fillId="0" borderId="6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22" xfId="0" applyFont="1" applyFill="1" applyBorder="1" applyAlignment="1">
      <alignment vertical="center" wrapText="1"/>
    </xf>
    <xf numFmtId="14" fontId="2" fillId="0" borderId="22" xfId="0" applyNumberFormat="1" applyFont="1" applyFill="1" applyBorder="1" applyAlignment="1">
      <alignment horizontal="center" vertical="center" wrapText="1"/>
    </xf>
    <xf numFmtId="43" fontId="2" fillId="0" borderId="22" xfId="1" applyFont="1" applyFill="1" applyBorder="1" applyAlignment="1">
      <alignment horizontal="righ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43" fontId="2" fillId="0" borderId="24" xfId="1" applyFont="1" applyFill="1" applyBorder="1" applyAlignment="1">
      <alignment horizontal="right" vertical="center" wrapText="1"/>
    </xf>
    <xf numFmtId="2" fontId="3" fillId="0" borderId="24" xfId="0" applyNumberFormat="1" applyFont="1" applyFill="1" applyBorder="1" applyAlignment="1">
      <alignment horizontal="center" vertical="center" wrapText="1"/>
    </xf>
    <xf numFmtId="2" fontId="3" fillId="0" borderId="24" xfId="0" applyNumberFormat="1" applyFont="1" applyFill="1" applyBorder="1" applyAlignment="1">
      <alignment vertical="center" wrapText="1"/>
    </xf>
    <xf numFmtId="3" fontId="3" fillId="0" borderId="24" xfId="0" applyNumberFormat="1" applyFont="1" applyFill="1" applyBorder="1" applyAlignment="1">
      <alignment vertical="center" wrapText="1"/>
    </xf>
    <xf numFmtId="14" fontId="3" fillId="0" borderId="24" xfId="0" applyNumberFormat="1" applyFont="1" applyFill="1" applyBorder="1" applyAlignment="1">
      <alignment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vertical="center" wrapText="1"/>
    </xf>
    <xf numFmtId="14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3" fontId="2" fillId="0" borderId="0" xfId="1" applyFont="1" applyFill="1" applyAlignment="1">
      <alignment vertical="center"/>
    </xf>
    <xf numFmtId="43" fontId="6" fillId="0" borderId="0" xfId="1" applyFont="1" applyFill="1" applyAlignment="1">
      <alignment vertical="center"/>
    </xf>
    <xf numFmtId="9" fontId="2" fillId="0" borderId="0" xfId="0" applyNumberFormat="1" applyFont="1" applyFill="1" applyAlignment="1">
      <alignment horizontal="center" vertical="center"/>
    </xf>
    <xf numFmtId="43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vertical="center" wrapText="1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0</xdr:row>
      <xdr:rowOff>186267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72975" y="85725"/>
          <a:ext cx="0" cy="4529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0</xdr:row>
      <xdr:rowOff>28575</xdr:rowOff>
    </xdr:from>
    <xdr:to>
      <xdr:col>1</xdr:col>
      <xdr:colOff>723900</xdr:colOff>
      <xdr:row>0</xdr:row>
      <xdr:rowOff>609600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4825" y="28575"/>
          <a:ext cx="67627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29"/>
  <sheetViews>
    <sheetView tabSelected="1" workbookViewId="0">
      <selection activeCell="B47" sqref="B47"/>
    </sheetView>
  </sheetViews>
  <sheetFormatPr defaultRowHeight="12.75" x14ac:dyDescent="0.25"/>
  <cols>
    <col min="1" max="1" width="6.85546875" style="68" customWidth="1"/>
    <col min="2" max="2" width="17.5703125" style="23" customWidth="1"/>
    <col min="3" max="3" width="13.140625" style="68" customWidth="1"/>
    <col min="4" max="4" width="32.5703125" style="68" customWidth="1"/>
    <col min="5" max="5" width="13.7109375" style="68" customWidth="1"/>
    <col min="6" max="6" width="56.140625" style="68" customWidth="1"/>
    <col min="7" max="7" width="18.140625" style="68" customWidth="1"/>
    <col min="8" max="8" width="12.7109375" style="68" customWidth="1"/>
    <col min="9" max="9" width="50.140625" style="68" customWidth="1"/>
    <col min="10" max="10" width="21.5703125" style="23" customWidth="1"/>
    <col min="11" max="11" width="11" style="68" bestFit="1" customWidth="1"/>
    <col min="12" max="12" width="15" style="68" bestFit="1" customWidth="1"/>
    <col min="13" max="13" width="14.140625" style="68" customWidth="1"/>
    <col min="14" max="14" width="11.5703125" style="68" customWidth="1"/>
    <col min="15" max="16" width="10.5703125" style="68" customWidth="1"/>
    <col min="17" max="17" width="17.140625" style="23" customWidth="1"/>
    <col min="18" max="18" width="13.28515625" style="68" customWidth="1"/>
    <col min="19" max="19" width="14" style="68" customWidth="1"/>
    <col min="20" max="20" width="13" style="68" customWidth="1"/>
    <col min="21" max="21" width="15" style="68" customWidth="1"/>
    <col min="22" max="22" width="10.5703125" style="68" customWidth="1"/>
    <col min="23" max="23" width="14.7109375" style="68" customWidth="1"/>
    <col min="24" max="24" width="38" style="68" customWidth="1"/>
    <col min="25" max="25" width="13.7109375" style="68" customWidth="1"/>
    <col min="26" max="26" width="11" style="68" bestFit="1" customWidth="1"/>
    <col min="27" max="27" width="12.28515625" style="68" bestFit="1" customWidth="1"/>
    <col min="28" max="28" width="10.5703125" style="68" customWidth="1"/>
    <col min="29" max="29" width="12" style="68" bestFit="1" customWidth="1"/>
    <col min="30" max="30" width="12.85546875" style="68" bestFit="1" customWidth="1"/>
    <col min="31" max="31" width="21" style="68" customWidth="1"/>
    <col min="32" max="32" width="18.7109375" style="68" customWidth="1"/>
    <col min="33" max="33" width="16.140625" style="68" customWidth="1"/>
    <col min="34" max="34" width="20.85546875" style="68" customWidth="1"/>
    <col min="35" max="35" width="11.5703125" style="68" customWidth="1"/>
    <col min="36" max="36" width="13.85546875" style="68" customWidth="1"/>
    <col min="37" max="37" width="33.140625" style="68" customWidth="1"/>
    <col min="38" max="38" width="13.140625" style="68" customWidth="1"/>
    <col min="39" max="39" width="15" style="23" customWidth="1"/>
    <col min="40" max="40" width="15.42578125" style="68" customWidth="1"/>
    <col min="41" max="41" width="13.85546875" style="68" customWidth="1"/>
    <col min="42" max="42" width="13.7109375" style="68" customWidth="1"/>
    <col min="43" max="43" width="13.28515625" style="68" customWidth="1"/>
    <col min="44" max="44" width="12.28515625" style="68" customWidth="1"/>
    <col min="45" max="52" width="9.140625" style="68"/>
    <col min="53" max="53" width="10.140625" style="68" customWidth="1"/>
    <col min="54" max="55" width="9.140625" style="68"/>
    <col min="56" max="56" width="55.28515625" style="68" customWidth="1"/>
    <col min="57" max="16384" width="9.140625" style="68"/>
  </cols>
  <sheetData>
    <row r="1" spans="1:56" ht="49.5" customHeight="1" x14ac:dyDescent="0.25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7"/>
      <c r="AJ1" s="67"/>
      <c r="AK1" s="67"/>
      <c r="AL1" s="67"/>
      <c r="AN1" s="67"/>
      <c r="AO1" s="67"/>
      <c r="AP1" s="67"/>
      <c r="AQ1" s="67"/>
      <c r="AR1" s="67"/>
    </row>
    <row r="2" spans="1:56" s="70" customFormat="1" ht="15" x14ac:dyDescent="0.25">
      <c r="A2" s="69" t="s">
        <v>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</row>
    <row r="3" spans="1:56" s="71" customFormat="1" ht="14.25" x14ac:dyDescent="0.25"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</row>
    <row r="4" spans="1:56" s="70" customFormat="1" ht="15" x14ac:dyDescent="0.25">
      <c r="A4" s="69" t="s">
        <v>1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</row>
    <row r="5" spans="1:56" s="71" customFormat="1" ht="14.25" x14ac:dyDescent="0.25">
      <c r="A5" s="73" t="s">
        <v>2</v>
      </c>
      <c r="B5" s="73"/>
      <c r="C5" s="73"/>
      <c r="D5" s="73"/>
      <c r="E5" s="73"/>
      <c r="F5" s="73"/>
      <c r="G5" s="73"/>
      <c r="H5" s="73"/>
      <c r="I5" s="73"/>
      <c r="J5" s="73"/>
      <c r="K5" s="74"/>
      <c r="L5" s="74"/>
      <c r="M5" s="74"/>
      <c r="N5" s="74"/>
      <c r="O5" s="74"/>
      <c r="P5" s="74"/>
      <c r="Q5" s="72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2"/>
      <c r="AN5" s="74"/>
      <c r="AO5" s="74"/>
      <c r="AP5" s="74"/>
      <c r="AQ5" s="74"/>
      <c r="AR5" s="74"/>
      <c r="AS5" s="74"/>
    </row>
    <row r="6" spans="1:56" s="71" customFormat="1" ht="14.25" x14ac:dyDescent="0.25">
      <c r="A6" s="73" t="s">
        <v>3</v>
      </c>
      <c r="B6" s="73"/>
      <c r="C6" s="73"/>
      <c r="D6" s="73"/>
      <c r="E6" s="73"/>
      <c r="F6" s="74"/>
      <c r="G6" s="74"/>
      <c r="H6" s="74"/>
      <c r="I6" s="74"/>
      <c r="J6" s="72"/>
      <c r="K6" s="74"/>
      <c r="L6" s="74"/>
      <c r="M6" s="74"/>
      <c r="N6" s="74"/>
      <c r="O6" s="74"/>
      <c r="P6" s="74"/>
      <c r="Q6" s="72"/>
      <c r="R6" s="74"/>
      <c r="S6" s="74"/>
      <c r="T6" s="75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2"/>
      <c r="AN6" s="74"/>
      <c r="AO6" s="74"/>
      <c r="AP6" s="74"/>
      <c r="AQ6" s="74"/>
      <c r="AR6" s="74"/>
      <c r="AS6" s="74"/>
    </row>
    <row r="7" spans="1:56" s="71" customFormat="1" ht="14.25" x14ac:dyDescent="0.25">
      <c r="A7" s="74"/>
      <c r="B7" s="72"/>
      <c r="C7" s="74"/>
      <c r="D7" s="74"/>
      <c r="E7" s="74"/>
      <c r="F7" s="74"/>
      <c r="G7" s="74"/>
      <c r="H7" s="74"/>
      <c r="I7" s="74"/>
      <c r="J7" s="72"/>
      <c r="K7" s="74"/>
      <c r="L7" s="74"/>
      <c r="M7" s="74"/>
      <c r="N7" s="74"/>
      <c r="O7" s="74"/>
      <c r="P7" s="74"/>
      <c r="Q7" s="72"/>
      <c r="R7" s="74"/>
      <c r="S7" s="74"/>
      <c r="T7" s="74"/>
      <c r="U7" s="75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5"/>
      <c r="AH7" s="74"/>
      <c r="AI7" s="74"/>
      <c r="AJ7" s="74"/>
      <c r="AK7" s="74"/>
      <c r="AL7" s="74"/>
      <c r="AM7" s="72"/>
      <c r="AN7" s="74"/>
      <c r="AO7" s="74"/>
      <c r="AP7" s="74"/>
      <c r="AQ7" s="74"/>
      <c r="AR7" s="74"/>
      <c r="AS7" s="74"/>
    </row>
    <row r="8" spans="1:56" s="71" customFormat="1" ht="15" x14ac:dyDescent="0.25">
      <c r="A8" s="73" t="s">
        <v>440</v>
      </c>
      <c r="B8" s="73"/>
      <c r="C8" s="73"/>
      <c r="D8" s="73"/>
      <c r="E8" s="73"/>
      <c r="F8" s="73"/>
      <c r="G8" s="73"/>
      <c r="H8" s="73"/>
      <c r="I8" s="74"/>
      <c r="J8" s="72"/>
      <c r="K8" s="74"/>
      <c r="L8" s="74"/>
      <c r="M8" s="74"/>
      <c r="N8" s="74"/>
      <c r="O8" s="74"/>
      <c r="P8" s="74"/>
      <c r="Q8" s="72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2"/>
      <c r="AN8" s="74"/>
      <c r="AO8" s="74"/>
      <c r="AP8" s="74"/>
      <c r="AQ8" s="74"/>
      <c r="AR8" s="74"/>
      <c r="AS8" s="74"/>
    </row>
    <row r="9" spans="1:56" s="71" customFormat="1" ht="15" x14ac:dyDescent="0.25">
      <c r="A9" s="73" t="s">
        <v>441</v>
      </c>
      <c r="B9" s="73"/>
      <c r="C9" s="73"/>
      <c r="D9" s="73"/>
      <c r="E9" s="73"/>
      <c r="F9" s="73"/>
      <c r="G9" s="73"/>
      <c r="H9" s="73"/>
      <c r="I9" s="74"/>
      <c r="J9" s="72"/>
      <c r="K9" s="74"/>
      <c r="L9" s="74"/>
      <c r="M9" s="74"/>
      <c r="N9" s="74"/>
      <c r="O9" s="74"/>
      <c r="P9" s="74"/>
      <c r="Q9" s="72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2"/>
      <c r="AN9" s="74"/>
      <c r="AO9" s="74"/>
      <c r="AP9" s="74"/>
      <c r="AQ9" s="74"/>
      <c r="AR9" s="74"/>
      <c r="AS9" s="74"/>
    </row>
    <row r="10" spans="1:56" s="71" customFormat="1" ht="15" x14ac:dyDescent="0.25">
      <c r="A10" s="73" t="s">
        <v>442</v>
      </c>
      <c r="B10" s="73"/>
      <c r="C10" s="73"/>
      <c r="D10" s="73"/>
      <c r="E10" s="73"/>
      <c r="F10" s="73"/>
      <c r="G10" s="73"/>
      <c r="H10" s="73"/>
      <c r="I10" s="74"/>
      <c r="J10" s="72"/>
      <c r="K10" s="74"/>
      <c r="L10" s="74"/>
      <c r="M10" s="74"/>
      <c r="N10" s="74"/>
      <c r="O10" s="74"/>
      <c r="P10" s="74"/>
      <c r="Q10" s="72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2"/>
      <c r="AN10" s="74"/>
      <c r="AO10" s="74"/>
      <c r="AP10" s="74"/>
      <c r="AQ10" s="74"/>
      <c r="AR10" s="74"/>
      <c r="AS10" s="74"/>
    </row>
    <row r="11" spans="1:56" x14ac:dyDescent="0.25">
      <c r="A11" s="67"/>
      <c r="C11" s="67"/>
      <c r="D11" s="67"/>
      <c r="E11" s="67"/>
      <c r="F11" s="67"/>
      <c r="G11" s="67"/>
      <c r="H11" s="67"/>
      <c r="I11" s="67"/>
      <c r="K11" s="67"/>
      <c r="L11" s="67"/>
      <c r="M11" s="67"/>
      <c r="N11" s="67"/>
      <c r="O11" s="67"/>
      <c r="P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N11" s="67"/>
      <c r="AO11" s="67"/>
      <c r="AP11" s="67"/>
      <c r="AQ11" s="67"/>
      <c r="AR11" s="67"/>
      <c r="AS11" s="67"/>
    </row>
    <row r="12" spans="1:56" ht="16.5" thickBot="1" x14ac:dyDescent="0.3">
      <c r="A12" s="76" t="s">
        <v>4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8"/>
    </row>
    <row r="13" spans="1:56" x14ac:dyDescent="0.25">
      <c r="A13" s="79" t="s">
        <v>5</v>
      </c>
      <c r="B13" s="49" t="s">
        <v>6</v>
      </c>
      <c r="C13" s="49"/>
      <c r="D13" s="49"/>
      <c r="E13" s="49"/>
      <c r="F13" s="49"/>
      <c r="G13" s="49"/>
      <c r="H13" s="49" t="s">
        <v>7</v>
      </c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 t="s">
        <v>8</v>
      </c>
      <c r="AJ13" s="49"/>
      <c r="AK13" s="49"/>
      <c r="AL13" s="49"/>
      <c r="AM13" s="49" t="s">
        <v>9</v>
      </c>
      <c r="AN13" s="49"/>
      <c r="AO13" s="49"/>
      <c r="AP13" s="49"/>
      <c r="AQ13" s="49"/>
      <c r="AR13" s="49"/>
      <c r="AS13" s="49" t="s">
        <v>10</v>
      </c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80"/>
    </row>
    <row r="14" spans="1:56" x14ac:dyDescent="0.25">
      <c r="A14" s="81"/>
      <c r="B14" s="41"/>
      <c r="C14" s="41"/>
      <c r="D14" s="41"/>
      <c r="E14" s="41"/>
      <c r="F14" s="41"/>
      <c r="G14" s="41"/>
      <c r="H14" s="41" t="s">
        <v>11</v>
      </c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 t="s">
        <v>12</v>
      </c>
      <c r="V14" s="41"/>
      <c r="W14" s="41"/>
      <c r="X14" s="41"/>
      <c r="Y14" s="41"/>
      <c r="Z14" s="41"/>
      <c r="AA14" s="41"/>
      <c r="AB14" s="41"/>
      <c r="AC14" s="41"/>
      <c r="AD14" s="41"/>
      <c r="AE14" s="41" t="s">
        <v>13</v>
      </c>
      <c r="AF14" s="41"/>
      <c r="AG14" s="41"/>
      <c r="AH14" s="41"/>
      <c r="AI14" s="41" t="s">
        <v>14</v>
      </c>
      <c r="AJ14" s="41" t="s">
        <v>15</v>
      </c>
      <c r="AK14" s="41" t="s">
        <v>16</v>
      </c>
      <c r="AL14" s="41" t="s">
        <v>17</v>
      </c>
      <c r="AM14" s="41" t="s">
        <v>18</v>
      </c>
      <c r="AN14" s="41" t="s">
        <v>19</v>
      </c>
      <c r="AO14" s="41" t="s">
        <v>20</v>
      </c>
      <c r="AP14" s="41" t="s">
        <v>21</v>
      </c>
      <c r="AQ14" s="41" t="s">
        <v>22</v>
      </c>
      <c r="AR14" s="41" t="s">
        <v>21</v>
      </c>
      <c r="AS14" s="41" t="s">
        <v>23</v>
      </c>
      <c r="AT14" s="41" t="s">
        <v>24</v>
      </c>
      <c r="AU14" s="82" t="s">
        <v>25</v>
      </c>
      <c r="AV14" s="82"/>
      <c r="AW14" s="82"/>
      <c r="AX14" s="82" t="s">
        <v>26</v>
      </c>
      <c r="AY14" s="82"/>
      <c r="AZ14" s="41" t="s">
        <v>27</v>
      </c>
      <c r="BA14" s="41" t="s">
        <v>28</v>
      </c>
      <c r="BB14" s="82" t="s">
        <v>29</v>
      </c>
      <c r="BC14" s="82"/>
      <c r="BD14" s="83"/>
    </row>
    <row r="15" spans="1:56" ht="34.5" customHeight="1" x14ac:dyDescent="0.25">
      <c r="A15" s="81"/>
      <c r="B15" s="1" t="s">
        <v>30</v>
      </c>
      <c r="C15" s="1" t="s">
        <v>31</v>
      </c>
      <c r="D15" s="1" t="s">
        <v>32</v>
      </c>
      <c r="E15" s="1" t="s">
        <v>23</v>
      </c>
      <c r="F15" s="1" t="s">
        <v>33</v>
      </c>
      <c r="G15" s="1" t="s">
        <v>34</v>
      </c>
      <c r="H15" s="84" t="s">
        <v>35</v>
      </c>
      <c r="I15" s="1" t="s">
        <v>36</v>
      </c>
      <c r="J15" s="1" t="s">
        <v>37</v>
      </c>
      <c r="K15" s="1" t="s">
        <v>38</v>
      </c>
      <c r="L15" s="1" t="s">
        <v>39</v>
      </c>
      <c r="M15" s="1" t="s">
        <v>40</v>
      </c>
      <c r="N15" s="1" t="s">
        <v>41</v>
      </c>
      <c r="O15" s="1" t="s">
        <v>42</v>
      </c>
      <c r="P15" s="1" t="s">
        <v>43</v>
      </c>
      <c r="Q15" s="1" t="s">
        <v>44</v>
      </c>
      <c r="R15" s="1" t="s">
        <v>45</v>
      </c>
      <c r="S15" s="1" t="s">
        <v>46</v>
      </c>
      <c r="T15" s="1" t="s">
        <v>47</v>
      </c>
      <c r="U15" s="1" t="s">
        <v>48</v>
      </c>
      <c r="V15" s="1" t="s">
        <v>38</v>
      </c>
      <c r="W15" s="1" t="s">
        <v>40</v>
      </c>
      <c r="X15" s="1" t="s">
        <v>49</v>
      </c>
      <c r="Y15" s="1" t="s">
        <v>41</v>
      </c>
      <c r="Z15" s="1" t="s">
        <v>42</v>
      </c>
      <c r="AA15" s="1" t="s">
        <v>50</v>
      </c>
      <c r="AB15" s="1" t="s">
        <v>51</v>
      </c>
      <c r="AC15" s="1" t="s">
        <v>52</v>
      </c>
      <c r="AD15" s="1" t="s">
        <v>53</v>
      </c>
      <c r="AE15" s="1" t="s">
        <v>54</v>
      </c>
      <c r="AF15" s="1" t="s">
        <v>55</v>
      </c>
      <c r="AG15" s="1" t="s">
        <v>56</v>
      </c>
      <c r="AH15" s="1" t="s">
        <v>57</v>
      </c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85" t="s">
        <v>58</v>
      </c>
      <c r="AV15" s="85" t="s">
        <v>59</v>
      </c>
      <c r="AW15" s="85" t="s">
        <v>60</v>
      </c>
      <c r="AX15" s="85" t="s">
        <v>61</v>
      </c>
      <c r="AY15" s="1" t="s">
        <v>62</v>
      </c>
      <c r="AZ15" s="41"/>
      <c r="BA15" s="41"/>
      <c r="BB15" s="85" t="s">
        <v>58</v>
      </c>
      <c r="BC15" s="85" t="s">
        <v>63</v>
      </c>
      <c r="BD15" s="86" t="s">
        <v>64</v>
      </c>
    </row>
    <row r="16" spans="1:56" ht="13.5" thickBot="1" x14ac:dyDescent="0.3">
      <c r="A16" s="87"/>
      <c r="B16" s="50" t="s">
        <v>65</v>
      </c>
      <c r="C16" s="50" t="s">
        <v>66</v>
      </c>
      <c r="D16" s="88" t="s">
        <v>67</v>
      </c>
      <c r="E16" s="50" t="s">
        <v>68</v>
      </c>
      <c r="F16" s="50" t="s">
        <v>69</v>
      </c>
      <c r="G16" s="50" t="s">
        <v>70</v>
      </c>
      <c r="H16" s="88" t="s">
        <v>71</v>
      </c>
      <c r="I16" s="50" t="s">
        <v>72</v>
      </c>
      <c r="J16" s="50" t="s">
        <v>73</v>
      </c>
      <c r="K16" s="50" t="s">
        <v>74</v>
      </c>
      <c r="L16" s="89" t="s">
        <v>75</v>
      </c>
      <c r="M16" s="50" t="s">
        <v>76</v>
      </c>
      <c r="N16" s="50" t="s">
        <v>77</v>
      </c>
      <c r="O16" s="50" t="s">
        <v>78</v>
      </c>
      <c r="P16" s="50" t="s">
        <v>79</v>
      </c>
      <c r="Q16" s="50" t="s">
        <v>80</v>
      </c>
      <c r="R16" s="50" t="s">
        <v>81</v>
      </c>
      <c r="S16" s="50" t="s">
        <v>82</v>
      </c>
      <c r="T16" s="50" t="s">
        <v>83</v>
      </c>
      <c r="U16" s="50" t="s">
        <v>84</v>
      </c>
      <c r="V16" s="50" t="s">
        <v>85</v>
      </c>
      <c r="W16" s="50" t="s">
        <v>86</v>
      </c>
      <c r="X16" s="50" t="s">
        <v>87</v>
      </c>
      <c r="Y16" s="50" t="s">
        <v>88</v>
      </c>
      <c r="Z16" s="50" t="s">
        <v>89</v>
      </c>
      <c r="AA16" s="50" t="s">
        <v>90</v>
      </c>
      <c r="AB16" s="50" t="s">
        <v>91</v>
      </c>
      <c r="AC16" s="50" t="s">
        <v>92</v>
      </c>
      <c r="AD16" s="50" t="s">
        <v>93</v>
      </c>
      <c r="AE16" s="50" t="s">
        <v>94</v>
      </c>
      <c r="AF16" s="50" t="s">
        <v>95</v>
      </c>
      <c r="AG16" s="50" t="s">
        <v>96</v>
      </c>
      <c r="AH16" s="50" t="s">
        <v>97</v>
      </c>
      <c r="AI16" s="50" t="s">
        <v>98</v>
      </c>
      <c r="AJ16" s="50" t="s">
        <v>99</v>
      </c>
      <c r="AK16" s="50" t="s">
        <v>100</v>
      </c>
      <c r="AL16" s="50" t="s">
        <v>101</v>
      </c>
      <c r="AM16" s="90" t="s">
        <v>102</v>
      </c>
      <c r="AN16" s="90" t="s">
        <v>103</v>
      </c>
      <c r="AO16" s="90" t="s">
        <v>104</v>
      </c>
      <c r="AP16" s="90" t="s">
        <v>105</v>
      </c>
      <c r="AQ16" s="90" t="s">
        <v>106</v>
      </c>
      <c r="AR16" s="90" t="s">
        <v>107</v>
      </c>
      <c r="AS16" s="90" t="s">
        <v>108</v>
      </c>
      <c r="AT16" s="90" t="s">
        <v>109</v>
      </c>
      <c r="AU16" s="90" t="s">
        <v>110</v>
      </c>
      <c r="AV16" s="90" t="s">
        <v>111</v>
      </c>
      <c r="AW16" s="90" t="s">
        <v>112</v>
      </c>
      <c r="AX16" s="90" t="s">
        <v>113</v>
      </c>
      <c r="AY16" s="90" t="s">
        <v>114</v>
      </c>
      <c r="AZ16" s="90" t="s">
        <v>115</v>
      </c>
      <c r="BA16" s="90" t="s">
        <v>116</v>
      </c>
      <c r="BB16" s="90" t="s">
        <v>117</v>
      </c>
      <c r="BC16" s="90" t="s">
        <v>118</v>
      </c>
      <c r="BD16" s="91" t="s">
        <v>119</v>
      </c>
    </row>
    <row r="17" spans="1:56" ht="42.75" customHeight="1" x14ac:dyDescent="0.25">
      <c r="A17" s="92">
        <v>1</v>
      </c>
      <c r="B17" s="93" t="s">
        <v>120</v>
      </c>
      <c r="C17" s="94" t="s">
        <v>121</v>
      </c>
      <c r="D17" s="48" t="s">
        <v>122</v>
      </c>
      <c r="E17" s="48" t="s">
        <v>123</v>
      </c>
      <c r="F17" s="95" t="s">
        <v>124</v>
      </c>
      <c r="G17" s="96" t="s">
        <v>125</v>
      </c>
      <c r="H17" s="97" t="s">
        <v>126</v>
      </c>
      <c r="I17" s="48" t="s">
        <v>127</v>
      </c>
      <c r="J17" s="48" t="s">
        <v>128</v>
      </c>
      <c r="K17" s="98">
        <v>42060</v>
      </c>
      <c r="L17" s="99">
        <v>13583</v>
      </c>
      <c r="M17" s="96" t="s">
        <v>129</v>
      </c>
      <c r="N17" s="98">
        <v>42060</v>
      </c>
      <c r="O17" s="98">
        <v>42369</v>
      </c>
      <c r="P17" s="48">
        <v>6</v>
      </c>
      <c r="Q17" s="100" t="s">
        <v>130</v>
      </c>
      <c r="R17" s="99">
        <v>13583</v>
      </c>
      <c r="S17" s="99">
        <v>0</v>
      </c>
      <c r="T17" s="48" t="s">
        <v>131</v>
      </c>
      <c r="U17" s="48" t="s">
        <v>132</v>
      </c>
      <c r="V17" s="98">
        <v>42369</v>
      </c>
      <c r="W17" s="98">
        <v>42524</v>
      </c>
      <c r="X17" s="48" t="s">
        <v>133</v>
      </c>
      <c r="Y17" s="98">
        <v>42369</v>
      </c>
      <c r="Z17" s="98">
        <v>42524</v>
      </c>
      <c r="AA17" s="101">
        <v>0</v>
      </c>
      <c r="AB17" s="101">
        <v>0</v>
      </c>
      <c r="AC17" s="99">
        <v>0</v>
      </c>
      <c r="AD17" s="99">
        <f>L17*AA17</f>
        <v>0</v>
      </c>
      <c r="AE17" s="102">
        <f t="shared" ref="AE17" si="0">(L17+AC17)-AD17</f>
        <v>13583</v>
      </c>
      <c r="AF17" s="99">
        <v>13583</v>
      </c>
      <c r="AG17" s="99">
        <v>0</v>
      </c>
      <c r="AH17" s="103">
        <f t="shared" ref="AH17:AH20" si="1">AF17+AG17</f>
        <v>13583</v>
      </c>
      <c r="AI17" s="104" t="s">
        <v>134</v>
      </c>
      <c r="AJ17" s="104" t="s">
        <v>134</v>
      </c>
      <c r="AK17" s="104" t="s">
        <v>134</v>
      </c>
      <c r="AL17" s="105" t="s">
        <v>134</v>
      </c>
      <c r="AM17" s="104"/>
      <c r="AN17" s="105"/>
      <c r="AO17" s="105"/>
      <c r="AP17" s="105"/>
      <c r="AQ17" s="104"/>
      <c r="AR17" s="105"/>
      <c r="AS17" s="48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 t="s">
        <v>135</v>
      </c>
    </row>
    <row r="18" spans="1:56" ht="63.75" x14ac:dyDescent="0.25">
      <c r="A18" s="107">
        <f>A17+1</f>
        <v>2</v>
      </c>
      <c r="B18" s="108" t="s">
        <v>136</v>
      </c>
      <c r="C18" s="109" t="s">
        <v>137</v>
      </c>
      <c r="D18" s="2" t="s">
        <v>122</v>
      </c>
      <c r="E18" s="2" t="s">
        <v>123</v>
      </c>
      <c r="F18" s="3" t="s">
        <v>138</v>
      </c>
      <c r="G18" s="9" t="s">
        <v>139</v>
      </c>
      <c r="H18" s="5" t="s">
        <v>140</v>
      </c>
      <c r="I18" s="6" t="s">
        <v>141</v>
      </c>
      <c r="J18" s="6" t="s">
        <v>142</v>
      </c>
      <c r="K18" s="7">
        <v>42206</v>
      </c>
      <c r="L18" s="110">
        <v>4125</v>
      </c>
      <c r="M18" s="9" t="s">
        <v>143</v>
      </c>
      <c r="N18" s="10">
        <v>42206</v>
      </c>
      <c r="O18" s="10">
        <v>42369</v>
      </c>
      <c r="P18" s="2" t="s">
        <v>144</v>
      </c>
      <c r="Q18" s="109" t="s">
        <v>130</v>
      </c>
      <c r="R18" s="110">
        <v>0</v>
      </c>
      <c r="S18" s="110">
        <v>4125</v>
      </c>
      <c r="T18" s="6" t="s">
        <v>131</v>
      </c>
      <c r="U18" s="2" t="s">
        <v>132</v>
      </c>
      <c r="V18" s="7">
        <v>42369</v>
      </c>
      <c r="W18" s="7">
        <v>42524</v>
      </c>
      <c r="X18" s="2" t="s">
        <v>145</v>
      </c>
      <c r="Y18" s="7">
        <v>42369</v>
      </c>
      <c r="Z18" s="7">
        <v>42524</v>
      </c>
      <c r="AA18" s="15">
        <v>0</v>
      </c>
      <c r="AB18" s="15">
        <v>0</v>
      </c>
      <c r="AC18" s="12">
        <v>0</v>
      </c>
      <c r="AD18" s="12">
        <v>0</v>
      </c>
      <c r="AE18" s="110">
        <f t="shared" ref="AE18" si="2">(AC18+L18)-AD18</f>
        <v>4125</v>
      </c>
      <c r="AF18" s="12">
        <v>1875</v>
      </c>
      <c r="AG18" s="12">
        <v>0</v>
      </c>
      <c r="AH18" s="111">
        <f t="shared" si="1"/>
        <v>1875</v>
      </c>
      <c r="AI18" s="40" t="s">
        <v>134</v>
      </c>
      <c r="AJ18" s="40" t="s">
        <v>134</v>
      </c>
      <c r="AK18" s="40" t="s">
        <v>134</v>
      </c>
      <c r="AL18" s="35" t="s">
        <v>134</v>
      </c>
      <c r="AM18" s="40"/>
      <c r="AN18" s="35"/>
      <c r="AO18" s="34"/>
      <c r="AP18" s="112"/>
      <c r="AQ18" s="40"/>
      <c r="AR18" s="112"/>
      <c r="AS18" s="2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 t="s">
        <v>135</v>
      </c>
    </row>
    <row r="19" spans="1:56" ht="63.75" x14ac:dyDescent="0.25">
      <c r="A19" s="107">
        <f t="shared" ref="A19:A26" si="3">A18+1</f>
        <v>3</v>
      </c>
      <c r="B19" s="51" t="s">
        <v>146</v>
      </c>
      <c r="C19" s="2" t="s">
        <v>147</v>
      </c>
      <c r="D19" s="2" t="s">
        <v>122</v>
      </c>
      <c r="E19" s="2" t="s">
        <v>123</v>
      </c>
      <c r="F19" s="3" t="s">
        <v>148</v>
      </c>
      <c r="G19" s="4" t="s">
        <v>149</v>
      </c>
      <c r="H19" s="5" t="s">
        <v>150</v>
      </c>
      <c r="I19" s="6" t="s">
        <v>151</v>
      </c>
      <c r="J19" s="6" t="s">
        <v>152</v>
      </c>
      <c r="K19" s="7">
        <v>42249</v>
      </c>
      <c r="L19" s="8">
        <v>25750</v>
      </c>
      <c r="M19" s="9" t="s">
        <v>153</v>
      </c>
      <c r="N19" s="10">
        <v>42249</v>
      </c>
      <c r="O19" s="10">
        <v>42369</v>
      </c>
      <c r="P19" s="2">
        <v>6</v>
      </c>
      <c r="Q19" s="11" t="s">
        <v>130</v>
      </c>
      <c r="R19" s="12">
        <v>25750</v>
      </c>
      <c r="S19" s="12">
        <v>0</v>
      </c>
      <c r="T19" s="6" t="s">
        <v>131</v>
      </c>
      <c r="U19" s="2" t="s">
        <v>132</v>
      </c>
      <c r="V19" s="7">
        <v>42369</v>
      </c>
      <c r="W19" s="7">
        <v>42524</v>
      </c>
      <c r="X19" s="2" t="s">
        <v>145</v>
      </c>
      <c r="Y19" s="7">
        <v>42369</v>
      </c>
      <c r="Z19" s="7">
        <v>42524</v>
      </c>
      <c r="AA19" s="15">
        <v>0</v>
      </c>
      <c r="AB19" s="15">
        <v>0</v>
      </c>
      <c r="AC19" s="12">
        <v>0</v>
      </c>
      <c r="AD19" s="12">
        <v>0</v>
      </c>
      <c r="AE19" s="111">
        <f>(AC19+L19)-AD19</f>
        <v>25750</v>
      </c>
      <c r="AF19" s="12">
        <v>25750</v>
      </c>
      <c r="AG19" s="12">
        <v>0</v>
      </c>
      <c r="AH19" s="111">
        <f t="shared" si="1"/>
        <v>25750</v>
      </c>
      <c r="AI19" s="40" t="s">
        <v>134</v>
      </c>
      <c r="AJ19" s="40" t="s">
        <v>134</v>
      </c>
      <c r="AK19" s="40" t="s">
        <v>134</v>
      </c>
      <c r="AL19" s="35" t="s">
        <v>134</v>
      </c>
      <c r="AM19" s="40"/>
      <c r="AN19" s="35"/>
      <c r="AO19" s="34"/>
      <c r="AP19" s="112"/>
      <c r="AQ19" s="40"/>
      <c r="AR19" s="112"/>
      <c r="AS19" s="2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 t="s">
        <v>135</v>
      </c>
    </row>
    <row r="20" spans="1:56" ht="38.25" x14ac:dyDescent="0.25">
      <c r="A20" s="107">
        <f t="shared" si="3"/>
        <v>4</v>
      </c>
      <c r="B20" s="51" t="s">
        <v>154</v>
      </c>
      <c r="C20" s="2" t="s">
        <v>155</v>
      </c>
      <c r="D20" s="2" t="s">
        <v>156</v>
      </c>
      <c r="E20" s="2" t="s">
        <v>123</v>
      </c>
      <c r="F20" s="3" t="s">
        <v>157</v>
      </c>
      <c r="G20" s="4" t="s">
        <v>158</v>
      </c>
      <c r="H20" s="5" t="s">
        <v>159</v>
      </c>
      <c r="I20" s="6" t="s">
        <v>160</v>
      </c>
      <c r="J20" s="6" t="s">
        <v>161</v>
      </c>
      <c r="K20" s="7">
        <v>42373</v>
      </c>
      <c r="L20" s="8">
        <v>510552.5</v>
      </c>
      <c r="M20" s="9" t="s">
        <v>162</v>
      </c>
      <c r="N20" s="10">
        <v>42373</v>
      </c>
      <c r="O20" s="10">
        <v>42524</v>
      </c>
      <c r="P20" s="2">
        <v>6</v>
      </c>
      <c r="Q20" s="11" t="s">
        <v>130</v>
      </c>
      <c r="R20" s="12">
        <v>510552.5</v>
      </c>
      <c r="S20" s="12">
        <v>0</v>
      </c>
      <c r="T20" s="6" t="s">
        <v>131</v>
      </c>
      <c r="U20" s="2"/>
      <c r="V20" s="7"/>
      <c r="W20" s="7"/>
      <c r="X20" s="2"/>
      <c r="Y20" s="7"/>
      <c r="Z20" s="7"/>
      <c r="AA20" s="15">
        <v>0</v>
      </c>
      <c r="AB20" s="15">
        <v>0</v>
      </c>
      <c r="AC20" s="12">
        <v>0</v>
      </c>
      <c r="AD20" s="12">
        <v>0</v>
      </c>
      <c r="AE20" s="111">
        <f t="shared" ref="AE20:AE21" si="4">(AC20+L20)-AD20</f>
        <v>510552.5</v>
      </c>
      <c r="AF20" s="12">
        <v>0</v>
      </c>
      <c r="AG20" s="12">
        <f>26125+22030+73968.75+34512.5+76847.5+56637.5</f>
        <v>290121.25</v>
      </c>
      <c r="AH20" s="111">
        <f t="shared" si="1"/>
        <v>290121.25</v>
      </c>
      <c r="AI20" s="40" t="s">
        <v>134</v>
      </c>
      <c r="AJ20" s="40" t="s">
        <v>134</v>
      </c>
      <c r="AK20" s="40" t="s">
        <v>134</v>
      </c>
      <c r="AL20" s="35" t="s">
        <v>134</v>
      </c>
      <c r="AM20" s="40"/>
      <c r="AN20" s="35"/>
      <c r="AO20" s="34"/>
      <c r="AP20" s="112"/>
      <c r="AQ20" s="40"/>
      <c r="AR20" s="112"/>
      <c r="AS20" s="2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</row>
    <row r="21" spans="1:56" ht="51" x14ac:dyDescent="0.25">
      <c r="A21" s="107">
        <f t="shared" si="3"/>
        <v>5</v>
      </c>
      <c r="B21" s="51" t="s">
        <v>163</v>
      </c>
      <c r="C21" s="2" t="s">
        <v>164</v>
      </c>
      <c r="D21" s="2" t="s">
        <v>165</v>
      </c>
      <c r="E21" s="2" t="s">
        <v>123</v>
      </c>
      <c r="F21" s="3" t="s">
        <v>166</v>
      </c>
      <c r="G21" s="4" t="s">
        <v>167</v>
      </c>
      <c r="H21" s="5" t="s">
        <v>168</v>
      </c>
      <c r="I21" s="6" t="s">
        <v>169</v>
      </c>
      <c r="J21" s="6" t="s">
        <v>170</v>
      </c>
      <c r="K21" s="7">
        <v>42382</v>
      </c>
      <c r="L21" s="8">
        <v>190000</v>
      </c>
      <c r="M21" s="9" t="s">
        <v>171</v>
      </c>
      <c r="N21" s="10">
        <v>42382</v>
      </c>
      <c r="O21" s="10">
        <v>42735</v>
      </c>
      <c r="P21" s="2" t="s">
        <v>144</v>
      </c>
      <c r="Q21" s="11">
        <v>0</v>
      </c>
      <c r="R21" s="12">
        <v>0</v>
      </c>
      <c r="S21" s="12">
        <v>0</v>
      </c>
      <c r="T21" s="6" t="s">
        <v>172</v>
      </c>
      <c r="U21" s="2"/>
      <c r="V21" s="7"/>
      <c r="W21" s="7"/>
      <c r="X21" s="2"/>
      <c r="Y21" s="7"/>
      <c r="Z21" s="7"/>
      <c r="AA21" s="15">
        <v>0</v>
      </c>
      <c r="AB21" s="15">
        <v>0</v>
      </c>
      <c r="AC21" s="12">
        <v>0</v>
      </c>
      <c r="AD21" s="12">
        <v>0</v>
      </c>
      <c r="AE21" s="111">
        <f t="shared" si="4"/>
        <v>190000</v>
      </c>
      <c r="AF21" s="12"/>
      <c r="AG21" s="12">
        <f>3192.51+4996</f>
        <v>8188.51</v>
      </c>
      <c r="AH21" s="111">
        <f>AF21+AG21</f>
        <v>8188.51</v>
      </c>
      <c r="AI21" s="40" t="s">
        <v>134</v>
      </c>
      <c r="AJ21" s="40" t="s">
        <v>134</v>
      </c>
      <c r="AK21" s="40" t="s">
        <v>134</v>
      </c>
      <c r="AL21" s="35" t="s">
        <v>134</v>
      </c>
      <c r="AM21" s="40"/>
      <c r="AN21" s="35"/>
      <c r="AO21" s="34"/>
      <c r="AP21" s="112"/>
      <c r="AQ21" s="40"/>
      <c r="AR21" s="112"/>
      <c r="AS21" s="2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</row>
    <row r="22" spans="1:56" ht="76.5" x14ac:dyDescent="0.25">
      <c r="A22" s="107">
        <f t="shared" si="3"/>
        <v>6</v>
      </c>
      <c r="B22" s="51" t="s">
        <v>173</v>
      </c>
      <c r="C22" s="2" t="s">
        <v>174</v>
      </c>
      <c r="D22" s="2" t="s">
        <v>175</v>
      </c>
      <c r="E22" s="2" t="s">
        <v>123</v>
      </c>
      <c r="F22" s="3" t="s">
        <v>176</v>
      </c>
      <c r="G22" s="4" t="s">
        <v>177</v>
      </c>
      <c r="H22" s="5" t="s">
        <v>178</v>
      </c>
      <c r="I22" s="2" t="s">
        <v>179</v>
      </c>
      <c r="J22" s="2" t="s">
        <v>180</v>
      </c>
      <c r="K22" s="7">
        <v>42402</v>
      </c>
      <c r="L22" s="113">
        <v>129500</v>
      </c>
      <c r="M22" s="4" t="s">
        <v>181</v>
      </c>
      <c r="N22" s="7">
        <v>42402</v>
      </c>
      <c r="O22" s="7">
        <v>42735</v>
      </c>
      <c r="P22" s="2" t="s">
        <v>144</v>
      </c>
      <c r="Q22" s="2" t="s">
        <v>134</v>
      </c>
      <c r="R22" s="12">
        <v>0</v>
      </c>
      <c r="S22" s="12">
        <v>0</v>
      </c>
      <c r="T22" s="2" t="s">
        <v>172</v>
      </c>
      <c r="U22" s="2" t="s">
        <v>134</v>
      </c>
      <c r="V22" s="7" t="s">
        <v>134</v>
      </c>
      <c r="W22" s="2" t="s">
        <v>134</v>
      </c>
      <c r="X22" s="2" t="s">
        <v>134</v>
      </c>
      <c r="Y22" s="7" t="s">
        <v>134</v>
      </c>
      <c r="Z22" s="7" t="s">
        <v>134</v>
      </c>
      <c r="AA22" s="15">
        <v>0</v>
      </c>
      <c r="AB22" s="15">
        <v>0</v>
      </c>
      <c r="AC22" s="12">
        <v>0</v>
      </c>
      <c r="AD22" s="12">
        <v>0</v>
      </c>
      <c r="AE22" s="39">
        <f>(L22+AC22)-AD22</f>
        <v>129500</v>
      </c>
      <c r="AF22" s="12">
        <v>0</v>
      </c>
      <c r="AG22" s="12">
        <f>17866.2+14999.5+34998.7</f>
        <v>67864.399999999994</v>
      </c>
      <c r="AH22" s="111">
        <f>AF22+AG22</f>
        <v>67864.399999999994</v>
      </c>
      <c r="AI22" s="5" t="s">
        <v>182</v>
      </c>
      <c r="AJ22" s="4" t="s">
        <v>177</v>
      </c>
      <c r="AK22" s="40" t="s">
        <v>183</v>
      </c>
      <c r="AL22" s="4" t="s">
        <v>177</v>
      </c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</row>
    <row r="23" spans="1:56" ht="51" x14ac:dyDescent="0.25">
      <c r="A23" s="107">
        <f t="shared" si="3"/>
        <v>7</v>
      </c>
      <c r="B23" s="51" t="s">
        <v>163</v>
      </c>
      <c r="C23" s="2" t="s">
        <v>164</v>
      </c>
      <c r="D23" s="2" t="s">
        <v>165</v>
      </c>
      <c r="E23" s="2" t="s">
        <v>123</v>
      </c>
      <c r="F23" s="3" t="s">
        <v>184</v>
      </c>
      <c r="G23" s="4" t="s">
        <v>167</v>
      </c>
      <c r="H23" s="5" t="s">
        <v>185</v>
      </c>
      <c r="I23" s="6" t="s">
        <v>186</v>
      </c>
      <c r="J23" s="6" t="s">
        <v>187</v>
      </c>
      <c r="K23" s="7">
        <v>42417</v>
      </c>
      <c r="L23" s="8">
        <v>600000</v>
      </c>
      <c r="M23" s="9" t="s">
        <v>188</v>
      </c>
      <c r="N23" s="10">
        <v>42417</v>
      </c>
      <c r="O23" s="10">
        <v>42735</v>
      </c>
      <c r="P23" s="2" t="s">
        <v>144</v>
      </c>
      <c r="Q23" s="11">
        <v>0</v>
      </c>
      <c r="R23" s="12">
        <v>0</v>
      </c>
      <c r="S23" s="12">
        <v>0</v>
      </c>
      <c r="T23" s="6" t="s">
        <v>172</v>
      </c>
      <c r="U23" s="2"/>
      <c r="V23" s="7"/>
      <c r="W23" s="7"/>
      <c r="X23" s="2"/>
      <c r="Y23" s="7"/>
      <c r="Z23" s="7"/>
      <c r="AA23" s="15">
        <v>0</v>
      </c>
      <c r="AB23" s="15">
        <v>0</v>
      </c>
      <c r="AC23" s="12">
        <v>0</v>
      </c>
      <c r="AD23" s="12">
        <v>0</v>
      </c>
      <c r="AE23" s="39">
        <f t="shared" ref="AE23:AE26" si="5">(L23+AC23)-AD23</f>
        <v>600000</v>
      </c>
      <c r="AF23" s="12">
        <v>0</v>
      </c>
      <c r="AG23" s="12">
        <f>11322.56+10330.67+8346.37+10000.01+8310.22+11550.21+9070.16+12381.9+11322.56+8346.37+10330.67+10000.01+15718.28+12723.76+11557.96</f>
        <v>161311.71</v>
      </c>
      <c r="AH23" s="111">
        <f t="shared" ref="AH23:AH26" si="6">AF23+AG23</f>
        <v>161311.71</v>
      </c>
      <c r="AI23" s="13"/>
      <c r="AJ23" s="13"/>
      <c r="AK23" s="14"/>
      <c r="AL23" s="13"/>
      <c r="AM23" s="40"/>
      <c r="AN23" s="35"/>
      <c r="AO23" s="34"/>
      <c r="AP23" s="112"/>
      <c r="AQ23" s="40"/>
      <c r="AR23" s="112"/>
      <c r="AS23" s="2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</row>
    <row r="24" spans="1:56" ht="25.5" x14ac:dyDescent="0.25">
      <c r="A24" s="107">
        <f t="shared" si="3"/>
        <v>8</v>
      </c>
      <c r="B24" s="51" t="s">
        <v>189</v>
      </c>
      <c r="C24" s="2" t="s">
        <v>190</v>
      </c>
      <c r="D24" s="2" t="s">
        <v>191</v>
      </c>
      <c r="E24" s="2" t="s">
        <v>123</v>
      </c>
      <c r="F24" s="3" t="s">
        <v>192</v>
      </c>
      <c r="G24" s="4" t="s">
        <v>193</v>
      </c>
      <c r="H24" s="5" t="s">
        <v>194</v>
      </c>
      <c r="I24" s="6" t="s">
        <v>195</v>
      </c>
      <c r="J24" s="6" t="s">
        <v>196</v>
      </c>
      <c r="K24" s="7">
        <v>42391</v>
      </c>
      <c r="L24" s="8">
        <v>787500</v>
      </c>
      <c r="M24" s="9" t="s">
        <v>193</v>
      </c>
      <c r="N24" s="10">
        <v>42391</v>
      </c>
      <c r="O24" s="10">
        <v>42735</v>
      </c>
      <c r="P24" s="2" t="s">
        <v>144</v>
      </c>
      <c r="Q24" s="11">
        <v>0</v>
      </c>
      <c r="R24" s="12">
        <v>0</v>
      </c>
      <c r="S24" s="12">
        <v>0</v>
      </c>
      <c r="T24" s="6" t="s">
        <v>172</v>
      </c>
      <c r="U24" s="2"/>
      <c r="V24" s="7"/>
      <c r="W24" s="7"/>
      <c r="X24" s="2"/>
      <c r="Y24" s="7"/>
      <c r="Z24" s="7"/>
      <c r="AA24" s="15">
        <v>0</v>
      </c>
      <c r="AB24" s="15">
        <v>0</v>
      </c>
      <c r="AC24" s="12">
        <v>0</v>
      </c>
      <c r="AD24" s="12">
        <v>0</v>
      </c>
      <c r="AE24" s="39">
        <f t="shared" si="5"/>
        <v>787500</v>
      </c>
      <c r="AF24" s="12"/>
      <c r="AG24" s="12">
        <f>40000+35000</f>
        <v>75000</v>
      </c>
      <c r="AH24" s="111">
        <f t="shared" si="6"/>
        <v>75000</v>
      </c>
      <c r="AI24" s="13"/>
      <c r="AJ24" s="13"/>
      <c r="AK24" s="14"/>
      <c r="AL24" s="13"/>
      <c r="AM24" s="40"/>
      <c r="AN24" s="35"/>
      <c r="AO24" s="34"/>
      <c r="AP24" s="112"/>
      <c r="AQ24" s="40"/>
      <c r="AR24" s="112"/>
      <c r="AS24" s="2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</row>
    <row r="25" spans="1:56" ht="25.5" x14ac:dyDescent="0.25">
      <c r="A25" s="107">
        <f t="shared" si="3"/>
        <v>9</v>
      </c>
      <c r="B25" s="51" t="s">
        <v>197</v>
      </c>
      <c r="C25" s="2" t="s">
        <v>155</v>
      </c>
      <c r="D25" s="2" t="s">
        <v>198</v>
      </c>
      <c r="E25" s="2" t="s">
        <v>123</v>
      </c>
      <c r="F25" s="3" t="s">
        <v>199</v>
      </c>
      <c r="G25" s="4" t="s">
        <v>200</v>
      </c>
      <c r="H25" s="5" t="s">
        <v>201</v>
      </c>
      <c r="I25" s="6" t="s">
        <v>202</v>
      </c>
      <c r="J25" s="6" t="s">
        <v>203</v>
      </c>
      <c r="K25" s="7" t="s">
        <v>204</v>
      </c>
      <c r="L25" s="8">
        <v>71000</v>
      </c>
      <c r="M25" s="4" t="s">
        <v>200</v>
      </c>
      <c r="N25" s="10">
        <v>42425</v>
      </c>
      <c r="O25" s="10">
        <v>42490</v>
      </c>
      <c r="P25" s="2">
        <v>6</v>
      </c>
      <c r="Q25" s="11" t="s">
        <v>205</v>
      </c>
      <c r="R25" s="12">
        <v>70572.100000000006</v>
      </c>
      <c r="S25" s="12">
        <v>427.9</v>
      </c>
      <c r="T25" s="6" t="s">
        <v>206</v>
      </c>
      <c r="U25" s="2"/>
      <c r="V25" s="7"/>
      <c r="W25" s="7"/>
      <c r="X25" s="2"/>
      <c r="Y25" s="7"/>
      <c r="Z25" s="7"/>
      <c r="AA25" s="15">
        <v>0</v>
      </c>
      <c r="AB25" s="15">
        <v>0</v>
      </c>
      <c r="AC25" s="12">
        <v>0</v>
      </c>
      <c r="AD25" s="12">
        <v>0</v>
      </c>
      <c r="AE25" s="39">
        <f t="shared" si="5"/>
        <v>71000</v>
      </c>
      <c r="AF25" s="12"/>
      <c r="AG25" s="12">
        <f>70572.1+427.9</f>
        <v>71000</v>
      </c>
      <c r="AH25" s="111">
        <f t="shared" si="6"/>
        <v>71000</v>
      </c>
      <c r="AI25" s="13"/>
      <c r="AJ25" s="13"/>
      <c r="AK25" s="14"/>
      <c r="AL25" s="13"/>
      <c r="AM25" s="40"/>
      <c r="AN25" s="35"/>
      <c r="AO25" s="34"/>
      <c r="AP25" s="112"/>
      <c r="AQ25" s="40"/>
      <c r="AR25" s="112"/>
      <c r="AS25" s="2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 t="s">
        <v>135</v>
      </c>
    </row>
    <row r="26" spans="1:56" ht="25.5" x14ac:dyDescent="0.25">
      <c r="A26" s="107">
        <f t="shared" si="3"/>
        <v>10</v>
      </c>
      <c r="B26" s="51" t="s">
        <v>207</v>
      </c>
      <c r="C26" s="2" t="s">
        <v>155</v>
      </c>
      <c r="D26" s="2" t="s">
        <v>208</v>
      </c>
      <c r="E26" s="2" t="s">
        <v>123</v>
      </c>
      <c r="F26" s="3" t="s">
        <v>209</v>
      </c>
      <c r="G26" s="4" t="s">
        <v>210</v>
      </c>
      <c r="H26" s="5" t="s">
        <v>211</v>
      </c>
      <c r="I26" s="6" t="s">
        <v>202</v>
      </c>
      <c r="J26" s="6" t="s">
        <v>203</v>
      </c>
      <c r="K26" s="7">
        <v>42445</v>
      </c>
      <c r="L26" s="8">
        <v>63386</v>
      </c>
      <c r="M26" s="4" t="s">
        <v>212</v>
      </c>
      <c r="N26" s="10">
        <v>42445</v>
      </c>
      <c r="O26" s="10">
        <v>42551</v>
      </c>
      <c r="P26" s="2" t="s">
        <v>213</v>
      </c>
      <c r="Q26" s="11" t="s">
        <v>214</v>
      </c>
      <c r="R26" s="12">
        <v>59291.26</v>
      </c>
      <c r="S26" s="12">
        <v>4094.74</v>
      </c>
      <c r="T26" s="6" t="s">
        <v>206</v>
      </c>
      <c r="U26" s="2"/>
      <c r="V26" s="7"/>
      <c r="W26" s="7"/>
      <c r="X26" s="2"/>
      <c r="Y26" s="7"/>
      <c r="Z26" s="7"/>
      <c r="AA26" s="15">
        <v>0</v>
      </c>
      <c r="AB26" s="15">
        <v>0</v>
      </c>
      <c r="AC26" s="12">
        <v>0</v>
      </c>
      <c r="AD26" s="12">
        <v>0</v>
      </c>
      <c r="AE26" s="39">
        <f t="shared" si="5"/>
        <v>63386</v>
      </c>
      <c r="AF26" s="12"/>
      <c r="AG26" s="12">
        <v>0</v>
      </c>
      <c r="AH26" s="111">
        <f t="shared" si="6"/>
        <v>0</v>
      </c>
      <c r="AI26" s="13"/>
      <c r="AJ26" s="13"/>
      <c r="AK26" s="14"/>
      <c r="AL26" s="13"/>
      <c r="AM26" s="40"/>
      <c r="AN26" s="35"/>
      <c r="AO26" s="34"/>
      <c r="AP26" s="112"/>
      <c r="AQ26" s="40"/>
      <c r="AR26" s="112"/>
      <c r="AS26" s="2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</row>
    <row r="27" spans="1:56" ht="25.5" x14ac:dyDescent="0.25">
      <c r="A27" s="107">
        <v>11</v>
      </c>
      <c r="B27" s="51" t="s">
        <v>215</v>
      </c>
      <c r="C27" s="2" t="s">
        <v>159</v>
      </c>
      <c r="D27" s="2" t="s">
        <v>216</v>
      </c>
      <c r="E27" s="2" t="s">
        <v>123</v>
      </c>
      <c r="F27" s="3" t="s">
        <v>217</v>
      </c>
      <c r="G27" s="4" t="s">
        <v>218</v>
      </c>
      <c r="H27" s="5" t="s">
        <v>219</v>
      </c>
      <c r="I27" s="6" t="s">
        <v>220</v>
      </c>
      <c r="J27" s="6" t="s">
        <v>221</v>
      </c>
      <c r="K27" s="7">
        <v>42445</v>
      </c>
      <c r="L27" s="8">
        <v>188586.7</v>
      </c>
      <c r="M27" s="4" t="s">
        <v>212</v>
      </c>
      <c r="N27" s="10">
        <v>42445</v>
      </c>
      <c r="O27" s="10">
        <v>42735</v>
      </c>
      <c r="P27" s="2" t="s">
        <v>144</v>
      </c>
      <c r="Q27" s="11">
        <v>0</v>
      </c>
      <c r="R27" s="12">
        <v>0</v>
      </c>
      <c r="S27" s="12">
        <v>0</v>
      </c>
      <c r="T27" s="2" t="s">
        <v>172</v>
      </c>
      <c r="U27" s="2"/>
      <c r="V27" s="7"/>
      <c r="W27" s="7"/>
      <c r="X27" s="2"/>
      <c r="Y27" s="7"/>
      <c r="Z27" s="7"/>
      <c r="AA27" s="15">
        <v>0</v>
      </c>
      <c r="AB27" s="15">
        <v>0</v>
      </c>
      <c r="AC27" s="12">
        <v>0</v>
      </c>
      <c r="AD27" s="12">
        <v>0</v>
      </c>
      <c r="AE27" s="39">
        <v>188586.7</v>
      </c>
      <c r="AF27" s="12">
        <v>0</v>
      </c>
      <c r="AG27" s="12">
        <f>75588.8+59996.62</f>
        <v>135585.42000000001</v>
      </c>
      <c r="AH27" s="111">
        <f>AF27+AG27</f>
        <v>135585.42000000001</v>
      </c>
      <c r="AI27" s="13" t="s">
        <v>222</v>
      </c>
      <c r="AJ27" s="7" t="s">
        <v>218</v>
      </c>
      <c r="AK27" s="40" t="s">
        <v>223</v>
      </c>
      <c r="AL27" s="13"/>
      <c r="AM27" s="40"/>
      <c r="AN27" s="35"/>
      <c r="AO27" s="34"/>
      <c r="AP27" s="112"/>
      <c r="AQ27" s="40"/>
      <c r="AR27" s="112"/>
      <c r="AS27" s="2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</row>
    <row r="28" spans="1:56" ht="25.5" x14ac:dyDescent="0.25">
      <c r="A28" s="107">
        <v>12</v>
      </c>
      <c r="B28" s="51" t="s">
        <v>224</v>
      </c>
      <c r="C28" s="2" t="s">
        <v>155</v>
      </c>
      <c r="D28" s="2" t="s">
        <v>225</v>
      </c>
      <c r="E28" s="2" t="s">
        <v>123</v>
      </c>
      <c r="F28" s="3" t="s">
        <v>226</v>
      </c>
      <c r="G28" s="4" t="s">
        <v>227</v>
      </c>
      <c r="H28" s="5" t="s">
        <v>228</v>
      </c>
      <c r="I28" s="6" t="s">
        <v>229</v>
      </c>
      <c r="J28" s="6" t="s">
        <v>230</v>
      </c>
      <c r="K28" s="7">
        <v>42465</v>
      </c>
      <c r="L28" s="8">
        <v>224000</v>
      </c>
      <c r="M28" s="4" t="s">
        <v>231</v>
      </c>
      <c r="N28" s="10">
        <v>42465</v>
      </c>
      <c r="O28" s="10">
        <v>42551</v>
      </c>
      <c r="P28" s="2" t="s">
        <v>213</v>
      </c>
      <c r="Q28" s="11" t="s">
        <v>232</v>
      </c>
      <c r="R28" s="12">
        <v>218848.66</v>
      </c>
      <c r="S28" s="12">
        <v>5151.34</v>
      </c>
      <c r="T28" s="2" t="s">
        <v>206</v>
      </c>
      <c r="U28" s="2"/>
      <c r="V28" s="7"/>
      <c r="W28" s="7"/>
      <c r="X28" s="2"/>
      <c r="Y28" s="7"/>
      <c r="Z28" s="7"/>
      <c r="AA28" s="15">
        <v>0</v>
      </c>
      <c r="AB28" s="15">
        <v>0</v>
      </c>
      <c r="AC28" s="12">
        <v>0</v>
      </c>
      <c r="AD28" s="12">
        <v>0</v>
      </c>
      <c r="AE28" s="39">
        <v>224000</v>
      </c>
      <c r="AF28" s="12">
        <v>0</v>
      </c>
      <c r="AG28" s="12">
        <f>109424.33+2575.67+109424.33+2575.67</f>
        <v>224000.00000000003</v>
      </c>
      <c r="AH28" s="111">
        <f t="shared" ref="AH28:AH29" si="7">AF28+AG28</f>
        <v>224000.00000000003</v>
      </c>
      <c r="AI28" s="13" t="s">
        <v>134</v>
      </c>
      <c r="AJ28" s="7" t="s">
        <v>134</v>
      </c>
      <c r="AK28" s="40"/>
      <c r="AL28" s="13"/>
      <c r="AM28" s="40"/>
      <c r="AN28" s="35"/>
      <c r="AO28" s="34"/>
      <c r="AP28" s="112"/>
      <c r="AQ28" s="40"/>
      <c r="AR28" s="112"/>
      <c r="AS28" s="2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 t="s">
        <v>135</v>
      </c>
    </row>
    <row r="29" spans="1:56" ht="27.75" customHeight="1" x14ac:dyDescent="0.25">
      <c r="A29" s="107">
        <v>13</v>
      </c>
      <c r="B29" s="51" t="s">
        <v>233</v>
      </c>
      <c r="C29" s="19" t="s">
        <v>234</v>
      </c>
      <c r="D29" s="2" t="s">
        <v>235</v>
      </c>
      <c r="E29" s="2" t="s">
        <v>123</v>
      </c>
      <c r="F29" s="3" t="s">
        <v>236</v>
      </c>
      <c r="G29" s="4" t="s">
        <v>237</v>
      </c>
      <c r="H29" s="5" t="s">
        <v>238</v>
      </c>
      <c r="I29" s="6" t="s">
        <v>239</v>
      </c>
      <c r="J29" s="6" t="s">
        <v>240</v>
      </c>
      <c r="K29" s="7">
        <v>42505</v>
      </c>
      <c r="L29" s="8">
        <v>64725</v>
      </c>
      <c r="M29" s="4" t="s">
        <v>241</v>
      </c>
      <c r="N29" s="10">
        <v>42495</v>
      </c>
      <c r="O29" s="10">
        <v>42735</v>
      </c>
      <c r="P29" s="2" t="s">
        <v>144</v>
      </c>
      <c r="Q29" s="114" t="s">
        <v>134</v>
      </c>
      <c r="R29" s="12">
        <v>0</v>
      </c>
      <c r="S29" s="12">
        <v>0</v>
      </c>
      <c r="T29" s="2" t="s">
        <v>172</v>
      </c>
      <c r="U29" s="2"/>
      <c r="V29" s="7"/>
      <c r="W29" s="7"/>
      <c r="X29" s="2"/>
      <c r="Y29" s="7"/>
      <c r="Z29" s="7"/>
      <c r="AA29" s="15">
        <v>0</v>
      </c>
      <c r="AB29" s="15">
        <v>0</v>
      </c>
      <c r="AC29" s="12">
        <v>0</v>
      </c>
      <c r="AD29" s="12">
        <v>0</v>
      </c>
      <c r="AE29" s="39">
        <v>64725</v>
      </c>
      <c r="AF29" s="12">
        <v>0</v>
      </c>
      <c r="AG29" s="12">
        <v>0</v>
      </c>
      <c r="AH29" s="111">
        <f t="shared" si="7"/>
        <v>0</v>
      </c>
      <c r="AI29" s="13" t="s">
        <v>234</v>
      </c>
      <c r="AJ29" s="4" t="s">
        <v>237</v>
      </c>
      <c r="AK29" s="40" t="s">
        <v>242</v>
      </c>
      <c r="AL29" s="4" t="s">
        <v>237</v>
      </c>
      <c r="AM29" s="40"/>
      <c r="AN29" s="35"/>
      <c r="AO29" s="34"/>
      <c r="AP29" s="112"/>
      <c r="AQ29" s="40"/>
      <c r="AR29" s="112"/>
      <c r="AS29" s="2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</row>
    <row r="30" spans="1:56" ht="51" x14ac:dyDescent="0.25">
      <c r="A30" s="107">
        <v>14</v>
      </c>
      <c r="B30" s="51" t="s">
        <v>243</v>
      </c>
      <c r="C30" s="2" t="s">
        <v>244</v>
      </c>
      <c r="D30" s="2" t="s">
        <v>245</v>
      </c>
      <c r="E30" s="2" t="s">
        <v>123</v>
      </c>
      <c r="F30" s="3" t="s">
        <v>246</v>
      </c>
      <c r="G30" s="4" t="s">
        <v>162</v>
      </c>
      <c r="H30" s="5" t="s">
        <v>247</v>
      </c>
      <c r="I30" s="2" t="s">
        <v>248</v>
      </c>
      <c r="J30" s="2" t="s">
        <v>249</v>
      </c>
      <c r="K30" s="115">
        <v>42508</v>
      </c>
      <c r="L30" s="12">
        <v>47423</v>
      </c>
      <c r="M30" s="4" t="s">
        <v>250</v>
      </c>
      <c r="N30" s="10">
        <v>42508</v>
      </c>
      <c r="O30" s="10">
        <v>42735</v>
      </c>
      <c r="P30" s="2" t="s">
        <v>144</v>
      </c>
      <c r="Q30" s="29">
        <v>0</v>
      </c>
      <c r="R30" s="12">
        <v>0</v>
      </c>
      <c r="S30" s="12">
        <v>0</v>
      </c>
      <c r="T30" s="2" t="s">
        <v>131</v>
      </c>
      <c r="U30" s="2" t="s">
        <v>132</v>
      </c>
      <c r="V30" s="7">
        <v>42437</v>
      </c>
      <c r="W30" s="2" t="s">
        <v>251</v>
      </c>
      <c r="X30" s="2" t="s">
        <v>134</v>
      </c>
      <c r="Y30" s="7" t="s">
        <v>134</v>
      </c>
      <c r="Z30" s="7" t="s">
        <v>134</v>
      </c>
      <c r="AA30" s="15">
        <v>0</v>
      </c>
      <c r="AB30" s="15">
        <v>0</v>
      </c>
      <c r="AC30" s="12">
        <v>0</v>
      </c>
      <c r="AD30" s="12">
        <v>0</v>
      </c>
      <c r="AE30" s="39">
        <f>(L30+AC30)-AD30</f>
        <v>47423</v>
      </c>
      <c r="AF30" s="12" t="s">
        <v>134</v>
      </c>
      <c r="AG30" s="12" t="s">
        <v>134</v>
      </c>
      <c r="AH30" s="111" t="s">
        <v>134</v>
      </c>
      <c r="AI30" s="16"/>
      <c r="AJ30" s="4"/>
      <c r="AK30" s="40"/>
      <c r="AL30" s="4"/>
      <c r="AM30" s="40"/>
      <c r="AN30" s="35"/>
      <c r="AO30" s="34"/>
      <c r="AP30" s="112"/>
      <c r="AQ30" s="40"/>
      <c r="AR30" s="112"/>
      <c r="AS30" s="2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</row>
    <row r="31" spans="1:56" ht="27.75" customHeight="1" x14ac:dyDescent="0.25">
      <c r="A31" s="107">
        <f>A30+1</f>
        <v>15</v>
      </c>
      <c r="B31" s="51" t="s">
        <v>252</v>
      </c>
      <c r="C31" s="2" t="s">
        <v>178</v>
      </c>
      <c r="D31" s="2" t="s">
        <v>253</v>
      </c>
      <c r="E31" s="2" t="s">
        <v>123</v>
      </c>
      <c r="F31" s="3" t="s">
        <v>254</v>
      </c>
      <c r="G31" s="4" t="s">
        <v>255</v>
      </c>
      <c r="H31" s="5" t="s">
        <v>256</v>
      </c>
      <c r="I31" s="2" t="s">
        <v>257</v>
      </c>
      <c r="J31" s="4" t="s">
        <v>258</v>
      </c>
      <c r="K31" s="7">
        <v>42523</v>
      </c>
      <c r="L31" s="12">
        <v>64148</v>
      </c>
      <c r="M31" s="4" t="s">
        <v>259</v>
      </c>
      <c r="N31" s="7" t="s">
        <v>260</v>
      </c>
      <c r="O31" s="10">
        <v>42735</v>
      </c>
      <c r="P31" s="2" t="s">
        <v>144</v>
      </c>
      <c r="Q31" s="2"/>
      <c r="R31" s="12"/>
      <c r="S31" s="12">
        <v>0</v>
      </c>
      <c r="T31" s="2" t="s">
        <v>172</v>
      </c>
      <c r="U31" s="2" t="s">
        <v>134</v>
      </c>
      <c r="V31" s="7">
        <v>42402</v>
      </c>
      <c r="W31" s="4" t="s">
        <v>261</v>
      </c>
      <c r="X31" s="2" t="s">
        <v>134</v>
      </c>
      <c r="Y31" s="7" t="s">
        <v>134</v>
      </c>
      <c r="Z31" s="7" t="s">
        <v>134</v>
      </c>
      <c r="AA31" s="15">
        <v>0</v>
      </c>
      <c r="AB31" s="15">
        <v>0</v>
      </c>
      <c r="AC31" s="12">
        <v>0</v>
      </c>
      <c r="AD31" s="12">
        <v>0</v>
      </c>
      <c r="AE31" s="39">
        <f>(L31+AC31)-AD31</f>
        <v>64148</v>
      </c>
      <c r="AF31" s="12" t="s">
        <v>134</v>
      </c>
      <c r="AG31" s="12" t="s">
        <v>134</v>
      </c>
      <c r="AH31" s="111" t="s">
        <v>134</v>
      </c>
      <c r="AI31" s="16"/>
      <c r="AJ31" s="4"/>
      <c r="AK31" s="17"/>
      <c r="AL31" s="4"/>
      <c r="AM31" s="40"/>
      <c r="AN31" s="35"/>
      <c r="AO31" s="34"/>
      <c r="AP31" s="112"/>
      <c r="AQ31" s="40"/>
      <c r="AR31" s="112"/>
      <c r="AS31" s="2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</row>
    <row r="32" spans="1:56" ht="25.5" x14ac:dyDescent="0.25">
      <c r="A32" s="107">
        <v>16</v>
      </c>
      <c r="B32" s="51" t="s">
        <v>262</v>
      </c>
      <c r="C32" s="2" t="s">
        <v>155</v>
      </c>
      <c r="D32" s="2" t="s">
        <v>263</v>
      </c>
      <c r="E32" s="2" t="s">
        <v>123</v>
      </c>
      <c r="F32" s="3" t="s">
        <v>264</v>
      </c>
      <c r="G32" s="4" t="s">
        <v>241</v>
      </c>
      <c r="H32" s="5" t="s">
        <v>244</v>
      </c>
      <c r="I32" s="6" t="s">
        <v>202</v>
      </c>
      <c r="J32" s="6" t="s">
        <v>203</v>
      </c>
      <c r="K32" s="7">
        <v>42528</v>
      </c>
      <c r="L32" s="8">
        <v>32240</v>
      </c>
      <c r="M32" s="4"/>
      <c r="N32" s="10">
        <v>42528</v>
      </c>
      <c r="O32" s="10">
        <v>42735</v>
      </c>
      <c r="P32" s="2">
        <v>6</v>
      </c>
      <c r="Q32" s="11" t="s">
        <v>130</v>
      </c>
      <c r="R32" s="12">
        <v>32240</v>
      </c>
      <c r="S32" s="12">
        <v>0</v>
      </c>
      <c r="T32" s="2" t="s">
        <v>172</v>
      </c>
      <c r="U32" s="2" t="s">
        <v>134</v>
      </c>
      <c r="V32" s="7"/>
      <c r="W32" s="7"/>
      <c r="X32" s="2"/>
      <c r="Y32" s="7"/>
      <c r="Z32" s="7"/>
      <c r="AA32" s="15">
        <v>0</v>
      </c>
      <c r="AB32" s="15">
        <v>0</v>
      </c>
      <c r="AC32" s="12">
        <v>0</v>
      </c>
      <c r="AD32" s="12">
        <v>0</v>
      </c>
      <c r="AE32" s="39">
        <v>32240</v>
      </c>
      <c r="AF32" s="12">
        <v>0</v>
      </c>
      <c r="AG32" s="12">
        <v>0</v>
      </c>
      <c r="AH32" s="111">
        <f t="shared" ref="AH32" si="8">AF32+AG32</f>
        <v>0</v>
      </c>
      <c r="AI32" s="40" t="s">
        <v>134</v>
      </c>
      <c r="AJ32" s="40" t="s">
        <v>134</v>
      </c>
      <c r="AK32" s="40" t="s">
        <v>134</v>
      </c>
      <c r="AL32" s="35" t="s">
        <v>134</v>
      </c>
      <c r="AM32" s="40"/>
      <c r="AN32" s="35"/>
      <c r="AO32" s="34"/>
      <c r="AP32" s="112"/>
      <c r="AQ32" s="40"/>
      <c r="AR32" s="112"/>
      <c r="AS32" s="2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</row>
    <row r="33" spans="1:56" ht="26.25" thickBot="1" x14ac:dyDescent="0.3">
      <c r="A33" s="116">
        <v>17</v>
      </c>
      <c r="B33" s="51" t="s">
        <v>265</v>
      </c>
      <c r="C33" s="2" t="s">
        <v>266</v>
      </c>
      <c r="D33" s="2" t="s">
        <v>267</v>
      </c>
      <c r="E33" s="2" t="s">
        <v>123</v>
      </c>
      <c r="F33" s="3" t="s">
        <v>268</v>
      </c>
      <c r="G33" s="4" t="s">
        <v>269</v>
      </c>
      <c r="H33" s="5" t="s">
        <v>270</v>
      </c>
      <c r="I33" s="6" t="s">
        <v>271</v>
      </c>
      <c r="J33" s="2" t="s">
        <v>272</v>
      </c>
      <c r="K33" s="7">
        <v>42528</v>
      </c>
      <c r="L33" s="8">
        <v>50310.6</v>
      </c>
      <c r="M33" s="4"/>
      <c r="N33" s="10">
        <v>42528</v>
      </c>
      <c r="O33" s="10">
        <v>42735</v>
      </c>
      <c r="P33" s="2" t="s">
        <v>144</v>
      </c>
      <c r="Q33" s="117" t="s">
        <v>134</v>
      </c>
      <c r="R33" s="12">
        <v>50310.6</v>
      </c>
      <c r="S33" s="12">
        <v>0</v>
      </c>
      <c r="T33" s="2" t="s">
        <v>172</v>
      </c>
      <c r="U33" s="2" t="s">
        <v>134</v>
      </c>
      <c r="V33" s="7"/>
      <c r="W33" s="7"/>
      <c r="X33" s="2"/>
      <c r="Y33" s="7"/>
      <c r="Z33" s="7"/>
      <c r="AA33" s="15"/>
      <c r="AB33" s="15"/>
      <c r="AC33" s="12"/>
      <c r="AD33" s="12"/>
      <c r="AE33" s="39"/>
      <c r="AF33" s="12"/>
      <c r="AG33" s="12"/>
      <c r="AH33" s="111"/>
      <c r="AI33" s="13"/>
      <c r="AJ33" s="4"/>
      <c r="AK33" s="40"/>
      <c r="AL33" s="4"/>
      <c r="AM33" s="40"/>
      <c r="AN33" s="35"/>
      <c r="AO33" s="34"/>
      <c r="AP33" s="112"/>
      <c r="AQ33" s="40"/>
      <c r="AR33" s="112"/>
      <c r="AS33" s="2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</row>
    <row r="34" spans="1:56" ht="28.5" customHeight="1" x14ac:dyDescent="0.25">
      <c r="A34" s="18"/>
      <c r="B34" s="19"/>
      <c r="C34" s="19"/>
      <c r="D34" s="19"/>
      <c r="E34" s="19"/>
      <c r="F34" s="20"/>
      <c r="G34" s="21"/>
      <c r="H34" s="22"/>
      <c r="I34" s="23"/>
      <c r="J34" s="24"/>
      <c r="K34" s="25"/>
      <c r="L34" s="26"/>
      <c r="M34" s="27"/>
      <c r="N34" s="28"/>
      <c r="O34" s="28"/>
      <c r="P34" s="19"/>
      <c r="Q34" s="29"/>
      <c r="R34" s="30"/>
      <c r="S34" s="30"/>
      <c r="T34" s="24"/>
      <c r="U34" s="19"/>
      <c r="V34" s="19"/>
      <c r="W34" s="19"/>
      <c r="X34" s="19"/>
      <c r="Y34" s="25"/>
      <c r="Z34" s="25"/>
      <c r="AA34" s="31"/>
      <c r="AB34" s="31"/>
      <c r="AC34" s="30"/>
      <c r="AD34" s="30"/>
      <c r="AE34" s="32"/>
      <c r="AF34" s="30"/>
      <c r="AG34" s="30"/>
      <c r="AH34" s="32"/>
      <c r="AI34" s="33"/>
      <c r="AJ34" s="33"/>
      <c r="AK34" s="20"/>
      <c r="AL34" s="33"/>
      <c r="AM34" s="118"/>
      <c r="AN34" s="119"/>
      <c r="AO34" s="120"/>
      <c r="AP34" s="121"/>
      <c r="AQ34" s="118"/>
      <c r="AR34" s="121"/>
      <c r="AS34" s="19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122"/>
    </row>
    <row r="35" spans="1:56" s="67" customFormat="1" ht="13.5" thickBot="1" x14ac:dyDescent="0.3">
      <c r="A35" s="172" t="s">
        <v>273</v>
      </c>
      <c r="B35" s="170"/>
      <c r="C35" s="170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170"/>
      <c r="P35" s="170"/>
      <c r="Q35" s="170"/>
      <c r="R35" s="170"/>
      <c r="S35" s="170"/>
      <c r="T35" s="170"/>
      <c r="U35" s="170"/>
      <c r="V35" s="170"/>
      <c r="W35" s="170"/>
      <c r="X35" s="170"/>
      <c r="Y35" s="170"/>
      <c r="Z35" s="170"/>
      <c r="AA35" s="170"/>
      <c r="AB35" s="170"/>
      <c r="AC35" s="170"/>
      <c r="AD35" s="170"/>
      <c r="AE35" s="170"/>
      <c r="AF35" s="170"/>
      <c r="AG35" s="170"/>
      <c r="AH35" s="170"/>
      <c r="AI35" s="170"/>
      <c r="AJ35" s="170"/>
      <c r="AK35" s="170"/>
      <c r="AL35" s="170"/>
      <c r="AM35" s="170"/>
      <c r="AN35" s="170"/>
      <c r="AO35" s="170"/>
      <c r="AP35" s="170"/>
      <c r="AQ35" s="170"/>
      <c r="AR35" s="170"/>
      <c r="AS35" s="170"/>
      <c r="AT35" s="170"/>
      <c r="AU35" s="170"/>
      <c r="AV35" s="170"/>
      <c r="AW35" s="170"/>
      <c r="AX35" s="170"/>
      <c r="AY35" s="170"/>
      <c r="AZ35" s="170"/>
      <c r="BA35" s="170"/>
      <c r="BB35" s="170"/>
      <c r="BC35" s="170"/>
      <c r="BD35" s="171"/>
    </row>
    <row r="36" spans="1:56" ht="29.25" customHeight="1" x14ac:dyDescent="0.25">
      <c r="A36" s="92">
        <v>1</v>
      </c>
      <c r="B36" s="51" t="s">
        <v>274</v>
      </c>
      <c r="C36" s="2" t="s">
        <v>275</v>
      </c>
      <c r="D36" s="2" t="s">
        <v>276</v>
      </c>
      <c r="E36" s="2" t="s">
        <v>123</v>
      </c>
      <c r="F36" s="3" t="s">
        <v>277</v>
      </c>
      <c r="G36" s="4" t="s">
        <v>278</v>
      </c>
      <c r="H36" s="5" t="s">
        <v>279</v>
      </c>
      <c r="I36" s="2" t="s">
        <v>280</v>
      </c>
      <c r="J36" s="2" t="s">
        <v>281</v>
      </c>
      <c r="K36" s="7">
        <v>40575</v>
      </c>
      <c r="L36" s="12">
        <v>537079.31999999995</v>
      </c>
      <c r="M36" s="4" t="s">
        <v>282</v>
      </c>
      <c r="N36" s="7">
        <v>42037</v>
      </c>
      <c r="O36" s="7">
        <v>42401</v>
      </c>
      <c r="P36" s="2" t="s">
        <v>144</v>
      </c>
      <c r="Q36" s="2" t="s">
        <v>134</v>
      </c>
      <c r="R36" s="12">
        <v>0</v>
      </c>
      <c r="S36" s="12">
        <v>0</v>
      </c>
      <c r="T36" s="2" t="s">
        <v>131</v>
      </c>
      <c r="U36" s="2" t="s">
        <v>283</v>
      </c>
      <c r="V36" s="7">
        <v>42278</v>
      </c>
      <c r="W36" s="4" t="s">
        <v>284</v>
      </c>
      <c r="X36" s="2" t="s">
        <v>285</v>
      </c>
      <c r="Y36" s="7">
        <v>42278</v>
      </c>
      <c r="Z36" s="7">
        <v>42402</v>
      </c>
      <c r="AA36" s="123">
        <v>2.63684E-2</v>
      </c>
      <c r="AB36" s="15">
        <v>0</v>
      </c>
      <c r="AC36" s="12">
        <f>22985.79+22985.79</f>
        <v>45971.58</v>
      </c>
      <c r="AD36" s="12">
        <v>0</v>
      </c>
      <c r="AE36" s="39">
        <f t="shared" ref="AE36:AE44" si="9">(L36+AC36)-AD36</f>
        <v>583050.89999999991</v>
      </c>
      <c r="AF36" s="12">
        <v>381073.48</v>
      </c>
      <c r="AG36" s="12">
        <f>22985.79+22985.79</f>
        <v>45971.58</v>
      </c>
      <c r="AH36" s="111">
        <f t="shared" ref="AH36:AH44" si="10">AF36+AG36</f>
        <v>427045.06</v>
      </c>
      <c r="AI36" s="16" t="s">
        <v>286</v>
      </c>
      <c r="AJ36" s="4" t="s">
        <v>287</v>
      </c>
      <c r="AK36" s="17" t="s">
        <v>288</v>
      </c>
      <c r="AL36" s="4" t="s">
        <v>289</v>
      </c>
      <c r="AM36" s="40"/>
      <c r="AN36" s="35"/>
      <c r="AO36" s="34"/>
      <c r="AP36" s="112"/>
      <c r="AQ36" s="35"/>
      <c r="AR36" s="112"/>
      <c r="AS36" s="2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2" t="s">
        <v>290</v>
      </c>
    </row>
    <row r="37" spans="1:56" ht="55.5" customHeight="1" x14ac:dyDescent="0.25">
      <c r="A37" s="107">
        <v>2</v>
      </c>
      <c r="B37" s="51" t="s">
        <v>291</v>
      </c>
      <c r="C37" s="2" t="s">
        <v>292</v>
      </c>
      <c r="D37" s="2" t="s">
        <v>122</v>
      </c>
      <c r="E37" s="2" t="s">
        <v>123</v>
      </c>
      <c r="F37" s="124" t="s">
        <v>293</v>
      </c>
      <c r="G37" s="4" t="s">
        <v>294</v>
      </c>
      <c r="H37" s="5" t="s">
        <v>295</v>
      </c>
      <c r="I37" s="2" t="s">
        <v>296</v>
      </c>
      <c r="J37" s="2" t="s">
        <v>297</v>
      </c>
      <c r="K37" s="7">
        <v>42108</v>
      </c>
      <c r="L37" s="12">
        <v>899223</v>
      </c>
      <c r="M37" s="7" t="s">
        <v>298</v>
      </c>
      <c r="N37" s="7">
        <v>42108</v>
      </c>
      <c r="O37" s="7">
        <v>42474</v>
      </c>
      <c r="P37" s="2" t="s">
        <v>144</v>
      </c>
      <c r="Q37" s="125" t="s">
        <v>134</v>
      </c>
      <c r="R37" s="12">
        <v>0</v>
      </c>
      <c r="S37" s="12">
        <v>0</v>
      </c>
      <c r="T37" s="2" t="s">
        <v>131</v>
      </c>
      <c r="U37" s="2" t="s">
        <v>134</v>
      </c>
      <c r="V37" s="7" t="s">
        <v>134</v>
      </c>
      <c r="W37" s="4" t="s">
        <v>134</v>
      </c>
      <c r="X37" s="2" t="s">
        <v>134</v>
      </c>
      <c r="Y37" s="7" t="s">
        <v>134</v>
      </c>
      <c r="Z37" s="7" t="s">
        <v>134</v>
      </c>
      <c r="AA37" s="15">
        <v>0</v>
      </c>
      <c r="AB37" s="15">
        <v>0</v>
      </c>
      <c r="AC37" s="12">
        <v>0</v>
      </c>
      <c r="AD37" s="12">
        <f>L37*AA37</f>
        <v>0</v>
      </c>
      <c r="AE37" s="39">
        <f t="shared" si="9"/>
        <v>899223</v>
      </c>
      <c r="AF37" s="12">
        <v>226620.81</v>
      </c>
      <c r="AG37" s="12">
        <f>34948.47+36716.85+36556+32357.25+15099.96</f>
        <v>155678.53</v>
      </c>
      <c r="AH37" s="111">
        <f t="shared" si="10"/>
        <v>382299.33999999997</v>
      </c>
      <c r="AI37" s="16" t="s">
        <v>299</v>
      </c>
      <c r="AJ37" s="40" t="s">
        <v>300</v>
      </c>
      <c r="AK37" s="40" t="s">
        <v>301</v>
      </c>
      <c r="AL37" s="40" t="s">
        <v>300</v>
      </c>
      <c r="AM37" s="40"/>
      <c r="AN37" s="35"/>
      <c r="AO37" s="34"/>
      <c r="AP37" s="112"/>
      <c r="AQ37" s="40"/>
      <c r="AR37" s="112"/>
      <c r="AS37" s="2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2" t="s">
        <v>290</v>
      </c>
    </row>
    <row r="38" spans="1:56" ht="40.5" customHeight="1" x14ac:dyDescent="0.25">
      <c r="A38" s="107">
        <f t="shared" ref="A38:A44" si="11">A37+1</f>
        <v>3</v>
      </c>
      <c r="B38" s="51" t="s">
        <v>302</v>
      </c>
      <c r="C38" s="2" t="s">
        <v>303</v>
      </c>
      <c r="D38" s="2" t="s">
        <v>276</v>
      </c>
      <c r="E38" s="2" t="s">
        <v>123</v>
      </c>
      <c r="F38" s="3" t="s">
        <v>304</v>
      </c>
      <c r="G38" s="4" t="s">
        <v>305</v>
      </c>
      <c r="H38" s="5" t="s">
        <v>306</v>
      </c>
      <c r="I38" s="2" t="s">
        <v>307</v>
      </c>
      <c r="J38" s="2" t="s">
        <v>308</v>
      </c>
      <c r="K38" s="7">
        <v>41029</v>
      </c>
      <c r="L38" s="12">
        <v>744807.52</v>
      </c>
      <c r="M38" s="4" t="s">
        <v>309</v>
      </c>
      <c r="N38" s="7">
        <v>42247</v>
      </c>
      <c r="O38" s="7">
        <v>42489</v>
      </c>
      <c r="P38" s="2" t="s">
        <v>144</v>
      </c>
      <c r="Q38" s="2" t="s">
        <v>134</v>
      </c>
      <c r="R38" s="12">
        <v>0</v>
      </c>
      <c r="S38" s="12">
        <v>0</v>
      </c>
      <c r="T38" s="2" t="s">
        <v>131</v>
      </c>
      <c r="U38" s="2" t="s">
        <v>310</v>
      </c>
      <c r="V38" s="7">
        <v>42247</v>
      </c>
      <c r="W38" s="4" t="s">
        <v>311</v>
      </c>
      <c r="X38" s="2" t="s">
        <v>312</v>
      </c>
      <c r="Y38" s="7">
        <v>42247</v>
      </c>
      <c r="Z38" s="7">
        <v>42489</v>
      </c>
      <c r="AA38" s="123">
        <v>0.10736916000000001</v>
      </c>
      <c r="AB38" s="15">
        <v>0</v>
      </c>
      <c r="AC38" s="12">
        <f>L38*AA38</f>
        <v>79969.3577840832</v>
      </c>
      <c r="AD38" s="12">
        <v>0</v>
      </c>
      <c r="AE38" s="39">
        <f t="shared" si="9"/>
        <v>824776.87778408325</v>
      </c>
      <c r="AF38" s="12">
        <v>3126299.08</v>
      </c>
      <c r="AG38" s="12">
        <f>131928.49+131928.49+131928.49+131928.49+131928.49+131928.49</f>
        <v>791570.94</v>
      </c>
      <c r="AH38" s="111">
        <f t="shared" si="10"/>
        <v>3917870.02</v>
      </c>
      <c r="AI38" s="16" t="s">
        <v>313</v>
      </c>
      <c r="AJ38" s="4" t="s">
        <v>305</v>
      </c>
      <c r="AK38" s="17" t="s">
        <v>314</v>
      </c>
      <c r="AL38" s="4" t="s">
        <v>305</v>
      </c>
      <c r="AM38" s="40"/>
      <c r="AN38" s="35"/>
      <c r="AO38" s="34"/>
      <c r="AP38" s="112"/>
      <c r="AQ38" s="35"/>
      <c r="AR38" s="112"/>
      <c r="AS38" s="2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</row>
    <row r="39" spans="1:56" ht="29.25" customHeight="1" x14ac:dyDescent="0.25">
      <c r="A39" s="107">
        <f t="shared" si="11"/>
        <v>4</v>
      </c>
      <c r="B39" s="51" t="s">
        <v>315</v>
      </c>
      <c r="C39" s="2" t="s">
        <v>316</v>
      </c>
      <c r="D39" s="2" t="s">
        <v>276</v>
      </c>
      <c r="E39" s="2" t="s">
        <v>123</v>
      </c>
      <c r="F39" s="3" t="s">
        <v>317</v>
      </c>
      <c r="G39" s="4" t="s">
        <v>318</v>
      </c>
      <c r="H39" s="5" t="s">
        <v>319</v>
      </c>
      <c r="I39" s="2" t="s">
        <v>320</v>
      </c>
      <c r="J39" s="2" t="s">
        <v>321</v>
      </c>
      <c r="K39" s="7">
        <v>41470</v>
      </c>
      <c r="L39" s="12">
        <v>973627.92</v>
      </c>
      <c r="M39" s="4" t="s">
        <v>322</v>
      </c>
      <c r="N39" s="7">
        <v>42200</v>
      </c>
      <c r="O39" s="7">
        <v>42566</v>
      </c>
      <c r="P39" s="2" t="s">
        <v>144</v>
      </c>
      <c r="Q39" s="2" t="s">
        <v>134</v>
      </c>
      <c r="R39" s="12">
        <v>0</v>
      </c>
      <c r="S39" s="12">
        <v>0</v>
      </c>
      <c r="T39" s="2" t="s">
        <v>131</v>
      </c>
      <c r="U39" s="2" t="s">
        <v>323</v>
      </c>
      <c r="V39" s="7">
        <v>42202</v>
      </c>
      <c r="W39" s="4" t="s">
        <v>324</v>
      </c>
      <c r="X39" s="2" t="s">
        <v>312</v>
      </c>
      <c r="Y39" s="7">
        <v>42202</v>
      </c>
      <c r="Z39" s="7">
        <v>42566</v>
      </c>
      <c r="AA39" s="15">
        <v>0</v>
      </c>
      <c r="AB39" s="15">
        <v>0.24</v>
      </c>
      <c r="AC39" s="12">
        <v>0</v>
      </c>
      <c r="AD39" s="12">
        <v>237538.08</v>
      </c>
      <c r="AE39" s="39">
        <f>(L39+AC39)-AD39</f>
        <v>736089.84000000008</v>
      </c>
      <c r="AF39" s="12">
        <v>1610743.46</v>
      </c>
      <c r="AG39" s="12">
        <f>61340.82+61340.82+61340.82+61340.82+61340.82+61340.82</f>
        <v>368044.92</v>
      </c>
      <c r="AH39" s="111">
        <f t="shared" si="10"/>
        <v>1978788.38</v>
      </c>
      <c r="AI39" s="40" t="s">
        <v>134</v>
      </c>
      <c r="AJ39" s="40" t="s">
        <v>134</v>
      </c>
      <c r="AK39" s="40" t="s">
        <v>134</v>
      </c>
      <c r="AL39" s="35" t="s">
        <v>134</v>
      </c>
      <c r="AM39" s="40"/>
      <c r="AN39" s="35"/>
      <c r="AO39" s="34"/>
      <c r="AP39" s="112"/>
      <c r="AQ39" s="35"/>
      <c r="AR39" s="112"/>
      <c r="AS39" s="2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</row>
    <row r="40" spans="1:56" ht="31.5" customHeight="1" x14ac:dyDescent="0.25">
      <c r="A40" s="107">
        <f t="shared" si="11"/>
        <v>5</v>
      </c>
      <c r="B40" s="51" t="s">
        <v>325</v>
      </c>
      <c r="C40" s="2" t="s">
        <v>326</v>
      </c>
      <c r="D40" s="2" t="s">
        <v>276</v>
      </c>
      <c r="E40" s="2" t="s">
        <v>123</v>
      </c>
      <c r="F40" s="3" t="s">
        <v>327</v>
      </c>
      <c r="G40" s="4" t="s">
        <v>328</v>
      </c>
      <c r="H40" s="5" t="s">
        <v>329</v>
      </c>
      <c r="I40" s="2" t="s">
        <v>330</v>
      </c>
      <c r="J40" s="2" t="s">
        <v>331</v>
      </c>
      <c r="K40" s="7">
        <v>41347</v>
      </c>
      <c r="L40" s="12">
        <v>396659</v>
      </c>
      <c r="M40" s="4" t="s">
        <v>332</v>
      </c>
      <c r="N40" s="7">
        <v>42221</v>
      </c>
      <c r="O40" s="7">
        <v>42587</v>
      </c>
      <c r="P40" s="2" t="s">
        <v>144</v>
      </c>
      <c r="Q40" s="2" t="s">
        <v>134</v>
      </c>
      <c r="R40" s="12">
        <v>0</v>
      </c>
      <c r="S40" s="12">
        <v>0</v>
      </c>
      <c r="T40" s="2" t="s">
        <v>131</v>
      </c>
      <c r="U40" s="2" t="s">
        <v>323</v>
      </c>
      <c r="V40" s="7">
        <v>41929</v>
      </c>
      <c r="W40" s="4" t="s">
        <v>333</v>
      </c>
      <c r="X40" s="2" t="s">
        <v>334</v>
      </c>
      <c r="Y40" s="7">
        <v>41929</v>
      </c>
      <c r="Z40" s="7">
        <v>42220</v>
      </c>
      <c r="AA40" s="15">
        <v>0</v>
      </c>
      <c r="AB40" s="15">
        <v>0</v>
      </c>
      <c r="AC40" s="12">
        <v>0</v>
      </c>
      <c r="AD40" s="126">
        <v>0</v>
      </c>
      <c r="AE40" s="39">
        <f t="shared" si="9"/>
        <v>396659</v>
      </c>
      <c r="AF40" s="12">
        <v>965566.85</v>
      </c>
      <c r="AG40" s="12">
        <v>0</v>
      </c>
      <c r="AH40" s="111">
        <f t="shared" si="10"/>
        <v>965566.85</v>
      </c>
      <c r="AI40" s="16" t="s">
        <v>335</v>
      </c>
      <c r="AJ40" s="4" t="s">
        <v>336</v>
      </c>
      <c r="AK40" s="17" t="s">
        <v>337</v>
      </c>
      <c r="AL40" s="4" t="s">
        <v>338</v>
      </c>
      <c r="AM40" s="40"/>
      <c r="AN40" s="35"/>
      <c r="AO40" s="34"/>
      <c r="AP40" s="112"/>
      <c r="AQ40" s="35"/>
      <c r="AR40" s="112"/>
      <c r="AS40" s="2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2" t="s">
        <v>339</v>
      </c>
    </row>
    <row r="41" spans="1:56" ht="51" x14ac:dyDescent="0.25">
      <c r="A41" s="107">
        <f t="shared" si="11"/>
        <v>6</v>
      </c>
      <c r="B41" s="51">
        <v>34421213109</v>
      </c>
      <c r="C41" s="2" t="s">
        <v>340</v>
      </c>
      <c r="D41" s="2" t="s">
        <v>122</v>
      </c>
      <c r="E41" s="2" t="s">
        <v>123</v>
      </c>
      <c r="F41" s="3" t="s">
        <v>341</v>
      </c>
      <c r="G41" s="4" t="s">
        <v>342</v>
      </c>
      <c r="H41" s="5" t="s">
        <v>343</v>
      </c>
      <c r="I41" s="2" t="s">
        <v>344</v>
      </c>
      <c r="J41" s="2" t="s">
        <v>345</v>
      </c>
      <c r="K41" s="7">
        <v>41716</v>
      </c>
      <c r="L41" s="12">
        <v>44160</v>
      </c>
      <c r="M41" s="4" t="s">
        <v>346</v>
      </c>
      <c r="N41" s="7">
        <v>42003</v>
      </c>
      <c r="O41" s="7">
        <v>42291</v>
      </c>
      <c r="P41" s="2" t="s">
        <v>144</v>
      </c>
      <c r="Q41" s="2" t="s">
        <v>134</v>
      </c>
      <c r="R41" s="12">
        <v>0</v>
      </c>
      <c r="S41" s="12">
        <v>0</v>
      </c>
      <c r="T41" s="2" t="s">
        <v>131</v>
      </c>
      <c r="U41" s="2" t="s">
        <v>323</v>
      </c>
      <c r="V41" s="7">
        <v>42292</v>
      </c>
      <c r="W41" s="2" t="s">
        <v>347</v>
      </c>
      <c r="X41" s="2" t="s">
        <v>334</v>
      </c>
      <c r="Y41" s="7">
        <v>42292</v>
      </c>
      <c r="Z41" s="7">
        <v>42429</v>
      </c>
      <c r="AA41" s="15">
        <v>0</v>
      </c>
      <c r="AB41" s="15">
        <v>0</v>
      </c>
      <c r="AC41" s="12">
        <v>0</v>
      </c>
      <c r="AD41" s="12">
        <v>0</v>
      </c>
      <c r="AE41" s="39">
        <f t="shared" si="9"/>
        <v>44160</v>
      </c>
      <c r="AF41" s="12">
        <v>58880</v>
      </c>
      <c r="AG41" s="12">
        <f>3680+3680+3680+11040+7360</f>
        <v>29440</v>
      </c>
      <c r="AH41" s="111">
        <f t="shared" si="10"/>
        <v>88320</v>
      </c>
      <c r="AI41" s="16" t="s">
        <v>348</v>
      </c>
      <c r="AJ41" s="4" t="s">
        <v>349</v>
      </c>
      <c r="AK41" s="17" t="s">
        <v>350</v>
      </c>
      <c r="AL41" s="4" t="s">
        <v>349</v>
      </c>
      <c r="AM41" s="40"/>
      <c r="AN41" s="35"/>
      <c r="AO41" s="34"/>
      <c r="AP41" s="112"/>
      <c r="AQ41" s="35"/>
      <c r="AR41" s="112"/>
      <c r="AS41" s="2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</row>
    <row r="42" spans="1:56" ht="53.25" customHeight="1" x14ac:dyDescent="0.25">
      <c r="A42" s="107">
        <f t="shared" si="11"/>
        <v>7</v>
      </c>
      <c r="B42" s="51" t="s">
        <v>351</v>
      </c>
      <c r="C42" s="2" t="s">
        <v>352</v>
      </c>
      <c r="D42" s="2" t="s">
        <v>353</v>
      </c>
      <c r="E42" s="2" t="s">
        <v>123</v>
      </c>
      <c r="F42" s="124" t="s">
        <v>354</v>
      </c>
      <c r="G42" s="4" t="s">
        <v>355</v>
      </c>
      <c r="H42" s="5" t="s">
        <v>356</v>
      </c>
      <c r="I42" s="2" t="s">
        <v>357</v>
      </c>
      <c r="J42" s="2" t="s">
        <v>358</v>
      </c>
      <c r="K42" s="7">
        <v>41676</v>
      </c>
      <c r="L42" s="12">
        <v>11016</v>
      </c>
      <c r="M42" s="4" t="s">
        <v>359</v>
      </c>
      <c r="N42" s="7">
        <v>41676</v>
      </c>
      <c r="O42" s="7">
        <v>42041</v>
      </c>
      <c r="P42" s="2" t="s">
        <v>144</v>
      </c>
      <c r="Q42" s="2" t="s">
        <v>134</v>
      </c>
      <c r="R42" s="12">
        <v>0</v>
      </c>
      <c r="S42" s="12">
        <v>0</v>
      </c>
      <c r="T42" s="2" t="s">
        <v>131</v>
      </c>
      <c r="U42" s="2" t="s">
        <v>323</v>
      </c>
      <c r="V42" s="7">
        <v>42405</v>
      </c>
      <c r="W42" s="2" t="s">
        <v>360</v>
      </c>
      <c r="X42" s="2" t="s">
        <v>334</v>
      </c>
      <c r="Y42" s="7">
        <v>42405</v>
      </c>
      <c r="Z42" s="7">
        <v>42771</v>
      </c>
      <c r="AA42" s="15">
        <v>0</v>
      </c>
      <c r="AB42" s="15">
        <v>0</v>
      </c>
      <c r="AC42" s="12">
        <v>0</v>
      </c>
      <c r="AD42" s="12">
        <v>0</v>
      </c>
      <c r="AE42" s="39">
        <f t="shared" si="9"/>
        <v>11016</v>
      </c>
      <c r="AF42" s="12">
        <v>17442</v>
      </c>
      <c r="AG42" s="12">
        <f>918</f>
        <v>918</v>
      </c>
      <c r="AH42" s="111">
        <f t="shared" si="10"/>
        <v>18360</v>
      </c>
      <c r="AI42" s="16" t="s">
        <v>361</v>
      </c>
      <c r="AJ42" s="4">
        <v>11109</v>
      </c>
      <c r="AK42" s="17" t="s">
        <v>362</v>
      </c>
      <c r="AL42" s="4">
        <v>11109</v>
      </c>
      <c r="AM42" s="40"/>
      <c r="AN42" s="35"/>
      <c r="AO42" s="34"/>
      <c r="AP42" s="112"/>
      <c r="AQ42" s="40"/>
      <c r="AR42" s="112"/>
      <c r="AS42" s="2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</row>
    <row r="43" spans="1:56" ht="63.75" x14ac:dyDescent="0.25">
      <c r="A43" s="107">
        <f t="shared" si="11"/>
        <v>8</v>
      </c>
      <c r="B43" s="51" t="s">
        <v>244</v>
      </c>
      <c r="C43" s="2" t="s">
        <v>247</v>
      </c>
      <c r="D43" s="2" t="s">
        <v>276</v>
      </c>
      <c r="E43" s="2" t="s">
        <v>123</v>
      </c>
      <c r="F43" s="3" t="s">
        <v>363</v>
      </c>
      <c r="G43" s="4" t="s">
        <v>364</v>
      </c>
      <c r="H43" s="5" t="s">
        <v>365</v>
      </c>
      <c r="I43" s="2" t="s">
        <v>366</v>
      </c>
      <c r="J43" s="2" t="s">
        <v>367</v>
      </c>
      <c r="K43" s="7" t="s">
        <v>368</v>
      </c>
      <c r="L43" s="12">
        <v>1919905.92</v>
      </c>
      <c r="M43" s="4" t="s">
        <v>369</v>
      </c>
      <c r="N43" s="7">
        <v>42457</v>
      </c>
      <c r="O43" s="7">
        <v>42822</v>
      </c>
      <c r="P43" s="2" t="s">
        <v>144</v>
      </c>
      <c r="Q43" s="2" t="s">
        <v>134</v>
      </c>
      <c r="R43" s="12">
        <v>0</v>
      </c>
      <c r="S43" s="12">
        <v>0</v>
      </c>
      <c r="T43" s="2" t="s">
        <v>131</v>
      </c>
      <c r="U43" s="2" t="s">
        <v>134</v>
      </c>
      <c r="V43" s="7" t="s">
        <v>134</v>
      </c>
      <c r="W43" s="2" t="s">
        <v>134</v>
      </c>
      <c r="X43" s="2" t="s">
        <v>134</v>
      </c>
      <c r="Y43" s="7" t="s">
        <v>134</v>
      </c>
      <c r="Z43" s="7" t="s">
        <v>134</v>
      </c>
      <c r="AA43" s="15">
        <v>0</v>
      </c>
      <c r="AB43" s="15">
        <v>0</v>
      </c>
      <c r="AC43" s="12">
        <v>0</v>
      </c>
      <c r="AD43" s="12">
        <v>0</v>
      </c>
      <c r="AE43" s="39">
        <f t="shared" si="9"/>
        <v>1919905.92</v>
      </c>
      <c r="AF43" s="12">
        <v>0</v>
      </c>
      <c r="AG43" s="12">
        <f>61766.07+119835.73</f>
        <v>181601.8</v>
      </c>
      <c r="AH43" s="111">
        <f>AF43+AG43</f>
        <v>181601.8</v>
      </c>
      <c r="AI43" s="16" t="s">
        <v>134</v>
      </c>
      <c r="AJ43" s="34" t="s">
        <v>134</v>
      </c>
      <c r="AK43" s="35" t="s">
        <v>134</v>
      </c>
      <c r="AL43" s="34"/>
      <c r="AM43" s="40"/>
      <c r="AN43" s="35"/>
      <c r="AO43" s="34"/>
      <c r="AP43" s="112"/>
      <c r="AQ43" s="40"/>
      <c r="AR43" s="112"/>
      <c r="AS43" s="2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</row>
    <row r="44" spans="1:56" ht="26.25" thickBot="1" x14ac:dyDescent="0.3">
      <c r="A44" s="116">
        <f t="shared" si="11"/>
        <v>9</v>
      </c>
      <c r="B44" s="51" t="s">
        <v>370</v>
      </c>
      <c r="C44" s="2" t="s">
        <v>155</v>
      </c>
      <c r="D44" s="2" t="s">
        <v>371</v>
      </c>
      <c r="E44" s="2" t="s">
        <v>123</v>
      </c>
      <c r="F44" s="3" t="s">
        <v>372</v>
      </c>
      <c r="G44" s="4" t="s">
        <v>134</v>
      </c>
      <c r="H44" s="5" t="s">
        <v>373</v>
      </c>
      <c r="I44" s="2" t="s">
        <v>280</v>
      </c>
      <c r="J44" s="2" t="s">
        <v>281</v>
      </c>
      <c r="K44" s="115">
        <v>42493</v>
      </c>
      <c r="L44" s="12">
        <v>142892.4</v>
      </c>
      <c r="M44" s="4" t="s">
        <v>374</v>
      </c>
      <c r="N44" s="10">
        <v>42493</v>
      </c>
      <c r="O44" s="10" t="s">
        <v>375</v>
      </c>
      <c r="P44" s="2" t="s">
        <v>144</v>
      </c>
      <c r="Q44" s="29">
        <v>0</v>
      </c>
      <c r="R44" s="12">
        <v>0</v>
      </c>
      <c r="S44" s="12">
        <v>0</v>
      </c>
      <c r="T44" s="2" t="s">
        <v>131</v>
      </c>
      <c r="U44" s="2" t="s">
        <v>134</v>
      </c>
      <c r="V44" s="7" t="s">
        <v>134</v>
      </c>
      <c r="W44" s="2" t="s">
        <v>134</v>
      </c>
      <c r="X44" s="2" t="s">
        <v>134</v>
      </c>
      <c r="Y44" s="7" t="s">
        <v>134</v>
      </c>
      <c r="Z44" s="7" t="s">
        <v>134</v>
      </c>
      <c r="AA44" s="15">
        <v>0</v>
      </c>
      <c r="AB44" s="15">
        <v>0</v>
      </c>
      <c r="AC44" s="12">
        <v>0</v>
      </c>
      <c r="AD44" s="12">
        <v>0</v>
      </c>
      <c r="AE44" s="39">
        <f t="shared" si="9"/>
        <v>142892.4</v>
      </c>
      <c r="AF44" s="12">
        <v>0</v>
      </c>
      <c r="AG44" s="12">
        <f>11907.7</f>
        <v>11907.7</v>
      </c>
      <c r="AH44" s="111">
        <f t="shared" si="10"/>
        <v>11907.7</v>
      </c>
      <c r="AI44" s="16" t="s">
        <v>376</v>
      </c>
      <c r="AJ44" s="4" t="s">
        <v>377</v>
      </c>
      <c r="AK44" s="40" t="s">
        <v>378</v>
      </c>
      <c r="AL44" s="4" t="s">
        <v>377</v>
      </c>
      <c r="AM44" s="40"/>
      <c r="AN44" s="35"/>
      <c r="AO44" s="34"/>
      <c r="AP44" s="112"/>
      <c r="AQ44" s="40"/>
      <c r="AR44" s="112"/>
      <c r="AS44" s="2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</row>
    <row r="45" spans="1:56" x14ac:dyDescent="0.25">
      <c r="A45" s="18"/>
      <c r="B45" s="37"/>
      <c r="C45" s="37"/>
      <c r="D45" s="127"/>
      <c r="E45" s="127"/>
      <c r="F45" s="128"/>
      <c r="G45" s="37"/>
      <c r="H45" s="37"/>
      <c r="I45" s="127"/>
      <c r="J45" s="127"/>
      <c r="K45" s="129"/>
      <c r="L45" s="130"/>
      <c r="M45" s="37"/>
      <c r="N45" s="129"/>
      <c r="O45" s="129"/>
      <c r="P45" s="127"/>
      <c r="Q45" s="127"/>
      <c r="R45" s="130"/>
      <c r="S45" s="130"/>
      <c r="T45" s="127"/>
      <c r="U45" s="127"/>
      <c r="V45" s="129"/>
      <c r="W45" s="127"/>
      <c r="X45" s="127"/>
      <c r="Y45" s="129"/>
      <c r="Z45" s="129"/>
      <c r="AA45" s="131"/>
      <c r="AB45" s="131"/>
      <c r="AC45" s="130"/>
      <c r="AD45" s="130"/>
      <c r="AE45" s="132"/>
      <c r="AF45" s="130"/>
      <c r="AG45" s="130"/>
      <c r="AH45" s="36"/>
      <c r="AI45" s="37"/>
      <c r="AJ45" s="36"/>
      <c r="AK45" s="38"/>
      <c r="AL45" s="36"/>
      <c r="AM45" s="133"/>
      <c r="AN45" s="134"/>
      <c r="AO45" s="135"/>
      <c r="AP45" s="136"/>
      <c r="AQ45" s="135"/>
      <c r="AR45" s="136"/>
      <c r="AS45" s="127"/>
      <c r="AT45" s="137"/>
      <c r="AU45" s="137"/>
      <c r="AV45" s="137"/>
      <c r="AW45" s="137"/>
      <c r="AX45" s="137"/>
      <c r="AY45" s="137"/>
      <c r="AZ45" s="137"/>
      <c r="BA45" s="137"/>
      <c r="BB45" s="137"/>
      <c r="BC45" s="137"/>
      <c r="BD45" s="138"/>
    </row>
    <row r="46" spans="1:56" ht="15" customHeight="1" thickBot="1" x14ac:dyDescent="0.3">
      <c r="A46" s="175" t="s">
        <v>379</v>
      </c>
      <c r="B46" s="139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  <c r="Y46" s="139"/>
      <c r="Z46" s="139"/>
      <c r="AA46" s="139"/>
      <c r="AB46" s="139"/>
      <c r="AC46" s="139"/>
      <c r="AD46" s="139"/>
      <c r="AE46" s="139"/>
      <c r="AF46" s="139"/>
      <c r="AG46" s="139"/>
      <c r="AH46" s="139"/>
      <c r="AI46" s="139"/>
      <c r="AJ46" s="139"/>
      <c r="AK46" s="139"/>
      <c r="AL46" s="139"/>
      <c r="AM46" s="139"/>
      <c r="AN46" s="139"/>
      <c r="AO46" s="139"/>
      <c r="AP46" s="139"/>
      <c r="AQ46" s="139"/>
      <c r="AR46" s="139"/>
      <c r="AS46" s="139"/>
      <c r="AT46" s="139"/>
      <c r="AU46" s="139"/>
      <c r="AV46" s="139"/>
      <c r="AW46" s="139"/>
      <c r="AX46" s="139"/>
      <c r="AY46" s="139"/>
      <c r="AZ46" s="139"/>
      <c r="BA46" s="139"/>
      <c r="BB46" s="139"/>
      <c r="BC46" s="139"/>
      <c r="BD46" s="140"/>
    </row>
    <row r="47" spans="1:56" ht="45.75" customHeight="1" x14ac:dyDescent="0.25">
      <c r="A47" s="92">
        <v>1</v>
      </c>
      <c r="B47" s="173" t="s">
        <v>159</v>
      </c>
      <c r="C47" s="5" t="s">
        <v>380</v>
      </c>
      <c r="D47" s="2" t="s">
        <v>380</v>
      </c>
      <c r="E47" s="2" t="s">
        <v>380</v>
      </c>
      <c r="F47" s="3" t="s">
        <v>381</v>
      </c>
      <c r="G47" s="5" t="s">
        <v>171</v>
      </c>
      <c r="H47" s="5" t="s">
        <v>159</v>
      </c>
      <c r="I47" s="6" t="s">
        <v>382</v>
      </c>
      <c r="J47" s="2" t="s">
        <v>383</v>
      </c>
      <c r="K47" s="7"/>
      <c r="L47" s="12">
        <v>7718</v>
      </c>
      <c r="M47" s="4"/>
      <c r="N47" s="7"/>
      <c r="O47" s="7"/>
      <c r="P47" s="2" t="s">
        <v>144</v>
      </c>
      <c r="Q47" s="2"/>
      <c r="R47" s="12"/>
      <c r="S47" s="12"/>
      <c r="T47" s="2" t="s">
        <v>172</v>
      </c>
      <c r="U47" s="2"/>
      <c r="V47" s="7"/>
      <c r="W47" s="4"/>
      <c r="X47" s="2" t="s">
        <v>134</v>
      </c>
      <c r="Y47" s="2"/>
      <c r="Z47" s="2"/>
      <c r="AA47" s="15">
        <v>0</v>
      </c>
      <c r="AB47" s="15">
        <v>0</v>
      </c>
      <c r="AC47" s="12">
        <v>0</v>
      </c>
      <c r="AD47" s="12">
        <v>0</v>
      </c>
      <c r="AE47" s="39">
        <f>L47-AD47+AC47</f>
        <v>7718</v>
      </c>
      <c r="AF47" s="12">
        <v>0</v>
      </c>
      <c r="AG47" s="12">
        <v>0</v>
      </c>
      <c r="AH47" s="111">
        <f t="shared" ref="AH47:AH54" si="12">AF47+AG47</f>
        <v>0</v>
      </c>
      <c r="AI47" s="5" t="s">
        <v>134</v>
      </c>
      <c r="AJ47" s="4" t="s">
        <v>134</v>
      </c>
      <c r="AK47" s="40" t="s">
        <v>134</v>
      </c>
      <c r="AL47" s="4" t="s">
        <v>134</v>
      </c>
      <c r="AM47" s="40" t="s">
        <v>134</v>
      </c>
      <c r="AN47" s="40" t="s">
        <v>134</v>
      </c>
      <c r="AO47" s="4" t="s">
        <v>134</v>
      </c>
      <c r="AP47" s="7" t="s">
        <v>134</v>
      </c>
      <c r="AQ47" s="4" t="s">
        <v>134</v>
      </c>
      <c r="AR47" s="7" t="s">
        <v>134</v>
      </c>
      <c r="AS47" s="7" t="s">
        <v>134</v>
      </c>
      <c r="AT47" s="7" t="s">
        <v>134</v>
      </c>
      <c r="AU47" s="7" t="s">
        <v>134</v>
      </c>
      <c r="AV47" s="7" t="s">
        <v>134</v>
      </c>
      <c r="AW47" s="7" t="s">
        <v>134</v>
      </c>
      <c r="AX47" s="7" t="s">
        <v>134</v>
      </c>
      <c r="AY47" s="7" t="s">
        <v>134</v>
      </c>
      <c r="AZ47" s="7" t="s">
        <v>134</v>
      </c>
      <c r="BA47" s="7" t="s">
        <v>134</v>
      </c>
      <c r="BB47" s="7" t="s">
        <v>134</v>
      </c>
      <c r="BC47" s="7" t="s">
        <v>134</v>
      </c>
      <c r="BD47" s="7" t="s">
        <v>384</v>
      </c>
    </row>
    <row r="48" spans="1:56" ht="45.75" customHeight="1" x14ac:dyDescent="0.25">
      <c r="A48" s="107">
        <v>2</v>
      </c>
      <c r="B48" s="173" t="s">
        <v>168</v>
      </c>
      <c r="C48" s="5" t="s">
        <v>380</v>
      </c>
      <c r="D48" s="2" t="s">
        <v>380</v>
      </c>
      <c r="E48" s="2" t="s">
        <v>380</v>
      </c>
      <c r="F48" s="3" t="s">
        <v>385</v>
      </c>
      <c r="G48" s="5" t="s">
        <v>386</v>
      </c>
      <c r="H48" s="5" t="s">
        <v>168</v>
      </c>
      <c r="I48" s="6" t="s">
        <v>387</v>
      </c>
      <c r="J48" s="2" t="s">
        <v>388</v>
      </c>
      <c r="K48" s="7" t="s">
        <v>159</v>
      </c>
      <c r="L48" s="12">
        <v>7657.25</v>
      </c>
      <c r="M48" s="12" t="s">
        <v>389</v>
      </c>
      <c r="N48" s="7">
        <v>42417</v>
      </c>
      <c r="O48" s="7">
        <v>42599</v>
      </c>
      <c r="P48" s="2" t="s">
        <v>144</v>
      </c>
      <c r="Q48" s="12">
        <v>0</v>
      </c>
      <c r="R48" s="12">
        <v>0</v>
      </c>
      <c r="S48" s="12">
        <v>0</v>
      </c>
      <c r="T48" s="2" t="s">
        <v>206</v>
      </c>
      <c r="U48" s="2"/>
      <c r="V48" s="7"/>
      <c r="W48" s="4"/>
      <c r="X48" s="2" t="s">
        <v>134</v>
      </c>
      <c r="Y48" s="2"/>
      <c r="Z48" s="2"/>
      <c r="AA48" s="15">
        <v>0</v>
      </c>
      <c r="AB48" s="15">
        <v>0</v>
      </c>
      <c r="AC48" s="12">
        <v>0</v>
      </c>
      <c r="AD48" s="12">
        <v>0</v>
      </c>
      <c r="AE48" s="39">
        <f>L48-AD48+AC48</f>
        <v>7657.25</v>
      </c>
      <c r="AF48" s="12">
        <v>0</v>
      </c>
      <c r="AG48" s="12">
        <v>7657.25</v>
      </c>
      <c r="AH48" s="111">
        <f>AF48+AG48</f>
        <v>7657.25</v>
      </c>
      <c r="AI48" s="5" t="s">
        <v>134</v>
      </c>
      <c r="AJ48" s="4" t="s">
        <v>134</v>
      </c>
      <c r="AK48" s="40" t="s">
        <v>134</v>
      </c>
      <c r="AL48" s="4" t="s">
        <v>134</v>
      </c>
      <c r="AM48" s="40" t="s">
        <v>134</v>
      </c>
      <c r="AN48" s="40" t="s">
        <v>134</v>
      </c>
      <c r="AO48" s="4" t="s">
        <v>134</v>
      </c>
      <c r="AP48" s="7" t="s">
        <v>134</v>
      </c>
      <c r="AQ48" s="4" t="s">
        <v>134</v>
      </c>
      <c r="AR48" s="7" t="s">
        <v>134</v>
      </c>
      <c r="AS48" s="7" t="s">
        <v>134</v>
      </c>
      <c r="AT48" s="7" t="s">
        <v>134</v>
      </c>
      <c r="AU48" s="7" t="s">
        <v>134</v>
      </c>
      <c r="AV48" s="7" t="s">
        <v>134</v>
      </c>
      <c r="AW48" s="7" t="s">
        <v>134</v>
      </c>
      <c r="AX48" s="7" t="s">
        <v>134</v>
      </c>
      <c r="AY48" s="7" t="s">
        <v>134</v>
      </c>
      <c r="AZ48" s="7" t="s">
        <v>134</v>
      </c>
      <c r="BA48" s="7" t="s">
        <v>134</v>
      </c>
      <c r="BB48" s="7" t="s">
        <v>134</v>
      </c>
      <c r="BC48" s="7" t="s">
        <v>134</v>
      </c>
      <c r="BD48" s="2"/>
    </row>
    <row r="49" spans="1:56" ht="53.25" customHeight="1" x14ac:dyDescent="0.25">
      <c r="A49" s="107">
        <f>A48+1</f>
        <v>3</v>
      </c>
      <c r="B49" s="173" t="s">
        <v>178</v>
      </c>
      <c r="C49" s="5" t="s">
        <v>380</v>
      </c>
      <c r="D49" s="2" t="s">
        <v>380</v>
      </c>
      <c r="E49" s="2" t="s">
        <v>380</v>
      </c>
      <c r="F49" s="3" t="s">
        <v>390</v>
      </c>
      <c r="G49" s="5" t="s">
        <v>391</v>
      </c>
      <c r="H49" s="5" t="s">
        <v>178</v>
      </c>
      <c r="I49" s="6" t="s">
        <v>151</v>
      </c>
      <c r="J49" s="2" t="s">
        <v>392</v>
      </c>
      <c r="K49" s="7">
        <v>42450</v>
      </c>
      <c r="L49" s="12">
        <v>7840</v>
      </c>
      <c r="M49" s="4" t="s">
        <v>391</v>
      </c>
      <c r="N49" s="7">
        <v>42450</v>
      </c>
      <c r="O49" s="7">
        <v>42735</v>
      </c>
      <c r="P49" s="2" t="s">
        <v>144</v>
      </c>
      <c r="Q49" s="12">
        <v>0</v>
      </c>
      <c r="R49" s="12">
        <v>0</v>
      </c>
      <c r="S49" s="12">
        <v>0</v>
      </c>
      <c r="T49" s="2" t="s">
        <v>131</v>
      </c>
      <c r="U49" s="2"/>
      <c r="V49" s="7"/>
      <c r="W49" s="4"/>
      <c r="X49" s="2" t="s">
        <v>134</v>
      </c>
      <c r="Y49" s="2"/>
      <c r="Z49" s="2"/>
      <c r="AA49" s="15">
        <v>0</v>
      </c>
      <c r="AB49" s="15">
        <v>0</v>
      </c>
      <c r="AC49" s="12">
        <v>0</v>
      </c>
      <c r="AD49" s="12">
        <v>0</v>
      </c>
      <c r="AE49" s="39">
        <f>L49-AD49+AC49</f>
        <v>7840</v>
      </c>
      <c r="AF49" s="12">
        <v>0</v>
      </c>
      <c r="AG49" s="12">
        <f>7840</f>
        <v>7840</v>
      </c>
      <c r="AH49" s="111">
        <f t="shared" ref="AH49" si="13">AF49+AG49</f>
        <v>7840</v>
      </c>
      <c r="AI49" s="5" t="s">
        <v>134</v>
      </c>
      <c r="AJ49" s="4" t="s">
        <v>134</v>
      </c>
      <c r="AK49" s="40" t="s">
        <v>134</v>
      </c>
      <c r="AL49" s="4" t="s">
        <v>134</v>
      </c>
      <c r="AM49" s="40" t="s">
        <v>134</v>
      </c>
      <c r="AN49" s="40" t="s">
        <v>134</v>
      </c>
      <c r="AO49" s="4" t="s">
        <v>134</v>
      </c>
      <c r="AP49" s="7" t="s">
        <v>134</v>
      </c>
      <c r="AQ49" s="4" t="s">
        <v>134</v>
      </c>
      <c r="AR49" s="7" t="s">
        <v>134</v>
      </c>
      <c r="AS49" s="7" t="s">
        <v>134</v>
      </c>
      <c r="AT49" s="7" t="s">
        <v>134</v>
      </c>
      <c r="AU49" s="7" t="s">
        <v>134</v>
      </c>
      <c r="AV49" s="7" t="s">
        <v>134</v>
      </c>
      <c r="AW49" s="7" t="s">
        <v>134</v>
      </c>
      <c r="AX49" s="7" t="s">
        <v>134</v>
      </c>
      <c r="AY49" s="7" t="s">
        <v>134</v>
      </c>
      <c r="AZ49" s="7" t="s">
        <v>134</v>
      </c>
      <c r="BA49" s="7" t="s">
        <v>134</v>
      </c>
      <c r="BB49" s="7" t="s">
        <v>134</v>
      </c>
      <c r="BC49" s="7" t="s">
        <v>134</v>
      </c>
      <c r="BD49" s="2" t="s">
        <v>135</v>
      </c>
    </row>
    <row r="50" spans="1:56" ht="89.25" x14ac:dyDescent="0.25">
      <c r="A50" s="107">
        <f t="shared" ref="A50:A52" si="14">A49+1</f>
        <v>4</v>
      </c>
      <c r="B50" s="173" t="s">
        <v>185</v>
      </c>
      <c r="C50" s="5" t="s">
        <v>380</v>
      </c>
      <c r="D50" s="2" t="s">
        <v>380</v>
      </c>
      <c r="E50" s="2" t="s">
        <v>380</v>
      </c>
      <c r="F50" s="3" t="s">
        <v>393</v>
      </c>
      <c r="G50" s="5" t="s">
        <v>394</v>
      </c>
      <c r="H50" s="5" t="s">
        <v>185</v>
      </c>
      <c r="I50" s="2" t="s">
        <v>395</v>
      </c>
      <c r="J50" s="2" t="s">
        <v>396</v>
      </c>
      <c r="K50" s="7">
        <v>42445</v>
      </c>
      <c r="L50" s="12">
        <v>7851</v>
      </c>
      <c r="M50" s="12" t="s">
        <v>212</v>
      </c>
      <c r="N50" s="7">
        <v>42445</v>
      </c>
      <c r="O50" s="7">
        <v>42735</v>
      </c>
      <c r="P50" s="2" t="s">
        <v>144</v>
      </c>
      <c r="Q50" s="12">
        <v>0</v>
      </c>
      <c r="R50" s="12">
        <v>0</v>
      </c>
      <c r="S50" s="12">
        <v>0</v>
      </c>
      <c r="T50" s="2" t="s">
        <v>131</v>
      </c>
      <c r="U50" s="2"/>
      <c r="V50" s="7"/>
      <c r="W50" s="4"/>
      <c r="X50" s="2" t="s">
        <v>134</v>
      </c>
      <c r="Y50" s="2"/>
      <c r="Z50" s="2"/>
      <c r="AA50" s="15">
        <v>0</v>
      </c>
      <c r="AB50" s="15">
        <v>0</v>
      </c>
      <c r="AC50" s="12">
        <v>0</v>
      </c>
      <c r="AD50" s="12">
        <v>0</v>
      </c>
      <c r="AE50" s="39">
        <f>L50-AD50+AC50</f>
        <v>7851</v>
      </c>
      <c r="AF50" s="12">
        <v>0</v>
      </c>
      <c r="AG50" s="12">
        <v>7851</v>
      </c>
      <c r="AH50" s="111">
        <f t="shared" si="12"/>
        <v>7851</v>
      </c>
      <c r="AI50" s="5" t="s">
        <v>134</v>
      </c>
      <c r="AJ50" s="4" t="s">
        <v>134</v>
      </c>
      <c r="AK50" s="40" t="s">
        <v>134</v>
      </c>
      <c r="AL50" s="4" t="s">
        <v>134</v>
      </c>
      <c r="AM50" s="40" t="s">
        <v>134</v>
      </c>
      <c r="AN50" s="40" t="s">
        <v>134</v>
      </c>
      <c r="AO50" s="4" t="s">
        <v>134</v>
      </c>
      <c r="AP50" s="7" t="s">
        <v>134</v>
      </c>
      <c r="AQ50" s="4" t="s">
        <v>134</v>
      </c>
      <c r="AR50" s="7" t="s">
        <v>134</v>
      </c>
      <c r="AS50" s="7" t="s">
        <v>134</v>
      </c>
      <c r="AT50" s="7" t="s">
        <v>134</v>
      </c>
      <c r="AU50" s="7" t="s">
        <v>134</v>
      </c>
      <c r="AV50" s="7" t="s">
        <v>134</v>
      </c>
      <c r="AW50" s="7" t="s">
        <v>134</v>
      </c>
      <c r="AX50" s="7" t="s">
        <v>134</v>
      </c>
      <c r="AY50" s="7" t="s">
        <v>134</v>
      </c>
      <c r="AZ50" s="7" t="s">
        <v>134</v>
      </c>
      <c r="BA50" s="7" t="s">
        <v>134</v>
      </c>
      <c r="BB50" s="7" t="s">
        <v>134</v>
      </c>
      <c r="BC50" s="7" t="s">
        <v>134</v>
      </c>
      <c r="BD50" s="2"/>
    </row>
    <row r="51" spans="1:56" ht="38.25" x14ac:dyDescent="0.25">
      <c r="A51" s="107">
        <f t="shared" si="14"/>
        <v>5</v>
      </c>
      <c r="B51" s="173" t="s">
        <v>194</v>
      </c>
      <c r="C51" s="5" t="s">
        <v>380</v>
      </c>
      <c r="D51" s="2" t="s">
        <v>380</v>
      </c>
      <c r="E51" s="2" t="s">
        <v>380</v>
      </c>
      <c r="F51" s="141" t="s">
        <v>397</v>
      </c>
      <c r="G51" s="5" t="s">
        <v>369</v>
      </c>
      <c r="H51" s="5" t="s">
        <v>194</v>
      </c>
      <c r="I51" s="109" t="s">
        <v>398</v>
      </c>
      <c r="J51" s="2" t="s">
        <v>399</v>
      </c>
      <c r="K51" s="7"/>
      <c r="L51" s="12">
        <v>7890</v>
      </c>
      <c r="M51" s="12"/>
      <c r="N51" s="7"/>
      <c r="O51" s="7">
        <v>42735</v>
      </c>
      <c r="P51" s="2" t="s">
        <v>144</v>
      </c>
      <c r="Q51" s="12">
        <v>0</v>
      </c>
      <c r="R51" s="12">
        <v>0</v>
      </c>
      <c r="S51" s="12">
        <v>0</v>
      </c>
      <c r="T51" s="2" t="s">
        <v>400</v>
      </c>
      <c r="U51" s="2"/>
      <c r="V51" s="7"/>
      <c r="W51" s="4"/>
      <c r="X51" s="2" t="s">
        <v>134</v>
      </c>
      <c r="Y51" s="2"/>
      <c r="Z51" s="2"/>
      <c r="AA51" s="15">
        <v>0</v>
      </c>
      <c r="AB51" s="15">
        <v>0</v>
      </c>
      <c r="AC51" s="12">
        <v>0</v>
      </c>
      <c r="AD51" s="12">
        <v>0</v>
      </c>
      <c r="AE51" s="39">
        <f t="shared" ref="AE51:AE61" si="15">L51-AD51+AC51</f>
        <v>7890</v>
      </c>
      <c r="AF51" s="12">
        <v>0</v>
      </c>
      <c r="AG51" s="12">
        <v>0</v>
      </c>
      <c r="AH51" s="111">
        <f t="shared" si="12"/>
        <v>0</v>
      </c>
      <c r="AI51" s="5" t="s">
        <v>134</v>
      </c>
      <c r="AJ51" s="4" t="s">
        <v>134</v>
      </c>
      <c r="AK51" s="40" t="s">
        <v>134</v>
      </c>
      <c r="AL51" s="4" t="s">
        <v>134</v>
      </c>
      <c r="AM51" s="40" t="s">
        <v>134</v>
      </c>
      <c r="AN51" s="40" t="s">
        <v>134</v>
      </c>
      <c r="AO51" s="4" t="s">
        <v>134</v>
      </c>
      <c r="AP51" s="7" t="s">
        <v>134</v>
      </c>
      <c r="AQ51" s="4" t="s">
        <v>134</v>
      </c>
      <c r="AR51" s="7" t="s">
        <v>134</v>
      </c>
      <c r="AS51" s="7" t="s">
        <v>134</v>
      </c>
      <c r="AT51" s="7" t="s">
        <v>134</v>
      </c>
      <c r="AU51" s="7" t="s">
        <v>134</v>
      </c>
      <c r="AV51" s="7" t="s">
        <v>134</v>
      </c>
      <c r="AW51" s="7" t="s">
        <v>134</v>
      </c>
      <c r="AX51" s="7" t="s">
        <v>134</v>
      </c>
      <c r="AY51" s="7" t="s">
        <v>134</v>
      </c>
      <c r="AZ51" s="7" t="s">
        <v>134</v>
      </c>
      <c r="BA51" s="7" t="s">
        <v>134</v>
      </c>
      <c r="BB51" s="7" t="s">
        <v>134</v>
      </c>
      <c r="BC51" s="7" t="s">
        <v>134</v>
      </c>
      <c r="BD51" s="2"/>
    </row>
    <row r="52" spans="1:56" ht="51" x14ac:dyDescent="0.25">
      <c r="A52" s="107">
        <f t="shared" si="14"/>
        <v>6</v>
      </c>
      <c r="B52" s="173" t="s">
        <v>219</v>
      </c>
      <c r="C52" s="5" t="s">
        <v>380</v>
      </c>
      <c r="D52" s="2" t="s">
        <v>380</v>
      </c>
      <c r="E52" s="2" t="s">
        <v>380</v>
      </c>
      <c r="F52" s="3" t="s">
        <v>401</v>
      </c>
      <c r="G52" s="5" t="s">
        <v>231</v>
      </c>
      <c r="H52" s="5" t="s">
        <v>219</v>
      </c>
      <c r="I52" s="2" t="s">
        <v>402</v>
      </c>
      <c r="J52" s="2" t="s">
        <v>403</v>
      </c>
      <c r="K52" s="7">
        <v>42467</v>
      </c>
      <c r="L52" s="12">
        <v>7800</v>
      </c>
      <c r="M52" s="5" t="s">
        <v>404</v>
      </c>
      <c r="N52" s="7">
        <v>42467</v>
      </c>
      <c r="O52" s="7">
        <v>42735</v>
      </c>
      <c r="P52" s="2" t="s">
        <v>144</v>
      </c>
      <c r="Q52" s="12">
        <v>0</v>
      </c>
      <c r="R52" s="12">
        <v>0</v>
      </c>
      <c r="S52" s="12">
        <v>0</v>
      </c>
      <c r="T52" s="2" t="s">
        <v>400</v>
      </c>
      <c r="U52" s="2"/>
      <c r="V52" s="7"/>
      <c r="W52" s="4"/>
      <c r="X52" s="2" t="s">
        <v>134</v>
      </c>
      <c r="Y52" s="2"/>
      <c r="Z52" s="2"/>
      <c r="AA52" s="15">
        <v>0</v>
      </c>
      <c r="AB52" s="15">
        <v>0</v>
      </c>
      <c r="AC52" s="12">
        <v>0</v>
      </c>
      <c r="AD52" s="12">
        <v>0</v>
      </c>
      <c r="AE52" s="39">
        <f t="shared" si="15"/>
        <v>7800</v>
      </c>
      <c r="AF52" s="12">
        <v>0</v>
      </c>
      <c r="AG52" s="12">
        <v>7800</v>
      </c>
      <c r="AH52" s="111">
        <f t="shared" si="12"/>
        <v>7800</v>
      </c>
      <c r="AI52" s="5" t="s">
        <v>134</v>
      </c>
      <c r="AJ52" s="4" t="s">
        <v>134</v>
      </c>
      <c r="AK52" s="40" t="s">
        <v>134</v>
      </c>
      <c r="AL52" s="4" t="s">
        <v>134</v>
      </c>
      <c r="AM52" s="40" t="s">
        <v>134</v>
      </c>
      <c r="AN52" s="40" t="s">
        <v>134</v>
      </c>
      <c r="AO52" s="4" t="s">
        <v>134</v>
      </c>
      <c r="AP52" s="7" t="s">
        <v>134</v>
      </c>
      <c r="AQ52" s="4" t="s">
        <v>134</v>
      </c>
      <c r="AR52" s="7" t="s">
        <v>134</v>
      </c>
      <c r="AS52" s="7" t="s">
        <v>134</v>
      </c>
      <c r="AT52" s="7" t="s">
        <v>134</v>
      </c>
      <c r="AU52" s="7" t="s">
        <v>134</v>
      </c>
      <c r="AV52" s="7" t="s">
        <v>134</v>
      </c>
      <c r="AW52" s="7" t="s">
        <v>134</v>
      </c>
      <c r="AX52" s="7" t="s">
        <v>134</v>
      </c>
      <c r="AY52" s="7" t="s">
        <v>134</v>
      </c>
      <c r="AZ52" s="7" t="s">
        <v>134</v>
      </c>
      <c r="BA52" s="7" t="s">
        <v>134</v>
      </c>
      <c r="BB52" s="7" t="s">
        <v>134</v>
      </c>
      <c r="BC52" s="7" t="s">
        <v>134</v>
      </c>
      <c r="BD52" s="2"/>
    </row>
    <row r="53" spans="1:56" ht="51" x14ac:dyDescent="0.25">
      <c r="A53" s="107">
        <f>A52+1</f>
        <v>7</v>
      </c>
      <c r="B53" s="173" t="s">
        <v>201</v>
      </c>
      <c r="C53" s="5" t="s">
        <v>380</v>
      </c>
      <c r="D53" s="2" t="s">
        <v>380</v>
      </c>
      <c r="E53" s="2" t="s">
        <v>380</v>
      </c>
      <c r="F53" s="3" t="s">
        <v>405</v>
      </c>
      <c r="G53" s="5" t="s">
        <v>231</v>
      </c>
      <c r="H53" s="5" t="s">
        <v>201</v>
      </c>
      <c r="I53" s="2" t="s">
        <v>406</v>
      </c>
      <c r="J53" s="2" t="s">
        <v>407</v>
      </c>
      <c r="K53" s="7">
        <v>42467</v>
      </c>
      <c r="L53" s="12">
        <v>7800</v>
      </c>
      <c r="M53" s="5" t="s">
        <v>404</v>
      </c>
      <c r="N53" s="7">
        <v>42467</v>
      </c>
      <c r="O53" s="7">
        <v>42735</v>
      </c>
      <c r="P53" s="2" t="s">
        <v>144</v>
      </c>
      <c r="Q53" s="12">
        <v>0</v>
      </c>
      <c r="R53" s="12">
        <v>0</v>
      </c>
      <c r="S53" s="12">
        <v>0</v>
      </c>
      <c r="T53" s="2" t="s">
        <v>400</v>
      </c>
      <c r="U53" s="2"/>
      <c r="V53" s="7"/>
      <c r="W53" s="4"/>
      <c r="X53" s="2" t="s">
        <v>134</v>
      </c>
      <c r="Y53" s="2"/>
      <c r="Z53" s="2"/>
      <c r="AA53" s="15">
        <v>0</v>
      </c>
      <c r="AB53" s="15">
        <v>0</v>
      </c>
      <c r="AC53" s="12">
        <v>0</v>
      </c>
      <c r="AD53" s="12">
        <v>0</v>
      </c>
      <c r="AE53" s="39">
        <f t="shared" si="15"/>
        <v>7800</v>
      </c>
      <c r="AF53" s="12">
        <v>0</v>
      </c>
      <c r="AG53" s="12">
        <v>7800</v>
      </c>
      <c r="AH53" s="111">
        <f t="shared" si="12"/>
        <v>7800</v>
      </c>
      <c r="AI53" s="5" t="s">
        <v>134</v>
      </c>
      <c r="AJ53" s="4" t="s">
        <v>134</v>
      </c>
      <c r="AK53" s="40" t="s">
        <v>134</v>
      </c>
      <c r="AL53" s="4" t="s">
        <v>134</v>
      </c>
      <c r="AM53" s="40" t="s">
        <v>134</v>
      </c>
      <c r="AN53" s="40" t="s">
        <v>134</v>
      </c>
      <c r="AO53" s="4" t="s">
        <v>134</v>
      </c>
      <c r="AP53" s="7" t="s">
        <v>134</v>
      </c>
      <c r="AQ53" s="4" t="s">
        <v>134</v>
      </c>
      <c r="AR53" s="7" t="s">
        <v>134</v>
      </c>
      <c r="AS53" s="7" t="s">
        <v>134</v>
      </c>
      <c r="AT53" s="7" t="s">
        <v>134</v>
      </c>
      <c r="AU53" s="7" t="s">
        <v>134</v>
      </c>
      <c r="AV53" s="7" t="s">
        <v>134</v>
      </c>
      <c r="AW53" s="7" t="s">
        <v>134</v>
      </c>
      <c r="AX53" s="7" t="s">
        <v>134</v>
      </c>
      <c r="AY53" s="7" t="s">
        <v>134</v>
      </c>
      <c r="AZ53" s="7" t="s">
        <v>134</v>
      </c>
      <c r="BA53" s="7" t="s">
        <v>134</v>
      </c>
      <c r="BB53" s="7" t="s">
        <v>134</v>
      </c>
      <c r="BC53" s="7" t="s">
        <v>134</v>
      </c>
      <c r="BD53" s="2"/>
    </row>
    <row r="54" spans="1:56" ht="51" x14ac:dyDescent="0.25">
      <c r="A54" s="107">
        <f t="shared" ref="A54:A61" si="16">A53+1</f>
        <v>8</v>
      </c>
      <c r="B54" s="173" t="s">
        <v>211</v>
      </c>
      <c r="C54" s="5" t="s">
        <v>380</v>
      </c>
      <c r="D54" s="2" t="s">
        <v>380</v>
      </c>
      <c r="E54" s="2" t="s">
        <v>380</v>
      </c>
      <c r="F54" s="3" t="s">
        <v>408</v>
      </c>
      <c r="G54" s="5" t="s">
        <v>409</v>
      </c>
      <c r="H54" s="5" t="s">
        <v>211</v>
      </c>
      <c r="I54" s="2" t="s">
        <v>410</v>
      </c>
      <c r="J54" s="2" t="s">
        <v>411</v>
      </c>
      <c r="K54" s="7">
        <v>42471</v>
      </c>
      <c r="L54" s="12">
        <v>7920</v>
      </c>
      <c r="M54" s="5" t="s">
        <v>412</v>
      </c>
      <c r="N54" s="7">
        <v>41740</v>
      </c>
      <c r="O54" s="7">
        <v>42654</v>
      </c>
      <c r="P54" s="2" t="s">
        <v>144</v>
      </c>
      <c r="Q54" s="12">
        <v>0</v>
      </c>
      <c r="R54" s="12">
        <v>0</v>
      </c>
      <c r="S54" s="12">
        <v>0</v>
      </c>
      <c r="T54" s="2" t="s">
        <v>400</v>
      </c>
      <c r="U54" s="2"/>
      <c r="V54" s="7"/>
      <c r="W54" s="4"/>
      <c r="X54" s="2" t="s">
        <v>134</v>
      </c>
      <c r="Y54" s="2"/>
      <c r="Z54" s="2"/>
      <c r="AA54" s="15">
        <v>0</v>
      </c>
      <c r="AB54" s="15">
        <v>0</v>
      </c>
      <c r="AC54" s="12">
        <v>0</v>
      </c>
      <c r="AD54" s="12">
        <v>0</v>
      </c>
      <c r="AE54" s="39">
        <f t="shared" si="15"/>
        <v>7920</v>
      </c>
      <c r="AF54" s="12">
        <v>0</v>
      </c>
      <c r="AG54" s="12">
        <f>2640</f>
        <v>2640</v>
      </c>
      <c r="AH54" s="111">
        <f t="shared" si="12"/>
        <v>2640</v>
      </c>
      <c r="AI54" s="5" t="s">
        <v>134</v>
      </c>
      <c r="AJ54" s="4" t="s">
        <v>134</v>
      </c>
      <c r="AK54" s="40" t="s">
        <v>134</v>
      </c>
      <c r="AL54" s="4" t="s">
        <v>134</v>
      </c>
      <c r="AM54" s="40" t="s">
        <v>134</v>
      </c>
      <c r="AN54" s="40" t="s">
        <v>134</v>
      </c>
      <c r="AO54" s="4" t="s">
        <v>134</v>
      </c>
      <c r="AP54" s="7" t="s">
        <v>134</v>
      </c>
      <c r="AQ54" s="4" t="s">
        <v>134</v>
      </c>
      <c r="AR54" s="7" t="s">
        <v>134</v>
      </c>
      <c r="AS54" s="7" t="s">
        <v>134</v>
      </c>
      <c r="AT54" s="7" t="s">
        <v>134</v>
      </c>
      <c r="AU54" s="7" t="s">
        <v>134</v>
      </c>
      <c r="AV54" s="7" t="s">
        <v>134</v>
      </c>
      <c r="AW54" s="7" t="s">
        <v>134</v>
      </c>
      <c r="AX54" s="7" t="s">
        <v>134</v>
      </c>
      <c r="AY54" s="7" t="s">
        <v>134</v>
      </c>
      <c r="AZ54" s="7" t="s">
        <v>134</v>
      </c>
      <c r="BA54" s="7" t="s">
        <v>134</v>
      </c>
      <c r="BB54" s="7" t="s">
        <v>134</v>
      </c>
      <c r="BC54" s="7" t="s">
        <v>134</v>
      </c>
      <c r="BD54" s="2"/>
    </row>
    <row r="55" spans="1:56" ht="36.75" customHeight="1" x14ac:dyDescent="0.25">
      <c r="A55" s="107">
        <f t="shared" si="16"/>
        <v>9</v>
      </c>
      <c r="B55" s="173" t="s">
        <v>413</v>
      </c>
      <c r="C55" s="5" t="s">
        <v>380</v>
      </c>
      <c r="D55" s="2" t="s">
        <v>380</v>
      </c>
      <c r="E55" s="2" t="s">
        <v>380</v>
      </c>
      <c r="F55" s="3" t="s">
        <v>414</v>
      </c>
      <c r="G55" s="5" t="s">
        <v>412</v>
      </c>
      <c r="H55" s="5" t="s">
        <v>413</v>
      </c>
      <c r="I55" s="2" t="s">
        <v>415</v>
      </c>
      <c r="J55" s="2" t="s">
        <v>416</v>
      </c>
      <c r="K55" s="7">
        <v>42475</v>
      </c>
      <c r="L55" s="12">
        <v>7841</v>
      </c>
      <c r="M55" s="5" t="s">
        <v>417</v>
      </c>
      <c r="N55" s="7">
        <v>42475</v>
      </c>
      <c r="O55" s="7">
        <v>42735</v>
      </c>
      <c r="P55" s="2" t="s">
        <v>144</v>
      </c>
      <c r="Q55" s="12">
        <v>0</v>
      </c>
      <c r="R55" s="12">
        <v>0</v>
      </c>
      <c r="S55" s="12">
        <v>0</v>
      </c>
      <c r="T55" s="2" t="s">
        <v>172</v>
      </c>
      <c r="U55" s="2"/>
      <c r="V55" s="7"/>
      <c r="W55" s="4"/>
      <c r="X55" s="2" t="s">
        <v>134</v>
      </c>
      <c r="Y55" s="2"/>
      <c r="Z55" s="2"/>
      <c r="AA55" s="15">
        <v>0</v>
      </c>
      <c r="AB55" s="15">
        <v>0</v>
      </c>
      <c r="AC55" s="12">
        <v>0</v>
      </c>
      <c r="AD55" s="12">
        <v>0</v>
      </c>
      <c r="AE55" s="39">
        <f t="shared" si="15"/>
        <v>7841</v>
      </c>
      <c r="AF55" s="12">
        <v>0</v>
      </c>
      <c r="AG55" s="12">
        <v>7841</v>
      </c>
      <c r="AH55" s="111"/>
      <c r="AI55" s="5" t="s">
        <v>134</v>
      </c>
      <c r="AJ55" s="4" t="s">
        <v>134</v>
      </c>
      <c r="AK55" s="40" t="s">
        <v>134</v>
      </c>
      <c r="AL55" s="4" t="s">
        <v>134</v>
      </c>
      <c r="AM55" s="40" t="s">
        <v>134</v>
      </c>
      <c r="AN55" s="40" t="s">
        <v>134</v>
      </c>
      <c r="AO55" s="4" t="s">
        <v>134</v>
      </c>
      <c r="AP55" s="7" t="s">
        <v>134</v>
      </c>
      <c r="AQ55" s="4" t="s">
        <v>134</v>
      </c>
      <c r="AR55" s="7" t="s">
        <v>134</v>
      </c>
      <c r="AS55" s="7" t="s">
        <v>134</v>
      </c>
      <c r="AT55" s="7" t="s">
        <v>134</v>
      </c>
      <c r="AU55" s="7" t="s">
        <v>134</v>
      </c>
      <c r="AV55" s="7" t="s">
        <v>134</v>
      </c>
      <c r="AW55" s="7" t="s">
        <v>134</v>
      </c>
      <c r="AX55" s="7" t="s">
        <v>134</v>
      </c>
      <c r="AY55" s="7" t="s">
        <v>134</v>
      </c>
      <c r="AZ55" s="7" t="s">
        <v>134</v>
      </c>
      <c r="BA55" s="7" t="s">
        <v>134</v>
      </c>
      <c r="BB55" s="7" t="s">
        <v>134</v>
      </c>
      <c r="BC55" s="7" t="s">
        <v>134</v>
      </c>
      <c r="BD55" s="2"/>
    </row>
    <row r="56" spans="1:56" ht="38.25" x14ac:dyDescent="0.25">
      <c r="A56" s="107">
        <f t="shared" si="16"/>
        <v>10</v>
      </c>
      <c r="B56" s="173" t="s">
        <v>228</v>
      </c>
      <c r="C56" s="5" t="s">
        <v>380</v>
      </c>
      <c r="D56" s="2" t="s">
        <v>380</v>
      </c>
      <c r="E56" s="2" t="s">
        <v>380</v>
      </c>
      <c r="F56" s="3" t="s">
        <v>418</v>
      </c>
      <c r="G56" s="5" t="s">
        <v>417</v>
      </c>
      <c r="H56" s="5" t="s">
        <v>228</v>
      </c>
      <c r="I56" s="2" t="s">
        <v>419</v>
      </c>
      <c r="J56" s="2" t="s">
        <v>420</v>
      </c>
      <c r="K56" s="7">
        <v>42447</v>
      </c>
      <c r="L56" s="12">
        <v>7600</v>
      </c>
      <c r="M56" s="5" t="s">
        <v>417</v>
      </c>
      <c r="N56" s="7">
        <v>42447</v>
      </c>
      <c r="O56" s="7">
        <v>42735</v>
      </c>
      <c r="P56" s="2" t="s">
        <v>144</v>
      </c>
      <c r="Q56" s="12">
        <v>0</v>
      </c>
      <c r="R56" s="12">
        <v>0</v>
      </c>
      <c r="S56" s="12">
        <v>0</v>
      </c>
      <c r="T56" s="2" t="s">
        <v>400</v>
      </c>
      <c r="U56" s="2"/>
      <c r="V56" s="7"/>
      <c r="W56" s="4"/>
      <c r="X56" s="2" t="s">
        <v>134</v>
      </c>
      <c r="Y56" s="2"/>
      <c r="Z56" s="2"/>
      <c r="AA56" s="15">
        <v>0</v>
      </c>
      <c r="AB56" s="15">
        <v>0</v>
      </c>
      <c r="AC56" s="12">
        <v>0</v>
      </c>
      <c r="AD56" s="12">
        <v>0</v>
      </c>
      <c r="AE56" s="39">
        <f t="shared" si="15"/>
        <v>7600</v>
      </c>
      <c r="AF56" s="12">
        <v>0</v>
      </c>
      <c r="AG56" s="12">
        <v>7600</v>
      </c>
      <c r="AH56" s="111">
        <f>AF56+AG56</f>
        <v>7600</v>
      </c>
      <c r="AI56" s="5" t="s">
        <v>134</v>
      </c>
      <c r="AJ56" s="4" t="s">
        <v>134</v>
      </c>
      <c r="AK56" s="40" t="s">
        <v>134</v>
      </c>
      <c r="AL56" s="4" t="s">
        <v>134</v>
      </c>
      <c r="AM56" s="40" t="s">
        <v>134</v>
      </c>
      <c r="AN56" s="40" t="s">
        <v>134</v>
      </c>
      <c r="AO56" s="4" t="s">
        <v>134</v>
      </c>
      <c r="AP56" s="7" t="s">
        <v>134</v>
      </c>
      <c r="AQ56" s="4" t="s">
        <v>134</v>
      </c>
      <c r="AR56" s="7" t="s">
        <v>134</v>
      </c>
      <c r="AS56" s="7" t="s">
        <v>134</v>
      </c>
      <c r="AT56" s="7" t="s">
        <v>134</v>
      </c>
      <c r="AU56" s="7" t="s">
        <v>134</v>
      </c>
      <c r="AV56" s="7" t="s">
        <v>134</v>
      </c>
      <c r="AW56" s="7" t="s">
        <v>134</v>
      </c>
      <c r="AX56" s="7" t="s">
        <v>134</v>
      </c>
      <c r="AY56" s="7" t="s">
        <v>134</v>
      </c>
      <c r="AZ56" s="7" t="s">
        <v>134</v>
      </c>
      <c r="BA56" s="7" t="s">
        <v>134</v>
      </c>
      <c r="BB56" s="7" t="s">
        <v>134</v>
      </c>
      <c r="BC56" s="7" t="s">
        <v>134</v>
      </c>
      <c r="BD56" s="2"/>
    </row>
    <row r="57" spans="1:56" ht="38.25" x14ac:dyDescent="0.25">
      <c r="A57" s="107">
        <f t="shared" si="16"/>
        <v>11</v>
      </c>
      <c r="B57" s="173" t="s">
        <v>238</v>
      </c>
      <c r="C57" s="5" t="s">
        <v>380</v>
      </c>
      <c r="D57" s="2" t="s">
        <v>380</v>
      </c>
      <c r="E57" s="2" t="s">
        <v>380</v>
      </c>
      <c r="F57" s="3" t="s">
        <v>421</v>
      </c>
      <c r="G57" s="5" t="s">
        <v>417</v>
      </c>
      <c r="H57" s="5" t="s">
        <v>238</v>
      </c>
      <c r="I57" s="2" t="s">
        <v>422</v>
      </c>
      <c r="J57" s="2" t="s">
        <v>423</v>
      </c>
      <c r="K57" s="7">
        <v>42447</v>
      </c>
      <c r="L57" s="12">
        <v>7900</v>
      </c>
      <c r="M57" s="5" t="s">
        <v>417</v>
      </c>
      <c r="N57" s="7">
        <v>42447</v>
      </c>
      <c r="O57" s="7">
        <v>42735</v>
      </c>
      <c r="P57" s="2" t="s">
        <v>144</v>
      </c>
      <c r="Q57" s="12">
        <v>0</v>
      </c>
      <c r="R57" s="12">
        <v>0</v>
      </c>
      <c r="S57" s="12">
        <v>0</v>
      </c>
      <c r="T57" s="2" t="s">
        <v>131</v>
      </c>
      <c r="U57" s="2"/>
      <c r="V57" s="7"/>
      <c r="W57" s="4"/>
      <c r="X57" s="2" t="s">
        <v>134</v>
      </c>
      <c r="Y57" s="2"/>
      <c r="Z57" s="2"/>
      <c r="AA57" s="15">
        <v>0</v>
      </c>
      <c r="AB57" s="15">
        <v>0</v>
      </c>
      <c r="AC57" s="12">
        <v>0</v>
      </c>
      <c r="AD57" s="12">
        <v>0</v>
      </c>
      <c r="AE57" s="39">
        <f t="shared" si="15"/>
        <v>7900</v>
      </c>
      <c r="AF57" s="12">
        <v>0</v>
      </c>
      <c r="AG57" s="12">
        <v>7900</v>
      </c>
      <c r="AH57" s="111">
        <f>AF57+AG57</f>
        <v>7900</v>
      </c>
      <c r="AI57" s="5" t="s">
        <v>134</v>
      </c>
      <c r="AJ57" s="4" t="s">
        <v>134</v>
      </c>
      <c r="AK57" s="40" t="s">
        <v>134</v>
      </c>
      <c r="AL57" s="4" t="s">
        <v>134</v>
      </c>
      <c r="AM57" s="40" t="s">
        <v>134</v>
      </c>
      <c r="AN57" s="40" t="s">
        <v>134</v>
      </c>
      <c r="AO57" s="4" t="s">
        <v>134</v>
      </c>
      <c r="AP57" s="7" t="s">
        <v>134</v>
      </c>
      <c r="AQ57" s="4" t="s">
        <v>134</v>
      </c>
      <c r="AR57" s="7" t="s">
        <v>134</v>
      </c>
      <c r="AS57" s="7" t="s">
        <v>134</v>
      </c>
      <c r="AT57" s="7" t="s">
        <v>134</v>
      </c>
      <c r="AU57" s="7" t="s">
        <v>134</v>
      </c>
      <c r="AV57" s="7" t="s">
        <v>134</v>
      </c>
      <c r="AW57" s="7" t="s">
        <v>134</v>
      </c>
      <c r="AX57" s="7" t="s">
        <v>134</v>
      </c>
      <c r="AY57" s="7" t="s">
        <v>134</v>
      </c>
      <c r="AZ57" s="7" t="s">
        <v>134</v>
      </c>
      <c r="BA57" s="7" t="s">
        <v>134</v>
      </c>
      <c r="BB57" s="7" t="s">
        <v>134</v>
      </c>
      <c r="BC57" s="7" t="s">
        <v>134</v>
      </c>
      <c r="BD57" s="2"/>
    </row>
    <row r="58" spans="1:56" ht="63.75" x14ac:dyDescent="0.25">
      <c r="A58" s="107">
        <f t="shared" si="16"/>
        <v>12</v>
      </c>
      <c r="B58" s="173" t="s">
        <v>373</v>
      </c>
      <c r="C58" s="5" t="s">
        <v>380</v>
      </c>
      <c r="D58" s="2" t="s">
        <v>380</v>
      </c>
      <c r="E58" s="2" t="s">
        <v>380</v>
      </c>
      <c r="F58" s="3" t="s">
        <v>424</v>
      </c>
      <c r="G58" s="5" t="s">
        <v>241</v>
      </c>
      <c r="H58" s="5" t="s">
        <v>373</v>
      </c>
      <c r="I58" s="2" t="s">
        <v>425</v>
      </c>
      <c r="J58" s="2" t="s">
        <v>426</v>
      </c>
      <c r="K58" s="7">
        <v>42503</v>
      </c>
      <c r="L58" s="12">
        <v>7800</v>
      </c>
      <c r="M58" s="5" t="s">
        <v>427</v>
      </c>
      <c r="N58" s="7">
        <v>43233</v>
      </c>
      <c r="O58" s="7">
        <v>42735</v>
      </c>
      <c r="P58" s="2" t="s">
        <v>144</v>
      </c>
      <c r="Q58" s="12">
        <v>0</v>
      </c>
      <c r="R58" s="12">
        <v>0</v>
      </c>
      <c r="S58" s="12">
        <v>0</v>
      </c>
      <c r="T58" s="2" t="s">
        <v>131</v>
      </c>
      <c r="U58" s="2"/>
      <c r="V58" s="7"/>
      <c r="W58" s="4"/>
      <c r="X58" s="2" t="s">
        <v>134</v>
      </c>
      <c r="Y58" s="2"/>
      <c r="Z58" s="2"/>
      <c r="AA58" s="15">
        <v>0</v>
      </c>
      <c r="AB58" s="15">
        <v>0</v>
      </c>
      <c r="AC58" s="12">
        <v>0</v>
      </c>
      <c r="AD58" s="12">
        <v>0</v>
      </c>
      <c r="AE58" s="39">
        <f t="shared" si="15"/>
        <v>7800</v>
      </c>
      <c r="AF58" s="12">
        <v>0</v>
      </c>
      <c r="AG58" s="12">
        <v>0</v>
      </c>
      <c r="AH58" s="111"/>
      <c r="AI58" s="5" t="s">
        <v>134</v>
      </c>
      <c r="AJ58" s="4" t="s">
        <v>134</v>
      </c>
      <c r="AK58" s="40" t="s">
        <v>134</v>
      </c>
      <c r="AL58" s="4" t="s">
        <v>134</v>
      </c>
      <c r="AM58" s="40" t="s">
        <v>134</v>
      </c>
      <c r="AN58" s="40" t="s">
        <v>134</v>
      </c>
      <c r="AO58" s="4" t="s">
        <v>134</v>
      </c>
      <c r="AP58" s="7" t="s">
        <v>134</v>
      </c>
      <c r="AQ58" s="4" t="s">
        <v>134</v>
      </c>
      <c r="AR58" s="7" t="s">
        <v>134</v>
      </c>
      <c r="AS58" s="7" t="s">
        <v>134</v>
      </c>
      <c r="AT58" s="7" t="s">
        <v>134</v>
      </c>
      <c r="AU58" s="7" t="s">
        <v>134</v>
      </c>
      <c r="AV58" s="7" t="s">
        <v>134</v>
      </c>
      <c r="AW58" s="7" t="s">
        <v>134</v>
      </c>
      <c r="AX58" s="7" t="s">
        <v>134</v>
      </c>
      <c r="AY58" s="7" t="s">
        <v>134</v>
      </c>
      <c r="AZ58" s="7" t="s">
        <v>134</v>
      </c>
      <c r="BA58" s="7" t="s">
        <v>134</v>
      </c>
      <c r="BB58" s="7" t="s">
        <v>134</v>
      </c>
      <c r="BC58" s="7" t="s">
        <v>134</v>
      </c>
      <c r="BD58" s="2"/>
    </row>
    <row r="59" spans="1:56" ht="51" x14ac:dyDescent="0.25">
      <c r="A59" s="107">
        <f t="shared" si="16"/>
        <v>13</v>
      </c>
      <c r="B59" s="173" t="s">
        <v>247</v>
      </c>
      <c r="C59" s="5" t="s">
        <v>380</v>
      </c>
      <c r="D59" s="2" t="s">
        <v>380</v>
      </c>
      <c r="E59" s="2" t="s">
        <v>380</v>
      </c>
      <c r="F59" s="3" t="s">
        <v>428</v>
      </c>
      <c r="G59" s="5" t="s">
        <v>427</v>
      </c>
      <c r="H59" s="5" t="s">
        <v>247</v>
      </c>
      <c r="I59" s="2" t="s">
        <v>429</v>
      </c>
      <c r="J59" s="2" t="s">
        <v>430</v>
      </c>
      <c r="K59" s="7">
        <v>42508</v>
      </c>
      <c r="L59" s="12">
        <v>7550</v>
      </c>
      <c r="M59" s="5" t="s">
        <v>431</v>
      </c>
      <c r="N59" s="7">
        <v>42508</v>
      </c>
      <c r="O59" s="7">
        <v>42735</v>
      </c>
      <c r="P59" s="2" t="s">
        <v>144</v>
      </c>
      <c r="Q59" s="12">
        <v>0</v>
      </c>
      <c r="R59" s="12">
        <v>0</v>
      </c>
      <c r="S59" s="12">
        <v>0</v>
      </c>
      <c r="T59" s="2" t="s">
        <v>172</v>
      </c>
      <c r="U59" s="2"/>
      <c r="V59" s="7"/>
      <c r="W59" s="4"/>
      <c r="X59" s="2" t="s">
        <v>134</v>
      </c>
      <c r="Y59" s="2"/>
      <c r="Z59" s="2"/>
      <c r="AA59" s="15">
        <v>0</v>
      </c>
      <c r="AB59" s="15">
        <v>0</v>
      </c>
      <c r="AC59" s="12">
        <v>0</v>
      </c>
      <c r="AD59" s="12">
        <v>0</v>
      </c>
      <c r="AE59" s="39">
        <f t="shared" si="15"/>
        <v>7550</v>
      </c>
      <c r="AF59" s="12">
        <v>0</v>
      </c>
      <c r="AG59" s="12">
        <v>0</v>
      </c>
      <c r="AH59" s="111"/>
      <c r="AI59" s="5" t="s">
        <v>134</v>
      </c>
      <c r="AJ59" s="4" t="s">
        <v>134</v>
      </c>
      <c r="AK59" s="40" t="s">
        <v>134</v>
      </c>
      <c r="AL59" s="4" t="s">
        <v>134</v>
      </c>
      <c r="AM59" s="40" t="s">
        <v>134</v>
      </c>
      <c r="AN59" s="40" t="s">
        <v>134</v>
      </c>
      <c r="AO59" s="4" t="s">
        <v>134</v>
      </c>
      <c r="AP59" s="7" t="s">
        <v>134</v>
      </c>
      <c r="AQ59" s="4" t="s">
        <v>134</v>
      </c>
      <c r="AR59" s="7" t="s">
        <v>134</v>
      </c>
      <c r="AS59" s="7" t="s">
        <v>134</v>
      </c>
      <c r="AT59" s="7" t="s">
        <v>134</v>
      </c>
      <c r="AU59" s="7" t="s">
        <v>134</v>
      </c>
      <c r="AV59" s="7" t="s">
        <v>134</v>
      </c>
      <c r="AW59" s="7" t="s">
        <v>134</v>
      </c>
      <c r="AX59" s="7" t="s">
        <v>134</v>
      </c>
      <c r="AY59" s="7" t="s">
        <v>134</v>
      </c>
      <c r="AZ59" s="7" t="s">
        <v>134</v>
      </c>
      <c r="BA59" s="7" t="s">
        <v>134</v>
      </c>
      <c r="BB59" s="7" t="s">
        <v>134</v>
      </c>
      <c r="BC59" s="7" t="s">
        <v>134</v>
      </c>
      <c r="BD59" s="2"/>
    </row>
    <row r="60" spans="1:56" ht="76.5" x14ac:dyDescent="0.25">
      <c r="A60" s="107">
        <f t="shared" si="16"/>
        <v>14</v>
      </c>
      <c r="B60" s="173" t="s">
        <v>256</v>
      </c>
      <c r="C60" s="5" t="s">
        <v>380</v>
      </c>
      <c r="D60" s="2" t="s">
        <v>380</v>
      </c>
      <c r="E60" s="2" t="s">
        <v>380</v>
      </c>
      <c r="F60" s="3" t="s">
        <v>432</v>
      </c>
      <c r="G60" s="5" t="s">
        <v>433</v>
      </c>
      <c r="H60" s="5" t="s">
        <v>256</v>
      </c>
      <c r="I60" s="2" t="s">
        <v>434</v>
      </c>
      <c r="J60" s="2" t="s">
        <v>272</v>
      </c>
      <c r="K60" s="7">
        <v>42508</v>
      </c>
      <c r="L60" s="12">
        <v>7900</v>
      </c>
      <c r="M60" s="5" t="s">
        <v>433</v>
      </c>
      <c r="N60" s="7">
        <v>42508</v>
      </c>
      <c r="O60" s="7">
        <v>42735</v>
      </c>
      <c r="P60" s="2" t="s">
        <v>144</v>
      </c>
      <c r="Q60" s="12">
        <v>0</v>
      </c>
      <c r="R60" s="12">
        <v>0</v>
      </c>
      <c r="S60" s="12">
        <v>0</v>
      </c>
      <c r="T60" s="2" t="s">
        <v>131</v>
      </c>
      <c r="U60" s="2"/>
      <c r="V60" s="7"/>
      <c r="W60" s="4"/>
      <c r="X60" s="2" t="s">
        <v>134</v>
      </c>
      <c r="Y60" s="2"/>
      <c r="Z60" s="2"/>
      <c r="AA60" s="15">
        <v>0</v>
      </c>
      <c r="AB60" s="15">
        <v>0</v>
      </c>
      <c r="AC60" s="12">
        <v>0</v>
      </c>
      <c r="AD60" s="12">
        <v>0</v>
      </c>
      <c r="AE60" s="39">
        <f t="shared" si="15"/>
        <v>7900</v>
      </c>
      <c r="AF60" s="12">
        <v>0</v>
      </c>
      <c r="AG60" s="12">
        <v>0</v>
      </c>
      <c r="AH60" s="111"/>
      <c r="AI60" s="5" t="s">
        <v>134</v>
      </c>
      <c r="AJ60" s="4" t="s">
        <v>134</v>
      </c>
      <c r="AK60" s="40" t="s">
        <v>134</v>
      </c>
      <c r="AL60" s="4" t="s">
        <v>134</v>
      </c>
      <c r="AM60" s="40" t="s">
        <v>134</v>
      </c>
      <c r="AN60" s="40" t="s">
        <v>134</v>
      </c>
      <c r="AO60" s="4" t="s">
        <v>134</v>
      </c>
      <c r="AP60" s="7" t="s">
        <v>134</v>
      </c>
      <c r="AQ60" s="4" t="s">
        <v>134</v>
      </c>
      <c r="AR60" s="7" t="s">
        <v>134</v>
      </c>
      <c r="AS60" s="7" t="s">
        <v>134</v>
      </c>
      <c r="AT60" s="7" t="s">
        <v>134</v>
      </c>
      <c r="AU60" s="7" t="s">
        <v>134</v>
      </c>
      <c r="AV60" s="7" t="s">
        <v>134</v>
      </c>
      <c r="AW60" s="7" t="s">
        <v>134</v>
      </c>
      <c r="AX60" s="7" t="s">
        <v>134</v>
      </c>
      <c r="AY60" s="7" t="s">
        <v>134</v>
      </c>
      <c r="AZ60" s="7" t="s">
        <v>134</v>
      </c>
      <c r="BA60" s="7" t="s">
        <v>134</v>
      </c>
      <c r="BB60" s="7" t="s">
        <v>134</v>
      </c>
      <c r="BC60" s="7" t="s">
        <v>134</v>
      </c>
      <c r="BD60" s="2"/>
    </row>
    <row r="61" spans="1:56" ht="119.25" customHeight="1" thickBot="1" x14ac:dyDescent="0.3">
      <c r="A61" s="116">
        <f t="shared" si="16"/>
        <v>15</v>
      </c>
      <c r="B61" s="174" t="s">
        <v>244</v>
      </c>
      <c r="C61" s="57" t="s">
        <v>380</v>
      </c>
      <c r="D61" s="53" t="s">
        <v>380</v>
      </c>
      <c r="E61" s="53" t="s">
        <v>380</v>
      </c>
      <c r="F61" s="142" t="s">
        <v>435</v>
      </c>
      <c r="G61" s="57" t="s">
        <v>436</v>
      </c>
      <c r="H61" s="57" t="s">
        <v>244</v>
      </c>
      <c r="I61" s="53" t="s">
        <v>437</v>
      </c>
      <c r="J61" s="53" t="s">
        <v>438</v>
      </c>
      <c r="K61" s="143">
        <v>42508</v>
      </c>
      <c r="L61" s="56">
        <v>7920</v>
      </c>
      <c r="M61" s="57" t="s">
        <v>436</v>
      </c>
      <c r="N61" s="143">
        <v>42508</v>
      </c>
      <c r="O61" s="143">
        <v>42735</v>
      </c>
      <c r="P61" s="53" t="s">
        <v>144</v>
      </c>
      <c r="Q61" s="56">
        <v>0</v>
      </c>
      <c r="R61" s="56">
        <v>0</v>
      </c>
      <c r="S61" s="56">
        <v>0</v>
      </c>
      <c r="T61" s="53" t="s">
        <v>206</v>
      </c>
      <c r="U61" s="53"/>
      <c r="V61" s="143"/>
      <c r="W61" s="58"/>
      <c r="X61" s="53" t="s">
        <v>134</v>
      </c>
      <c r="Y61" s="53"/>
      <c r="Z61" s="53"/>
      <c r="AA61" s="54">
        <v>0</v>
      </c>
      <c r="AB61" s="54">
        <v>0</v>
      </c>
      <c r="AC61" s="56">
        <v>0</v>
      </c>
      <c r="AD61" s="56">
        <v>0</v>
      </c>
      <c r="AE61" s="55">
        <f t="shared" si="15"/>
        <v>7920</v>
      </c>
      <c r="AF61" s="56">
        <v>0</v>
      </c>
      <c r="AG61" s="56">
        <v>0</v>
      </c>
      <c r="AH61" s="144"/>
      <c r="AI61" s="57" t="s">
        <v>134</v>
      </c>
      <c r="AJ61" s="58" t="s">
        <v>134</v>
      </c>
      <c r="AK61" s="59" t="s">
        <v>134</v>
      </c>
      <c r="AL61" s="58" t="s">
        <v>134</v>
      </c>
      <c r="AM61" s="59" t="s">
        <v>134</v>
      </c>
      <c r="AN61" s="59" t="s">
        <v>134</v>
      </c>
      <c r="AO61" s="58" t="s">
        <v>134</v>
      </c>
      <c r="AP61" s="143" t="s">
        <v>134</v>
      </c>
      <c r="AQ61" s="58" t="s">
        <v>134</v>
      </c>
      <c r="AR61" s="143" t="s">
        <v>134</v>
      </c>
      <c r="AS61" s="143" t="s">
        <v>134</v>
      </c>
      <c r="AT61" s="143" t="s">
        <v>134</v>
      </c>
      <c r="AU61" s="143" t="s">
        <v>134</v>
      </c>
      <c r="AV61" s="143" t="s">
        <v>134</v>
      </c>
      <c r="AW61" s="143" t="s">
        <v>134</v>
      </c>
      <c r="AX61" s="143" t="s">
        <v>134</v>
      </c>
      <c r="AY61" s="143" t="s">
        <v>134</v>
      </c>
      <c r="AZ61" s="143" t="s">
        <v>134</v>
      </c>
      <c r="BA61" s="143" t="s">
        <v>134</v>
      </c>
      <c r="BB61" s="143" t="s">
        <v>134</v>
      </c>
      <c r="BC61" s="143" t="s">
        <v>134</v>
      </c>
      <c r="BD61" s="53"/>
    </row>
    <row r="62" spans="1:56" ht="13.5" thickBot="1" x14ac:dyDescent="0.3">
      <c r="A62" s="145" t="s">
        <v>439</v>
      </c>
      <c r="B62" s="146"/>
      <c r="C62" s="146"/>
      <c r="D62" s="146"/>
      <c r="E62" s="146"/>
      <c r="F62" s="146"/>
      <c r="G62" s="146"/>
      <c r="H62" s="146"/>
      <c r="I62" s="146"/>
      <c r="J62" s="146"/>
      <c r="K62" s="146"/>
      <c r="L62" s="60">
        <f>SUM(L17:L61)</f>
        <v>8853188.1300000008</v>
      </c>
      <c r="M62" s="61"/>
      <c r="N62" s="61"/>
      <c r="O62" s="61"/>
      <c r="P62" s="61"/>
      <c r="Q62" s="147" t="s">
        <v>134</v>
      </c>
      <c r="R62" s="60">
        <f>SUM(R17:R61)</f>
        <v>981148.12</v>
      </c>
      <c r="S62" s="60">
        <f>SUM(S17:S61)</f>
        <v>13798.98</v>
      </c>
      <c r="T62" s="61"/>
      <c r="U62" s="61"/>
      <c r="V62" s="61"/>
      <c r="W62" s="61"/>
      <c r="X62" s="61"/>
      <c r="Y62" s="61"/>
      <c r="Z62" s="61"/>
      <c r="AA62" s="61"/>
      <c r="AB62" s="61"/>
      <c r="AC62" s="62">
        <f t="shared" ref="AC62:AG62" si="17">SUM(AC17:AC61)</f>
        <v>125940.9377840832</v>
      </c>
      <c r="AD62" s="62">
        <f t="shared" si="17"/>
        <v>237538.08</v>
      </c>
      <c r="AE62" s="62">
        <f t="shared" si="17"/>
        <v>8691280.3877840843</v>
      </c>
      <c r="AF62" s="62">
        <f t="shared" si="17"/>
        <v>6427833.6799999997</v>
      </c>
      <c r="AG62" s="62">
        <f t="shared" si="17"/>
        <v>2683134.0100000002</v>
      </c>
      <c r="AH62" s="62">
        <f>SUM(AH17:AH61)</f>
        <v>9103126.6899999995</v>
      </c>
      <c r="AI62" s="63" t="s">
        <v>134</v>
      </c>
      <c r="AJ62" s="64" t="s">
        <v>134</v>
      </c>
      <c r="AK62" s="65" t="s">
        <v>134</v>
      </c>
      <c r="AL62" s="64" t="s">
        <v>134</v>
      </c>
      <c r="AM62" s="148"/>
      <c r="AN62" s="149"/>
      <c r="AO62" s="150"/>
      <c r="AP62" s="151"/>
      <c r="AQ62" s="149"/>
      <c r="AR62" s="151"/>
      <c r="AS62" s="152"/>
      <c r="AT62" s="153"/>
      <c r="AU62" s="153"/>
      <c r="AV62" s="153"/>
      <c r="AW62" s="153"/>
      <c r="AX62" s="153"/>
      <c r="AY62" s="153"/>
      <c r="AZ62" s="153"/>
      <c r="BA62" s="153"/>
      <c r="BB62" s="153"/>
      <c r="BC62" s="153"/>
      <c r="BD62" s="154"/>
    </row>
    <row r="63" spans="1:56" x14ac:dyDescent="0.25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2"/>
      <c r="M63" s="43"/>
      <c r="N63" s="43"/>
      <c r="O63" s="43"/>
      <c r="P63" s="43"/>
      <c r="Q63" s="44"/>
      <c r="R63" s="42"/>
      <c r="S63" s="42"/>
      <c r="T63" s="43"/>
      <c r="U63" s="43"/>
      <c r="V63" s="43"/>
      <c r="W63" s="43"/>
      <c r="X63" s="43"/>
      <c r="Y63" s="43"/>
      <c r="Z63" s="43"/>
      <c r="AA63" s="43"/>
      <c r="AB63" s="43"/>
      <c r="AC63" s="45"/>
      <c r="AD63" s="45"/>
      <c r="AE63" s="42"/>
      <c r="AF63" s="42"/>
      <c r="AG63" s="42"/>
      <c r="AH63" s="42"/>
      <c r="AI63" s="46"/>
      <c r="AJ63" s="47"/>
      <c r="AK63" s="47"/>
      <c r="AL63" s="46"/>
      <c r="AM63" s="155"/>
      <c r="AN63" s="47"/>
      <c r="AO63" s="156"/>
      <c r="AP63" s="157"/>
      <c r="AQ63" s="47"/>
      <c r="AR63" s="157"/>
      <c r="AS63" s="158"/>
      <c r="AT63" s="159"/>
      <c r="AU63" s="159"/>
      <c r="AV63" s="159"/>
      <c r="AW63" s="159"/>
      <c r="AX63" s="159"/>
      <c r="AY63" s="159"/>
      <c r="AZ63" s="159"/>
      <c r="BA63" s="159"/>
      <c r="BB63" s="159"/>
      <c r="BC63" s="159"/>
      <c r="BD63" s="159"/>
    </row>
    <row r="64" spans="1:56" ht="18" customHeight="1" x14ac:dyDescent="0.25">
      <c r="AG64" s="160"/>
    </row>
    <row r="65" spans="1:39" s="71" customFormat="1" ht="15" x14ac:dyDescent="0.25">
      <c r="A65" s="73" t="s">
        <v>443</v>
      </c>
      <c r="B65" s="73"/>
      <c r="C65" s="73"/>
      <c r="D65" s="73"/>
      <c r="E65" s="73"/>
      <c r="F65" s="73"/>
      <c r="J65" s="72"/>
      <c r="L65" s="52"/>
      <c r="Q65" s="72"/>
      <c r="AG65" s="161"/>
      <c r="AM65" s="72"/>
    </row>
    <row r="66" spans="1:39" s="71" customFormat="1" ht="15" x14ac:dyDescent="0.25">
      <c r="A66" s="73" t="s">
        <v>444</v>
      </c>
      <c r="B66" s="73"/>
      <c r="C66" s="73"/>
      <c r="D66" s="73"/>
      <c r="E66" s="73"/>
      <c r="F66" s="73"/>
      <c r="J66" s="72"/>
      <c r="Q66" s="72"/>
      <c r="AG66" s="161"/>
      <c r="AM66" s="72"/>
    </row>
    <row r="67" spans="1:39" x14ac:dyDescent="0.25">
      <c r="B67" s="68"/>
      <c r="J67" s="162"/>
      <c r="L67" s="160"/>
      <c r="AG67" s="160"/>
      <c r="AM67" s="68"/>
    </row>
    <row r="68" spans="1:39" x14ac:dyDescent="0.25">
      <c r="L68" s="163"/>
      <c r="AG68" s="160"/>
    </row>
    <row r="69" spans="1:39" x14ac:dyDescent="0.25">
      <c r="A69" s="23"/>
      <c r="B69" s="164"/>
      <c r="C69" s="164"/>
      <c r="D69" s="164"/>
      <c r="E69" s="164"/>
      <c r="F69" s="164"/>
      <c r="G69" s="164"/>
    </row>
    <row r="70" spans="1:39" x14ac:dyDescent="0.25">
      <c r="A70" s="23"/>
      <c r="B70" s="164"/>
      <c r="C70" s="164"/>
      <c r="D70" s="164"/>
      <c r="E70" s="164"/>
      <c r="F70" s="164"/>
      <c r="G70" s="164"/>
    </row>
    <row r="71" spans="1:39" x14ac:dyDescent="0.25">
      <c r="B71" s="164"/>
      <c r="C71" s="164"/>
      <c r="D71" s="164"/>
      <c r="E71" s="164"/>
      <c r="F71" s="164"/>
      <c r="G71" s="164"/>
    </row>
    <row r="72" spans="1:39" x14ac:dyDescent="0.25">
      <c r="A72" s="23"/>
      <c r="B72" s="164"/>
      <c r="C72" s="164"/>
      <c r="D72" s="164"/>
      <c r="E72" s="164"/>
      <c r="F72" s="164"/>
      <c r="G72" s="164"/>
    </row>
    <row r="73" spans="1:39" x14ac:dyDescent="0.25">
      <c r="C73" s="165"/>
      <c r="D73" s="165"/>
      <c r="E73" s="165"/>
      <c r="F73" s="165"/>
      <c r="G73" s="165"/>
    </row>
    <row r="74" spans="1:39" x14ac:dyDescent="0.25">
      <c r="C74" s="66"/>
      <c r="D74" s="66"/>
      <c r="E74" s="66"/>
      <c r="F74" s="66"/>
      <c r="G74" s="66"/>
    </row>
    <row r="75" spans="1:39" x14ac:dyDescent="0.25">
      <c r="C75" s="66"/>
      <c r="D75" s="66"/>
      <c r="E75" s="66"/>
      <c r="F75" s="66"/>
      <c r="G75" s="66"/>
    </row>
    <row r="76" spans="1:39" x14ac:dyDescent="0.25">
      <c r="C76" s="66"/>
      <c r="D76" s="66"/>
      <c r="E76" s="66"/>
      <c r="F76" s="66"/>
      <c r="G76" s="66"/>
    </row>
    <row r="77" spans="1:39" x14ac:dyDescent="0.25">
      <c r="B77" s="165"/>
      <c r="C77" s="164"/>
      <c r="D77" s="164"/>
      <c r="E77" s="164"/>
      <c r="F77" s="164"/>
      <c r="G77" s="164"/>
    </row>
    <row r="78" spans="1:39" x14ac:dyDescent="0.25">
      <c r="B78" s="165"/>
      <c r="C78" s="164"/>
      <c r="D78" s="164"/>
      <c r="E78" s="164"/>
      <c r="F78" s="164"/>
      <c r="G78" s="164"/>
    </row>
    <row r="79" spans="1:39" x14ac:dyDescent="0.25">
      <c r="C79" s="164"/>
      <c r="D79" s="164"/>
      <c r="E79" s="164"/>
      <c r="F79" s="164"/>
      <c r="G79" s="164"/>
    </row>
    <row r="80" spans="1:39" x14ac:dyDescent="0.25">
      <c r="C80" s="164"/>
      <c r="D80" s="164"/>
      <c r="E80" s="164"/>
      <c r="F80" s="164"/>
      <c r="G80" s="164"/>
    </row>
    <row r="81" spans="2:7" s="68" customFormat="1" x14ac:dyDescent="0.25">
      <c r="B81" s="23"/>
      <c r="C81" s="66"/>
      <c r="D81" s="66"/>
      <c r="E81" s="66"/>
      <c r="F81" s="66"/>
      <c r="G81" s="66"/>
    </row>
    <row r="82" spans="2:7" s="68" customFormat="1" x14ac:dyDescent="0.25">
      <c r="B82" s="23"/>
      <c r="C82" s="164"/>
      <c r="D82" s="164"/>
      <c r="E82" s="164"/>
      <c r="F82" s="164"/>
      <c r="G82" s="164"/>
    </row>
    <row r="83" spans="2:7" s="68" customFormat="1" x14ac:dyDescent="0.25">
      <c r="B83" s="23"/>
      <c r="C83" s="66"/>
      <c r="D83" s="66"/>
      <c r="E83" s="66"/>
      <c r="F83" s="66"/>
      <c r="G83" s="66"/>
    </row>
    <row r="84" spans="2:7" s="68" customFormat="1" x14ac:dyDescent="0.25">
      <c r="B84" s="166"/>
      <c r="C84" s="66"/>
      <c r="D84" s="66"/>
      <c r="E84" s="66"/>
      <c r="F84" s="66"/>
      <c r="G84" s="66"/>
    </row>
    <row r="85" spans="2:7" s="68" customFormat="1" x14ac:dyDescent="0.25">
      <c r="B85" s="23"/>
      <c r="C85" s="164"/>
      <c r="D85" s="164"/>
      <c r="E85" s="164"/>
      <c r="F85" s="164"/>
      <c r="G85" s="164"/>
    </row>
    <row r="86" spans="2:7" s="68" customFormat="1" x14ac:dyDescent="0.25">
      <c r="B86" s="23"/>
      <c r="C86" s="66"/>
      <c r="D86" s="66"/>
      <c r="E86" s="66"/>
      <c r="F86" s="66"/>
      <c r="G86" s="66"/>
    </row>
    <row r="87" spans="2:7" s="68" customFormat="1" x14ac:dyDescent="0.25">
      <c r="B87" s="23"/>
      <c r="C87" s="66"/>
      <c r="D87" s="66"/>
      <c r="E87" s="66"/>
      <c r="F87" s="66"/>
      <c r="G87" s="66"/>
    </row>
    <row r="88" spans="2:7" s="68" customFormat="1" x14ac:dyDescent="0.25">
      <c r="B88" s="23"/>
      <c r="C88" s="66"/>
      <c r="D88" s="66"/>
      <c r="E88" s="66"/>
      <c r="F88" s="66"/>
      <c r="G88" s="66"/>
    </row>
    <row r="89" spans="2:7" s="68" customFormat="1" x14ac:dyDescent="0.25">
      <c r="B89" s="165"/>
      <c r="C89" s="164"/>
      <c r="D89" s="164"/>
      <c r="E89" s="164"/>
      <c r="F89" s="164"/>
      <c r="G89" s="164"/>
    </row>
    <row r="90" spans="2:7" s="68" customFormat="1" x14ac:dyDescent="0.25">
      <c r="B90" s="165"/>
      <c r="C90" s="164"/>
      <c r="D90" s="164"/>
      <c r="E90" s="164"/>
      <c r="F90" s="164"/>
      <c r="G90" s="164"/>
    </row>
    <row r="91" spans="2:7" s="68" customFormat="1" ht="22.5" customHeight="1" x14ac:dyDescent="0.25">
      <c r="B91" s="23"/>
      <c r="C91" s="164"/>
      <c r="D91" s="164"/>
      <c r="E91" s="164"/>
      <c r="F91" s="164"/>
      <c r="G91" s="164"/>
    </row>
    <row r="92" spans="2:7" s="68" customFormat="1" x14ac:dyDescent="0.25">
      <c r="B92" s="23"/>
      <c r="C92" s="164"/>
      <c r="D92" s="164"/>
      <c r="E92" s="164"/>
      <c r="F92" s="164"/>
      <c r="G92" s="164"/>
    </row>
    <row r="93" spans="2:7" s="68" customFormat="1" x14ac:dyDescent="0.25">
      <c r="B93" s="23"/>
    </row>
    <row r="94" spans="2:7" s="68" customFormat="1" x14ac:dyDescent="0.25">
      <c r="B94" s="23"/>
      <c r="C94" s="66"/>
      <c r="D94" s="66"/>
      <c r="E94" s="66"/>
      <c r="F94" s="66"/>
      <c r="G94" s="66"/>
    </row>
    <row r="95" spans="2:7" s="68" customFormat="1" x14ac:dyDescent="0.25">
      <c r="B95" s="23"/>
      <c r="C95" s="66"/>
      <c r="D95" s="66"/>
      <c r="E95" s="66"/>
      <c r="F95" s="66"/>
      <c r="G95" s="66"/>
    </row>
    <row r="96" spans="2:7" s="68" customFormat="1" x14ac:dyDescent="0.25">
      <c r="B96" s="23"/>
      <c r="C96" s="66"/>
      <c r="D96" s="66"/>
      <c r="E96" s="66"/>
      <c r="F96" s="66"/>
      <c r="G96" s="66"/>
    </row>
    <row r="97" spans="2:7" s="68" customFormat="1" x14ac:dyDescent="0.25">
      <c r="B97" s="23"/>
      <c r="C97" s="66"/>
      <c r="D97" s="66"/>
      <c r="E97" s="66"/>
      <c r="F97" s="66"/>
      <c r="G97" s="66"/>
    </row>
    <row r="98" spans="2:7" s="68" customFormat="1" x14ac:dyDescent="0.25">
      <c r="B98" s="23"/>
      <c r="C98" s="66"/>
      <c r="D98" s="66"/>
      <c r="E98" s="66"/>
      <c r="F98" s="66"/>
      <c r="G98" s="66"/>
    </row>
    <row r="99" spans="2:7" s="68" customFormat="1" x14ac:dyDescent="0.25">
      <c r="B99" s="23"/>
      <c r="C99" s="66"/>
      <c r="D99" s="66"/>
      <c r="E99" s="66"/>
      <c r="F99" s="66"/>
      <c r="G99" s="66"/>
    </row>
    <row r="100" spans="2:7" s="68" customFormat="1" x14ac:dyDescent="0.25">
      <c r="B100" s="23"/>
      <c r="C100" s="66"/>
      <c r="D100" s="66"/>
      <c r="E100" s="66"/>
      <c r="F100" s="66"/>
      <c r="G100" s="66"/>
    </row>
    <row r="101" spans="2:7" s="68" customFormat="1" x14ac:dyDescent="0.25">
      <c r="B101" s="23"/>
      <c r="C101" s="66"/>
      <c r="D101" s="66"/>
      <c r="E101" s="66"/>
      <c r="F101" s="66"/>
      <c r="G101" s="66"/>
    </row>
    <row r="102" spans="2:7" s="68" customFormat="1" x14ac:dyDescent="0.25">
      <c r="B102" s="23"/>
      <c r="C102" s="66"/>
      <c r="D102" s="66"/>
      <c r="E102" s="66"/>
      <c r="F102" s="66"/>
      <c r="G102" s="66"/>
    </row>
    <row r="103" spans="2:7" s="68" customFormat="1" x14ac:dyDescent="0.25">
      <c r="B103" s="23"/>
      <c r="C103" s="164"/>
      <c r="D103" s="164"/>
      <c r="E103" s="164"/>
      <c r="F103" s="164"/>
      <c r="G103" s="164"/>
    </row>
    <row r="104" spans="2:7" s="68" customFormat="1" x14ac:dyDescent="0.25">
      <c r="B104" s="23"/>
      <c r="C104" s="66"/>
      <c r="D104" s="66"/>
      <c r="E104" s="66"/>
      <c r="F104" s="66"/>
      <c r="G104" s="66"/>
    </row>
    <row r="105" spans="2:7" s="68" customFormat="1" x14ac:dyDescent="0.25">
      <c r="B105" s="23"/>
      <c r="C105" s="66"/>
      <c r="D105" s="66"/>
      <c r="E105" s="66"/>
      <c r="F105" s="66"/>
      <c r="G105" s="66"/>
    </row>
    <row r="106" spans="2:7" s="68" customFormat="1" x14ac:dyDescent="0.25">
      <c r="B106" s="167"/>
      <c r="C106" s="168"/>
      <c r="D106" s="168"/>
      <c r="E106" s="168"/>
      <c r="F106" s="168"/>
      <c r="G106" s="168"/>
    </row>
    <row r="107" spans="2:7" s="68" customFormat="1" x14ac:dyDescent="0.25">
      <c r="B107" s="23"/>
      <c r="C107" s="66"/>
      <c r="D107" s="66"/>
      <c r="E107" s="66"/>
      <c r="F107" s="66"/>
      <c r="G107" s="66"/>
    </row>
    <row r="108" spans="2:7" s="68" customFormat="1" x14ac:dyDescent="0.25">
      <c r="B108" s="23"/>
      <c r="C108" s="66"/>
      <c r="D108" s="66"/>
      <c r="E108" s="66"/>
      <c r="F108" s="66"/>
      <c r="G108" s="66"/>
    </row>
    <row r="109" spans="2:7" s="68" customFormat="1" x14ac:dyDescent="0.25">
      <c r="B109" s="23"/>
      <c r="C109" s="66"/>
      <c r="D109" s="66"/>
      <c r="E109" s="66"/>
      <c r="F109" s="66"/>
      <c r="G109" s="66"/>
    </row>
    <row r="110" spans="2:7" s="68" customFormat="1" x14ac:dyDescent="0.25">
      <c r="B110" s="23"/>
      <c r="C110" s="66"/>
      <c r="D110" s="66"/>
      <c r="E110" s="66"/>
      <c r="F110" s="66"/>
      <c r="G110" s="66"/>
    </row>
    <row r="111" spans="2:7" s="68" customFormat="1" x14ac:dyDescent="0.25">
      <c r="B111" s="167"/>
      <c r="C111" s="168"/>
      <c r="D111" s="168"/>
      <c r="E111" s="168"/>
      <c r="F111" s="168"/>
      <c r="G111" s="168"/>
    </row>
    <row r="112" spans="2:7" s="68" customFormat="1" x14ac:dyDescent="0.25">
      <c r="B112" s="23"/>
      <c r="C112" s="66"/>
      <c r="D112" s="66"/>
      <c r="E112" s="66"/>
      <c r="F112" s="66"/>
      <c r="G112" s="66"/>
    </row>
    <row r="113" spans="2:7" s="68" customFormat="1" x14ac:dyDescent="0.25">
      <c r="B113" s="23"/>
      <c r="C113" s="66"/>
      <c r="D113" s="66"/>
      <c r="E113" s="66"/>
      <c r="F113" s="66"/>
      <c r="G113" s="66"/>
    </row>
    <row r="114" spans="2:7" s="68" customFormat="1" x14ac:dyDescent="0.25">
      <c r="B114" s="23"/>
      <c r="C114" s="66"/>
      <c r="D114" s="66"/>
      <c r="E114" s="66"/>
      <c r="F114" s="66"/>
      <c r="G114" s="66"/>
    </row>
    <row r="115" spans="2:7" s="68" customFormat="1" x14ac:dyDescent="0.25">
      <c r="B115" s="23"/>
      <c r="C115" s="66"/>
      <c r="D115" s="66"/>
      <c r="E115" s="66"/>
      <c r="F115" s="66"/>
      <c r="G115" s="66"/>
    </row>
    <row r="116" spans="2:7" s="68" customFormat="1" x14ac:dyDescent="0.25">
      <c r="B116" s="23"/>
      <c r="C116" s="66"/>
      <c r="D116" s="66"/>
      <c r="E116" s="66"/>
      <c r="F116" s="66"/>
      <c r="G116" s="66"/>
    </row>
    <row r="117" spans="2:7" s="68" customFormat="1" x14ac:dyDescent="0.25">
      <c r="B117" s="23"/>
      <c r="C117" s="66"/>
      <c r="D117" s="66"/>
      <c r="E117" s="66"/>
      <c r="F117" s="66"/>
      <c r="G117" s="66"/>
    </row>
    <row r="118" spans="2:7" s="68" customFormat="1" x14ac:dyDescent="0.25">
      <c r="B118" s="167"/>
      <c r="C118" s="168"/>
      <c r="D118" s="168"/>
      <c r="E118" s="168"/>
      <c r="F118" s="168"/>
      <c r="G118" s="168"/>
    </row>
    <row r="119" spans="2:7" s="68" customFormat="1" x14ac:dyDescent="0.25">
      <c r="B119" s="23"/>
      <c r="C119" s="169"/>
      <c r="D119" s="169"/>
      <c r="E119" s="169"/>
      <c r="F119" s="169"/>
      <c r="G119" s="169"/>
    </row>
    <row r="120" spans="2:7" s="68" customFormat="1" x14ac:dyDescent="0.25">
      <c r="B120" s="23"/>
      <c r="C120" s="66"/>
      <c r="D120" s="66"/>
      <c r="E120" s="66"/>
      <c r="F120" s="66"/>
      <c r="G120" s="66"/>
    </row>
    <row r="121" spans="2:7" s="68" customFormat="1" x14ac:dyDescent="0.25">
      <c r="B121" s="23"/>
      <c r="C121" s="66"/>
      <c r="D121" s="66"/>
      <c r="E121" s="66"/>
      <c r="F121" s="66"/>
      <c r="G121" s="66"/>
    </row>
    <row r="122" spans="2:7" s="68" customFormat="1" x14ac:dyDescent="0.25">
      <c r="B122" s="23"/>
      <c r="C122" s="66"/>
      <c r="D122" s="66"/>
      <c r="E122" s="66"/>
      <c r="F122" s="66"/>
      <c r="G122" s="66"/>
    </row>
    <row r="123" spans="2:7" s="68" customFormat="1" x14ac:dyDescent="0.25">
      <c r="B123" s="23"/>
      <c r="C123" s="66"/>
      <c r="D123" s="66"/>
      <c r="E123" s="66"/>
      <c r="F123" s="66"/>
      <c r="G123" s="66"/>
    </row>
    <row r="124" spans="2:7" s="68" customFormat="1" x14ac:dyDescent="0.25">
      <c r="B124" s="23"/>
      <c r="C124" s="66"/>
      <c r="D124" s="66"/>
      <c r="E124" s="66"/>
      <c r="F124" s="66"/>
      <c r="G124" s="66"/>
    </row>
    <row r="125" spans="2:7" s="68" customFormat="1" x14ac:dyDescent="0.25">
      <c r="B125" s="23"/>
      <c r="C125" s="66"/>
      <c r="D125" s="66"/>
      <c r="E125" s="66"/>
      <c r="F125" s="66"/>
      <c r="G125" s="66"/>
    </row>
    <row r="126" spans="2:7" s="68" customFormat="1" x14ac:dyDescent="0.25">
      <c r="B126" s="23"/>
      <c r="C126" s="66"/>
      <c r="D126" s="66"/>
      <c r="E126" s="66"/>
      <c r="F126" s="66"/>
      <c r="G126" s="66"/>
    </row>
    <row r="127" spans="2:7" s="68" customFormat="1" x14ac:dyDescent="0.25">
      <c r="B127" s="23"/>
    </row>
    <row r="128" spans="2:7" s="68" customFormat="1" x14ac:dyDescent="0.25">
      <c r="B128" s="166"/>
      <c r="C128" s="164"/>
      <c r="D128" s="164"/>
      <c r="E128" s="164"/>
      <c r="F128" s="164"/>
      <c r="G128" s="164"/>
    </row>
    <row r="129" spans="2:7" s="68" customFormat="1" x14ac:dyDescent="0.25">
      <c r="B129" s="23"/>
      <c r="C129" s="66"/>
      <c r="D129" s="66"/>
      <c r="E129" s="66"/>
      <c r="F129" s="66"/>
      <c r="G129" s="66"/>
    </row>
  </sheetData>
  <mergeCells count="98">
    <mergeCell ref="A8:H8"/>
    <mergeCell ref="A1:AH1"/>
    <mergeCell ref="A2:BD2"/>
    <mergeCell ref="A4:AS4"/>
    <mergeCell ref="A5:J5"/>
    <mergeCell ref="A6:E6"/>
    <mergeCell ref="A9:H9"/>
    <mergeCell ref="A10:H10"/>
    <mergeCell ref="A12:BD12"/>
    <mergeCell ref="A13:A16"/>
    <mergeCell ref="B13:G14"/>
    <mergeCell ref="H13:AH13"/>
    <mergeCell ref="AI13:AL13"/>
    <mergeCell ref="AM13:AR13"/>
    <mergeCell ref="AS13:BD13"/>
    <mergeCell ref="H14:T14"/>
    <mergeCell ref="A66:F66"/>
    <mergeCell ref="AS14:AS15"/>
    <mergeCell ref="AT14:AT15"/>
    <mergeCell ref="AU14:AW14"/>
    <mergeCell ref="AX14:AY14"/>
    <mergeCell ref="AM14:AM15"/>
    <mergeCell ref="AN14:AN15"/>
    <mergeCell ref="AO14:AO15"/>
    <mergeCell ref="AP14:AP15"/>
    <mergeCell ref="AQ14:AQ15"/>
    <mergeCell ref="AR14:AR15"/>
    <mergeCell ref="U14:AD14"/>
    <mergeCell ref="AE14:AH14"/>
    <mergeCell ref="AI14:AI15"/>
    <mergeCell ref="AJ14:AJ15"/>
    <mergeCell ref="AK14:AK15"/>
    <mergeCell ref="BB14:BD14"/>
    <mergeCell ref="A35:BD35"/>
    <mergeCell ref="A46:BD46"/>
    <mergeCell ref="A62:K62"/>
    <mergeCell ref="A65:F65"/>
    <mergeCell ref="AZ14:AZ15"/>
    <mergeCell ref="BA14:BA15"/>
    <mergeCell ref="AL14:AL15"/>
    <mergeCell ref="C81:G81"/>
    <mergeCell ref="B69:G69"/>
    <mergeCell ref="B70:G71"/>
    <mergeCell ref="B72:G72"/>
    <mergeCell ref="C73:G73"/>
    <mergeCell ref="C74:G74"/>
    <mergeCell ref="C75:G75"/>
    <mergeCell ref="C76:G76"/>
    <mergeCell ref="B77:B78"/>
    <mergeCell ref="C77:G78"/>
    <mergeCell ref="C79:G79"/>
    <mergeCell ref="C80:G80"/>
    <mergeCell ref="C94:G94"/>
    <mergeCell ref="C82:G82"/>
    <mergeCell ref="C83:G83"/>
    <mergeCell ref="C84:G84"/>
    <mergeCell ref="C85:G85"/>
    <mergeCell ref="C86:G86"/>
    <mergeCell ref="C87:G87"/>
    <mergeCell ref="C88:G88"/>
    <mergeCell ref="B89:B90"/>
    <mergeCell ref="C89:G90"/>
    <mergeCell ref="C91:G91"/>
    <mergeCell ref="C92:G92"/>
    <mergeCell ref="C106:G106"/>
    <mergeCell ref="C95:G95"/>
    <mergeCell ref="C96:G96"/>
    <mergeCell ref="C97:G97"/>
    <mergeCell ref="C98:G98"/>
    <mergeCell ref="C99:G99"/>
    <mergeCell ref="C100:G100"/>
    <mergeCell ref="C101:G101"/>
    <mergeCell ref="C102:G102"/>
    <mergeCell ref="C103:G103"/>
    <mergeCell ref="C104:G104"/>
    <mergeCell ref="C105:G105"/>
    <mergeCell ref="C118:G118"/>
    <mergeCell ref="C107:G107"/>
    <mergeCell ref="C108:G108"/>
    <mergeCell ref="C109:G109"/>
    <mergeCell ref="C110:G110"/>
    <mergeCell ref="C111:G111"/>
    <mergeCell ref="C112:G112"/>
    <mergeCell ref="C113:G113"/>
    <mergeCell ref="C114:G114"/>
    <mergeCell ref="C115:G115"/>
    <mergeCell ref="C116:G116"/>
    <mergeCell ref="C117:G117"/>
    <mergeCell ref="C125:G125"/>
    <mergeCell ref="C126:G126"/>
    <mergeCell ref="C128:G128"/>
    <mergeCell ref="C129:G129"/>
    <mergeCell ref="C119:G119"/>
    <mergeCell ref="C120:G120"/>
    <mergeCell ref="C121:G121"/>
    <mergeCell ref="C122:G122"/>
    <mergeCell ref="C123:G123"/>
    <mergeCell ref="C124:G12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SAFRA MAIO 2016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ANDREATO</dc:creator>
  <cp:lastModifiedBy>ANDREATO</cp:lastModifiedBy>
  <dcterms:created xsi:type="dcterms:W3CDTF">2016-07-04T15:12:34Z</dcterms:created>
  <dcterms:modified xsi:type="dcterms:W3CDTF">2016-07-04T16:21:04Z</dcterms:modified>
</cp:coreProperties>
</file>