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27795" windowHeight="12585"/>
  </bookViews>
  <sheets>
    <sheet name="LICITAÇÕES SAFRA MAIO 2017" sheetId="1" r:id="rId1"/>
  </sheets>
  <calcPr calcId="145621"/>
</workbook>
</file>

<file path=xl/calcChain.xml><?xml version="1.0" encoding="utf-8"?>
<calcChain xmlns="http://schemas.openxmlformats.org/spreadsheetml/2006/main">
  <c r="AH37" i="1" l="1"/>
  <c r="AG37" i="1"/>
  <c r="AF37" i="1"/>
  <c r="AE37" i="1"/>
  <c r="AD37" i="1"/>
  <c r="AC37" i="1"/>
  <c r="L37" i="1"/>
  <c r="A20" i="1" l="1"/>
  <c r="AE20" i="1"/>
  <c r="AH20" i="1"/>
  <c r="AE21" i="1"/>
  <c r="AH21" i="1"/>
  <c r="AE22" i="1"/>
  <c r="AG22" i="1"/>
  <c r="AH22" i="1" s="1"/>
  <c r="A23" i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9" i="1" s="1"/>
  <c r="A40" i="1" s="1"/>
  <c r="A41" i="1" s="1"/>
  <c r="A42" i="1" s="1"/>
  <c r="A43" i="1" s="1"/>
  <c r="A44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E23" i="1"/>
  <c r="AH23" i="1"/>
  <c r="AE24" i="1"/>
  <c r="AH24" i="1"/>
  <c r="AE25" i="1"/>
  <c r="AG25" i="1"/>
  <c r="AH25" i="1" s="1"/>
  <c r="AE26" i="1"/>
  <c r="AH26" i="1"/>
  <c r="AE27" i="1"/>
  <c r="AH27" i="1"/>
  <c r="AE28" i="1"/>
  <c r="AH28" i="1"/>
  <c r="AE29" i="1"/>
  <c r="AH29" i="1"/>
  <c r="AE30" i="1"/>
  <c r="AH30" i="1"/>
  <c r="AE31" i="1"/>
  <c r="AH31" i="1"/>
  <c r="AE32" i="1"/>
  <c r="AH32" i="1"/>
  <c r="AE33" i="1"/>
  <c r="AH33" i="1"/>
  <c r="AE34" i="1"/>
  <c r="AH34" i="1"/>
  <c r="AE35" i="1"/>
  <c r="AH35" i="1"/>
  <c r="AE36" i="1"/>
  <c r="AG36" i="1"/>
  <c r="AH36" i="1" s="1"/>
  <c r="AE39" i="1"/>
  <c r="AG39" i="1"/>
  <c r="AH39" i="1" s="1"/>
  <c r="AE40" i="1"/>
  <c r="AH40" i="1"/>
  <c r="AE41" i="1"/>
  <c r="AG41" i="1"/>
  <c r="AH41" i="1" s="1"/>
  <c r="AE42" i="1"/>
  <c r="AG42" i="1"/>
  <c r="AH42" i="1" s="1"/>
  <c r="AE43" i="1"/>
  <c r="AG43" i="1"/>
  <c r="AH43" i="1" s="1"/>
  <c r="AC44" i="1"/>
  <c r="AE44" i="1" s="1"/>
  <c r="AG44" i="1"/>
  <c r="AH44" i="1" s="1"/>
  <c r="L45" i="1"/>
  <c r="AC45" i="1"/>
  <c r="AD45" i="1"/>
  <c r="AF45" i="1"/>
  <c r="AE47" i="1"/>
  <c r="AH47" i="1"/>
  <c r="AE48" i="1"/>
  <c r="AH48" i="1"/>
  <c r="AE49" i="1"/>
  <c r="AH49" i="1"/>
  <c r="AE50" i="1"/>
  <c r="AH50" i="1"/>
  <c r="AE51" i="1"/>
  <c r="AH51" i="1"/>
  <c r="AE52" i="1"/>
  <c r="AH52" i="1"/>
  <c r="AE53" i="1"/>
  <c r="AH53" i="1"/>
  <c r="AE54" i="1"/>
  <c r="AG54" i="1"/>
  <c r="AH54" i="1" s="1"/>
  <c r="AE55" i="1"/>
  <c r="AH55" i="1"/>
  <c r="AE56" i="1"/>
  <c r="AH56" i="1"/>
  <c r="AE57" i="1"/>
  <c r="AH57" i="1"/>
  <c r="AE58" i="1"/>
  <c r="AH58" i="1"/>
  <c r="AE59" i="1"/>
  <c r="AH59" i="1"/>
  <c r="AE60" i="1"/>
  <c r="AH60" i="1"/>
  <c r="AE61" i="1"/>
  <c r="AH61" i="1"/>
  <c r="AE62" i="1"/>
  <c r="AH62" i="1"/>
  <c r="AH63" i="1"/>
  <c r="AG64" i="1"/>
  <c r="AH64" i="1" s="1"/>
  <c r="AH65" i="1"/>
  <c r="L66" i="1"/>
  <c r="AC66" i="1"/>
  <c r="AD66" i="1"/>
  <c r="AF66" i="1"/>
  <c r="AE45" i="1" l="1"/>
  <c r="AC67" i="1"/>
  <c r="AG45" i="1"/>
  <c r="AF67" i="1"/>
  <c r="AH66" i="1"/>
  <c r="AE66" i="1"/>
  <c r="AD67" i="1"/>
  <c r="L67" i="1"/>
  <c r="AH45" i="1"/>
  <c r="AG66" i="1"/>
  <c r="AH67" i="1" l="1"/>
  <c r="AG67" i="1"/>
  <c r="AE67" i="1"/>
</calcChain>
</file>

<file path=xl/sharedStrings.xml><?xml version="1.0" encoding="utf-8"?>
<sst xmlns="http://schemas.openxmlformats.org/spreadsheetml/2006/main" count="968" uniqueCount="419">
  <si>
    <t>(be)</t>
  </si>
  <si>
    <t>(bd)</t>
  </si>
  <si>
    <t>(bc)</t>
  </si>
  <si>
    <t>(bb)</t>
  </si>
  <si>
    <t>(ba)</t>
  </si>
  <si>
    <t>(az)</t>
  </si>
  <si>
    <t>(ay)</t>
  </si>
  <si>
    <t>(ax)</t>
  </si>
  <si>
    <t>(at)</t>
  </si>
  <si>
    <t>(as)</t>
  </si>
  <si>
    <t>(ar)</t>
  </si>
  <si>
    <t>(aq)</t>
  </si>
  <si>
    <t>(ap)</t>
  </si>
  <si>
    <t>(ao)</t>
  </si>
  <si>
    <t>(an)</t>
  </si>
  <si>
    <t>(al)</t>
  </si>
  <si>
    <t>(ak)</t>
  </si>
  <si>
    <t>(aj)</t>
  </si>
  <si>
    <t>(ai)</t>
  </si>
  <si>
    <t>(af)</t>
  </si>
  <si>
    <t>(ac)</t>
  </si>
  <si>
    <t>(x)</t>
  </si>
  <si>
    <t>(v)</t>
  </si>
  <si>
    <t>(u)</t>
  </si>
  <si>
    <t>(s)</t>
  </si>
  <si>
    <t>(r )</t>
  </si>
  <si>
    <t>(q)</t>
  </si>
  <si>
    <t>(p)</t>
  </si>
  <si>
    <t>(o)</t>
  </si>
  <si>
    <t>(n)</t>
  </si>
  <si>
    <t>(m)</t>
  </si>
  <si>
    <t>(l)</t>
  </si>
  <si>
    <t>(k)</t>
  </si>
  <si>
    <t>(g)</t>
  </si>
  <si>
    <t>(f)</t>
  </si>
  <si>
    <t>(e)</t>
  </si>
  <si>
    <t>(c )</t>
  </si>
  <si>
    <t>(b)</t>
  </si>
  <si>
    <t>(a)</t>
  </si>
  <si>
    <t>TOTAL</t>
  </si>
  <si>
    <t>-</t>
  </si>
  <si>
    <t>SUBTOTAL</t>
  </si>
  <si>
    <t>33.90.30.00</t>
  </si>
  <si>
    <t>1 RP</t>
  </si>
  <si>
    <t>019/2017</t>
  </si>
  <si>
    <t>12.044 de 04/05/2017</t>
  </si>
  <si>
    <t>434.876.532-49</t>
  </si>
  <si>
    <t>AUTO ELÉTRICA VISÃO IMP. E EXP-EIRELLE</t>
  </si>
  <si>
    <t>CONTRATAÇÃO DIRETA PARA AQUISIÇÃO DE MATERIAIS ELÉTRICOS, PARA ATENDER AS DEMANDAS DO DEPARTAMENTO DE PRODUÇÃO AGRÍCOLA-DPA.</t>
  </si>
  <si>
    <t>MENOR PREÇO</t>
  </si>
  <si>
    <t>COMPRA DIRETA</t>
  </si>
  <si>
    <t>DISPENSA 019/2017</t>
  </si>
  <si>
    <t>DISPENSA 016/2017</t>
  </si>
  <si>
    <t>33.90.36.00</t>
  </si>
  <si>
    <t>12.040 de 27/04/2017</t>
  </si>
  <si>
    <t>JUCELINO PEREIRA DA COSTA</t>
  </si>
  <si>
    <t>018/2017</t>
  </si>
  <si>
    <t>LOCAÇÃO DE UM VEÍCULO UTILITÁRIO, TIPO CAMINHONETE COM TRAÇÃO 4X4, CABINE DUPLA, COM 04 PORTAS, MOTOR A DIESEL, CAMBIO DE TRANSMISSÃO MANUAL, CAPACIDADE PARA 05 PESSOAS, COM AR CONDICIONADO, PARA FICAR A DISPOSIÇÃO 24 HORAS POR DIA, POR 45 DIAS NO DEPARTAMENTO DE RAMAIS, PARA O DESLOCAMENTO DA EQUIPE DO DEPARTAMENTO</t>
  </si>
  <si>
    <t>DISPENSA  018/2017</t>
  </si>
  <si>
    <t>33.90.39.00</t>
  </si>
  <si>
    <t>12.039 de 26/04/2017</t>
  </si>
  <si>
    <t>07.941.947/0001-46</t>
  </si>
  <si>
    <t>017/2017</t>
  </si>
  <si>
    <t>SERVIÇOS GRÁFICOS PARA CONFECÇÃO DOS SEGUINTES FORMULÁRIOS: 200 BLOCOS PARA CONTROLE DE ABASTECIMENTO/ MANUTENÇÃO, EM PAPEL 75G, 1 COR, 50X2 E NUMERADO; 100 BLOCOS DE DIÁRIO DE OBRAS, EM PAPEL 75G, 1COR, 50X2; 100 BLOCOS DE CONTROLE SEMANAL DE VEÍCULOS E EQUIPAMENTOS ALUGADOS, EM PAPEL 75G, 1 COR, 50X2 E 100 BLOCOS DE FICHA DE CONTROLE MENSAL DE EQUIPAMENTOS E VEÍCULOS, EM PAPEL 75G, 1 COR, 50X2, PARA SEREM UTILIZADOS NAS MEDIÇÕES DOS SERVIÇOS DE RAMAIS PELA SECRETARIA MUNICIPAL DE AGRICULTURA E FLORESTA- SAFRA..</t>
  </si>
  <si>
    <t>DISPENSA  017/2017</t>
  </si>
  <si>
    <t>12.035 de 19/04/2017</t>
  </si>
  <si>
    <t>09.441.345/0001-55</t>
  </si>
  <si>
    <t>KAMPÔ PROMOÇÕES E EVENTOS LTDA</t>
  </si>
  <si>
    <t>016/2017</t>
  </si>
  <si>
    <t>12.030 de 10/04/2017</t>
  </si>
  <si>
    <t>LOCAÇÃO DE GRADES DE ISOLAMENTO PARA A VII EDIÇÃO DA FEIRA DO PEIXE E AGRICULTURA FAMILIAR DA CEASA RIO BRANCO.</t>
  </si>
  <si>
    <t>014/2017</t>
  </si>
  <si>
    <t>LOCAÇÃO DE CLIMATIZADOR EVAPORATIVO MÓVEL PARA A VII EDIÇÃO DA FEIRA DO PEIXE E AGRICULTURA FAMILIAR DA CEASA RIO BRANCO.</t>
  </si>
  <si>
    <t>DISPENSA 015/2017</t>
  </si>
  <si>
    <t>015/2017</t>
  </si>
  <si>
    <t>LOCAÇÃO DE TENDAS PIRAMIDAIS PARA A VII EDIÇÃO DA FEIRA DO PEIXE E AGRICULTURA FAMILIAR DA CEASA RIO BRANCO.</t>
  </si>
  <si>
    <t>DISPENSA 014/2017</t>
  </si>
  <si>
    <t>12.031 de 11/04/2017</t>
  </si>
  <si>
    <t>052.045.772-20</t>
  </si>
  <si>
    <t>MARIA GORETTE BUZANELLO MATOS</t>
  </si>
  <si>
    <t>013/2017</t>
  </si>
  <si>
    <t>LOCAÇÃO DE (08) SALAS COMERCIAIS -GALERIA MATOS, PARA OS CONCESSIONÁRIOS DO MERCADO DO BOSQUE DURANTE O PERÍODO DA REFORMA</t>
  </si>
  <si>
    <t>DISPENSA 013/2017</t>
  </si>
  <si>
    <t>12.038 de 25/04/2017</t>
  </si>
  <si>
    <t>34.713.263/0001-60</t>
  </si>
  <si>
    <t>ELO ENGENHARIA COMÉRCIO LTDA</t>
  </si>
  <si>
    <t>012/2017</t>
  </si>
  <si>
    <t>CONTRATAÇÃO DIRETA PARA "CONFECÇÃO DE BALCÃO PARA TRATAMENTO DE PEIXE"</t>
  </si>
  <si>
    <t>DISPENSA 012/2017</t>
  </si>
  <si>
    <t>006.038.252-06</t>
  </si>
  <si>
    <t>JANDERSON DA CRUZ MATOS</t>
  </si>
  <si>
    <t>011/2017</t>
  </si>
  <si>
    <t>12.029 de 07/04/2017</t>
  </si>
  <si>
    <t>SERVIÇO DE MECÂNICA EM CULTIVADORES MOTORIZADOS</t>
  </si>
  <si>
    <t>DISPENSA 011/2017</t>
  </si>
  <si>
    <t>509.039.852-68</t>
  </si>
  <si>
    <t>EWERTTON ROGÉRIO MARINHO DE HOLANDA</t>
  </si>
  <si>
    <t>010/2017</t>
  </si>
  <si>
    <t>CONTRATAÇÃO DIRETA PARA "AQUISIÇÃO DE MARMITA PARA EQUIPE DE MELHORIAS DE RAMAIS"</t>
  </si>
  <si>
    <t>DISPENSA 010/2017</t>
  </si>
  <si>
    <t>12.032 de 12/04/2017</t>
  </si>
  <si>
    <t>138.252.592-34</t>
  </si>
  <si>
    <t>ZENIDA MENDES</t>
  </si>
  <si>
    <t>009/2017</t>
  </si>
  <si>
    <t>12.028 de 06/04/2017</t>
  </si>
  <si>
    <t>CONTRATAÇÃO DIRETA PARA "AQUISIÇÃO DE CAMISETAS PARA FEIRA DO PEIXE"</t>
  </si>
  <si>
    <t>DISPENSA 009/2017</t>
  </si>
  <si>
    <t xml:space="preserve"> 12.029 de 07/04/207</t>
  </si>
  <si>
    <t>10.706.186/0001-52</t>
  </si>
  <si>
    <t>J. O ARRUDA - ME</t>
  </si>
  <si>
    <t>008/2017</t>
  </si>
  <si>
    <t>CONTRATAÇÃO DIRETA PARA "CONFECÇÃO DE MATERIAL GRÁFICO: AUTDOOR, PANFLETOS E PLACAS"</t>
  </si>
  <si>
    <t>DISPENSA 008/2017</t>
  </si>
  <si>
    <t xml:space="preserve">  12.028 de 06/04/2017</t>
  </si>
  <si>
    <t>495.338.192-00</t>
  </si>
  <si>
    <t>FRANCIRENE MAIA ARGOLO</t>
  </si>
  <si>
    <t>007/2017</t>
  </si>
  <si>
    <t>12.027 de 05/04/2017</t>
  </si>
  <si>
    <t>CONTRATAÇÃO DIRETA PARA "ORNAMENTAÇÃO PARA A FEIRA DO PEIXE"</t>
  </si>
  <si>
    <t>DISPENSA 007/2017</t>
  </si>
  <si>
    <t>03.910.564/0001-50</t>
  </si>
  <si>
    <t>IRMÃOS QUINTELA</t>
  </si>
  <si>
    <t>006/2017</t>
  </si>
  <si>
    <t>CONTRATAÇÃO DIRETA PARA "AQUISIÇÃO DE AREIA LAVADA PARA SELAGEM DE BUEIROS NOS RAMAIS NO MUNICÍPIO DE RIO BRANCO"</t>
  </si>
  <si>
    <t>DISPENSA 006/2017</t>
  </si>
  <si>
    <t>33.90.52.00</t>
  </si>
  <si>
    <t xml:space="preserve">  12.027 de 05/04/2017</t>
  </si>
  <si>
    <t>11.338.721/0001-22</t>
  </si>
  <si>
    <t>J. S. COMÉRCIO IMP. EXP. LTDA</t>
  </si>
  <si>
    <t>005/2017</t>
  </si>
  <si>
    <t>12.026 de 04/04/2017</t>
  </si>
  <si>
    <t>CONTRATAÇÃO DIRETA PARA "AQUISIÇÃO DE (01) FREEZER 305L E (01) FOGÃO DE 4 BOCAS, P/ ATENDER AS NECESSIDADES DA SAFRA"</t>
  </si>
  <si>
    <t>DISPENSA 005/2017</t>
  </si>
  <si>
    <t xml:space="preserve">33.90.36.00     </t>
  </si>
  <si>
    <t>305.823.182-20</t>
  </si>
  <si>
    <t>STÊNIO CORDEIRO DE MELO</t>
  </si>
  <si>
    <t>004/2017</t>
  </si>
  <si>
    <t>12.025 de 03/04/2017</t>
  </si>
  <si>
    <t>REALIZAR CONSULTORIA PARA ELABORAÇÃO DO PLANO DE AÇÃO PARA A FEIRA DA SEMANA SANTA, NA CESA.</t>
  </si>
  <si>
    <t>DISPENSA 004/2017</t>
  </si>
  <si>
    <t xml:space="preserve">33.90.30.00     e     33.90.39.00 </t>
  </si>
  <si>
    <t xml:space="preserve"> 12.026 de 04/04/2017</t>
  </si>
  <si>
    <t>05.729.287/0001-09</t>
  </si>
  <si>
    <t>RIORINA</t>
  </si>
  <si>
    <t>003/2017</t>
  </si>
  <si>
    <t>12.023 de 30/03/2017</t>
  </si>
  <si>
    <t>MANUTENÇÃO COM FORNECIMENTO E SUBSTITUIÇÃO DE PEÇAS DOS MOTORES DE VOADEIRAS PERTENTES A SECRETARIA MUNICIPAL DE AGRICULTURA E FLORESTA - SAFRA</t>
  </si>
  <si>
    <t>DISPENSA 003/2017</t>
  </si>
  <si>
    <t>13.693.476/0001-05</t>
  </si>
  <si>
    <t>SANDRO DE FRANÇA PEREIRA- ME</t>
  </si>
  <si>
    <t>002/2017</t>
  </si>
  <si>
    <t>12.022 de 29/03/2017</t>
  </si>
  <si>
    <t>AQUISIÇÃO DE COBERTURA DE BANCAS</t>
  </si>
  <si>
    <t>DISPENSA 002/2017</t>
  </si>
  <si>
    <t>444.157.372-34</t>
  </si>
  <si>
    <t>ALBERTO CARLOS DE OLIVEIRA DE MORAIS</t>
  </si>
  <si>
    <t>001/2017</t>
  </si>
  <si>
    <t>12.010 de 13/03/2017</t>
  </si>
  <si>
    <t>CONTRATAÇÃO DIRETA DE PESSOA FÍSICA PARA PRESTAÇÃO DE SERVIÇOS DE REVISÃO E MANUTENÇÃO DA FROTA DE MOTOCICLETAS PERTENCENTES À SECRETARIA MUNICIPAL DE AGRICULTURA E FLORESTA- SAFRA</t>
  </si>
  <si>
    <t>DISPENSA 001/2017</t>
  </si>
  <si>
    <t xml:space="preserve"> DEMONSTRATIVO DE LICITAÇÕES, CONTRATOS  E OBRAS CONTRATADAS</t>
  </si>
  <si>
    <t>CONTRATOS COMPRA DIRETA</t>
  </si>
  <si>
    <t>10.644 de 27/09/2011</t>
  </si>
  <si>
    <t>Secretaria Municipal de Meio ambiente - SEMEIA</t>
  </si>
  <si>
    <t>02/2011</t>
  </si>
  <si>
    <t xml:space="preserve">Aditivo de Prazo </t>
  </si>
  <si>
    <t>11.648 de 24/09/2015</t>
  </si>
  <si>
    <t>9º</t>
  </si>
  <si>
    <t>10.814 de 05/06/2012</t>
  </si>
  <si>
    <t>04.090.759/0001-63</t>
  </si>
  <si>
    <t>J.W.C MULTISERVIÇOS LTDA</t>
  </si>
  <si>
    <t xml:space="preserve">023/2012 </t>
  </si>
  <si>
    <t>CONTRATAÇÃO DE EMPRESA PARA PRESTAÇÃO DE SERVIÇOS TERCEIRIZADOS ESPECIALIZADOS EM SUPORTE DE ATIVIDADE AUXILIARES, LIMPEZA E CONSERVAÇÃO.</t>
  </si>
  <si>
    <t>Pregão Presencial para Registro de Preços</t>
  </si>
  <si>
    <t>035/2011</t>
  </si>
  <si>
    <t>067/2011</t>
  </si>
  <si>
    <t>11.988 de 03/02/2017</t>
  </si>
  <si>
    <t>Secretaria de Estado de Extensão Agroflorestal e Produção Familiar - SEAPROF</t>
  </si>
  <si>
    <t>20.345.453/0001-67</t>
  </si>
  <si>
    <t>F. M. TERCEIRIZAÇÃO</t>
  </si>
  <si>
    <t>11.863 de 05/08/2016</t>
  </si>
  <si>
    <t>CONTRATAÇÃO DE PESSOA JURÍDICA, PARA PRESTAÇÃO DE SERVIÇOS, PARA DISPONIBILIZAÇÃO DE MÃO DE OBRA DE OPERADORES DE MÁQUINAS PESADAS, PARA ATENDER AS NECESSIDADES DA SECRETARIA MUNICIPAL DE AGRICULTURA E FLORESTA –SAFRA</t>
  </si>
  <si>
    <t>427/2016 – CEL 01</t>
  </si>
  <si>
    <t>0017736-6/2015</t>
  </si>
  <si>
    <t>DOU nº 116 de 22/06/2015</t>
  </si>
  <si>
    <t>Universidade Federal do Acre - UFAC</t>
  </si>
  <si>
    <t>73/2015</t>
  </si>
  <si>
    <t>11.803 de 12/05/2016</t>
  </si>
  <si>
    <t>09.228.233/0001-10</t>
  </si>
  <si>
    <t>ESTAÇÃO VIP SEGURANÇA LTDA</t>
  </si>
  <si>
    <t>012/2016</t>
  </si>
  <si>
    <t>PRESTAÇÃO DE SERVIÇOS DE VIGILÂNCIA PATRIMONIAL OSTENSIVA ARMADA</t>
  </si>
  <si>
    <t>PREGÃO ELETRÔNICO 016/2015</t>
  </si>
  <si>
    <t>NÃO CONSTSA</t>
  </si>
  <si>
    <t>23107.015613/2014-62</t>
  </si>
  <si>
    <t>11.771 de 30/03/2016</t>
  </si>
  <si>
    <t>28/03/206</t>
  </si>
  <si>
    <t>17.189.998/0001-17</t>
  </si>
  <si>
    <t>ISAO CONSULTORIA ORGANIZACIONAL LTDA - EPP.</t>
  </si>
  <si>
    <t xml:space="preserve">009/2016 </t>
  </si>
  <si>
    <t>11.735 de 02/02/2016</t>
  </si>
  <si>
    <t>CONTRATAÇÃO DE EMPRESA ESPECIALIZADA PARA PRESTAÇÃO DE SERVIÇOS DE APOIO TÉCNICO OPERACIONAL (ATIVIDADE MEIO), DE NATUREZA CONTÍNUA: SERVENTE E / OU AUX. DE LIMPEZA 13, AUXILIAR DE SERVIÇOS GERAIS 13, AGENTE DE PORTARIA DIURNO 4, AGENTE DE PORTARIA NOTURNO 4, OFFICE BOY 2, ENCARREGADO 10 E SUPERVISOR 8.</t>
  </si>
  <si>
    <t>013/2016</t>
  </si>
  <si>
    <t>015/2016</t>
  </si>
  <si>
    <t>Secretaria de Estado da Gestão Administrativa - SGA</t>
  </si>
  <si>
    <t>08/2013</t>
  </si>
  <si>
    <t>Aditivo de Prazo</t>
  </si>
  <si>
    <t>11.742 de 18/02/2016</t>
  </si>
  <si>
    <t>2º</t>
  </si>
  <si>
    <t>11.239 de 10/02/2014</t>
  </si>
  <si>
    <t>06.255.086/0001-80</t>
  </si>
  <si>
    <t>V. L. F. GASPAR - ME</t>
  </si>
  <si>
    <t>003/2014</t>
  </si>
  <si>
    <t>11.080 de 13/08/2013</t>
  </si>
  <si>
    <t>CONTRATAÇÃO DE EMPRESA PARA LOCAÇÃO DE PURIFICADORES DE ÁGUA, VISANDO ATENDER ÀS NECESSIDADES DA SECRETARIA.</t>
  </si>
  <si>
    <t>Pregão para Registro de Preços</t>
  </si>
  <si>
    <t>733/2013</t>
  </si>
  <si>
    <t>0014174-8/2013</t>
  </si>
  <si>
    <t>11.607 de 28/07/2015</t>
  </si>
  <si>
    <t>11.092 de 18/07/2013</t>
  </si>
  <si>
    <t>03.713.023/0001-31</t>
  </si>
  <si>
    <t>COOPERATIVA DE TRABALHARDORES AUTÔNOMOS EM SERVIÇOS GERAIS - COOPSERGE</t>
  </si>
  <si>
    <t>027/2013</t>
  </si>
  <si>
    <t>11.048 de 15/05/2013</t>
  </si>
  <si>
    <t>CONTRATAÇÃO DE EMPRESA PARA SERVIÇOS DE LIMPEZA E CONSERVAÇÃON DOS MERCADOS MUNCIPAIS  E CENTROS COMERCIAIS.</t>
  </si>
  <si>
    <t>076/2013</t>
  </si>
  <si>
    <t>180/2013</t>
  </si>
  <si>
    <t>TERMOS ADITIVOS - CONTRATOS CONTÍNUOS</t>
  </si>
  <si>
    <t>11.851 de 20/07/2016</t>
  </si>
  <si>
    <t>TRIBUNAL DE JUSTIÇA DO ESTADO DO ACRE</t>
  </si>
  <si>
    <t>115 de 06/05/2016</t>
  </si>
  <si>
    <t>28/2016</t>
  </si>
  <si>
    <t>12.050 de 12/05/2017</t>
  </si>
  <si>
    <t>019/2016</t>
  </si>
  <si>
    <t>11.761 de 14/03/2016</t>
  </si>
  <si>
    <t xml:space="preserve">CONTRATAÇÃO DE EMPRESA ESPECIALIZADA PARA PRESTAÇÃO DE SERVIÇOS DE LAVAGEM, ENCERAMENTO E POLIMENTO DOS VEÍCULOS </t>
  </si>
  <si>
    <t>PREGÃO PRESENCIAL</t>
  </si>
  <si>
    <t>01/2016</t>
  </si>
  <si>
    <t>0000002-10.2016.8.01.0000</t>
  </si>
  <si>
    <t>12.020 de 27/03/2017</t>
  </si>
  <si>
    <t>EMURB</t>
  </si>
  <si>
    <t>028/2017</t>
  </si>
  <si>
    <t>12.046 de 08/05/2017</t>
  </si>
  <si>
    <t xml:space="preserve">09.468.769/0001-03 </t>
  </si>
  <si>
    <t>RONDOMAZA AUTO PEÇAS LTDA</t>
  </si>
  <si>
    <t>11.993 de 10/02/2017</t>
  </si>
  <si>
    <t>CONTRATAÇÃO DE EMPRESA PARA FORNECIMENTO DE PEÇAS AUTOMOTIVAS, ACESSÓRIOS NOVOS, GENUÍNOS E ORIGINAIS, ESPECIFICAMENTE PARA MANUTENÇÃO PREVENTIVA E CORRETIVA NOS VEÍCULOS, PERTENCENTES A SECRETARIA MUNICIPAL DE AGRICULTURA E FLORESTA – SAFRA.</t>
  </si>
  <si>
    <t>064/2017</t>
  </si>
  <si>
    <t>11.990 de 07/02/2017</t>
  </si>
  <si>
    <t>SECRETARIA DO ESTADO E POLICIA CIVIL</t>
  </si>
  <si>
    <t>021/2017</t>
  </si>
  <si>
    <t>11.001.135/0001-98</t>
  </si>
  <si>
    <t>M &amp; R. DISTRIBUIDORA</t>
  </si>
  <si>
    <t>11.907 de 05/12/2016</t>
  </si>
  <si>
    <t>MATERIAL DE HIGIENE E LIMPEZA</t>
  </si>
  <si>
    <t>694/2016- CPL/PMRB</t>
  </si>
  <si>
    <t>0019815-6/2016</t>
  </si>
  <si>
    <t>11.920 de 26/10/2016</t>
  </si>
  <si>
    <t>SEAPROF</t>
  </si>
  <si>
    <t>014/2016</t>
  </si>
  <si>
    <t>33.90.30.00 e 33.90.39.00</t>
  </si>
  <si>
    <t>05.392.972/0001-92</t>
  </si>
  <si>
    <t>L. M. PEREIRA PEÇAS E SERVIÇOS LTRA</t>
  </si>
  <si>
    <t>11.869 de 15/08/2016</t>
  </si>
  <si>
    <t>MANUTENÇÃO PREVENTIVA E CORRETIVA DE IMPLEMENTOS AGRÍCOLAS, COM REPOSIÇÃO DE PEÇAS</t>
  </si>
  <si>
    <t>0019854-0/2015</t>
  </si>
  <si>
    <t>12.047 de 10/05/2017</t>
  </si>
  <si>
    <t>34.699.322/0001-92</t>
  </si>
  <si>
    <t>H. D. DE MEDEIROS - ME</t>
  </si>
  <si>
    <t>MANUTENÇÃO PREVENTIVA E CORRETIVA DE SISTEMA ELÉTRICO, COM REPOSIÇÃO DE PEÇAS</t>
  </si>
  <si>
    <t>12.047 de 09/05/2017</t>
  </si>
  <si>
    <t>20.239.050/0001-33</t>
  </si>
  <si>
    <t>RETÍFICA DE MOTORES AQUIRÍ LTDA</t>
  </si>
  <si>
    <t>MANUTENÇÃO PREVENTIVA E CORRETIVA DE RETÍFICA DE MOTORES, COM REPOSIÇÃO DE PEÇAS</t>
  </si>
  <si>
    <t>01.447.827/0001-00</t>
  </si>
  <si>
    <t>RICARDO DA S. SOUZA</t>
  </si>
  <si>
    <t>MANUTENÇÃO PREVENTIVA E CORRETIVA DE TRATOR DE ESTEIRA E BOMBA INJETORA COM REPOSIÇÃO DE PEÇAS</t>
  </si>
  <si>
    <t>12.043 de 03/05/2017</t>
  </si>
  <si>
    <t>63.602.254/0001-08</t>
  </si>
  <si>
    <t>TORNEARIA TIP E COMÉRCIO LTDA</t>
  </si>
  <si>
    <t>MANUTENÇÃO PREVENTIVA E CORRETIVA DE TRATOR AGRÍCOLA, COLHEIRADEIRA DE GRÃOS AUTOPROPELIDA E MATERIAL RODANTE COM REPOSIÇÃO DE PEÇAS</t>
  </si>
  <si>
    <t>SEMSUR</t>
  </si>
  <si>
    <t>84.329.457/0001-34</t>
  </si>
  <si>
    <t>L. C. V. FONTENELE</t>
  </si>
  <si>
    <t>11.947 de 05/12/2016</t>
  </si>
  <si>
    <t>LOCAÇÃO DE RETROESCAVADEIRA</t>
  </si>
  <si>
    <t>311/2016</t>
  </si>
  <si>
    <t>06 e 01</t>
  </si>
  <si>
    <t>12.036 de 20/04/2017</t>
  </si>
  <si>
    <t>08.830.492/0001-54</t>
  </si>
  <si>
    <t xml:space="preserve">M. A. P. DOS SANTOS </t>
  </si>
  <si>
    <t>33 MOTOR ESTACIONÁRIO</t>
  </si>
  <si>
    <t>44.90.52.00</t>
  </si>
  <si>
    <t>820627/2015/MAPA/CAIXA</t>
  </si>
  <si>
    <t>03.363.727/0001-21</t>
  </si>
  <si>
    <t>N. V. VERDE &amp; CIA LTDA</t>
  </si>
  <si>
    <t>11.986 de 01/02/2017</t>
  </si>
  <si>
    <t>09 CULTIVADORES E 34 FORNOS</t>
  </si>
  <si>
    <t>PREGÃO ELETRÔNICO</t>
  </si>
  <si>
    <t xml:space="preserve">003/2017 – CEL/PMRB </t>
  </si>
  <si>
    <t xml:space="preserve">006/2017 </t>
  </si>
  <si>
    <t>IAPEN</t>
  </si>
  <si>
    <t>12.017 de 22/03/2017</t>
  </si>
  <si>
    <t>11.951 de 09/12/2016</t>
  </si>
  <si>
    <t>689/2016- CPL/PMRB</t>
  </si>
  <si>
    <t>0018995-5/2016</t>
  </si>
  <si>
    <t>12.013 de 16/03/2017</t>
  </si>
  <si>
    <t>01 MICROTRATOR</t>
  </si>
  <si>
    <t>826036/SUDAM/ 2015</t>
  </si>
  <si>
    <t>CASA DA LAVOURA</t>
  </si>
  <si>
    <t>11.983 de 27/01/2017</t>
  </si>
  <si>
    <t>02 GRADES ARADORAS</t>
  </si>
  <si>
    <t xml:space="preserve">002/2017 – CEL/PMRB </t>
  </si>
  <si>
    <t xml:space="preserve">012/2017 </t>
  </si>
  <si>
    <t>11.969 de 05/01/2017</t>
  </si>
  <si>
    <t>SEFIN</t>
  </si>
  <si>
    <t>006/2016</t>
  </si>
  <si>
    <t>06.057.934/0001-46</t>
  </si>
  <si>
    <t>FARHAT &amp; FARHAT LTDA</t>
  </si>
  <si>
    <t>11.954 de 14/12/2016</t>
  </si>
  <si>
    <t>AQUISIÇÃO DE DERIVADOS DE PETRÓLEO TIPO (GASOLINA COMUM, DIESEL, DIESEL S 10 E GLP)</t>
  </si>
  <si>
    <t>095/2016</t>
  </si>
  <si>
    <t>322/2016</t>
  </si>
  <si>
    <t>18.290.096/0001-35</t>
  </si>
  <si>
    <t>R. J. CLEAN COMÉRCIO</t>
  </si>
  <si>
    <t>LONA PLÁSTICA</t>
  </si>
  <si>
    <t>784757/2013/MAPA</t>
  </si>
  <si>
    <t>01.973.242/0001-24</t>
  </si>
  <si>
    <t>DEL CORSO</t>
  </si>
  <si>
    <t>11.949 de 07/12/2016</t>
  </si>
  <si>
    <t>TELA SOMBRITE</t>
  </si>
  <si>
    <t>11/2016</t>
  </si>
  <si>
    <t>318/2016</t>
  </si>
  <si>
    <t>(av)</t>
  </si>
  <si>
    <t>(au)</t>
  </si>
  <si>
    <t>(am)</t>
  </si>
  <si>
    <t>(ah) = (af) + (ag)</t>
  </si>
  <si>
    <t xml:space="preserve">(ag) </t>
  </si>
  <si>
    <t>(ae) = (k) - (ad) + (ac)</t>
  </si>
  <si>
    <t xml:space="preserve">(ad) </t>
  </si>
  <si>
    <t>(ab)</t>
  </si>
  <si>
    <t>(aa)</t>
  </si>
  <si>
    <t>(z)</t>
  </si>
  <si>
    <t>(y)</t>
  </si>
  <si>
    <t>(t )</t>
  </si>
  <si>
    <t>(j)</t>
  </si>
  <si>
    <t>(i)</t>
  </si>
  <si>
    <t>(h)</t>
  </si>
  <si>
    <t>(d)</t>
  </si>
  <si>
    <t>Motivo</t>
  </si>
  <si>
    <t>Reinício</t>
  </si>
  <si>
    <t>Início</t>
  </si>
  <si>
    <t>Data ciência</t>
  </si>
  <si>
    <t>Nº</t>
  </si>
  <si>
    <t>%</t>
  </si>
  <si>
    <t>Término</t>
  </si>
  <si>
    <t xml:space="preserve">Total Acumulado </t>
  </si>
  <si>
    <t xml:space="preserve"> Executado no Exercício 2017</t>
  </si>
  <si>
    <t>Executado até 2016</t>
  </si>
  <si>
    <t>Valor do Contrato após alteração</t>
  </si>
  <si>
    <t>Valor da supressão</t>
  </si>
  <si>
    <t>Valor do acréscimo</t>
  </si>
  <si>
    <t>% de supressão</t>
  </si>
  <si>
    <t>% de acréscimo</t>
  </si>
  <si>
    <t>Término da vigência</t>
  </si>
  <si>
    <t>Início da vigência</t>
  </si>
  <si>
    <t>Motivo da alteração</t>
  </si>
  <si>
    <t>Nº DOE da publicação do Extrato</t>
  </si>
  <si>
    <t>Data da assinatura</t>
  </si>
  <si>
    <t>Nº do Termo Aditivo</t>
  </si>
  <si>
    <t>Elemento de Despesa</t>
  </si>
  <si>
    <t>Contrapartida</t>
  </si>
  <si>
    <t>Parte Concedente</t>
  </si>
  <si>
    <t>Nº do Convênio/Contrato</t>
  </si>
  <si>
    <t>Fonte de Recursos</t>
  </si>
  <si>
    <t>Valor contratado</t>
  </si>
  <si>
    <t>CNPJ/CPF da Parte Contratada</t>
  </si>
  <si>
    <t>Parte Contratada</t>
  </si>
  <si>
    <t>Nº Contrato</t>
  </si>
  <si>
    <t>Nº DOE da publicação do Edital</t>
  </si>
  <si>
    <t>Objeto</t>
  </si>
  <si>
    <t>Tipo</t>
  </si>
  <si>
    <t xml:space="preserve">Modalidade </t>
  </si>
  <si>
    <t>Nº da Licitação</t>
  </si>
  <si>
    <t>Nº Processo Administrativo</t>
  </si>
  <si>
    <t>Paralisações</t>
  </si>
  <si>
    <t>Em andamento em 2016</t>
  </si>
  <si>
    <t>Concluída em 2016</t>
  </si>
  <si>
    <t>Ordem de Serviço</t>
  </si>
  <si>
    <t>Prazo de execução</t>
  </si>
  <si>
    <t>Forma de execução</t>
  </si>
  <si>
    <t>Data do DOE</t>
  </si>
  <si>
    <t>Nº do DOE de publicação da ratificação</t>
  </si>
  <si>
    <t>Nº do DOE de publicação da autorização</t>
  </si>
  <si>
    <t>Fundamentação Legal</t>
  </si>
  <si>
    <t>Enquadramento</t>
  </si>
  <si>
    <t>Nº do DOE de publicação do extrato da Ata</t>
  </si>
  <si>
    <t>Órgão Gerenciador</t>
  </si>
  <si>
    <t>Nº do DOE de publicação da Ata</t>
  </si>
  <si>
    <t>Nº da Ata</t>
  </si>
  <si>
    <t xml:space="preserve">Execução Financeira </t>
  </si>
  <si>
    <t>Especificações de Termo Aditivo</t>
  </si>
  <si>
    <t>Especificações do Contrato</t>
  </si>
  <si>
    <t>Especificação de obras e serviços de engenharia</t>
  </si>
  <si>
    <t>Dispensa ou Inexigibilidade de Licitação</t>
  </si>
  <si>
    <t>Adesão a Registro de Preços</t>
  </si>
  <si>
    <t>Contrato e Termo Aditivo</t>
  </si>
  <si>
    <t>Especificações da Licitação</t>
  </si>
  <si>
    <t>Seq</t>
  </si>
  <si>
    <t>Manual de Referência - Anexos IV, VI, VII e VIII</t>
  </si>
  <si>
    <t>RESOLUÇÃO Nº 87, DE 28 DE NOVEMBRO DE 2013 - TRIBUNAL DE CONTAS DO ESTADO DO ACRE</t>
  </si>
  <si>
    <t>PODER EXECUTIVO MUNICIPAL</t>
  </si>
  <si>
    <r>
      <t>J. A. DA SILVA COM. E REP. LTDA</t>
    </r>
    <r>
      <rPr>
        <sz val="12"/>
        <rFont val="Arial"/>
        <family val="2"/>
      </rPr>
      <t>.</t>
    </r>
  </si>
  <si>
    <t>PRESTAÇÃO DE CONTAS MENSAL - EXERCÍCIO 2017</t>
  </si>
  <si>
    <r>
      <t xml:space="preserve">ÓRGÃO/ENTIDADE/FUNDO: </t>
    </r>
    <r>
      <rPr>
        <b/>
        <sz val="11"/>
        <rFont val="Arial"/>
        <family val="2"/>
      </rPr>
      <t>Secretaria Municipal de Agricultura e Floresta - SAFRA</t>
    </r>
  </si>
  <si>
    <r>
      <t xml:space="preserve">MÊS/ANO: </t>
    </r>
    <r>
      <rPr>
        <b/>
        <sz val="11"/>
        <rFont val="Arial"/>
        <family val="2"/>
      </rPr>
      <t>JANEIRO À MAIO/2017</t>
    </r>
  </si>
  <si>
    <r>
      <t xml:space="preserve">DATA DA ÚLTIMA ATUALIZAÇÃO: </t>
    </r>
    <r>
      <rPr>
        <b/>
        <sz val="11"/>
        <rFont val="Arial"/>
        <family val="2"/>
      </rPr>
      <t>05/06/2017</t>
    </r>
  </si>
  <si>
    <r>
      <t xml:space="preserve">Nome do responsável pela elaboração: </t>
    </r>
    <r>
      <rPr>
        <b/>
        <sz val="11"/>
        <rFont val="Arial"/>
        <family val="2"/>
      </rPr>
      <t>Eliane de Lima e Silva/ Paulo Henrique Ramos de Souza</t>
    </r>
  </si>
  <si>
    <r>
      <t xml:space="preserve">Nome do titular do Órgão/Entidade/Fundo (no exercício do cargo): </t>
    </r>
    <r>
      <rPr>
        <b/>
        <sz val="11"/>
        <rFont val="Arial"/>
        <family val="2"/>
      </rPr>
      <t>Mário Jorge da Silva Fadell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</si>
</sst>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6"/>
      <name val="Arial"/>
      <family val="2"/>
    </font>
    <font>
      <sz val="12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b/>
      <sz val="11"/>
      <color theme="1"/>
      <name val="Arial"/>
      <family val="2"/>
    </font>
    <font>
      <b/>
      <sz val="12"/>
      <name val="Arial"/>
      <family val="2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67">
    <xf numFmtId="0" fontId="0" fillId="0" borderId="0" xfId="0"/>
    <xf numFmtId="14" fontId="2" fillId="0" borderId="1" xfId="0" applyNumberFormat="1" applyFont="1" applyFill="1" applyBorder="1" applyAlignment="1">
      <alignment horizontal="center" vertical="center" wrapText="1"/>
    </xf>
    <xf numFmtId="43" fontId="2" fillId="0" borderId="1" xfId="0" applyNumberFormat="1" applyFont="1" applyFill="1" applyBorder="1" applyAlignment="1">
      <alignment horizontal="right" vertical="center" wrapText="1"/>
    </xf>
    <xf numFmtId="14" fontId="2" fillId="0" borderId="5" xfId="0" applyNumberFormat="1" applyFont="1" applyFill="1" applyBorder="1" applyAlignment="1">
      <alignment vertical="center" wrapText="1"/>
    </xf>
    <xf numFmtId="43" fontId="2" fillId="0" borderId="5" xfId="0" applyNumberFormat="1" applyFont="1" applyFill="1" applyBorder="1" applyAlignment="1">
      <alignment vertical="center" wrapText="1"/>
    </xf>
    <xf numFmtId="14" fontId="2" fillId="0" borderId="1" xfId="0" applyNumberFormat="1" applyFont="1" applyFill="1" applyBorder="1" applyAlignment="1">
      <alignment vertical="center" wrapText="1"/>
    </xf>
    <xf numFmtId="0" fontId="2" fillId="0" borderId="3" xfId="0" applyFont="1" applyFill="1" applyBorder="1" applyAlignment="1">
      <alignment horizontal="left" vertical="center" wrapText="1"/>
    </xf>
    <xf numFmtId="2" fontId="2" fillId="0" borderId="3" xfId="0" applyNumberFormat="1" applyFont="1" applyFill="1" applyBorder="1" applyAlignment="1">
      <alignment horizontal="center" vertical="center" wrapText="1"/>
    </xf>
    <xf numFmtId="2" fontId="2" fillId="0" borderId="3" xfId="0" applyNumberFormat="1" applyFont="1" applyFill="1" applyBorder="1" applyAlignment="1">
      <alignment horizontal="right"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center" wrapText="1"/>
    </xf>
    <xf numFmtId="0" fontId="2" fillId="0" borderId="0" xfId="0" applyFont="1" applyFill="1" applyAlignment="1">
      <alignment horizontal="left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 wrapText="1"/>
    </xf>
    <xf numFmtId="3" fontId="2" fillId="0" borderId="5" xfId="0" applyNumberFormat="1" applyFont="1" applyFill="1" applyBorder="1" applyAlignment="1">
      <alignment horizontal="center" vertical="center" wrapText="1"/>
    </xf>
    <xf numFmtId="43" fontId="2" fillId="0" borderId="1" xfId="1" applyFont="1" applyFill="1" applyBorder="1" applyAlignment="1">
      <alignment horizontal="center" vertical="center" wrapText="1"/>
    </xf>
    <xf numFmtId="9" fontId="2" fillId="0" borderId="1" xfId="2" applyFont="1" applyFill="1" applyBorder="1" applyAlignment="1">
      <alignment horizontal="center" vertical="center" wrapText="1"/>
    </xf>
    <xf numFmtId="43" fontId="2" fillId="0" borderId="1" xfId="1" applyFont="1" applyFill="1" applyBorder="1" applyAlignment="1">
      <alignment horizontal="right" vertical="center" wrapText="1"/>
    </xf>
    <xf numFmtId="0" fontId="2" fillId="0" borderId="6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 wrapText="1"/>
    </xf>
    <xf numFmtId="49" fontId="2" fillId="0" borderId="6" xfId="0" applyNumberFormat="1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3" fontId="2" fillId="0" borderId="6" xfId="0" applyNumberFormat="1" applyFont="1" applyFill="1" applyBorder="1" applyAlignment="1">
      <alignment horizontal="center" vertical="center" wrapText="1"/>
    </xf>
    <xf numFmtId="3" fontId="2" fillId="0" borderId="1" xfId="0" applyNumberFormat="1" applyFont="1" applyFill="1" applyBorder="1" applyAlignment="1">
      <alignment horizontal="center" vertical="center" wrapText="1"/>
    </xf>
    <xf numFmtId="43" fontId="2" fillId="0" borderId="1" xfId="1" applyFont="1" applyFill="1" applyBorder="1" applyAlignment="1">
      <alignment vertical="center"/>
    </xf>
    <xf numFmtId="0" fontId="2" fillId="0" borderId="1" xfId="0" applyNumberFormat="1" applyFont="1" applyFill="1" applyBorder="1" applyAlignment="1">
      <alignment horizontal="center" vertical="center" wrapText="1"/>
    </xf>
    <xf numFmtId="2" fontId="2" fillId="0" borderId="1" xfId="0" applyNumberFormat="1" applyFont="1" applyFill="1" applyBorder="1" applyAlignment="1">
      <alignment horizontal="center" vertical="center" wrapText="1"/>
    </xf>
    <xf numFmtId="2" fontId="2" fillId="0" borderId="1" xfId="0" applyNumberFormat="1" applyFont="1" applyFill="1" applyBorder="1" applyAlignment="1">
      <alignment horizontal="right" vertical="center" wrapText="1"/>
    </xf>
    <xf numFmtId="3" fontId="2" fillId="0" borderId="1" xfId="0" applyNumberFormat="1" applyFont="1" applyFill="1" applyBorder="1" applyAlignment="1">
      <alignment horizontal="right" vertical="center" wrapText="1"/>
    </xf>
    <xf numFmtId="14" fontId="2" fillId="0" borderId="1" xfId="0" applyNumberFormat="1" applyFont="1" applyFill="1" applyBorder="1" applyAlignment="1">
      <alignment horizontal="right" vertical="center" wrapText="1"/>
    </xf>
    <xf numFmtId="4" fontId="2" fillId="0" borderId="1" xfId="0" applyNumberFormat="1" applyFont="1" applyFill="1" applyBorder="1" applyAlignment="1">
      <alignment vertical="center"/>
    </xf>
    <xf numFmtId="4" fontId="2" fillId="0" borderId="1" xfId="0" applyNumberFormat="1" applyFont="1" applyFill="1" applyBorder="1" applyAlignment="1">
      <alignment horizontal="right" vertical="center" wrapText="1"/>
    </xf>
    <xf numFmtId="0" fontId="2" fillId="0" borderId="1" xfId="0" applyFont="1" applyFill="1" applyBorder="1" applyAlignment="1">
      <alignment vertical="center" wrapText="1"/>
    </xf>
    <xf numFmtId="43" fontId="2" fillId="0" borderId="5" xfId="1" applyFont="1" applyFill="1" applyBorder="1" applyAlignment="1">
      <alignment vertical="center" wrapText="1"/>
    </xf>
    <xf numFmtId="2" fontId="2" fillId="0" borderId="5" xfId="0" applyNumberFormat="1" applyFont="1" applyFill="1" applyBorder="1" applyAlignment="1">
      <alignment horizontal="center" vertical="center" wrapText="1"/>
    </xf>
    <xf numFmtId="2" fontId="2" fillId="0" borderId="5" xfId="0" applyNumberFormat="1" applyFont="1" applyFill="1" applyBorder="1" applyAlignment="1">
      <alignment vertical="center" wrapText="1"/>
    </xf>
    <xf numFmtId="3" fontId="2" fillId="0" borderId="5" xfId="0" applyNumberFormat="1" applyFont="1" applyFill="1" applyBorder="1" applyAlignment="1">
      <alignment vertical="center" wrapText="1"/>
    </xf>
    <xf numFmtId="0" fontId="2" fillId="0" borderId="5" xfId="0" applyFont="1" applyFill="1" applyBorder="1" applyAlignment="1">
      <alignment vertical="center" wrapText="1"/>
    </xf>
    <xf numFmtId="0" fontId="2" fillId="0" borderId="5" xfId="0" applyFont="1" applyFill="1" applyBorder="1" applyAlignment="1">
      <alignment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 wrapText="1"/>
    </xf>
    <xf numFmtId="3" fontId="2" fillId="0" borderId="5" xfId="0" applyNumberFormat="1" applyFont="1" applyFill="1" applyBorder="1" applyAlignment="1">
      <alignment horizontal="center" vertical="center" wrapText="1"/>
    </xf>
    <xf numFmtId="49" fontId="2" fillId="0" borderId="5" xfId="0" applyNumberFormat="1" applyFont="1" applyFill="1" applyBorder="1" applyAlignment="1">
      <alignment horizontal="center" vertical="center" wrapText="1"/>
    </xf>
    <xf numFmtId="14" fontId="2" fillId="0" borderId="5" xfId="0" applyNumberFormat="1" applyFont="1" applyFill="1" applyBorder="1" applyAlignment="1">
      <alignment horizontal="center" vertical="center" wrapText="1"/>
    </xf>
    <xf numFmtId="9" fontId="2" fillId="0" borderId="5" xfId="2" applyFont="1" applyFill="1" applyBorder="1" applyAlignment="1">
      <alignment horizontal="center" vertical="center" wrapText="1"/>
    </xf>
    <xf numFmtId="43" fontId="2" fillId="0" borderId="5" xfId="1" applyFont="1" applyFill="1" applyBorder="1" applyAlignment="1">
      <alignment horizontal="right" vertical="center" wrapText="1"/>
    </xf>
    <xf numFmtId="43" fontId="2" fillId="0" borderId="1" xfId="1" applyFont="1" applyFill="1" applyBorder="1" applyAlignment="1">
      <alignment vertical="center" wrapText="1"/>
    </xf>
    <xf numFmtId="2" fontId="2" fillId="0" borderId="1" xfId="0" applyNumberFormat="1" applyFont="1" applyFill="1" applyBorder="1" applyAlignment="1">
      <alignment vertical="center" wrapText="1"/>
    </xf>
    <xf numFmtId="3" fontId="2" fillId="0" borderId="1" xfId="0" applyNumberFormat="1" applyFont="1" applyFill="1" applyBorder="1" applyAlignment="1">
      <alignment vertical="center" wrapText="1"/>
    </xf>
    <xf numFmtId="0" fontId="2" fillId="0" borderId="1" xfId="0" applyFont="1" applyFill="1" applyBorder="1" applyAlignment="1">
      <alignment vertical="center"/>
    </xf>
    <xf numFmtId="43" fontId="2" fillId="0" borderId="5" xfId="1" applyFont="1" applyFill="1" applyBorder="1" applyAlignment="1">
      <alignment horizontal="center" vertical="center" wrapText="1"/>
    </xf>
    <xf numFmtId="10" fontId="2" fillId="0" borderId="5" xfId="2" applyNumberFormat="1" applyFont="1" applyFill="1" applyBorder="1" applyAlignment="1">
      <alignment horizontal="center" vertical="center" wrapText="1"/>
    </xf>
    <xf numFmtId="49" fontId="2" fillId="0" borderId="3" xfId="0" applyNumberFormat="1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14" fontId="2" fillId="0" borderId="3" xfId="0" applyNumberFormat="1" applyFont="1" applyFill="1" applyBorder="1" applyAlignment="1">
      <alignment horizontal="center" vertical="center" wrapText="1"/>
    </xf>
    <xf numFmtId="43" fontId="3" fillId="0" borderId="3" xfId="1" applyFont="1" applyFill="1" applyBorder="1" applyAlignment="1">
      <alignment horizontal="center" vertical="center" wrapText="1"/>
    </xf>
    <xf numFmtId="43" fontId="2" fillId="0" borderId="3" xfId="1" applyFont="1" applyFill="1" applyBorder="1" applyAlignment="1">
      <alignment horizontal="center" vertical="center" wrapText="1"/>
    </xf>
    <xf numFmtId="9" fontId="2" fillId="0" borderId="3" xfId="2" applyFont="1" applyFill="1" applyBorder="1" applyAlignment="1">
      <alignment horizontal="center" vertical="center" wrapText="1"/>
    </xf>
    <xf numFmtId="43" fontId="3" fillId="0" borderId="1" xfId="1" applyFont="1" applyFill="1" applyBorder="1" applyAlignment="1">
      <alignment horizontal="center" vertical="center" wrapText="1"/>
    </xf>
    <xf numFmtId="43" fontId="3" fillId="0" borderId="1" xfId="1" applyFont="1" applyFill="1" applyBorder="1" applyAlignment="1">
      <alignment horizontal="right" vertical="center" wrapText="1"/>
    </xf>
    <xf numFmtId="3" fontId="2" fillId="0" borderId="3" xfId="0" applyNumberFormat="1" applyFont="1" applyFill="1" applyBorder="1" applyAlignment="1">
      <alignment horizontal="center" vertical="center" wrapText="1"/>
    </xf>
    <xf numFmtId="3" fontId="2" fillId="0" borderId="3" xfId="0" applyNumberFormat="1" applyFont="1" applyFill="1" applyBorder="1" applyAlignment="1">
      <alignment horizontal="right" vertical="center" wrapText="1"/>
    </xf>
    <xf numFmtId="14" fontId="2" fillId="0" borderId="3" xfId="0" applyNumberFormat="1" applyFont="1" applyFill="1" applyBorder="1" applyAlignment="1">
      <alignment horizontal="right" vertical="center" wrapText="1"/>
    </xf>
    <xf numFmtId="0" fontId="2" fillId="0" borderId="3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43" fontId="2" fillId="0" borderId="1" xfId="1" applyFont="1" applyFill="1" applyBorder="1" applyAlignment="1">
      <alignment horizontal="center" vertical="center"/>
    </xf>
    <xf numFmtId="43" fontId="2" fillId="0" borderId="1" xfId="1" applyFont="1" applyFill="1" applyBorder="1" applyAlignment="1">
      <alignment horizontal="right" vertical="center"/>
    </xf>
    <xf numFmtId="0" fontId="3" fillId="0" borderId="0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vertical="center"/>
    </xf>
    <xf numFmtId="0" fontId="6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left" vertical="center"/>
    </xf>
    <xf numFmtId="43" fontId="6" fillId="0" borderId="0" xfId="0" applyNumberFormat="1" applyFont="1" applyFill="1" applyAlignment="1">
      <alignment horizontal="left" vertical="center"/>
    </xf>
    <xf numFmtId="0" fontId="6" fillId="0" borderId="0" xfId="0" applyFont="1" applyFill="1" applyAlignment="1">
      <alignment vertical="center"/>
    </xf>
    <xf numFmtId="43" fontId="2" fillId="0" borderId="0" xfId="0" applyNumberFormat="1" applyFont="1" applyFill="1" applyAlignment="1">
      <alignment vertical="center"/>
    </xf>
    <xf numFmtId="0" fontId="7" fillId="0" borderId="0" xfId="0" applyFont="1" applyFill="1" applyAlignment="1">
      <alignment horizontal="left" vertical="center"/>
    </xf>
    <xf numFmtId="0" fontId="7" fillId="0" borderId="0" xfId="0" applyFont="1" applyFill="1" applyAlignment="1">
      <alignment vertical="center"/>
    </xf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vertical="center"/>
    </xf>
    <xf numFmtId="0" fontId="9" fillId="0" borderId="0" xfId="0" applyFont="1" applyFill="1" applyAlignment="1">
      <alignment horizontal="left" vertical="center"/>
    </xf>
    <xf numFmtId="0" fontId="9" fillId="0" borderId="0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 wrapText="1"/>
    </xf>
    <xf numFmtId="49" fontId="2" fillId="0" borderId="7" xfId="0" applyNumberFormat="1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3" fontId="2" fillId="0" borderId="7" xfId="0" applyNumberFormat="1" applyFont="1" applyFill="1" applyBorder="1" applyAlignment="1">
      <alignment horizontal="center" vertical="center" wrapText="1"/>
    </xf>
    <xf numFmtId="49" fontId="2" fillId="0" borderId="6" xfId="0" applyNumberFormat="1" applyFont="1" applyFill="1" applyBorder="1" applyAlignment="1">
      <alignment horizontal="center" vertical="center" wrapText="1"/>
    </xf>
    <xf numFmtId="14" fontId="2" fillId="0" borderId="6" xfId="0" applyNumberFormat="1" applyFont="1" applyFill="1" applyBorder="1" applyAlignment="1">
      <alignment horizontal="center" vertical="center" wrapText="1"/>
    </xf>
    <xf numFmtId="43" fontId="2" fillId="0" borderId="6" xfId="1" applyFont="1" applyFill="1" applyBorder="1" applyAlignment="1">
      <alignment horizontal="center" vertical="center" wrapText="1"/>
    </xf>
    <xf numFmtId="9" fontId="2" fillId="0" borderId="6" xfId="2" applyFont="1" applyFill="1" applyBorder="1" applyAlignment="1">
      <alignment horizontal="center" vertical="center" wrapText="1"/>
    </xf>
    <xf numFmtId="43" fontId="2" fillId="0" borderId="6" xfId="1" applyFont="1" applyFill="1" applyBorder="1" applyAlignment="1">
      <alignment horizontal="right" vertical="center" wrapText="1"/>
    </xf>
    <xf numFmtId="0" fontId="3" fillId="0" borderId="8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/>
    </xf>
    <xf numFmtId="0" fontId="3" fillId="0" borderId="14" xfId="0" applyFont="1" applyFill="1" applyBorder="1" applyAlignment="1">
      <alignment horizontal="center" vertical="center" wrapText="1"/>
    </xf>
    <xf numFmtId="49" fontId="3" fillId="0" borderId="14" xfId="0" applyNumberFormat="1" applyFont="1" applyFill="1" applyBorder="1" applyAlignment="1">
      <alignment horizontal="center" vertical="center" wrapText="1"/>
    </xf>
    <xf numFmtId="4" fontId="3" fillId="0" borderId="14" xfId="0" applyNumberFormat="1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/>
    </xf>
    <xf numFmtId="0" fontId="3" fillId="0" borderId="15" xfId="0" applyFont="1" applyFill="1" applyBorder="1" applyAlignment="1">
      <alignment horizontal="center" vertical="center"/>
    </xf>
    <xf numFmtId="43" fontId="6" fillId="0" borderId="0" xfId="1" applyFont="1" applyFill="1" applyAlignment="1">
      <alignment vertical="center"/>
    </xf>
    <xf numFmtId="0" fontId="6" fillId="0" borderId="0" xfId="0" applyFont="1" applyFill="1" applyAlignment="1">
      <alignment horizontal="left" vertical="center" wrapText="1"/>
    </xf>
    <xf numFmtId="43" fontId="2" fillId="0" borderId="5" xfId="1" applyFont="1" applyFill="1" applyBorder="1" applyAlignment="1">
      <alignment horizontal="right" vertical="center"/>
    </xf>
    <xf numFmtId="2" fontId="2" fillId="0" borderId="5" xfId="0" applyNumberFormat="1" applyFont="1" applyFill="1" applyBorder="1" applyAlignment="1">
      <alignment horizontal="right" vertical="center" wrapText="1"/>
    </xf>
    <xf numFmtId="3" fontId="2" fillId="0" borderId="5" xfId="0" applyNumberFormat="1" applyFont="1" applyFill="1" applyBorder="1" applyAlignment="1">
      <alignment horizontal="right" vertical="center" wrapText="1"/>
    </xf>
    <xf numFmtId="14" fontId="2" fillId="0" borderId="5" xfId="0" applyNumberFormat="1" applyFont="1" applyFill="1" applyBorder="1" applyAlignment="1">
      <alignment horizontal="right" vertical="center" wrapText="1"/>
    </xf>
    <xf numFmtId="0" fontId="7" fillId="0" borderId="16" xfId="0" applyFont="1" applyFill="1" applyBorder="1" applyAlignment="1">
      <alignment horizontal="center" vertical="center"/>
    </xf>
    <xf numFmtId="0" fontId="7" fillId="0" borderId="17" xfId="0" applyFont="1" applyFill="1" applyBorder="1" applyAlignment="1">
      <alignment horizontal="center" vertical="center"/>
    </xf>
    <xf numFmtId="0" fontId="7" fillId="0" borderId="18" xfId="0" applyFont="1" applyFill="1" applyBorder="1" applyAlignment="1">
      <alignment horizontal="center" vertical="center"/>
    </xf>
    <xf numFmtId="43" fontId="7" fillId="0" borderId="9" xfId="1" applyFont="1" applyFill="1" applyBorder="1" applyAlignment="1">
      <alignment horizontal="right" vertical="center"/>
    </xf>
    <xf numFmtId="14" fontId="6" fillId="0" borderId="9" xfId="0" applyNumberFormat="1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 wrapText="1"/>
    </xf>
    <xf numFmtId="43" fontId="6" fillId="0" borderId="9" xfId="1" applyFont="1" applyFill="1" applyBorder="1" applyAlignment="1">
      <alignment horizontal="center" vertical="center" wrapText="1"/>
    </xf>
    <xf numFmtId="14" fontId="6" fillId="0" borderId="19" xfId="0" applyNumberFormat="1" applyFont="1" applyFill="1" applyBorder="1" applyAlignment="1">
      <alignment horizontal="center" vertical="center" wrapText="1"/>
    </xf>
    <xf numFmtId="9" fontId="6" fillId="0" borderId="19" xfId="2" applyFont="1" applyFill="1" applyBorder="1" applyAlignment="1">
      <alignment horizontal="center" vertical="center" wrapText="1"/>
    </xf>
    <xf numFmtId="43" fontId="6" fillId="0" borderId="19" xfId="1" applyFont="1" applyFill="1" applyBorder="1" applyAlignment="1">
      <alignment horizontal="right" vertical="center" wrapText="1"/>
    </xf>
    <xf numFmtId="43" fontId="7" fillId="0" borderId="9" xfId="1" applyFont="1" applyFill="1" applyBorder="1" applyAlignment="1">
      <alignment horizontal="center" vertical="center" wrapText="1"/>
    </xf>
    <xf numFmtId="2" fontId="6" fillId="0" borderId="9" xfId="0" applyNumberFormat="1" applyFont="1" applyFill="1" applyBorder="1" applyAlignment="1">
      <alignment horizontal="center" vertical="center" wrapText="1"/>
    </xf>
    <xf numFmtId="2" fontId="6" fillId="0" borderId="9" xfId="0" applyNumberFormat="1" applyFont="1" applyFill="1" applyBorder="1" applyAlignment="1">
      <alignment horizontal="right" vertical="center" wrapText="1"/>
    </xf>
    <xf numFmtId="3" fontId="6" fillId="0" borderId="9" xfId="0" applyNumberFormat="1" applyFont="1" applyFill="1" applyBorder="1" applyAlignment="1">
      <alignment horizontal="right" vertical="center" wrapText="1"/>
    </xf>
    <xf numFmtId="14" fontId="6" fillId="0" borderId="9" xfId="0" applyNumberFormat="1" applyFont="1" applyFill="1" applyBorder="1" applyAlignment="1">
      <alignment horizontal="right" vertical="center" wrapText="1"/>
    </xf>
    <xf numFmtId="0" fontId="6" fillId="0" borderId="9" xfId="0" applyFont="1" applyFill="1" applyBorder="1" applyAlignment="1">
      <alignment horizontal="center" vertical="center"/>
    </xf>
    <xf numFmtId="0" fontId="6" fillId="0" borderId="10" xfId="0" applyFont="1" applyFill="1" applyBorder="1" applyAlignment="1">
      <alignment horizontal="center" vertical="center"/>
    </xf>
    <xf numFmtId="0" fontId="7" fillId="0" borderId="20" xfId="0" applyFont="1" applyFill="1" applyBorder="1" applyAlignment="1">
      <alignment horizontal="center" vertical="center"/>
    </xf>
    <xf numFmtId="0" fontId="7" fillId="0" borderId="21" xfId="0" applyFont="1" applyFill="1" applyBorder="1" applyAlignment="1">
      <alignment horizontal="center" vertical="center"/>
    </xf>
    <xf numFmtId="0" fontId="7" fillId="0" borderId="22" xfId="0" applyFont="1" applyFill="1" applyBorder="1" applyAlignment="1">
      <alignment horizontal="center" vertical="center"/>
    </xf>
    <xf numFmtId="43" fontId="7" fillId="0" borderId="14" xfId="1" applyFont="1" applyFill="1" applyBorder="1" applyAlignment="1">
      <alignment horizontal="right" vertical="center"/>
    </xf>
    <xf numFmtId="14" fontId="6" fillId="0" borderId="14" xfId="0" applyNumberFormat="1" applyFont="1" applyFill="1" applyBorder="1" applyAlignment="1">
      <alignment horizontal="center" vertical="center" wrapText="1"/>
    </xf>
    <xf numFmtId="0" fontId="6" fillId="0" borderId="14" xfId="0" applyFont="1" applyFill="1" applyBorder="1" applyAlignment="1">
      <alignment horizontal="center" vertical="center" wrapText="1"/>
    </xf>
    <xf numFmtId="43" fontId="6" fillId="0" borderId="14" xfId="1" applyFont="1" applyFill="1" applyBorder="1" applyAlignment="1">
      <alignment horizontal="center" vertical="center" wrapText="1"/>
    </xf>
    <xf numFmtId="9" fontId="6" fillId="0" borderId="14" xfId="2" applyFont="1" applyFill="1" applyBorder="1" applyAlignment="1">
      <alignment horizontal="center" vertical="center" wrapText="1"/>
    </xf>
    <xf numFmtId="43" fontId="7" fillId="0" borderId="14" xfId="1" applyFont="1" applyFill="1" applyBorder="1" applyAlignment="1">
      <alignment horizontal="center" vertical="center" wrapText="1"/>
    </xf>
    <xf numFmtId="2" fontId="6" fillId="0" borderId="14" xfId="0" applyNumberFormat="1" applyFont="1" applyFill="1" applyBorder="1" applyAlignment="1">
      <alignment horizontal="center" vertical="center" wrapText="1"/>
    </xf>
    <xf numFmtId="2" fontId="6" fillId="0" borderId="14" xfId="0" applyNumberFormat="1" applyFont="1" applyFill="1" applyBorder="1" applyAlignment="1">
      <alignment horizontal="right" vertical="center" wrapText="1"/>
    </xf>
    <xf numFmtId="3" fontId="6" fillId="0" borderId="14" xfId="0" applyNumberFormat="1" applyFont="1" applyFill="1" applyBorder="1" applyAlignment="1">
      <alignment horizontal="right" vertical="center" wrapText="1"/>
    </xf>
    <xf numFmtId="14" fontId="6" fillId="0" borderId="14" xfId="0" applyNumberFormat="1" applyFont="1" applyFill="1" applyBorder="1" applyAlignment="1">
      <alignment horizontal="right" vertical="center" wrapText="1"/>
    </xf>
    <xf numFmtId="0" fontId="6" fillId="0" borderId="14" xfId="0" applyFont="1" applyFill="1" applyBorder="1" applyAlignment="1">
      <alignment horizontal="center" vertical="center"/>
    </xf>
    <xf numFmtId="0" fontId="6" fillId="0" borderId="15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2" fillId="0" borderId="23" xfId="0" applyFont="1" applyFill="1" applyBorder="1" applyAlignment="1">
      <alignment horizontal="center" vertical="center" wrapText="1"/>
    </xf>
    <xf numFmtId="0" fontId="3" fillId="0" borderId="24" xfId="0" applyFont="1" applyFill="1" applyBorder="1" applyAlignment="1">
      <alignment horizontal="center" vertical="center"/>
    </xf>
    <xf numFmtId="0" fontId="3" fillId="0" borderId="25" xfId="0" applyFont="1" applyFill="1" applyBorder="1" applyAlignment="1">
      <alignment horizontal="center" vertical="center"/>
    </xf>
    <xf numFmtId="0" fontId="3" fillId="0" borderId="26" xfId="0" applyFont="1" applyFill="1" applyBorder="1" applyAlignment="1">
      <alignment horizontal="center" vertical="center"/>
    </xf>
    <xf numFmtId="0" fontId="5" fillId="0" borderId="0" xfId="0" applyFont="1" applyFill="1" applyAlignment="1">
      <alignment vertical="center"/>
    </xf>
    <xf numFmtId="0" fontId="2" fillId="0" borderId="28" xfId="0" applyFont="1" applyFill="1" applyBorder="1" applyAlignment="1">
      <alignment horizontal="center" vertical="center"/>
    </xf>
    <xf numFmtId="0" fontId="3" fillId="0" borderId="29" xfId="0" applyFont="1" applyFill="1" applyBorder="1" applyAlignment="1">
      <alignment horizontal="center" vertical="center"/>
    </xf>
    <xf numFmtId="0" fontId="7" fillId="0" borderId="27" xfId="0" applyFont="1" applyFill="1" applyBorder="1" applyAlignment="1">
      <alignment horizontal="left" vertical="center"/>
    </xf>
    <xf numFmtId="0" fontId="7" fillId="0" borderId="3" xfId="0" applyFont="1" applyFill="1" applyBorder="1" applyAlignment="1">
      <alignment horizontal="left" vertical="center"/>
    </xf>
    <xf numFmtId="0" fontId="7" fillId="0" borderId="2" xfId="0" applyFont="1" applyFill="1" applyBorder="1" applyAlignment="1">
      <alignment horizontal="left" vertical="center"/>
    </xf>
    <xf numFmtId="4" fontId="7" fillId="0" borderId="4" xfId="0" applyNumberFormat="1" applyFont="1" applyFill="1" applyBorder="1" applyAlignment="1">
      <alignment horizontal="left" vertical="center" wrapText="1"/>
    </xf>
    <xf numFmtId="4" fontId="7" fillId="0" borderId="3" xfId="0" applyNumberFormat="1" applyFont="1" applyFill="1" applyBorder="1" applyAlignment="1">
      <alignment horizontal="left" vertical="center" wrapText="1"/>
    </xf>
    <xf numFmtId="4" fontId="7" fillId="0" borderId="2" xfId="0" applyNumberFormat="1" applyFont="1" applyFill="1" applyBorder="1" applyAlignment="1">
      <alignment horizontal="left" vertical="center" wrapText="1"/>
    </xf>
    <xf numFmtId="0" fontId="2" fillId="0" borderId="30" xfId="0" applyFont="1" applyFill="1" applyBorder="1" applyAlignment="1">
      <alignment horizontal="center" vertical="center" wrapText="1"/>
    </xf>
    <xf numFmtId="0" fontId="2" fillId="0" borderId="31" xfId="0" applyFont="1" applyFill="1" applyBorder="1" applyAlignment="1">
      <alignment horizontal="center" vertical="center" wrapText="1"/>
    </xf>
    <xf numFmtId="0" fontId="2" fillId="0" borderId="23" xfId="0" applyFont="1" applyFill="1" applyBorder="1" applyAlignment="1">
      <alignment horizontal="center" vertical="center" wrapText="1"/>
    </xf>
    <xf numFmtId="0" fontId="3" fillId="0" borderId="32" xfId="0" applyFont="1" applyFill="1" applyBorder="1" applyAlignment="1">
      <alignment horizontal="center" vertical="center"/>
    </xf>
  </cellXfs>
  <cellStyles count="3">
    <cellStyle name="Normal" xfId="0" builtinId="0"/>
    <cellStyle name="Porcentagem" xfId="2" builtinId="5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981075</xdr:colOff>
      <xdr:row>4</xdr:row>
      <xdr:rowOff>0</xdr:rowOff>
    </xdr:from>
    <xdr:ext cx="0" cy="452967"/>
    <xdr:pic>
      <xdr:nvPicPr>
        <xdr:cNvPr id="2" name="Imagem 1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486400" y="85725"/>
          <a:ext cx="0" cy="45296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142875</xdr:colOff>
      <xdr:row>0</xdr:row>
      <xdr:rowOff>47625</xdr:rowOff>
    </xdr:from>
    <xdr:ext cx="647699" cy="628650"/>
    <xdr:pic>
      <xdr:nvPicPr>
        <xdr:cNvPr id="3" name="Imagem 2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00075" y="47625"/>
          <a:ext cx="647699" cy="628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71"/>
  <sheetViews>
    <sheetView tabSelected="1" workbookViewId="0">
      <selection activeCell="B25" sqref="B25"/>
    </sheetView>
  </sheetViews>
  <sheetFormatPr defaultColWidth="9.140625" defaultRowHeight="12.75" x14ac:dyDescent="0.25"/>
  <cols>
    <col min="1" max="1" width="6.85546875" style="72" customWidth="1"/>
    <col min="2" max="2" width="20.5703125" style="9" customWidth="1"/>
    <col min="3" max="3" width="13.140625" style="72" customWidth="1"/>
    <col min="4" max="4" width="32.5703125" style="72" customWidth="1"/>
    <col min="5" max="5" width="13.7109375" style="72" customWidth="1"/>
    <col min="6" max="6" width="58" style="72" customWidth="1"/>
    <col min="7" max="7" width="18.140625" style="72" customWidth="1"/>
    <col min="8" max="8" width="12.7109375" style="72" customWidth="1"/>
    <col min="9" max="9" width="38.7109375" style="72" customWidth="1"/>
    <col min="10" max="10" width="21.5703125" style="9" customWidth="1"/>
    <col min="11" max="11" width="11" style="72" bestFit="1" customWidth="1"/>
    <col min="12" max="12" width="15.7109375" style="72" bestFit="1" customWidth="1"/>
    <col min="13" max="13" width="14.140625" style="72" customWidth="1"/>
    <col min="14" max="14" width="11.5703125" style="72" customWidth="1"/>
    <col min="15" max="16" width="10.5703125" style="72" customWidth="1"/>
    <col min="17" max="17" width="17.140625" style="9" customWidth="1"/>
    <col min="18" max="18" width="13.28515625" style="72" customWidth="1"/>
    <col min="19" max="19" width="14" style="72" customWidth="1"/>
    <col min="20" max="20" width="13" style="72" customWidth="1"/>
    <col min="21" max="21" width="15" style="72" customWidth="1"/>
    <col min="22" max="22" width="10.5703125" style="72" customWidth="1"/>
    <col min="23" max="23" width="14.7109375" style="72" customWidth="1"/>
    <col min="24" max="24" width="38" style="72" customWidth="1"/>
    <col min="25" max="25" width="13.7109375" style="72" customWidth="1"/>
    <col min="26" max="26" width="11" style="72" bestFit="1" customWidth="1"/>
    <col min="27" max="27" width="12.42578125" style="72" bestFit="1" customWidth="1"/>
    <col min="28" max="28" width="10.5703125" style="72" customWidth="1"/>
    <col min="29" max="29" width="12.140625" style="72" bestFit="1" customWidth="1"/>
    <col min="30" max="30" width="13" style="72" bestFit="1" customWidth="1"/>
    <col min="31" max="31" width="21" style="72" customWidth="1"/>
    <col min="32" max="32" width="18.7109375" style="72" customWidth="1"/>
    <col min="33" max="33" width="16.140625" style="72" customWidth="1"/>
    <col min="34" max="34" width="20.85546875" style="72" customWidth="1"/>
    <col min="35" max="35" width="11.5703125" style="72" customWidth="1"/>
    <col min="36" max="36" width="13.85546875" style="72" customWidth="1"/>
    <col min="37" max="37" width="33.140625" style="72" customWidth="1"/>
    <col min="38" max="38" width="13.140625" style="72" customWidth="1"/>
    <col min="39" max="39" width="15" style="9" customWidth="1"/>
    <col min="40" max="40" width="15.42578125" style="72" customWidth="1"/>
    <col min="41" max="41" width="13.85546875" style="72" customWidth="1"/>
    <col min="42" max="42" width="13.7109375" style="72" customWidth="1"/>
    <col min="43" max="43" width="13.28515625" style="72" customWidth="1"/>
    <col min="44" max="44" width="12.28515625" style="72" customWidth="1"/>
    <col min="45" max="52" width="9.140625" style="72"/>
    <col min="53" max="53" width="10.140625" style="72" customWidth="1"/>
    <col min="54" max="55" width="9.140625" style="72"/>
    <col min="56" max="56" width="55.28515625" style="72" customWidth="1"/>
    <col min="57" max="16384" width="9.140625" style="72"/>
  </cols>
  <sheetData>
    <row r="1" spans="1:56" s="77" customFormat="1" ht="14.25" x14ac:dyDescent="0.25">
      <c r="B1" s="74"/>
      <c r="J1" s="74"/>
      <c r="Q1" s="74"/>
      <c r="AM1" s="74"/>
    </row>
    <row r="2" spans="1:56" s="77" customFormat="1" ht="14.25" x14ac:dyDescent="0.25">
      <c r="B2" s="74"/>
      <c r="J2" s="74"/>
      <c r="Q2" s="74"/>
      <c r="AM2" s="74"/>
    </row>
    <row r="3" spans="1:56" s="77" customFormat="1" ht="14.25" x14ac:dyDescent="0.25">
      <c r="B3" s="74"/>
      <c r="J3" s="74"/>
      <c r="Q3" s="74"/>
      <c r="AM3" s="74"/>
    </row>
    <row r="4" spans="1:56" s="77" customFormat="1" ht="14.25" customHeight="1" x14ac:dyDescent="0.25">
      <c r="B4" s="74"/>
      <c r="J4" s="74"/>
      <c r="Q4" s="74"/>
      <c r="AM4" s="74"/>
    </row>
    <row r="5" spans="1:56" s="80" customFormat="1" ht="15" x14ac:dyDescent="0.25">
      <c r="A5" s="79" t="s">
        <v>411</v>
      </c>
      <c r="B5" s="79"/>
      <c r="C5" s="79"/>
      <c r="D5" s="79"/>
      <c r="E5" s="79"/>
      <c r="F5" s="79"/>
      <c r="G5" s="79"/>
      <c r="H5" s="79"/>
      <c r="I5" s="79"/>
      <c r="J5" s="79"/>
      <c r="K5" s="79"/>
      <c r="L5" s="79"/>
      <c r="M5" s="79"/>
      <c r="N5" s="79"/>
      <c r="O5" s="79"/>
      <c r="P5" s="79"/>
      <c r="Q5" s="79"/>
      <c r="R5" s="79"/>
      <c r="S5" s="79"/>
      <c r="T5" s="79"/>
      <c r="U5" s="79"/>
      <c r="V5" s="79"/>
      <c r="W5" s="79"/>
      <c r="X5" s="79"/>
      <c r="Y5" s="79"/>
      <c r="Z5" s="79"/>
      <c r="AA5" s="79"/>
      <c r="AB5" s="79"/>
      <c r="AC5" s="79"/>
      <c r="AD5" s="79"/>
      <c r="AE5" s="79"/>
      <c r="AF5" s="79"/>
      <c r="AG5" s="79"/>
      <c r="AH5" s="79"/>
      <c r="AI5" s="79"/>
      <c r="AJ5" s="79"/>
      <c r="AK5" s="79"/>
      <c r="AL5" s="79"/>
      <c r="AM5" s="79"/>
      <c r="AN5" s="79"/>
      <c r="AO5" s="79"/>
      <c r="AP5" s="79"/>
      <c r="AQ5" s="79"/>
      <c r="AR5" s="79"/>
      <c r="AS5" s="79"/>
      <c r="AT5" s="79"/>
      <c r="AU5" s="79"/>
      <c r="AV5" s="79"/>
      <c r="AW5" s="79"/>
      <c r="AX5" s="79"/>
      <c r="AY5" s="79"/>
      <c r="AZ5" s="79"/>
      <c r="BA5" s="79"/>
      <c r="BB5" s="79"/>
      <c r="BC5" s="79"/>
      <c r="BD5" s="79"/>
    </row>
    <row r="6" spans="1:56" s="77" customFormat="1" ht="14.25" x14ac:dyDescent="0.25">
      <c r="B6" s="74"/>
      <c r="C6" s="74"/>
      <c r="D6" s="74"/>
      <c r="E6" s="74"/>
      <c r="F6" s="74"/>
      <c r="G6" s="74"/>
      <c r="H6" s="74"/>
      <c r="I6" s="74"/>
      <c r="J6" s="74"/>
      <c r="K6" s="74"/>
      <c r="L6" s="74"/>
      <c r="M6" s="74"/>
      <c r="N6" s="74"/>
      <c r="O6" s="74"/>
      <c r="P6" s="74"/>
      <c r="Q6" s="74"/>
      <c r="R6" s="74"/>
      <c r="S6" s="74"/>
      <c r="T6" s="74"/>
      <c r="U6" s="74"/>
      <c r="V6" s="74"/>
      <c r="W6" s="74"/>
      <c r="X6" s="74"/>
      <c r="Y6" s="74"/>
      <c r="Z6" s="74"/>
      <c r="AA6" s="74"/>
      <c r="AB6" s="74"/>
      <c r="AC6" s="74"/>
      <c r="AD6" s="74"/>
      <c r="AE6" s="74"/>
      <c r="AF6" s="74"/>
      <c r="AG6" s="74"/>
      <c r="AH6" s="74"/>
      <c r="AI6" s="74"/>
      <c r="AJ6" s="74"/>
      <c r="AK6" s="74"/>
      <c r="AL6" s="74"/>
      <c r="AM6" s="74"/>
      <c r="AN6" s="74"/>
      <c r="AO6" s="74"/>
      <c r="AP6" s="74"/>
      <c r="AQ6" s="74"/>
      <c r="AR6" s="74"/>
    </row>
    <row r="7" spans="1:56" s="82" customFormat="1" ht="15" x14ac:dyDescent="0.25">
      <c r="A7" s="81" t="s">
        <v>413</v>
      </c>
      <c r="B7" s="81"/>
      <c r="C7" s="81"/>
      <c r="D7" s="81"/>
      <c r="E7" s="81"/>
      <c r="F7" s="81"/>
      <c r="G7" s="81"/>
      <c r="H7" s="81"/>
      <c r="I7" s="81"/>
      <c r="J7" s="81"/>
      <c r="K7" s="81"/>
      <c r="L7" s="81"/>
      <c r="M7" s="81"/>
      <c r="N7" s="81"/>
      <c r="O7" s="81"/>
      <c r="P7" s="81"/>
      <c r="Q7" s="81"/>
      <c r="R7" s="81"/>
      <c r="S7" s="81"/>
      <c r="T7" s="81"/>
      <c r="U7" s="81"/>
      <c r="V7" s="81"/>
      <c r="W7" s="81"/>
      <c r="X7" s="81"/>
      <c r="Y7" s="81"/>
      <c r="Z7" s="81"/>
      <c r="AA7" s="81"/>
      <c r="AB7" s="81"/>
      <c r="AC7" s="81"/>
      <c r="AD7" s="81"/>
      <c r="AE7" s="81"/>
      <c r="AF7" s="81"/>
      <c r="AG7" s="81"/>
      <c r="AH7" s="81"/>
      <c r="AI7" s="81"/>
      <c r="AJ7" s="81"/>
      <c r="AK7" s="81"/>
      <c r="AL7" s="81"/>
      <c r="AM7" s="81"/>
      <c r="AN7" s="81"/>
      <c r="AO7" s="81"/>
      <c r="AP7" s="81"/>
      <c r="AQ7" s="81"/>
      <c r="AR7" s="81"/>
      <c r="AS7" s="81"/>
    </row>
    <row r="8" spans="1:56" s="77" customFormat="1" ht="14.25" x14ac:dyDescent="0.25">
      <c r="A8" s="73" t="s">
        <v>410</v>
      </c>
      <c r="B8" s="73"/>
      <c r="C8" s="73"/>
      <c r="D8" s="73"/>
      <c r="E8" s="73"/>
      <c r="F8" s="73"/>
      <c r="G8" s="73"/>
      <c r="H8" s="73"/>
      <c r="I8" s="73"/>
      <c r="J8" s="73"/>
      <c r="K8" s="75"/>
      <c r="L8" s="75"/>
      <c r="M8" s="75"/>
      <c r="N8" s="75"/>
      <c r="O8" s="75"/>
      <c r="P8" s="75"/>
      <c r="Q8" s="74"/>
      <c r="R8" s="75"/>
      <c r="S8" s="75"/>
      <c r="T8" s="75"/>
      <c r="U8" s="75"/>
      <c r="V8" s="75"/>
      <c r="W8" s="75"/>
      <c r="X8" s="75"/>
      <c r="Y8" s="75"/>
      <c r="Z8" s="75"/>
      <c r="AA8" s="75"/>
      <c r="AB8" s="75"/>
      <c r="AC8" s="75"/>
      <c r="AD8" s="75"/>
      <c r="AE8" s="75"/>
      <c r="AF8" s="75"/>
      <c r="AG8" s="75"/>
      <c r="AH8" s="75"/>
      <c r="AI8" s="75"/>
      <c r="AJ8" s="75"/>
      <c r="AK8" s="75"/>
      <c r="AL8" s="75"/>
      <c r="AM8" s="74"/>
      <c r="AN8" s="75"/>
      <c r="AO8" s="75"/>
      <c r="AP8" s="75"/>
      <c r="AQ8" s="75"/>
      <c r="AR8" s="75"/>
      <c r="AS8" s="75"/>
    </row>
    <row r="9" spans="1:56" s="77" customFormat="1" ht="14.25" x14ac:dyDescent="0.25">
      <c r="A9" s="73" t="s">
        <v>409</v>
      </c>
      <c r="B9" s="73"/>
      <c r="C9" s="73"/>
      <c r="D9" s="73"/>
      <c r="E9" s="73"/>
      <c r="F9" s="75"/>
      <c r="G9" s="75"/>
      <c r="H9" s="75"/>
      <c r="I9" s="75"/>
      <c r="J9" s="74"/>
      <c r="K9" s="75"/>
      <c r="L9" s="75"/>
      <c r="M9" s="75"/>
      <c r="N9" s="75"/>
      <c r="O9" s="75"/>
      <c r="P9" s="75"/>
      <c r="Q9" s="74"/>
      <c r="R9" s="75"/>
      <c r="S9" s="75"/>
      <c r="T9" s="76"/>
      <c r="U9" s="75"/>
      <c r="V9" s="75"/>
      <c r="W9" s="75"/>
      <c r="X9" s="75"/>
      <c r="Y9" s="75"/>
      <c r="Z9" s="75"/>
      <c r="AA9" s="75"/>
      <c r="AB9" s="75"/>
      <c r="AC9" s="75"/>
      <c r="AD9" s="75"/>
      <c r="AE9" s="75"/>
      <c r="AF9" s="75"/>
      <c r="AG9" s="75"/>
      <c r="AH9" s="75"/>
      <c r="AI9" s="75"/>
      <c r="AJ9" s="75"/>
      <c r="AK9" s="75"/>
      <c r="AL9" s="75"/>
      <c r="AM9" s="74"/>
      <c r="AN9" s="75"/>
      <c r="AO9" s="75"/>
      <c r="AP9" s="75"/>
      <c r="AQ9" s="75"/>
      <c r="AR9" s="75"/>
      <c r="AS9" s="75"/>
    </row>
    <row r="10" spans="1:56" s="77" customFormat="1" ht="14.25" x14ac:dyDescent="0.25">
      <c r="A10" s="75"/>
      <c r="B10" s="74"/>
      <c r="C10" s="75"/>
      <c r="D10" s="75"/>
      <c r="E10" s="75"/>
      <c r="F10" s="75"/>
      <c r="G10" s="75"/>
      <c r="H10" s="75"/>
      <c r="I10" s="75"/>
      <c r="J10" s="74"/>
      <c r="K10" s="75"/>
      <c r="L10" s="75"/>
      <c r="M10" s="75"/>
      <c r="N10" s="75"/>
      <c r="O10" s="75"/>
      <c r="P10" s="75"/>
      <c r="Q10" s="74"/>
      <c r="R10" s="75"/>
      <c r="S10" s="75"/>
      <c r="T10" s="75"/>
      <c r="U10" s="76"/>
      <c r="V10" s="75"/>
      <c r="W10" s="75"/>
      <c r="X10" s="75"/>
      <c r="Y10" s="75"/>
      <c r="Z10" s="75"/>
      <c r="AA10" s="75"/>
      <c r="AB10" s="75"/>
      <c r="AC10" s="75"/>
      <c r="AD10" s="75"/>
      <c r="AE10" s="75"/>
      <c r="AF10" s="75"/>
      <c r="AG10" s="76"/>
      <c r="AH10" s="75"/>
      <c r="AI10" s="75"/>
      <c r="AJ10" s="75"/>
      <c r="AK10" s="75"/>
      <c r="AL10" s="75"/>
      <c r="AM10" s="74"/>
      <c r="AN10" s="75"/>
      <c r="AO10" s="75"/>
      <c r="AP10" s="75"/>
      <c r="AQ10" s="75"/>
      <c r="AR10" s="75"/>
      <c r="AS10" s="75"/>
    </row>
    <row r="11" spans="1:56" s="77" customFormat="1" ht="15" x14ac:dyDescent="0.25">
      <c r="A11" s="73" t="s">
        <v>414</v>
      </c>
      <c r="B11" s="73"/>
      <c r="C11" s="73"/>
      <c r="D11" s="73"/>
      <c r="E11" s="73"/>
      <c r="F11" s="73"/>
      <c r="G11" s="73"/>
      <c r="H11" s="73"/>
      <c r="I11" s="75"/>
      <c r="J11" s="74"/>
      <c r="K11" s="75"/>
      <c r="L11" s="75"/>
      <c r="M11" s="75"/>
      <c r="N11" s="75"/>
      <c r="O11" s="75"/>
      <c r="P11" s="75"/>
      <c r="Q11" s="74"/>
      <c r="R11" s="75"/>
      <c r="S11" s="75"/>
      <c r="T11" s="75"/>
      <c r="U11" s="75"/>
      <c r="V11" s="75"/>
      <c r="W11" s="75"/>
      <c r="X11" s="75"/>
      <c r="Y11" s="75"/>
      <c r="Z11" s="75"/>
      <c r="AA11" s="75"/>
      <c r="AB11" s="75"/>
      <c r="AC11" s="75"/>
      <c r="AD11" s="75"/>
      <c r="AE11" s="75"/>
      <c r="AF11" s="75"/>
      <c r="AG11" s="75"/>
      <c r="AH11" s="75"/>
      <c r="AI11" s="75"/>
      <c r="AJ11" s="75"/>
      <c r="AK11" s="75"/>
      <c r="AL11" s="75"/>
      <c r="AM11" s="74"/>
      <c r="AN11" s="75"/>
      <c r="AO11" s="75"/>
      <c r="AP11" s="75"/>
      <c r="AQ11" s="75"/>
      <c r="AR11" s="75"/>
      <c r="AS11" s="75"/>
    </row>
    <row r="12" spans="1:56" s="77" customFormat="1" ht="15" x14ac:dyDescent="0.25">
      <c r="A12" s="73" t="s">
        <v>415</v>
      </c>
      <c r="B12" s="73"/>
      <c r="C12" s="73"/>
      <c r="D12" s="73"/>
      <c r="E12" s="73"/>
      <c r="F12" s="73"/>
      <c r="G12" s="73"/>
      <c r="H12" s="73"/>
      <c r="I12" s="75"/>
      <c r="J12" s="74"/>
      <c r="K12" s="75"/>
      <c r="L12" s="75"/>
      <c r="M12" s="75"/>
      <c r="N12" s="75"/>
      <c r="O12" s="75"/>
      <c r="P12" s="75"/>
      <c r="Q12" s="74"/>
      <c r="R12" s="75"/>
      <c r="S12" s="75"/>
      <c r="T12" s="75"/>
      <c r="U12" s="75"/>
      <c r="V12" s="75"/>
      <c r="W12" s="75"/>
      <c r="X12" s="75"/>
      <c r="Y12" s="75"/>
      <c r="Z12" s="75"/>
      <c r="AA12" s="75"/>
      <c r="AB12" s="75"/>
      <c r="AC12" s="75"/>
      <c r="AD12" s="75"/>
      <c r="AE12" s="75"/>
      <c r="AF12" s="75"/>
      <c r="AG12" s="75"/>
      <c r="AH12" s="75"/>
      <c r="AI12" s="75"/>
      <c r="AJ12" s="75"/>
      <c r="AK12" s="75"/>
      <c r="AL12" s="75"/>
      <c r="AM12" s="74"/>
      <c r="AN12" s="75"/>
      <c r="AO12" s="75"/>
      <c r="AP12" s="75"/>
      <c r="AQ12" s="75"/>
      <c r="AR12" s="75"/>
      <c r="AS12" s="75"/>
    </row>
    <row r="13" spans="1:56" s="77" customFormat="1" ht="15" x14ac:dyDescent="0.25">
      <c r="A13" s="73" t="s">
        <v>416</v>
      </c>
      <c r="B13" s="73"/>
      <c r="C13" s="73"/>
      <c r="D13" s="73"/>
      <c r="E13" s="73"/>
      <c r="F13" s="73"/>
      <c r="G13" s="73"/>
      <c r="H13" s="73"/>
      <c r="I13" s="75"/>
      <c r="J13" s="74"/>
      <c r="K13" s="75"/>
      <c r="L13" s="75"/>
      <c r="M13" s="75"/>
      <c r="N13" s="75"/>
      <c r="O13" s="75"/>
      <c r="P13" s="75"/>
      <c r="Q13" s="74"/>
      <c r="R13" s="75"/>
      <c r="S13" s="75"/>
      <c r="T13" s="75"/>
      <c r="U13" s="75"/>
      <c r="V13" s="75"/>
      <c r="W13" s="75"/>
      <c r="X13" s="75"/>
      <c r="Y13" s="75"/>
      <c r="Z13" s="75"/>
      <c r="AA13" s="75"/>
      <c r="AB13" s="75"/>
      <c r="AC13" s="75"/>
      <c r="AD13" s="75"/>
      <c r="AE13" s="75"/>
      <c r="AF13" s="75"/>
      <c r="AG13" s="75"/>
      <c r="AH13" s="75"/>
      <c r="AI13" s="75"/>
      <c r="AJ13" s="75"/>
      <c r="AK13" s="75"/>
      <c r="AL13" s="75"/>
      <c r="AM13" s="74"/>
      <c r="AN13" s="75"/>
      <c r="AO13" s="75"/>
      <c r="AP13" s="75"/>
      <c r="AQ13" s="75"/>
      <c r="AR13" s="75"/>
      <c r="AS13" s="75"/>
    </row>
    <row r="14" spans="1:56" s="77" customFormat="1" ht="14.25" x14ac:dyDescent="0.25">
      <c r="A14" s="75"/>
      <c r="B14" s="74"/>
      <c r="C14" s="75"/>
      <c r="D14" s="75"/>
      <c r="E14" s="75"/>
      <c r="F14" s="75"/>
      <c r="G14" s="75"/>
      <c r="H14" s="75"/>
      <c r="I14" s="75"/>
      <c r="J14" s="74"/>
      <c r="K14" s="75"/>
      <c r="L14" s="75"/>
      <c r="M14" s="75"/>
      <c r="N14" s="75"/>
      <c r="O14" s="75"/>
      <c r="P14" s="75"/>
      <c r="Q14" s="74"/>
      <c r="R14" s="75"/>
      <c r="S14" s="75"/>
      <c r="T14" s="75"/>
      <c r="U14" s="75"/>
      <c r="V14" s="75"/>
      <c r="W14" s="75"/>
      <c r="X14" s="75"/>
      <c r="Y14" s="75"/>
      <c r="Z14" s="75"/>
      <c r="AA14" s="75"/>
      <c r="AB14" s="75"/>
      <c r="AC14" s="75"/>
      <c r="AD14" s="75"/>
      <c r="AE14" s="75"/>
      <c r="AF14" s="75"/>
      <c r="AG14" s="75"/>
      <c r="AH14" s="75"/>
      <c r="AI14" s="75"/>
      <c r="AJ14" s="75"/>
      <c r="AK14" s="75"/>
      <c r="AL14" s="75"/>
      <c r="AM14" s="74"/>
      <c r="AN14" s="75"/>
      <c r="AO14" s="75"/>
      <c r="AP14" s="75"/>
      <c r="AQ14" s="75"/>
      <c r="AR14" s="75"/>
      <c r="AS14" s="75"/>
    </row>
    <row r="15" spans="1:56" s="83" customFormat="1" ht="16.5" thickBot="1" x14ac:dyDescent="0.3">
      <c r="A15" s="84" t="s">
        <v>160</v>
      </c>
      <c r="B15" s="84"/>
      <c r="C15" s="84"/>
      <c r="D15" s="84"/>
      <c r="E15" s="84"/>
      <c r="F15" s="84"/>
      <c r="G15" s="84"/>
      <c r="H15" s="84"/>
      <c r="I15" s="84"/>
      <c r="J15" s="84"/>
      <c r="K15" s="84"/>
      <c r="L15" s="84"/>
      <c r="M15" s="84"/>
      <c r="N15" s="84"/>
      <c r="O15" s="84"/>
      <c r="P15" s="84"/>
      <c r="Q15" s="84"/>
      <c r="R15" s="84"/>
      <c r="S15" s="84"/>
      <c r="T15" s="84"/>
      <c r="U15" s="84"/>
      <c r="V15" s="84"/>
      <c r="W15" s="84"/>
      <c r="X15" s="84"/>
      <c r="Y15" s="84"/>
      <c r="Z15" s="84"/>
      <c r="AA15" s="84"/>
      <c r="AB15" s="84"/>
      <c r="AC15" s="84"/>
      <c r="AD15" s="84"/>
      <c r="AE15" s="84"/>
      <c r="AF15" s="84"/>
      <c r="AG15" s="84"/>
      <c r="AH15" s="84"/>
      <c r="AI15" s="84"/>
      <c r="AJ15" s="84"/>
      <c r="AK15" s="84"/>
      <c r="AL15" s="84"/>
      <c r="AM15" s="84"/>
      <c r="AN15" s="84"/>
      <c r="AO15" s="84"/>
      <c r="AP15" s="84"/>
      <c r="AQ15" s="84"/>
      <c r="AR15" s="84"/>
      <c r="AS15" s="84"/>
      <c r="AT15" s="84"/>
      <c r="AU15" s="84"/>
      <c r="AV15" s="84"/>
      <c r="AW15" s="84"/>
      <c r="AX15" s="84"/>
      <c r="AY15" s="84"/>
      <c r="AZ15" s="84"/>
      <c r="BA15" s="84"/>
      <c r="BB15" s="84"/>
      <c r="BC15" s="84"/>
      <c r="BD15" s="84"/>
    </row>
    <row r="16" spans="1:56" x14ac:dyDescent="0.25">
      <c r="A16" s="98" t="s">
        <v>408</v>
      </c>
      <c r="B16" s="99" t="s">
        <v>407</v>
      </c>
      <c r="C16" s="99"/>
      <c r="D16" s="99"/>
      <c r="E16" s="99"/>
      <c r="F16" s="99"/>
      <c r="G16" s="99"/>
      <c r="H16" s="100" t="s">
        <v>406</v>
      </c>
      <c r="I16" s="100"/>
      <c r="J16" s="100"/>
      <c r="K16" s="100"/>
      <c r="L16" s="100"/>
      <c r="M16" s="100"/>
      <c r="N16" s="100"/>
      <c r="O16" s="100"/>
      <c r="P16" s="100"/>
      <c r="Q16" s="100"/>
      <c r="R16" s="100"/>
      <c r="S16" s="100"/>
      <c r="T16" s="100"/>
      <c r="U16" s="100"/>
      <c r="V16" s="100"/>
      <c r="W16" s="100"/>
      <c r="X16" s="100"/>
      <c r="Y16" s="100"/>
      <c r="Z16" s="100"/>
      <c r="AA16" s="100"/>
      <c r="AB16" s="100"/>
      <c r="AC16" s="100"/>
      <c r="AD16" s="100"/>
      <c r="AE16" s="100"/>
      <c r="AF16" s="100"/>
      <c r="AG16" s="100"/>
      <c r="AH16" s="100"/>
      <c r="AI16" s="100" t="s">
        <v>405</v>
      </c>
      <c r="AJ16" s="100"/>
      <c r="AK16" s="100"/>
      <c r="AL16" s="100"/>
      <c r="AM16" s="100" t="s">
        <v>404</v>
      </c>
      <c r="AN16" s="100"/>
      <c r="AO16" s="100"/>
      <c r="AP16" s="100"/>
      <c r="AQ16" s="100"/>
      <c r="AR16" s="100"/>
      <c r="AS16" s="100" t="s">
        <v>403</v>
      </c>
      <c r="AT16" s="100"/>
      <c r="AU16" s="100"/>
      <c r="AV16" s="100"/>
      <c r="AW16" s="100"/>
      <c r="AX16" s="100"/>
      <c r="AY16" s="100"/>
      <c r="AZ16" s="100"/>
      <c r="BA16" s="100"/>
      <c r="BB16" s="100"/>
      <c r="BC16" s="100"/>
      <c r="BD16" s="101"/>
    </row>
    <row r="17" spans="1:56" x14ac:dyDescent="0.25">
      <c r="A17" s="102"/>
      <c r="B17" s="13"/>
      <c r="C17" s="13"/>
      <c r="D17" s="13"/>
      <c r="E17" s="13"/>
      <c r="F17" s="13"/>
      <c r="G17" s="13"/>
      <c r="H17" s="12" t="s">
        <v>402</v>
      </c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 t="s">
        <v>401</v>
      </c>
      <c r="V17" s="12"/>
      <c r="W17" s="12"/>
      <c r="X17" s="12"/>
      <c r="Y17" s="12"/>
      <c r="Z17" s="12"/>
      <c r="AA17" s="12"/>
      <c r="AB17" s="12"/>
      <c r="AC17" s="12"/>
      <c r="AD17" s="12"/>
      <c r="AE17" s="12" t="s">
        <v>400</v>
      </c>
      <c r="AF17" s="12"/>
      <c r="AG17" s="12"/>
      <c r="AH17" s="12"/>
      <c r="AI17" s="12" t="s">
        <v>399</v>
      </c>
      <c r="AJ17" s="12" t="s">
        <v>398</v>
      </c>
      <c r="AK17" s="12" t="s">
        <v>397</v>
      </c>
      <c r="AL17" s="12" t="s">
        <v>396</v>
      </c>
      <c r="AM17" s="12" t="s">
        <v>395</v>
      </c>
      <c r="AN17" s="12" t="s">
        <v>394</v>
      </c>
      <c r="AO17" s="12" t="s">
        <v>393</v>
      </c>
      <c r="AP17" s="12" t="s">
        <v>391</v>
      </c>
      <c r="AQ17" s="12" t="s">
        <v>392</v>
      </c>
      <c r="AR17" s="12" t="s">
        <v>391</v>
      </c>
      <c r="AS17" s="12" t="s">
        <v>381</v>
      </c>
      <c r="AT17" s="12" t="s">
        <v>390</v>
      </c>
      <c r="AU17" s="85" t="s">
        <v>389</v>
      </c>
      <c r="AV17" s="85"/>
      <c r="AW17" s="85"/>
      <c r="AX17" s="85" t="s">
        <v>388</v>
      </c>
      <c r="AY17" s="85"/>
      <c r="AZ17" s="12" t="s">
        <v>387</v>
      </c>
      <c r="BA17" s="12" t="s">
        <v>386</v>
      </c>
      <c r="BB17" s="85" t="s">
        <v>385</v>
      </c>
      <c r="BC17" s="85"/>
      <c r="BD17" s="103"/>
    </row>
    <row r="18" spans="1:56" ht="38.25" x14ac:dyDescent="0.25">
      <c r="A18" s="102"/>
      <c r="B18" s="86" t="s">
        <v>384</v>
      </c>
      <c r="C18" s="86" t="s">
        <v>383</v>
      </c>
      <c r="D18" s="86" t="s">
        <v>382</v>
      </c>
      <c r="E18" s="86" t="s">
        <v>381</v>
      </c>
      <c r="F18" s="86" t="s">
        <v>380</v>
      </c>
      <c r="G18" s="86" t="s">
        <v>379</v>
      </c>
      <c r="H18" s="87" t="s">
        <v>378</v>
      </c>
      <c r="I18" s="86" t="s">
        <v>377</v>
      </c>
      <c r="J18" s="86" t="s">
        <v>376</v>
      </c>
      <c r="K18" s="86" t="s">
        <v>368</v>
      </c>
      <c r="L18" s="86" t="s">
        <v>375</v>
      </c>
      <c r="M18" s="86" t="s">
        <v>367</v>
      </c>
      <c r="N18" s="86" t="s">
        <v>365</v>
      </c>
      <c r="O18" s="86" t="s">
        <v>364</v>
      </c>
      <c r="P18" s="86" t="s">
        <v>374</v>
      </c>
      <c r="Q18" s="86" t="s">
        <v>373</v>
      </c>
      <c r="R18" s="86" t="s">
        <v>372</v>
      </c>
      <c r="S18" s="86" t="s">
        <v>371</v>
      </c>
      <c r="T18" s="86" t="s">
        <v>370</v>
      </c>
      <c r="U18" s="86" t="s">
        <v>369</v>
      </c>
      <c r="V18" s="86" t="s">
        <v>368</v>
      </c>
      <c r="W18" s="86" t="s">
        <v>367</v>
      </c>
      <c r="X18" s="86" t="s">
        <v>366</v>
      </c>
      <c r="Y18" s="86" t="s">
        <v>365</v>
      </c>
      <c r="Z18" s="86" t="s">
        <v>364</v>
      </c>
      <c r="AA18" s="86" t="s">
        <v>363</v>
      </c>
      <c r="AB18" s="86" t="s">
        <v>362</v>
      </c>
      <c r="AC18" s="86" t="s">
        <v>361</v>
      </c>
      <c r="AD18" s="86" t="s">
        <v>360</v>
      </c>
      <c r="AE18" s="86" t="s">
        <v>359</v>
      </c>
      <c r="AF18" s="86" t="s">
        <v>358</v>
      </c>
      <c r="AG18" s="86" t="s">
        <v>357</v>
      </c>
      <c r="AH18" s="86" t="s">
        <v>356</v>
      </c>
      <c r="AI18" s="12"/>
      <c r="AJ18" s="12"/>
      <c r="AK18" s="12"/>
      <c r="AL18" s="12"/>
      <c r="AM18" s="12"/>
      <c r="AN18" s="12"/>
      <c r="AO18" s="12"/>
      <c r="AP18" s="12"/>
      <c r="AQ18" s="12"/>
      <c r="AR18" s="12"/>
      <c r="AS18" s="12"/>
      <c r="AT18" s="12"/>
      <c r="AU18" s="88" t="s">
        <v>351</v>
      </c>
      <c r="AV18" s="88" t="s">
        <v>355</v>
      </c>
      <c r="AW18" s="88" t="s">
        <v>354</v>
      </c>
      <c r="AX18" s="88" t="s">
        <v>353</v>
      </c>
      <c r="AY18" s="86" t="s">
        <v>352</v>
      </c>
      <c r="AZ18" s="12"/>
      <c r="BA18" s="12"/>
      <c r="BB18" s="88" t="s">
        <v>351</v>
      </c>
      <c r="BC18" s="88" t="s">
        <v>350</v>
      </c>
      <c r="BD18" s="104" t="s">
        <v>349</v>
      </c>
    </row>
    <row r="19" spans="1:56" ht="13.5" thickBot="1" x14ac:dyDescent="0.3">
      <c r="A19" s="105"/>
      <c r="B19" s="106" t="s">
        <v>38</v>
      </c>
      <c r="C19" s="106" t="s">
        <v>37</v>
      </c>
      <c r="D19" s="107" t="s">
        <v>36</v>
      </c>
      <c r="E19" s="106" t="s">
        <v>348</v>
      </c>
      <c r="F19" s="106" t="s">
        <v>35</v>
      </c>
      <c r="G19" s="106" t="s">
        <v>34</v>
      </c>
      <c r="H19" s="107" t="s">
        <v>33</v>
      </c>
      <c r="I19" s="106" t="s">
        <v>347</v>
      </c>
      <c r="J19" s="106" t="s">
        <v>346</v>
      </c>
      <c r="K19" s="106" t="s">
        <v>345</v>
      </c>
      <c r="L19" s="108" t="s">
        <v>32</v>
      </c>
      <c r="M19" s="106" t="s">
        <v>31</v>
      </c>
      <c r="N19" s="106" t="s">
        <v>30</v>
      </c>
      <c r="O19" s="106" t="s">
        <v>29</v>
      </c>
      <c r="P19" s="106" t="s">
        <v>28</v>
      </c>
      <c r="Q19" s="106" t="s">
        <v>27</v>
      </c>
      <c r="R19" s="106" t="s">
        <v>26</v>
      </c>
      <c r="S19" s="106" t="s">
        <v>25</v>
      </c>
      <c r="T19" s="106" t="s">
        <v>24</v>
      </c>
      <c r="U19" s="106" t="s">
        <v>344</v>
      </c>
      <c r="V19" s="106" t="s">
        <v>23</v>
      </c>
      <c r="W19" s="106" t="s">
        <v>22</v>
      </c>
      <c r="X19" s="106" t="s">
        <v>21</v>
      </c>
      <c r="Y19" s="106" t="s">
        <v>343</v>
      </c>
      <c r="Z19" s="106" t="s">
        <v>342</v>
      </c>
      <c r="AA19" s="106" t="s">
        <v>341</v>
      </c>
      <c r="AB19" s="106" t="s">
        <v>340</v>
      </c>
      <c r="AC19" s="106" t="s">
        <v>20</v>
      </c>
      <c r="AD19" s="106" t="s">
        <v>339</v>
      </c>
      <c r="AE19" s="106" t="s">
        <v>338</v>
      </c>
      <c r="AF19" s="106" t="s">
        <v>19</v>
      </c>
      <c r="AG19" s="106" t="s">
        <v>337</v>
      </c>
      <c r="AH19" s="106" t="s">
        <v>336</v>
      </c>
      <c r="AI19" s="106" t="s">
        <v>18</v>
      </c>
      <c r="AJ19" s="106" t="s">
        <v>17</v>
      </c>
      <c r="AK19" s="106" t="s">
        <v>16</v>
      </c>
      <c r="AL19" s="106" t="s">
        <v>15</v>
      </c>
      <c r="AM19" s="109" t="s">
        <v>335</v>
      </c>
      <c r="AN19" s="109" t="s">
        <v>14</v>
      </c>
      <c r="AO19" s="109" t="s">
        <v>13</v>
      </c>
      <c r="AP19" s="109" t="s">
        <v>12</v>
      </c>
      <c r="AQ19" s="109" t="s">
        <v>11</v>
      </c>
      <c r="AR19" s="109" t="s">
        <v>10</v>
      </c>
      <c r="AS19" s="109" t="s">
        <v>9</v>
      </c>
      <c r="AT19" s="109" t="s">
        <v>8</v>
      </c>
      <c r="AU19" s="109" t="s">
        <v>334</v>
      </c>
      <c r="AV19" s="109" t="s">
        <v>333</v>
      </c>
      <c r="AW19" s="109" t="s">
        <v>7</v>
      </c>
      <c r="AX19" s="109" t="s">
        <v>6</v>
      </c>
      <c r="AY19" s="109" t="s">
        <v>5</v>
      </c>
      <c r="AZ19" s="109" t="s">
        <v>4</v>
      </c>
      <c r="BA19" s="109" t="s">
        <v>3</v>
      </c>
      <c r="BB19" s="109" t="s">
        <v>2</v>
      </c>
      <c r="BC19" s="109" t="s">
        <v>1</v>
      </c>
      <c r="BD19" s="110" t="s">
        <v>0</v>
      </c>
    </row>
    <row r="20" spans="1:56" ht="25.5" x14ac:dyDescent="0.25">
      <c r="A20" s="151">
        <f>1+A18</f>
        <v>1</v>
      </c>
      <c r="B20" s="163" t="s">
        <v>332</v>
      </c>
      <c r="C20" s="90" t="s">
        <v>331</v>
      </c>
      <c r="D20" s="89" t="s">
        <v>298</v>
      </c>
      <c r="E20" s="89" t="s">
        <v>49</v>
      </c>
      <c r="F20" s="91" t="s">
        <v>330</v>
      </c>
      <c r="G20" s="92" t="s">
        <v>329</v>
      </c>
      <c r="H20" s="93" t="s">
        <v>156</v>
      </c>
      <c r="I20" s="22" t="s">
        <v>328</v>
      </c>
      <c r="J20" s="91" t="s">
        <v>327</v>
      </c>
      <c r="K20" s="94">
        <v>42752</v>
      </c>
      <c r="L20" s="95">
        <v>10609.92</v>
      </c>
      <c r="M20" s="91" t="s">
        <v>310</v>
      </c>
      <c r="N20" s="94">
        <v>42752</v>
      </c>
      <c r="O20" s="94">
        <v>42977</v>
      </c>
      <c r="P20" s="89" t="s">
        <v>287</v>
      </c>
      <c r="Q20" s="89" t="s">
        <v>326</v>
      </c>
      <c r="R20" s="95">
        <v>9109.92</v>
      </c>
      <c r="S20" s="95">
        <v>1500</v>
      </c>
      <c r="T20" s="89" t="s">
        <v>42</v>
      </c>
      <c r="U20" s="91" t="s">
        <v>40</v>
      </c>
      <c r="V20" s="91" t="s">
        <v>40</v>
      </c>
      <c r="W20" s="91" t="s">
        <v>40</v>
      </c>
      <c r="X20" s="91" t="s">
        <v>40</v>
      </c>
      <c r="Y20" s="94" t="s">
        <v>40</v>
      </c>
      <c r="Z20" s="94" t="s">
        <v>40</v>
      </c>
      <c r="AA20" s="96">
        <v>0</v>
      </c>
      <c r="AB20" s="96">
        <v>0</v>
      </c>
      <c r="AC20" s="95">
        <v>0</v>
      </c>
      <c r="AD20" s="95">
        <v>0</v>
      </c>
      <c r="AE20" s="97">
        <f t="shared" ref="AE20:AE36" si="0">(L20+AC20)-AD20</f>
        <v>10609.92</v>
      </c>
      <c r="AF20" s="95">
        <v>0</v>
      </c>
      <c r="AG20" s="95">
        <v>10609.92</v>
      </c>
      <c r="AH20" s="97">
        <f t="shared" ref="AH20:AH36" si="1">AF20+AG20</f>
        <v>10609.92</v>
      </c>
      <c r="AI20" s="91" t="s">
        <v>40</v>
      </c>
      <c r="AJ20" s="91" t="s">
        <v>40</v>
      </c>
      <c r="AK20" s="91" t="s">
        <v>40</v>
      </c>
      <c r="AL20" s="91" t="s">
        <v>40</v>
      </c>
      <c r="AM20" s="22"/>
      <c r="AN20" s="22"/>
      <c r="AO20" s="22"/>
      <c r="AP20" s="22"/>
      <c r="AQ20" s="22"/>
      <c r="AR20" s="22"/>
      <c r="AS20" s="22"/>
      <c r="AT20" s="22"/>
      <c r="AU20" s="22"/>
      <c r="AV20" s="22"/>
      <c r="AW20" s="22"/>
      <c r="AX20" s="22"/>
      <c r="AY20" s="22"/>
      <c r="AZ20" s="22"/>
      <c r="BA20" s="22"/>
      <c r="BB20" s="22"/>
      <c r="BC20" s="22"/>
      <c r="BD20" s="22"/>
    </row>
    <row r="21" spans="1:56" ht="25.5" x14ac:dyDescent="0.25">
      <c r="A21" s="166">
        <v>2</v>
      </c>
      <c r="B21" s="164"/>
      <c r="C21" s="24"/>
      <c r="D21" s="23"/>
      <c r="E21" s="23"/>
      <c r="F21" s="25" t="s">
        <v>325</v>
      </c>
      <c r="G21" s="26"/>
      <c r="H21" s="15" t="s">
        <v>150</v>
      </c>
      <c r="I21" s="16" t="s">
        <v>324</v>
      </c>
      <c r="J21" s="14" t="s">
        <v>323</v>
      </c>
      <c r="K21" s="1">
        <v>42752</v>
      </c>
      <c r="L21" s="19">
        <v>11000</v>
      </c>
      <c r="M21" s="14" t="s">
        <v>310</v>
      </c>
      <c r="N21" s="1">
        <v>42752</v>
      </c>
      <c r="O21" s="1">
        <v>42977</v>
      </c>
      <c r="P21" s="23"/>
      <c r="Q21" s="23"/>
      <c r="R21" s="19">
        <v>8574.51</v>
      </c>
      <c r="S21" s="19">
        <v>2425.4899999999998</v>
      </c>
      <c r="T21" s="23"/>
      <c r="U21" s="14" t="s">
        <v>40</v>
      </c>
      <c r="V21" s="14" t="s">
        <v>40</v>
      </c>
      <c r="W21" s="14" t="s">
        <v>40</v>
      </c>
      <c r="X21" s="14" t="s">
        <v>40</v>
      </c>
      <c r="Y21" s="1" t="s">
        <v>40</v>
      </c>
      <c r="Z21" s="1" t="s">
        <v>40</v>
      </c>
      <c r="AA21" s="20">
        <v>0</v>
      </c>
      <c r="AB21" s="20">
        <v>0</v>
      </c>
      <c r="AC21" s="19">
        <v>0</v>
      </c>
      <c r="AD21" s="19">
        <v>0</v>
      </c>
      <c r="AE21" s="21">
        <f t="shared" si="0"/>
        <v>11000</v>
      </c>
      <c r="AF21" s="19">
        <v>0</v>
      </c>
      <c r="AG21" s="19">
        <v>0</v>
      </c>
      <c r="AH21" s="21">
        <f t="shared" si="1"/>
        <v>0</v>
      </c>
      <c r="AI21" s="14"/>
      <c r="AJ21" s="14"/>
      <c r="AK21" s="14"/>
      <c r="AL21" s="14"/>
      <c r="AM21" s="16"/>
      <c r="AN21" s="16"/>
      <c r="AO21" s="16"/>
      <c r="AP21" s="16"/>
      <c r="AQ21" s="16"/>
      <c r="AR21" s="16"/>
      <c r="AS21" s="16"/>
      <c r="AT21" s="16"/>
      <c r="AU21" s="16"/>
      <c r="AV21" s="16"/>
      <c r="AW21" s="16"/>
      <c r="AX21" s="16"/>
      <c r="AY21" s="16"/>
      <c r="AZ21" s="16"/>
      <c r="BA21" s="16"/>
      <c r="BB21" s="16"/>
      <c r="BC21" s="16"/>
      <c r="BD21" s="16"/>
    </row>
    <row r="22" spans="1:56" ht="25.5" x14ac:dyDescent="0.25">
      <c r="A22" s="152">
        <v>3</v>
      </c>
      <c r="B22" s="149" t="s">
        <v>322</v>
      </c>
      <c r="C22" s="14" t="s">
        <v>321</v>
      </c>
      <c r="D22" s="14" t="s">
        <v>236</v>
      </c>
      <c r="E22" s="14" t="s">
        <v>49</v>
      </c>
      <c r="F22" s="14" t="s">
        <v>320</v>
      </c>
      <c r="G22" s="27" t="s">
        <v>319</v>
      </c>
      <c r="H22" s="16" t="s">
        <v>144</v>
      </c>
      <c r="I22" s="14" t="s">
        <v>318</v>
      </c>
      <c r="J22" s="16" t="s">
        <v>317</v>
      </c>
      <c r="K22" s="1">
        <v>42766</v>
      </c>
      <c r="L22" s="28">
        <v>2503482</v>
      </c>
      <c r="M22" s="27" t="s">
        <v>176</v>
      </c>
      <c r="N22" s="1">
        <v>43131</v>
      </c>
      <c r="O22" s="1">
        <v>43099</v>
      </c>
      <c r="P22" s="14" t="s">
        <v>43</v>
      </c>
      <c r="Q22" s="2" t="s">
        <v>40</v>
      </c>
      <c r="R22" s="19">
        <v>0</v>
      </c>
      <c r="S22" s="19">
        <v>0</v>
      </c>
      <c r="T22" s="14" t="s">
        <v>42</v>
      </c>
      <c r="U22" s="14" t="s">
        <v>40</v>
      </c>
      <c r="V22" s="14" t="s">
        <v>40</v>
      </c>
      <c r="W22" s="14" t="s">
        <v>40</v>
      </c>
      <c r="X22" s="14" t="s">
        <v>40</v>
      </c>
      <c r="Y22" s="1" t="s">
        <v>40</v>
      </c>
      <c r="Z22" s="1" t="s">
        <v>40</v>
      </c>
      <c r="AA22" s="20">
        <v>0</v>
      </c>
      <c r="AB22" s="20">
        <v>0</v>
      </c>
      <c r="AC22" s="19">
        <v>0</v>
      </c>
      <c r="AD22" s="19">
        <v>0</v>
      </c>
      <c r="AE22" s="21">
        <f t="shared" si="0"/>
        <v>2503482</v>
      </c>
      <c r="AF22" s="19">
        <v>0</v>
      </c>
      <c r="AG22" s="19">
        <f>33390.75+129713.04</f>
        <v>163103.78999999998</v>
      </c>
      <c r="AH22" s="21">
        <f t="shared" si="1"/>
        <v>163103.78999999998</v>
      </c>
      <c r="AI22" s="29" t="s">
        <v>316</v>
      </c>
      <c r="AJ22" s="27" t="s">
        <v>314</v>
      </c>
      <c r="AK22" s="30" t="s">
        <v>315</v>
      </c>
      <c r="AL22" s="27" t="s">
        <v>314</v>
      </c>
      <c r="AM22" s="30"/>
      <c r="AN22" s="31"/>
      <c r="AO22" s="32"/>
      <c r="AP22" s="33"/>
      <c r="AQ22" s="30"/>
      <c r="AR22" s="33"/>
      <c r="AS22" s="14"/>
      <c r="AT22" s="16"/>
      <c r="AU22" s="16"/>
      <c r="AV22" s="16"/>
      <c r="AW22" s="16"/>
      <c r="AX22" s="16"/>
      <c r="AY22" s="16"/>
      <c r="AZ22" s="16"/>
      <c r="BA22" s="16"/>
      <c r="BB22" s="16"/>
      <c r="BC22" s="16"/>
      <c r="BD22" s="16"/>
    </row>
    <row r="23" spans="1:56" ht="25.5" x14ac:dyDescent="0.25">
      <c r="A23" s="152">
        <f t="shared" ref="A23:A36" si="2">A22+1</f>
        <v>4</v>
      </c>
      <c r="B23" s="165" t="s">
        <v>313</v>
      </c>
      <c r="C23" s="17" t="s">
        <v>312</v>
      </c>
      <c r="D23" s="17" t="s">
        <v>298</v>
      </c>
      <c r="E23" s="17" t="s">
        <v>49</v>
      </c>
      <c r="F23" s="14" t="s">
        <v>311</v>
      </c>
      <c r="G23" s="18" t="s">
        <v>310</v>
      </c>
      <c r="H23" s="16" t="s">
        <v>136</v>
      </c>
      <c r="I23" s="14" t="s">
        <v>309</v>
      </c>
      <c r="J23" s="16" t="s">
        <v>251</v>
      </c>
      <c r="K23" s="1">
        <v>42801</v>
      </c>
      <c r="L23" s="34">
        <v>36700</v>
      </c>
      <c r="M23" s="27" t="s">
        <v>306</v>
      </c>
      <c r="N23" s="1">
        <v>42801</v>
      </c>
      <c r="O23" s="1">
        <v>42916</v>
      </c>
      <c r="P23" s="14">
        <v>6</v>
      </c>
      <c r="Q23" s="17" t="s">
        <v>308</v>
      </c>
      <c r="R23" s="19">
        <v>36700</v>
      </c>
      <c r="S23" s="19">
        <v>0</v>
      </c>
      <c r="T23" s="17" t="s">
        <v>292</v>
      </c>
      <c r="U23" s="14" t="s">
        <v>40</v>
      </c>
      <c r="V23" s="14" t="s">
        <v>40</v>
      </c>
      <c r="W23" s="14" t="s">
        <v>40</v>
      </c>
      <c r="X23" s="14" t="s">
        <v>40</v>
      </c>
      <c r="Y23" s="1" t="s">
        <v>40</v>
      </c>
      <c r="Z23" s="1" t="s">
        <v>40</v>
      </c>
      <c r="AA23" s="20">
        <v>0</v>
      </c>
      <c r="AB23" s="20">
        <v>0</v>
      </c>
      <c r="AC23" s="19">
        <v>0</v>
      </c>
      <c r="AD23" s="19">
        <v>0</v>
      </c>
      <c r="AE23" s="21">
        <f t="shared" si="0"/>
        <v>36700</v>
      </c>
      <c r="AF23" s="19">
        <v>0</v>
      </c>
      <c r="AG23" s="19">
        <v>0</v>
      </c>
      <c r="AH23" s="21">
        <f t="shared" si="1"/>
        <v>0</v>
      </c>
      <c r="AI23" s="29"/>
      <c r="AJ23" s="27"/>
      <c r="AK23" s="30"/>
      <c r="AL23" s="27"/>
      <c r="AM23" s="30"/>
      <c r="AN23" s="31"/>
      <c r="AO23" s="32"/>
      <c r="AP23" s="33"/>
      <c r="AQ23" s="30"/>
      <c r="AR23" s="33"/>
      <c r="AS23" s="14"/>
      <c r="AT23" s="16"/>
      <c r="AU23" s="16"/>
      <c r="AV23" s="16"/>
      <c r="AW23" s="16"/>
      <c r="AX23" s="16"/>
      <c r="AY23" s="16"/>
      <c r="AZ23" s="16"/>
      <c r="BA23" s="16"/>
      <c r="BB23" s="16"/>
      <c r="BC23" s="16"/>
      <c r="BD23" s="16"/>
    </row>
    <row r="24" spans="1:56" ht="25.5" x14ac:dyDescent="0.25">
      <c r="A24" s="152">
        <f t="shared" si="2"/>
        <v>5</v>
      </c>
      <c r="B24" s="164"/>
      <c r="C24" s="23"/>
      <c r="D24" s="23"/>
      <c r="E24" s="23"/>
      <c r="F24" s="14" t="s">
        <v>307</v>
      </c>
      <c r="G24" s="26"/>
      <c r="H24" s="16" t="s">
        <v>129</v>
      </c>
      <c r="I24" s="14" t="s">
        <v>290</v>
      </c>
      <c r="J24" s="16" t="s">
        <v>289</v>
      </c>
      <c r="K24" s="1">
        <v>42801</v>
      </c>
      <c r="L24" s="34">
        <v>33620</v>
      </c>
      <c r="M24" s="27" t="s">
        <v>306</v>
      </c>
      <c r="N24" s="1">
        <v>42801</v>
      </c>
      <c r="O24" s="1">
        <v>42916</v>
      </c>
      <c r="P24" s="14" t="s">
        <v>287</v>
      </c>
      <c r="Q24" s="23"/>
      <c r="R24" s="19">
        <v>33554.910000000003</v>
      </c>
      <c r="S24" s="19">
        <v>65.09</v>
      </c>
      <c r="T24" s="23"/>
      <c r="U24" s="14" t="s">
        <v>40</v>
      </c>
      <c r="V24" s="14" t="s">
        <v>40</v>
      </c>
      <c r="W24" s="14" t="s">
        <v>40</v>
      </c>
      <c r="X24" s="14" t="s">
        <v>40</v>
      </c>
      <c r="Y24" s="1" t="s">
        <v>40</v>
      </c>
      <c r="Z24" s="1" t="s">
        <v>40</v>
      </c>
      <c r="AA24" s="20">
        <v>0</v>
      </c>
      <c r="AB24" s="20">
        <v>0</v>
      </c>
      <c r="AC24" s="19">
        <v>0</v>
      </c>
      <c r="AD24" s="19">
        <v>0</v>
      </c>
      <c r="AE24" s="21">
        <f t="shared" si="0"/>
        <v>33620</v>
      </c>
      <c r="AF24" s="19">
        <v>0</v>
      </c>
      <c r="AG24" s="19">
        <v>0</v>
      </c>
      <c r="AH24" s="21">
        <f t="shared" si="1"/>
        <v>0</v>
      </c>
      <c r="AI24" s="29"/>
      <c r="AJ24" s="27"/>
      <c r="AK24" s="30"/>
      <c r="AL24" s="27"/>
      <c r="AM24" s="30"/>
      <c r="AN24" s="31"/>
      <c r="AO24" s="32"/>
      <c r="AP24" s="33"/>
      <c r="AQ24" s="30"/>
      <c r="AR24" s="33"/>
      <c r="AS24" s="14"/>
      <c r="AT24" s="16"/>
      <c r="AU24" s="16"/>
      <c r="AV24" s="16"/>
      <c r="AW24" s="16"/>
      <c r="AX24" s="16"/>
      <c r="AY24" s="16"/>
      <c r="AZ24" s="16"/>
      <c r="BA24" s="16"/>
      <c r="BB24" s="16"/>
      <c r="BC24" s="16"/>
      <c r="BD24" s="16"/>
    </row>
    <row r="25" spans="1:56" ht="25.5" x14ac:dyDescent="0.25">
      <c r="A25" s="152">
        <f t="shared" si="2"/>
        <v>6</v>
      </c>
      <c r="B25" s="149" t="s">
        <v>305</v>
      </c>
      <c r="C25" s="14" t="s">
        <v>304</v>
      </c>
      <c r="D25" s="14" t="s">
        <v>236</v>
      </c>
      <c r="E25" s="14" t="s">
        <v>49</v>
      </c>
      <c r="F25" s="14" t="s">
        <v>254</v>
      </c>
      <c r="G25" s="27" t="s">
        <v>303</v>
      </c>
      <c r="H25" s="16" t="s">
        <v>122</v>
      </c>
      <c r="I25" s="14" t="s">
        <v>252</v>
      </c>
      <c r="J25" s="16" t="s">
        <v>251</v>
      </c>
      <c r="K25" s="1">
        <v>42809</v>
      </c>
      <c r="L25" s="34">
        <v>1203781</v>
      </c>
      <c r="M25" s="27" t="s">
        <v>302</v>
      </c>
      <c r="N25" s="1">
        <v>42809</v>
      </c>
      <c r="O25" s="1">
        <v>43151</v>
      </c>
      <c r="P25" s="14" t="s">
        <v>43</v>
      </c>
      <c r="Q25" s="2" t="s">
        <v>40</v>
      </c>
      <c r="R25" s="19">
        <v>0</v>
      </c>
      <c r="S25" s="19">
        <v>0</v>
      </c>
      <c r="T25" s="14" t="s">
        <v>42</v>
      </c>
      <c r="U25" s="14" t="s">
        <v>40</v>
      </c>
      <c r="V25" s="14" t="s">
        <v>40</v>
      </c>
      <c r="W25" s="14" t="s">
        <v>40</v>
      </c>
      <c r="X25" s="14" t="s">
        <v>40</v>
      </c>
      <c r="Y25" s="1" t="s">
        <v>40</v>
      </c>
      <c r="Z25" s="1" t="s">
        <v>40</v>
      </c>
      <c r="AA25" s="20">
        <v>0</v>
      </c>
      <c r="AB25" s="20">
        <v>0</v>
      </c>
      <c r="AC25" s="19">
        <v>0</v>
      </c>
      <c r="AD25" s="19">
        <v>0</v>
      </c>
      <c r="AE25" s="21">
        <f t="shared" si="0"/>
        <v>1203781</v>
      </c>
      <c r="AF25" s="19">
        <v>0</v>
      </c>
      <c r="AG25" s="19">
        <f>29996.5+39999.1</f>
        <v>69995.600000000006</v>
      </c>
      <c r="AH25" s="21">
        <f t="shared" si="1"/>
        <v>69995.600000000006</v>
      </c>
      <c r="AI25" s="29" t="s">
        <v>110</v>
      </c>
      <c r="AJ25" s="27" t="s">
        <v>248</v>
      </c>
      <c r="AK25" s="30" t="s">
        <v>301</v>
      </c>
      <c r="AL25" s="27" t="s">
        <v>248</v>
      </c>
      <c r="AM25" s="30"/>
      <c r="AN25" s="31"/>
      <c r="AO25" s="32"/>
      <c r="AP25" s="33"/>
      <c r="AQ25" s="30"/>
      <c r="AR25" s="33"/>
      <c r="AS25" s="14"/>
      <c r="AT25" s="16"/>
      <c r="AU25" s="16"/>
      <c r="AV25" s="16"/>
      <c r="AW25" s="16"/>
      <c r="AX25" s="16"/>
      <c r="AY25" s="16"/>
      <c r="AZ25" s="16"/>
      <c r="BA25" s="16"/>
      <c r="BB25" s="16"/>
      <c r="BC25" s="16"/>
      <c r="BD25" s="16"/>
    </row>
    <row r="26" spans="1:56" ht="25.5" x14ac:dyDescent="0.25">
      <c r="A26" s="152">
        <f t="shared" si="2"/>
        <v>7</v>
      </c>
      <c r="B26" s="165" t="s">
        <v>300</v>
      </c>
      <c r="C26" s="17" t="s">
        <v>299</v>
      </c>
      <c r="D26" s="17" t="s">
        <v>298</v>
      </c>
      <c r="E26" s="17" t="s">
        <v>49</v>
      </c>
      <c r="F26" s="14" t="s">
        <v>297</v>
      </c>
      <c r="G26" s="18" t="s">
        <v>296</v>
      </c>
      <c r="H26" s="16" t="s">
        <v>110</v>
      </c>
      <c r="I26" s="14" t="s">
        <v>295</v>
      </c>
      <c r="J26" s="16" t="s">
        <v>294</v>
      </c>
      <c r="K26" s="1">
        <v>42836</v>
      </c>
      <c r="L26" s="34">
        <v>318795.32</v>
      </c>
      <c r="M26" s="27" t="s">
        <v>60</v>
      </c>
      <c r="N26" s="1">
        <v>42836</v>
      </c>
      <c r="O26" s="1">
        <v>43434</v>
      </c>
      <c r="P26" s="14" t="s">
        <v>287</v>
      </c>
      <c r="Q26" s="17" t="s">
        <v>293</v>
      </c>
      <c r="R26" s="19">
        <v>317884.32</v>
      </c>
      <c r="S26" s="19">
        <v>911</v>
      </c>
      <c r="T26" s="17" t="s">
        <v>292</v>
      </c>
      <c r="U26" s="14" t="s">
        <v>40</v>
      </c>
      <c r="V26" s="14" t="s">
        <v>40</v>
      </c>
      <c r="W26" s="14" t="s">
        <v>40</v>
      </c>
      <c r="X26" s="14" t="s">
        <v>40</v>
      </c>
      <c r="Y26" s="1" t="s">
        <v>40</v>
      </c>
      <c r="Z26" s="1" t="s">
        <v>40</v>
      </c>
      <c r="AA26" s="20">
        <v>0</v>
      </c>
      <c r="AB26" s="20">
        <v>0</v>
      </c>
      <c r="AC26" s="19">
        <v>0</v>
      </c>
      <c r="AD26" s="19">
        <v>0</v>
      </c>
      <c r="AE26" s="21">
        <f t="shared" si="0"/>
        <v>318795.32</v>
      </c>
      <c r="AF26" s="19">
        <v>0</v>
      </c>
      <c r="AG26" s="19">
        <v>0</v>
      </c>
      <c r="AH26" s="21">
        <f t="shared" si="1"/>
        <v>0</v>
      </c>
      <c r="AI26" s="29"/>
      <c r="AJ26" s="27"/>
      <c r="AK26" s="30"/>
      <c r="AL26" s="27"/>
      <c r="AM26" s="30"/>
      <c r="AN26" s="31"/>
      <c r="AO26" s="32"/>
      <c r="AP26" s="33"/>
      <c r="AQ26" s="30"/>
      <c r="AR26" s="33"/>
      <c r="AS26" s="14"/>
      <c r="AT26" s="16"/>
      <c r="AU26" s="16"/>
      <c r="AV26" s="16"/>
      <c r="AW26" s="16"/>
      <c r="AX26" s="16"/>
      <c r="AY26" s="16"/>
      <c r="AZ26" s="16"/>
      <c r="BA26" s="16"/>
      <c r="BB26" s="16"/>
      <c r="BC26" s="16"/>
      <c r="BD26" s="16"/>
    </row>
    <row r="27" spans="1:56" ht="25.5" x14ac:dyDescent="0.25">
      <c r="A27" s="152">
        <f t="shared" si="2"/>
        <v>8</v>
      </c>
      <c r="B27" s="164"/>
      <c r="C27" s="23"/>
      <c r="D27" s="23"/>
      <c r="E27" s="23"/>
      <c r="F27" s="14" t="s">
        <v>291</v>
      </c>
      <c r="G27" s="26"/>
      <c r="H27" s="16" t="s">
        <v>103</v>
      </c>
      <c r="I27" s="14" t="s">
        <v>290</v>
      </c>
      <c r="J27" s="16" t="s">
        <v>289</v>
      </c>
      <c r="K27" s="1">
        <v>42836</v>
      </c>
      <c r="L27" s="34">
        <v>16125.45</v>
      </c>
      <c r="M27" s="27" t="s">
        <v>288</v>
      </c>
      <c r="N27" s="1">
        <v>42836</v>
      </c>
      <c r="O27" s="1">
        <v>43434</v>
      </c>
      <c r="P27" s="14" t="s">
        <v>287</v>
      </c>
      <c r="Q27" s="23"/>
      <c r="R27" s="19">
        <v>16071.85</v>
      </c>
      <c r="S27" s="19">
        <v>53.6</v>
      </c>
      <c r="T27" s="23"/>
      <c r="U27" s="14" t="s">
        <v>40</v>
      </c>
      <c r="V27" s="14" t="s">
        <v>40</v>
      </c>
      <c r="W27" s="14" t="s">
        <v>40</v>
      </c>
      <c r="X27" s="14" t="s">
        <v>40</v>
      </c>
      <c r="Y27" s="1" t="s">
        <v>40</v>
      </c>
      <c r="Z27" s="1" t="s">
        <v>40</v>
      </c>
      <c r="AA27" s="20">
        <v>0</v>
      </c>
      <c r="AB27" s="20">
        <v>0</v>
      </c>
      <c r="AC27" s="19">
        <v>0</v>
      </c>
      <c r="AD27" s="19">
        <v>0</v>
      </c>
      <c r="AE27" s="21">
        <f t="shared" si="0"/>
        <v>16125.45</v>
      </c>
      <c r="AF27" s="19">
        <v>0</v>
      </c>
      <c r="AG27" s="19">
        <v>0</v>
      </c>
      <c r="AH27" s="21">
        <f t="shared" si="1"/>
        <v>0</v>
      </c>
      <c r="AI27" s="29"/>
      <c r="AJ27" s="27"/>
      <c r="AK27" s="30"/>
      <c r="AL27" s="27"/>
      <c r="AM27" s="30"/>
      <c r="AN27" s="31"/>
      <c r="AO27" s="32"/>
      <c r="AP27" s="33"/>
      <c r="AQ27" s="30"/>
      <c r="AR27" s="33"/>
      <c r="AS27" s="14"/>
      <c r="AT27" s="16"/>
      <c r="AU27" s="16"/>
      <c r="AV27" s="16"/>
      <c r="AW27" s="16"/>
      <c r="AX27" s="16"/>
      <c r="AY27" s="16"/>
      <c r="AZ27" s="16"/>
      <c r="BA27" s="16"/>
      <c r="BB27" s="16"/>
      <c r="BC27" s="16"/>
      <c r="BD27" s="16"/>
    </row>
    <row r="28" spans="1:56" ht="25.5" x14ac:dyDescent="0.25">
      <c r="A28" s="152">
        <f t="shared" si="2"/>
        <v>9</v>
      </c>
      <c r="B28" s="149" t="s">
        <v>286</v>
      </c>
      <c r="C28" s="14" t="s">
        <v>150</v>
      </c>
      <c r="D28" s="14" t="s">
        <v>236</v>
      </c>
      <c r="E28" s="14" t="s">
        <v>49</v>
      </c>
      <c r="F28" s="14" t="s">
        <v>285</v>
      </c>
      <c r="G28" s="27" t="s">
        <v>284</v>
      </c>
      <c r="H28" s="16" t="s">
        <v>97</v>
      </c>
      <c r="I28" s="14" t="s">
        <v>283</v>
      </c>
      <c r="J28" s="16" t="s">
        <v>282</v>
      </c>
      <c r="K28" s="1">
        <v>42828</v>
      </c>
      <c r="L28" s="34">
        <v>34200</v>
      </c>
      <c r="M28" s="27" t="s">
        <v>60</v>
      </c>
      <c r="N28" s="1">
        <v>42828</v>
      </c>
      <c r="O28" s="1">
        <v>43099</v>
      </c>
      <c r="P28" s="14" t="s">
        <v>43</v>
      </c>
      <c r="Q28" s="2" t="s">
        <v>40</v>
      </c>
      <c r="R28" s="19">
        <v>0</v>
      </c>
      <c r="S28" s="19">
        <v>0</v>
      </c>
      <c r="T28" s="14" t="s">
        <v>59</v>
      </c>
      <c r="U28" s="14" t="s">
        <v>40</v>
      </c>
      <c r="V28" s="14" t="s">
        <v>40</v>
      </c>
      <c r="W28" s="14" t="s">
        <v>40</v>
      </c>
      <c r="X28" s="14" t="s">
        <v>40</v>
      </c>
      <c r="Y28" s="1" t="s">
        <v>40</v>
      </c>
      <c r="Z28" s="1" t="s">
        <v>40</v>
      </c>
      <c r="AA28" s="20">
        <v>0</v>
      </c>
      <c r="AB28" s="20">
        <v>0</v>
      </c>
      <c r="AC28" s="19">
        <v>0</v>
      </c>
      <c r="AD28" s="19">
        <v>0</v>
      </c>
      <c r="AE28" s="21">
        <f t="shared" si="0"/>
        <v>34200</v>
      </c>
      <c r="AF28" s="19">
        <v>0</v>
      </c>
      <c r="AG28" s="19">
        <v>0</v>
      </c>
      <c r="AH28" s="21">
        <f t="shared" si="1"/>
        <v>0</v>
      </c>
      <c r="AI28" s="29"/>
      <c r="AJ28" s="27"/>
      <c r="AK28" s="30" t="s">
        <v>281</v>
      </c>
      <c r="AL28" s="27"/>
      <c r="AM28" s="30"/>
      <c r="AN28" s="31"/>
      <c r="AO28" s="32"/>
      <c r="AP28" s="33"/>
      <c r="AQ28" s="30"/>
      <c r="AR28" s="33"/>
      <c r="AS28" s="14"/>
      <c r="AT28" s="16"/>
      <c r="AU28" s="16"/>
      <c r="AV28" s="16"/>
      <c r="AW28" s="16"/>
      <c r="AX28" s="16"/>
      <c r="AY28" s="16"/>
      <c r="AZ28" s="16"/>
      <c r="BA28" s="16"/>
      <c r="BB28" s="16"/>
      <c r="BC28" s="16"/>
      <c r="BD28" s="16"/>
    </row>
    <row r="29" spans="1:56" ht="38.25" x14ac:dyDescent="0.25">
      <c r="A29" s="152">
        <f t="shared" si="2"/>
        <v>10</v>
      </c>
      <c r="B29" s="149" t="s">
        <v>265</v>
      </c>
      <c r="C29" s="14" t="s">
        <v>259</v>
      </c>
      <c r="D29" s="14" t="s">
        <v>236</v>
      </c>
      <c r="E29" s="14" t="s">
        <v>49</v>
      </c>
      <c r="F29" s="14" t="s">
        <v>280</v>
      </c>
      <c r="G29" s="27" t="s">
        <v>263</v>
      </c>
      <c r="H29" s="16" t="s">
        <v>91</v>
      </c>
      <c r="I29" s="14" t="s">
        <v>279</v>
      </c>
      <c r="J29" s="16" t="s">
        <v>278</v>
      </c>
      <c r="K29" s="1">
        <v>42852</v>
      </c>
      <c r="L29" s="34">
        <v>696851.95</v>
      </c>
      <c r="M29" s="27" t="s">
        <v>277</v>
      </c>
      <c r="N29" s="1">
        <v>42852</v>
      </c>
      <c r="O29" s="1">
        <v>43217</v>
      </c>
      <c r="P29" s="14" t="s">
        <v>43</v>
      </c>
      <c r="Q29" s="2"/>
      <c r="R29" s="19"/>
      <c r="S29" s="19"/>
      <c r="T29" s="14" t="s">
        <v>260</v>
      </c>
      <c r="U29" s="14" t="s">
        <v>40</v>
      </c>
      <c r="V29" s="14" t="s">
        <v>40</v>
      </c>
      <c r="W29" s="14" t="s">
        <v>40</v>
      </c>
      <c r="X29" s="14" t="s">
        <v>40</v>
      </c>
      <c r="Y29" s="1" t="s">
        <v>40</v>
      </c>
      <c r="Z29" s="1" t="s">
        <v>40</v>
      </c>
      <c r="AA29" s="20">
        <v>0</v>
      </c>
      <c r="AB29" s="20">
        <v>0</v>
      </c>
      <c r="AC29" s="19">
        <v>0</v>
      </c>
      <c r="AD29" s="19">
        <v>0</v>
      </c>
      <c r="AE29" s="21">
        <f t="shared" si="0"/>
        <v>696851.95</v>
      </c>
      <c r="AF29" s="19">
        <v>0</v>
      </c>
      <c r="AG29" s="19">
        <v>0</v>
      </c>
      <c r="AH29" s="21">
        <f t="shared" si="1"/>
        <v>0</v>
      </c>
      <c r="AI29" s="29" t="s">
        <v>259</v>
      </c>
      <c r="AJ29" s="27" t="s">
        <v>257</v>
      </c>
      <c r="AK29" s="30" t="s">
        <v>258</v>
      </c>
      <c r="AL29" s="27" t="s">
        <v>257</v>
      </c>
      <c r="AM29" s="30"/>
      <c r="AN29" s="31"/>
      <c r="AO29" s="32"/>
      <c r="AP29" s="33"/>
      <c r="AQ29" s="30"/>
      <c r="AR29" s="33"/>
      <c r="AS29" s="14"/>
      <c r="AT29" s="16"/>
      <c r="AU29" s="16"/>
      <c r="AV29" s="16"/>
      <c r="AW29" s="16"/>
      <c r="AX29" s="16"/>
      <c r="AY29" s="16"/>
      <c r="AZ29" s="16"/>
      <c r="BA29" s="16"/>
      <c r="BB29" s="16"/>
      <c r="BC29" s="16"/>
      <c r="BD29" s="16"/>
    </row>
    <row r="30" spans="1:56" ht="25.5" x14ac:dyDescent="0.25">
      <c r="A30" s="152">
        <f t="shared" si="2"/>
        <v>11</v>
      </c>
      <c r="B30" s="149" t="s">
        <v>265</v>
      </c>
      <c r="C30" s="14" t="s">
        <v>259</v>
      </c>
      <c r="D30" s="14" t="s">
        <v>236</v>
      </c>
      <c r="E30" s="14" t="s">
        <v>49</v>
      </c>
      <c r="F30" s="14" t="s">
        <v>276</v>
      </c>
      <c r="G30" s="27" t="s">
        <v>263</v>
      </c>
      <c r="H30" s="16" t="s">
        <v>86</v>
      </c>
      <c r="I30" s="14" t="s">
        <v>275</v>
      </c>
      <c r="J30" s="16" t="s">
        <v>274</v>
      </c>
      <c r="K30" s="1">
        <v>42852</v>
      </c>
      <c r="L30" s="34">
        <v>255380.6</v>
      </c>
      <c r="M30" s="27" t="s">
        <v>232</v>
      </c>
      <c r="N30" s="1">
        <v>42852</v>
      </c>
      <c r="O30" s="1">
        <v>43099</v>
      </c>
      <c r="P30" s="14" t="s">
        <v>43</v>
      </c>
      <c r="Q30" s="2"/>
      <c r="R30" s="19"/>
      <c r="S30" s="19"/>
      <c r="T30" s="14" t="s">
        <v>59</v>
      </c>
      <c r="U30" s="14" t="s">
        <v>40</v>
      </c>
      <c r="V30" s="14" t="s">
        <v>40</v>
      </c>
      <c r="W30" s="14" t="s">
        <v>40</v>
      </c>
      <c r="X30" s="14" t="s">
        <v>40</v>
      </c>
      <c r="Y30" s="1" t="s">
        <v>40</v>
      </c>
      <c r="Z30" s="1" t="s">
        <v>40</v>
      </c>
      <c r="AA30" s="20">
        <v>0</v>
      </c>
      <c r="AB30" s="20">
        <v>0</v>
      </c>
      <c r="AC30" s="19">
        <v>0</v>
      </c>
      <c r="AD30" s="19">
        <v>0</v>
      </c>
      <c r="AE30" s="21">
        <f t="shared" si="0"/>
        <v>255380.6</v>
      </c>
      <c r="AF30" s="19">
        <v>0</v>
      </c>
      <c r="AG30" s="19">
        <v>0</v>
      </c>
      <c r="AH30" s="21">
        <f t="shared" si="1"/>
        <v>0</v>
      </c>
      <c r="AI30" s="29" t="s">
        <v>259</v>
      </c>
      <c r="AJ30" s="27" t="s">
        <v>257</v>
      </c>
      <c r="AK30" s="30" t="s">
        <v>258</v>
      </c>
      <c r="AL30" s="27" t="s">
        <v>257</v>
      </c>
      <c r="AM30" s="30"/>
      <c r="AN30" s="31"/>
      <c r="AO30" s="32"/>
      <c r="AP30" s="33"/>
      <c r="AQ30" s="30"/>
      <c r="AR30" s="33"/>
      <c r="AS30" s="14"/>
      <c r="AT30" s="16"/>
      <c r="AU30" s="16"/>
      <c r="AV30" s="16"/>
      <c r="AW30" s="16"/>
      <c r="AX30" s="16"/>
      <c r="AY30" s="16"/>
      <c r="AZ30" s="16"/>
      <c r="BA30" s="16"/>
      <c r="BB30" s="16"/>
      <c r="BC30" s="16"/>
      <c r="BD30" s="16"/>
    </row>
    <row r="31" spans="1:56" ht="25.5" x14ac:dyDescent="0.25">
      <c r="A31" s="152">
        <f t="shared" si="2"/>
        <v>12</v>
      </c>
      <c r="B31" s="149" t="s">
        <v>265</v>
      </c>
      <c r="C31" s="14" t="s">
        <v>259</v>
      </c>
      <c r="D31" s="14" t="s">
        <v>236</v>
      </c>
      <c r="E31" s="14" t="s">
        <v>49</v>
      </c>
      <c r="F31" s="14" t="s">
        <v>273</v>
      </c>
      <c r="G31" s="27" t="s">
        <v>263</v>
      </c>
      <c r="H31" s="16" t="s">
        <v>80</v>
      </c>
      <c r="I31" s="14" t="s">
        <v>272</v>
      </c>
      <c r="J31" s="16" t="s">
        <v>271</v>
      </c>
      <c r="K31" s="1">
        <v>42852</v>
      </c>
      <c r="L31" s="28">
        <v>329098.5</v>
      </c>
      <c r="M31" s="27" t="s">
        <v>270</v>
      </c>
      <c r="N31" s="1">
        <v>42852</v>
      </c>
      <c r="O31" s="1">
        <v>43099</v>
      </c>
      <c r="P31" s="14" t="s">
        <v>43</v>
      </c>
      <c r="Q31" s="2"/>
      <c r="R31" s="19"/>
      <c r="S31" s="19"/>
      <c r="T31" s="14" t="s">
        <v>260</v>
      </c>
      <c r="U31" s="14" t="s">
        <v>40</v>
      </c>
      <c r="V31" s="14" t="s">
        <v>40</v>
      </c>
      <c r="W31" s="14" t="s">
        <v>40</v>
      </c>
      <c r="X31" s="14" t="s">
        <v>40</v>
      </c>
      <c r="Y31" s="1" t="s">
        <v>40</v>
      </c>
      <c r="Z31" s="1" t="s">
        <v>40</v>
      </c>
      <c r="AA31" s="20">
        <v>0</v>
      </c>
      <c r="AB31" s="20">
        <v>0</v>
      </c>
      <c r="AC31" s="19">
        <v>0</v>
      </c>
      <c r="AD31" s="19">
        <v>0</v>
      </c>
      <c r="AE31" s="21">
        <f t="shared" si="0"/>
        <v>329098.5</v>
      </c>
      <c r="AF31" s="19">
        <v>0</v>
      </c>
      <c r="AG31" s="19">
        <v>0</v>
      </c>
      <c r="AH31" s="21">
        <f t="shared" si="1"/>
        <v>0</v>
      </c>
      <c r="AI31" s="29" t="s">
        <v>259</v>
      </c>
      <c r="AJ31" s="27" t="s">
        <v>257</v>
      </c>
      <c r="AK31" s="30" t="s">
        <v>258</v>
      </c>
      <c r="AL31" s="27" t="s">
        <v>257</v>
      </c>
      <c r="AM31" s="30"/>
      <c r="AN31" s="31"/>
      <c r="AO31" s="32"/>
      <c r="AP31" s="33"/>
      <c r="AQ31" s="30"/>
      <c r="AR31" s="33"/>
      <c r="AS31" s="14"/>
      <c r="AT31" s="16"/>
      <c r="AU31" s="16"/>
      <c r="AV31" s="16"/>
      <c r="AW31" s="16"/>
      <c r="AX31" s="16"/>
      <c r="AY31" s="16"/>
      <c r="AZ31" s="16"/>
      <c r="BA31" s="16"/>
      <c r="BB31" s="16"/>
      <c r="BC31" s="16"/>
      <c r="BD31" s="16"/>
    </row>
    <row r="32" spans="1:56" ht="25.5" x14ac:dyDescent="0.25">
      <c r="A32" s="152">
        <f t="shared" si="2"/>
        <v>13</v>
      </c>
      <c r="B32" s="149" t="s">
        <v>265</v>
      </c>
      <c r="C32" s="14" t="s">
        <v>259</v>
      </c>
      <c r="D32" s="14" t="s">
        <v>236</v>
      </c>
      <c r="E32" s="14" t="s">
        <v>49</v>
      </c>
      <c r="F32" s="14" t="s">
        <v>269</v>
      </c>
      <c r="G32" s="27" t="s">
        <v>263</v>
      </c>
      <c r="H32" s="16" t="s">
        <v>71</v>
      </c>
      <c r="I32" s="14" t="s">
        <v>268</v>
      </c>
      <c r="J32" s="16" t="s">
        <v>267</v>
      </c>
      <c r="K32" s="1">
        <v>42852</v>
      </c>
      <c r="L32" s="34">
        <v>310000</v>
      </c>
      <c r="M32" s="27" t="s">
        <v>266</v>
      </c>
      <c r="N32" s="1">
        <v>42852</v>
      </c>
      <c r="O32" s="1">
        <v>43099</v>
      </c>
      <c r="P32" s="14" t="s">
        <v>43</v>
      </c>
      <c r="Q32" s="2"/>
      <c r="R32" s="19"/>
      <c r="S32" s="19"/>
      <c r="T32" s="14" t="s">
        <v>260</v>
      </c>
      <c r="U32" s="14" t="s">
        <v>40</v>
      </c>
      <c r="V32" s="14" t="s">
        <v>40</v>
      </c>
      <c r="W32" s="14" t="s">
        <v>40</v>
      </c>
      <c r="X32" s="14" t="s">
        <v>40</v>
      </c>
      <c r="Y32" s="1" t="s">
        <v>40</v>
      </c>
      <c r="Z32" s="1" t="s">
        <v>40</v>
      </c>
      <c r="AA32" s="20">
        <v>0</v>
      </c>
      <c r="AB32" s="20">
        <v>0</v>
      </c>
      <c r="AC32" s="19">
        <v>0</v>
      </c>
      <c r="AD32" s="19">
        <v>0</v>
      </c>
      <c r="AE32" s="21">
        <f t="shared" si="0"/>
        <v>310000</v>
      </c>
      <c r="AF32" s="19">
        <v>0</v>
      </c>
      <c r="AG32" s="19">
        <v>0</v>
      </c>
      <c r="AH32" s="21">
        <f t="shared" si="1"/>
        <v>0</v>
      </c>
      <c r="AI32" s="29" t="s">
        <v>259</v>
      </c>
      <c r="AJ32" s="27" t="s">
        <v>257</v>
      </c>
      <c r="AK32" s="30" t="s">
        <v>258</v>
      </c>
      <c r="AL32" s="27" t="s">
        <v>257</v>
      </c>
      <c r="AM32" s="30"/>
      <c r="AN32" s="31"/>
      <c r="AO32" s="32"/>
      <c r="AP32" s="33"/>
      <c r="AQ32" s="30"/>
      <c r="AR32" s="33"/>
      <c r="AS32" s="14"/>
      <c r="AT32" s="16"/>
      <c r="AU32" s="16"/>
      <c r="AV32" s="16"/>
      <c r="AW32" s="16"/>
      <c r="AX32" s="16"/>
      <c r="AY32" s="16"/>
      <c r="AZ32" s="16"/>
      <c r="BA32" s="16"/>
      <c r="BB32" s="16"/>
      <c r="BC32" s="16"/>
      <c r="BD32" s="16"/>
    </row>
    <row r="33" spans="1:56" ht="25.5" x14ac:dyDescent="0.25">
      <c r="A33" s="152">
        <f t="shared" si="2"/>
        <v>14</v>
      </c>
      <c r="B33" s="149" t="s">
        <v>265</v>
      </c>
      <c r="C33" s="14" t="s">
        <v>259</v>
      </c>
      <c r="D33" s="14" t="s">
        <v>236</v>
      </c>
      <c r="E33" s="14" t="s">
        <v>49</v>
      </c>
      <c r="F33" s="14" t="s">
        <v>264</v>
      </c>
      <c r="G33" s="27" t="s">
        <v>263</v>
      </c>
      <c r="H33" s="16" t="s">
        <v>74</v>
      </c>
      <c r="I33" s="14" t="s">
        <v>262</v>
      </c>
      <c r="J33" s="16" t="s">
        <v>261</v>
      </c>
      <c r="K33" s="1">
        <v>42852</v>
      </c>
      <c r="L33" s="34">
        <v>264010.5</v>
      </c>
      <c r="M33" s="27" t="s">
        <v>242</v>
      </c>
      <c r="N33" s="1">
        <v>42852</v>
      </c>
      <c r="O33" s="1">
        <v>43099</v>
      </c>
      <c r="P33" s="14" t="s">
        <v>43</v>
      </c>
      <c r="Q33" s="2"/>
      <c r="R33" s="19"/>
      <c r="S33" s="19"/>
      <c r="T33" s="14" t="s">
        <v>260</v>
      </c>
      <c r="U33" s="14" t="s">
        <v>40</v>
      </c>
      <c r="V33" s="14" t="s">
        <v>40</v>
      </c>
      <c r="W33" s="14" t="s">
        <v>40</v>
      </c>
      <c r="X33" s="14" t="s">
        <v>40</v>
      </c>
      <c r="Y33" s="1" t="s">
        <v>40</v>
      </c>
      <c r="Z33" s="1" t="s">
        <v>40</v>
      </c>
      <c r="AA33" s="20">
        <v>0</v>
      </c>
      <c r="AB33" s="20">
        <v>0</v>
      </c>
      <c r="AC33" s="19">
        <v>0</v>
      </c>
      <c r="AD33" s="19">
        <v>0</v>
      </c>
      <c r="AE33" s="21">
        <f t="shared" si="0"/>
        <v>264010.5</v>
      </c>
      <c r="AF33" s="19">
        <v>0</v>
      </c>
      <c r="AG33" s="19">
        <v>0</v>
      </c>
      <c r="AH33" s="21">
        <f t="shared" si="1"/>
        <v>0</v>
      </c>
      <c r="AI33" s="29" t="s">
        <v>259</v>
      </c>
      <c r="AJ33" s="27" t="s">
        <v>257</v>
      </c>
      <c r="AK33" s="30" t="s">
        <v>258</v>
      </c>
      <c r="AL33" s="27" t="s">
        <v>257</v>
      </c>
      <c r="AM33" s="30"/>
      <c r="AN33" s="31"/>
      <c r="AO33" s="32"/>
      <c r="AP33" s="33"/>
      <c r="AQ33" s="30"/>
      <c r="AR33" s="33"/>
      <c r="AS33" s="14"/>
      <c r="AT33" s="16"/>
      <c r="AU33" s="16"/>
      <c r="AV33" s="16"/>
      <c r="AW33" s="16"/>
      <c r="AX33" s="16"/>
      <c r="AY33" s="16"/>
      <c r="AZ33" s="16"/>
      <c r="BA33" s="16"/>
      <c r="BB33" s="16"/>
      <c r="BC33" s="16"/>
      <c r="BD33" s="16"/>
    </row>
    <row r="34" spans="1:56" ht="25.5" x14ac:dyDescent="0.25">
      <c r="A34" s="152">
        <f t="shared" si="2"/>
        <v>15</v>
      </c>
      <c r="B34" s="149" t="s">
        <v>256</v>
      </c>
      <c r="C34" s="15" t="s">
        <v>255</v>
      </c>
      <c r="D34" s="14" t="s">
        <v>236</v>
      </c>
      <c r="E34" s="14" t="s">
        <v>49</v>
      </c>
      <c r="F34" s="14" t="s">
        <v>254</v>
      </c>
      <c r="G34" s="27" t="s">
        <v>253</v>
      </c>
      <c r="H34" s="16" t="s">
        <v>68</v>
      </c>
      <c r="I34" s="14" t="s">
        <v>252</v>
      </c>
      <c r="J34" s="16" t="s">
        <v>251</v>
      </c>
      <c r="K34" s="1">
        <v>42858</v>
      </c>
      <c r="L34" s="34">
        <v>118615</v>
      </c>
      <c r="M34" s="27" t="s">
        <v>242</v>
      </c>
      <c r="N34" s="1">
        <v>42858</v>
      </c>
      <c r="O34" s="1">
        <v>43099</v>
      </c>
      <c r="P34" s="14" t="s">
        <v>43</v>
      </c>
      <c r="Q34" s="2" t="s">
        <v>40</v>
      </c>
      <c r="R34" s="19">
        <v>0</v>
      </c>
      <c r="S34" s="19">
        <v>0</v>
      </c>
      <c r="T34" s="14" t="s">
        <v>42</v>
      </c>
      <c r="U34" s="14" t="s">
        <v>40</v>
      </c>
      <c r="V34" s="14" t="s">
        <v>40</v>
      </c>
      <c r="W34" s="14" t="s">
        <v>40</v>
      </c>
      <c r="X34" s="14" t="s">
        <v>40</v>
      </c>
      <c r="Y34" s="1" t="s">
        <v>40</v>
      </c>
      <c r="Z34" s="1" t="s">
        <v>40</v>
      </c>
      <c r="AA34" s="20">
        <v>0</v>
      </c>
      <c r="AB34" s="20">
        <v>0</v>
      </c>
      <c r="AC34" s="19">
        <v>0</v>
      </c>
      <c r="AD34" s="19">
        <v>0</v>
      </c>
      <c r="AE34" s="21">
        <f t="shared" si="0"/>
        <v>118615</v>
      </c>
      <c r="AF34" s="19">
        <v>0</v>
      </c>
      <c r="AG34" s="19">
        <v>0</v>
      </c>
      <c r="AH34" s="21">
        <f t="shared" si="1"/>
        <v>0</v>
      </c>
      <c r="AI34" s="29" t="s">
        <v>250</v>
      </c>
      <c r="AJ34" s="27" t="s">
        <v>248</v>
      </c>
      <c r="AK34" s="30" t="s">
        <v>249</v>
      </c>
      <c r="AL34" s="27" t="s">
        <v>248</v>
      </c>
      <c r="AM34" s="30"/>
      <c r="AN34" s="31"/>
      <c r="AO34" s="32"/>
      <c r="AP34" s="33"/>
      <c r="AQ34" s="30"/>
      <c r="AR34" s="33"/>
      <c r="AS34" s="14"/>
      <c r="AT34" s="16"/>
      <c r="AU34" s="16"/>
      <c r="AV34" s="16"/>
      <c r="AW34" s="16"/>
      <c r="AX34" s="16"/>
      <c r="AY34" s="16"/>
      <c r="AZ34" s="16"/>
      <c r="BA34" s="16"/>
      <c r="BB34" s="16"/>
      <c r="BC34" s="16"/>
      <c r="BD34" s="16"/>
    </row>
    <row r="35" spans="1:56" ht="76.5" x14ac:dyDescent="0.25">
      <c r="A35" s="152">
        <f t="shared" si="2"/>
        <v>16</v>
      </c>
      <c r="B35" s="149" t="s">
        <v>247</v>
      </c>
      <c r="C35" s="15" t="s">
        <v>241</v>
      </c>
      <c r="D35" s="14" t="s">
        <v>236</v>
      </c>
      <c r="E35" s="14" t="s">
        <v>49</v>
      </c>
      <c r="F35" s="14" t="s">
        <v>246</v>
      </c>
      <c r="G35" s="27" t="s">
        <v>245</v>
      </c>
      <c r="H35" s="16" t="s">
        <v>62</v>
      </c>
      <c r="I35" s="14" t="s">
        <v>244</v>
      </c>
      <c r="J35" s="16" t="s">
        <v>243</v>
      </c>
      <c r="K35" s="1">
        <v>42859</v>
      </c>
      <c r="L35" s="34">
        <v>189350</v>
      </c>
      <c r="M35" s="27" t="s">
        <v>242</v>
      </c>
      <c r="N35" s="1">
        <v>42859</v>
      </c>
      <c r="O35" s="1">
        <v>43099</v>
      </c>
      <c r="P35" s="14" t="s">
        <v>43</v>
      </c>
      <c r="Q35" s="2"/>
      <c r="R35" s="19"/>
      <c r="S35" s="19"/>
      <c r="T35" s="14" t="s">
        <v>42</v>
      </c>
      <c r="U35" s="14" t="s">
        <v>40</v>
      </c>
      <c r="V35" s="14" t="s">
        <v>40</v>
      </c>
      <c r="W35" s="14" t="s">
        <v>40</v>
      </c>
      <c r="X35" s="14" t="s">
        <v>40</v>
      </c>
      <c r="Y35" s="1" t="s">
        <v>40</v>
      </c>
      <c r="Z35" s="1" t="s">
        <v>40</v>
      </c>
      <c r="AA35" s="20">
        <v>0</v>
      </c>
      <c r="AB35" s="20">
        <v>0</v>
      </c>
      <c r="AC35" s="19">
        <v>0</v>
      </c>
      <c r="AD35" s="19">
        <v>0</v>
      </c>
      <c r="AE35" s="21">
        <f t="shared" si="0"/>
        <v>189350</v>
      </c>
      <c r="AF35" s="19">
        <v>0</v>
      </c>
      <c r="AG35" s="19">
        <v>0</v>
      </c>
      <c r="AH35" s="21">
        <f t="shared" si="1"/>
        <v>0</v>
      </c>
      <c r="AI35" s="29" t="s">
        <v>241</v>
      </c>
      <c r="AJ35" s="27" t="s">
        <v>239</v>
      </c>
      <c r="AK35" s="30" t="s">
        <v>240</v>
      </c>
      <c r="AL35" s="27" t="s">
        <v>239</v>
      </c>
      <c r="AM35" s="30"/>
      <c r="AN35" s="31"/>
      <c r="AO35" s="32"/>
      <c r="AP35" s="33"/>
      <c r="AQ35" s="30"/>
      <c r="AR35" s="33"/>
      <c r="AS35" s="14"/>
      <c r="AT35" s="16"/>
      <c r="AU35" s="16"/>
      <c r="AV35" s="16"/>
      <c r="AW35" s="16"/>
      <c r="AX35" s="16"/>
      <c r="AY35" s="16"/>
      <c r="AZ35" s="16"/>
      <c r="BA35" s="16"/>
      <c r="BB35" s="16"/>
      <c r="BC35" s="16"/>
      <c r="BD35" s="16"/>
    </row>
    <row r="36" spans="1:56" ht="39" thickBot="1" x14ac:dyDescent="0.3">
      <c r="A36" s="153">
        <f t="shared" si="2"/>
        <v>17</v>
      </c>
      <c r="B36" s="149" t="s">
        <v>238</v>
      </c>
      <c r="C36" s="15" t="s">
        <v>237</v>
      </c>
      <c r="D36" s="14" t="s">
        <v>236</v>
      </c>
      <c r="E36" s="14" t="s">
        <v>49</v>
      </c>
      <c r="F36" s="14" t="s">
        <v>235</v>
      </c>
      <c r="G36" s="27" t="s">
        <v>234</v>
      </c>
      <c r="H36" s="15" t="s">
        <v>233</v>
      </c>
      <c r="I36" s="16" t="s">
        <v>149</v>
      </c>
      <c r="J36" s="16" t="s">
        <v>148</v>
      </c>
      <c r="K36" s="1">
        <v>42859</v>
      </c>
      <c r="L36" s="34">
        <v>47605</v>
      </c>
      <c r="M36" s="27" t="s">
        <v>232</v>
      </c>
      <c r="N36" s="1">
        <v>42859</v>
      </c>
      <c r="O36" s="1">
        <v>42734</v>
      </c>
      <c r="P36" s="14" t="s">
        <v>43</v>
      </c>
      <c r="Q36" s="2"/>
      <c r="R36" s="19"/>
      <c r="S36" s="19"/>
      <c r="T36" s="14" t="s">
        <v>59</v>
      </c>
      <c r="U36" s="14" t="s">
        <v>40</v>
      </c>
      <c r="V36" s="14" t="s">
        <v>40</v>
      </c>
      <c r="W36" s="14" t="s">
        <v>40</v>
      </c>
      <c r="X36" s="14" t="s">
        <v>40</v>
      </c>
      <c r="Y36" s="1" t="s">
        <v>40</v>
      </c>
      <c r="Z36" s="1" t="s">
        <v>40</v>
      </c>
      <c r="AA36" s="20">
        <v>0</v>
      </c>
      <c r="AB36" s="20">
        <v>0</v>
      </c>
      <c r="AC36" s="19">
        <v>0</v>
      </c>
      <c r="AD36" s="19">
        <v>0</v>
      </c>
      <c r="AE36" s="35">
        <f t="shared" si="0"/>
        <v>47605</v>
      </c>
      <c r="AF36" s="19">
        <v>0</v>
      </c>
      <c r="AG36" s="19">
        <f>1155+945</f>
        <v>2100</v>
      </c>
      <c r="AH36" s="21">
        <f t="shared" si="1"/>
        <v>2100</v>
      </c>
      <c r="AI36" s="29" t="s">
        <v>231</v>
      </c>
      <c r="AJ36" s="29" t="s">
        <v>230</v>
      </c>
      <c r="AK36" s="30" t="s">
        <v>229</v>
      </c>
      <c r="AL36" s="27" t="s">
        <v>228</v>
      </c>
      <c r="AM36" s="30"/>
      <c r="AN36" s="31"/>
      <c r="AO36" s="32"/>
      <c r="AP36" s="33"/>
      <c r="AQ36" s="30"/>
      <c r="AR36" s="33"/>
      <c r="AS36" s="14"/>
      <c r="AT36" s="16"/>
      <c r="AU36" s="16"/>
      <c r="AV36" s="16"/>
      <c r="AW36" s="16"/>
      <c r="AX36" s="16"/>
      <c r="AY36" s="16"/>
      <c r="AZ36" s="16"/>
      <c r="BA36" s="16"/>
      <c r="BB36" s="16"/>
      <c r="BC36" s="16"/>
      <c r="BD36" s="16"/>
    </row>
    <row r="37" spans="1:56" x14ac:dyDescent="0.25">
      <c r="A37" s="155"/>
      <c r="B37" s="56"/>
      <c r="C37" s="56"/>
      <c r="D37" s="57"/>
      <c r="E37" s="57"/>
      <c r="F37" s="6"/>
      <c r="G37" s="56"/>
      <c r="H37" s="56"/>
      <c r="I37" s="57"/>
      <c r="J37" s="57"/>
      <c r="K37" s="58"/>
      <c r="L37" s="59">
        <f>SUM(L31:L35)</f>
        <v>1211074</v>
      </c>
      <c r="M37" s="56"/>
      <c r="N37" s="58"/>
      <c r="O37" s="58"/>
      <c r="P37" s="57"/>
      <c r="Q37" s="57"/>
      <c r="R37" s="60"/>
      <c r="S37" s="60"/>
      <c r="T37" s="57"/>
      <c r="U37" s="57"/>
      <c r="V37" s="58"/>
      <c r="W37" s="57"/>
      <c r="X37" s="57"/>
      <c r="Y37" s="58"/>
      <c r="Z37" s="58"/>
      <c r="AA37" s="61"/>
      <c r="AB37" s="61"/>
      <c r="AC37" s="60">
        <f>SUM(AC31:AC35)</f>
        <v>0</v>
      </c>
      <c r="AD37" s="62">
        <f>SUM(AD31:AD35)</f>
        <v>0</v>
      </c>
      <c r="AE37" s="63">
        <f>SUM(AE31:AE35)</f>
        <v>1211074</v>
      </c>
      <c r="AF37" s="62">
        <f>SUM(AF31:AF35)</f>
        <v>0</v>
      </c>
      <c r="AG37" s="62">
        <f>SUM(AG31:AG36)</f>
        <v>2100</v>
      </c>
      <c r="AH37" s="62">
        <f>SUM(AH31:AH35)</f>
        <v>0</v>
      </c>
      <c r="AI37" s="56"/>
      <c r="AJ37" s="64"/>
      <c r="AK37" s="7"/>
      <c r="AL37" s="64"/>
      <c r="AM37" s="7"/>
      <c r="AN37" s="8"/>
      <c r="AO37" s="65"/>
      <c r="AP37" s="66"/>
      <c r="AQ37" s="65"/>
      <c r="AR37" s="66"/>
      <c r="AS37" s="57"/>
      <c r="AT37" s="67"/>
      <c r="AU37" s="67"/>
      <c r="AV37" s="67"/>
      <c r="AW37" s="67"/>
      <c r="AX37" s="67"/>
      <c r="AY37" s="67"/>
      <c r="AZ37" s="67"/>
      <c r="BA37" s="67"/>
      <c r="BB37" s="67"/>
      <c r="BC37" s="67"/>
      <c r="BD37" s="68"/>
    </row>
    <row r="38" spans="1:56" s="11" customFormat="1" ht="15.75" thickBot="1" x14ac:dyDescent="0.3">
      <c r="A38" s="157" t="s">
        <v>227</v>
      </c>
      <c r="B38" s="158"/>
      <c r="C38" s="158"/>
      <c r="D38" s="158"/>
      <c r="E38" s="158"/>
      <c r="F38" s="158"/>
      <c r="G38" s="158"/>
      <c r="H38" s="158"/>
      <c r="I38" s="158"/>
      <c r="J38" s="158"/>
      <c r="K38" s="158"/>
      <c r="L38" s="158"/>
      <c r="M38" s="158"/>
      <c r="N38" s="158"/>
      <c r="O38" s="158"/>
      <c r="P38" s="158"/>
      <c r="Q38" s="158"/>
      <c r="R38" s="158"/>
      <c r="S38" s="158"/>
      <c r="T38" s="158"/>
      <c r="U38" s="158"/>
      <c r="V38" s="158"/>
      <c r="W38" s="158"/>
      <c r="X38" s="158"/>
      <c r="Y38" s="158"/>
      <c r="Z38" s="158"/>
      <c r="AA38" s="158"/>
      <c r="AB38" s="158"/>
      <c r="AC38" s="158"/>
      <c r="AD38" s="158"/>
      <c r="AE38" s="158"/>
      <c r="AF38" s="158"/>
      <c r="AG38" s="158"/>
      <c r="AH38" s="158"/>
      <c r="AI38" s="158"/>
      <c r="AJ38" s="158"/>
      <c r="AK38" s="158"/>
      <c r="AL38" s="158"/>
      <c r="AM38" s="158"/>
      <c r="AN38" s="158"/>
      <c r="AO38" s="158"/>
      <c r="AP38" s="158"/>
      <c r="AQ38" s="158"/>
      <c r="AR38" s="158"/>
      <c r="AS38" s="158"/>
      <c r="AT38" s="158"/>
      <c r="AU38" s="158"/>
      <c r="AV38" s="158"/>
      <c r="AW38" s="158"/>
      <c r="AX38" s="158"/>
      <c r="AY38" s="158"/>
      <c r="AZ38" s="158"/>
      <c r="BA38" s="158"/>
      <c r="BB38" s="158"/>
      <c r="BC38" s="158"/>
      <c r="BD38" s="159"/>
    </row>
    <row r="39" spans="1:56" ht="38.25" x14ac:dyDescent="0.25">
      <c r="A39" s="151">
        <f>A36+1</f>
        <v>18</v>
      </c>
      <c r="B39" s="149" t="s">
        <v>226</v>
      </c>
      <c r="C39" s="14" t="s">
        <v>225</v>
      </c>
      <c r="D39" s="14" t="s">
        <v>173</v>
      </c>
      <c r="E39" s="14" t="s">
        <v>49</v>
      </c>
      <c r="F39" s="14" t="s">
        <v>224</v>
      </c>
      <c r="G39" s="27" t="s">
        <v>223</v>
      </c>
      <c r="H39" s="15" t="s">
        <v>222</v>
      </c>
      <c r="I39" s="14" t="s">
        <v>221</v>
      </c>
      <c r="J39" s="14" t="s">
        <v>220</v>
      </c>
      <c r="K39" s="1">
        <v>41470</v>
      </c>
      <c r="L39" s="19">
        <v>973627.92</v>
      </c>
      <c r="M39" s="27" t="s">
        <v>219</v>
      </c>
      <c r="N39" s="1">
        <v>42200</v>
      </c>
      <c r="O39" s="1">
        <v>42933</v>
      </c>
      <c r="P39" s="14" t="s">
        <v>43</v>
      </c>
      <c r="Q39" s="14" t="s">
        <v>40</v>
      </c>
      <c r="R39" s="19">
        <v>0</v>
      </c>
      <c r="S39" s="19">
        <v>0</v>
      </c>
      <c r="T39" s="14" t="s">
        <v>59</v>
      </c>
      <c r="U39" s="14" t="s">
        <v>208</v>
      </c>
      <c r="V39" s="1">
        <v>42202</v>
      </c>
      <c r="W39" s="14" t="s">
        <v>218</v>
      </c>
      <c r="X39" s="14" t="s">
        <v>165</v>
      </c>
      <c r="Y39" s="1">
        <v>42202</v>
      </c>
      <c r="Z39" s="1">
        <v>42566</v>
      </c>
      <c r="AA39" s="20">
        <v>0</v>
      </c>
      <c r="AB39" s="20">
        <v>0.24</v>
      </c>
      <c r="AC39" s="19">
        <v>0</v>
      </c>
      <c r="AD39" s="19">
        <v>237538.08</v>
      </c>
      <c r="AE39" s="35">
        <f t="shared" ref="AE39:AE44" si="3">(L39+AC39)-AD39</f>
        <v>736089.84000000008</v>
      </c>
      <c r="AF39" s="19">
        <v>2048174.12</v>
      </c>
      <c r="AG39" s="37">
        <f>61340.82+61340.62+61340.82+61340.82</f>
        <v>245363.08000000002</v>
      </c>
      <c r="AH39" s="37">
        <f t="shared" ref="AH39:AH44" si="4">AF39+AG39</f>
        <v>2293537.2000000002</v>
      </c>
      <c r="AI39" s="38" t="s">
        <v>40</v>
      </c>
      <c r="AJ39" s="38" t="s">
        <v>40</v>
      </c>
      <c r="AK39" s="38" t="s">
        <v>40</v>
      </c>
      <c r="AL39" s="38" t="s">
        <v>40</v>
      </c>
      <c r="AM39" s="39"/>
      <c r="AN39" s="39"/>
      <c r="AO39" s="40"/>
      <c r="AP39" s="3"/>
      <c r="AQ39" s="39"/>
      <c r="AR39" s="3"/>
      <c r="AS39" s="41"/>
      <c r="AT39" s="42"/>
      <c r="AU39" s="42"/>
      <c r="AV39" s="42"/>
      <c r="AW39" s="42"/>
      <c r="AX39" s="42"/>
      <c r="AY39" s="42"/>
      <c r="AZ39" s="42"/>
      <c r="BA39" s="42"/>
      <c r="BB39" s="42"/>
      <c r="BC39" s="42"/>
      <c r="BD39" s="42"/>
    </row>
    <row r="40" spans="1:56" ht="38.25" x14ac:dyDescent="0.25">
      <c r="A40" s="152">
        <f>A39+1</f>
        <v>19</v>
      </c>
      <c r="B40" s="149" t="s">
        <v>217</v>
      </c>
      <c r="C40" s="14" t="s">
        <v>216</v>
      </c>
      <c r="D40" s="14" t="s">
        <v>215</v>
      </c>
      <c r="E40" s="14" t="s">
        <v>49</v>
      </c>
      <c r="F40" s="14" t="s">
        <v>214</v>
      </c>
      <c r="G40" s="27" t="s">
        <v>213</v>
      </c>
      <c r="H40" s="15" t="s">
        <v>212</v>
      </c>
      <c r="I40" s="14" t="s">
        <v>211</v>
      </c>
      <c r="J40" s="14" t="s">
        <v>210</v>
      </c>
      <c r="K40" s="1">
        <v>41676</v>
      </c>
      <c r="L40" s="19">
        <v>11016</v>
      </c>
      <c r="M40" s="27" t="s">
        <v>209</v>
      </c>
      <c r="N40" s="1">
        <v>41676</v>
      </c>
      <c r="O40" s="1">
        <v>43138</v>
      </c>
      <c r="P40" s="14" t="s">
        <v>43</v>
      </c>
      <c r="Q40" s="14" t="s">
        <v>40</v>
      </c>
      <c r="R40" s="19">
        <v>0</v>
      </c>
      <c r="S40" s="19">
        <v>0</v>
      </c>
      <c r="T40" s="14" t="s">
        <v>59</v>
      </c>
      <c r="U40" s="14" t="s">
        <v>208</v>
      </c>
      <c r="V40" s="1">
        <v>42405</v>
      </c>
      <c r="W40" s="14" t="s">
        <v>207</v>
      </c>
      <c r="X40" s="14" t="s">
        <v>206</v>
      </c>
      <c r="Y40" s="1">
        <v>42405</v>
      </c>
      <c r="Z40" s="1">
        <v>42771</v>
      </c>
      <c r="AA40" s="20">
        <v>0</v>
      </c>
      <c r="AB40" s="20">
        <v>0</v>
      </c>
      <c r="AC40" s="19">
        <v>0</v>
      </c>
      <c r="AD40" s="19">
        <v>0</v>
      </c>
      <c r="AE40" s="35">
        <f t="shared" si="3"/>
        <v>11016</v>
      </c>
      <c r="AF40" s="19">
        <v>30294</v>
      </c>
      <c r="AG40" s="19">
        <v>0</v>
      </c>
      <c r="AH40" s="21">
        <f t="shared" si="4"/>
        <v>30294</v>
      </c>
      <c r="AI40" s="15" t="s">
        <v>205</v>
      </c>
      <c r="AJ40" s="27">
        <v>11109</v>
      </c>
      <c r="AK40" s="30" t="s">
        <v>204</v>
      </c>
      <c r="AL40" s="27">
        <v>11109</v>
      </c>
      <c r="AM40" s="30"/>
      <c r="AN40" s="31"/>
      <c r="AO40" s="32"/>
      <c r="AP40" s="33"/>
      <c r="AQ40" s="30"/>
      <c r="AR40" s="33"/>
      <c r="AS40" s="14"/>
      <c r="AT40" s="16"/>
      <c r="AU40" s="16"/>
      <c r="AV40" s="16"/>
      <c r="AW40" s="16"/>
      <c r="AX40" s="16"/>
      <c r="AY40" s="16"/>
      <c r="AZ40" s="16"/>
      <c r="BA40" s="16"/>
      <c r="BB40" s="16"/>
      <c r="BC40" s="16"/>
      <c r="BD40" s="16"/>
    </row>
    <row r="41" spans="1:56" ht="89.25" x14ac:dyDescent="0.25">
      <c r="A41" s="156">
        <f>A40+1</f>
        <v>20</v>
      </c>
      <c r="B41" s="150" t="s">
        <v>203</v>
      </c>
      <c r="C41" s="44" t="s">
        <v>202</v>
      </c>
      <c r="D41" s="44" t="s">
        <v>173</v>
      </c>
      <c r="E41" s="44" t="s">
        <v>49</v>
      </c>
      <c r="F41" s="44" t="s">
        <v>201</v>
      </c>
      <c r="G41" s="45" t="s">
        <v>200</v>
      </c>
      <c r="H41" s="46" t="s">
        <v>199</v>
      </c>
      <c r="I41" s="44" t="s">
        <v>198</v>
      </c>
      <c r="J41" s="44" t="s">
        <v>197</v>
      </c>
      <c r="K41" s="37" t="s">
        <v>196</v>
      </c>
      <c r="L41" s="37">
        <v>1919905.92</v>
      </c>
      <c r="M41" s="45" t="s">
        <v>195</v>
      </c>
      <c r="N41" s="3">
        <v>42457</v>
      </c>
      <c r="O41" s="3">
        <v>42822</v>
      </c>
      <c r="P41" s="44" t="s">
        <v>43</v>
      </c>
      <c r="Q41" s="41" t="s">
        <v>40</v>
      </c>
      <c r="R41" s="37">
        <v>0</v>
      </c>
      <c r="S41" s="37">
        <v>0</v>
      </c>
      <c r="T41" s="44" t="s">
        <v>59</v>
      </c>
      <c r="U41" s="44" t="s">
        <v>40</v>
      </c>
      <c r="V41" s="47" t="s">
        <v>40</v>
      </c>
      <c r="W41" s="44" t="s">
        <v>40</v>
      </c>
      <c r="X41" s="44" t="s">
        <v>40</v>
      </c>
      <c r="Y41" s="47" t="s">
        <v>40</v>
      </c>
      <c r="Z41" s="47" t="s">
        <v>40</v>
      </c>
      <c r="AA41" s="48">
        <v>0</v>
      </c>
      <c r="AB41" s="48">
        <v>0</v>
      </c>
      <c r="AC41" s="49">
        <v>0</v>
      </c>
      <c r="AD41" s="49">
        <v>0</v>
      </c>
      <c r="AE41" s="19">
        <f t="shared" si="3"/>
        <v>1919905.92</v>
      </c>
      <c r="AF41" s="19">
        <v>1279473.7</v>
      </c>
      <c r="AG41" s="19">
        <f>140053.75+140053.75+140053.75+166153.76</f>
        <v>586315.01</v>
      </c>
      <c r="AH41" s="21">
        <f t="shared" si="4"/>
        <v>1865788.71</v>
      </c>
      <c r="AI41" s="15" t="s">
        <v>40</v>
      </c>
      <c r="AJ41" s="27" t="s">
        <v>40</v>
      </c>
      <c r="AK41" s="30" t="s">
        <v>40</v>
      </c>
      <c r="AL41" s="38" t="s">
        <v>40</v>
      </c>
      <c r="AM41" s="39"/>
      <c r="AN41" s="39"/>
      <c r="AO41" s="40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</row>
    <row r="42" spans="1:56" ht="25.5" x14ac:dyDescent="0.25">
      <c r="A42" s="156">
        <f>A41+1</f>
        <v>21</v>
      </c>
      <c r="B42" s="150" t="s">
        <v>194</v>
      </c>
      <c r="C42" s="44" t="s">
        <v>193</v>
      </c>
      <c r="D42" s="41" t="s">
        <v>192</v>
      </c>
      <c r="E42" s="44" t="s">
        <v>49</v>
      </c>
      <c r="F42" s="44" t="s">
        <v>191</v>
      </c>
      <c r="G42" s="45" t="s">
        <v>40</v>
      </c>
      <c r="H42" s="46" t="s">
        <v>190</v>
      </c>
      <c r="I42" s="44" t="s">
        <v>189</v>
      </c>
      <c r="J42" s="44" t="s">
        <v>188</v>
      </c>
      <c r="K42" s="3">
        <v>42493</v>
      </c>
      <c r="L42" s="37">
        <v>142892.4</v>
      </c>
      <c r="M42" s="45" t="s">
        <v>187</v>
      </c>
      <c r="N42" s="3">
        <v>42493</v>
      </c>
      <c r="O42" s="3">
        <v>42858</v>
      </c>
      <c r="P42" s="44" t="s">
        <v>43</v>
      </c>
      <c r="Q42" s="4">
        <v>0</v>
      </c>
      <c r="R42" s="37">
        <v>0</v>
      </c>
      <c r="S42" s="37">
        <v>0</v>
      </c>
      <c r="T42" s="44" t="s">
        <v>59</v>
      </c>
      <c r="U42" s="44" t="s">
        <v>40</v>
      </c>
      <c r="V42" s="47" t="s">
        <v>40</v>
      </c>
      <c r="W42" s="44" t="s">
        <v>40</v>
      </c>
      <c r="X42" s="44" t="s">
        <v>40</v>
      </c>
      <c r="Y42" s="47" t="s">
        <v>40</v>
      </c>
      <c r="Z42" s="47" t="s">
        <v>40</v>
      </c>
      <c r="AA42" s="48">
        <v>0</v>
      </c>
      <c r="AB42" s="48">
        <v>0</v>
      </c>
      <c r="AC42" s="49">
        <v>0</v>
      </c>
      <c r="AD42" s="49">
        <v>0</v>
      </c>
      <c r="AE42" s="19">
        <f t="shared" si="3"/>
        <v>142892.4</v>
      </c>
      <c r="AF42" s="19">
        <v>83353.899999999994</v>
      </c>
      <c r="AG42" s="19">
        <f>11907.7+11907.7</f>
        <v>23815.4</v>
      </c>
      <c r="AH42" s="21">
        <f t="shared" si="4"/>
        <v>107169.29999999999</v>
      </c>
      <c r="AI42" s="15" t="s">
        <v>186</v>
      </c>
      <c r="AJ42" s="27" t="s">
        <v>184</v>
      </c>
      <c r="AK42" s="30" t="s">
        <v>185</v>
      </c>
      <c r="AL42" s="45" t="s">
        <v>184</v>
      </c>
      <c r="AM42" s="39"/>
      <c r="AN42" s="39"/>
      <c r="AO42" s="40"/>
      <c r="AP42" s="3"/>
      <c r="AQ42" s="39"/>
      <c r="AR42" s="3"/>
      <c r="AS42" s="41"/>
      <c r="AT42" s="42"/>
      <c r="AU42" s="42"/>
      <c r="AV42" s="42"/>
      <c r="AW42" s="42"/>
      <c r="AX42" s="42"/>
      <c r="AY42" s="42"/>
      <c r="AZ42" s="42"/>
      <c r="BA42" s="42"/>
      <c r="BB42" s="42"/>
      <c r="BC42" s="42"/>
      <c r="BD42" s="42"/>
    </row>
    <row r="43" spans="1:56" ht="63.75" x14ac:dyDescent="0.25">
      <c r="A43" s="156">
        <f>A42+1</f>
        <v>22</v>
      </c>
      <c r="B43" s="149" t="s">
        <v>183</v>
      </c>
      <c r="C43" s="14" t="s">
        <v>156</v>
      </c>
      <c r="D43" s="14" t="s">
        <v>182</v>
      </c>
      <c r="E43" s="44" t="s">
        <v>49</v>
      </c>
      <c r="F43" s="14" t="s">
        <v>181</v>
      </c>
      <c r="G43" s="45" t="s">
        <v>180</v>
      </c>
      <c r="H43" s="15" t="s">
        <v>116</v>
      </c>
      <c r="I43" s="14" t="s">
        <v>179</v>
      </c>
      <c r="J43" s="14" t="s">
        <v>178</v>
      </c>
      <c r="K43" s="5">
        <v>42828</v>
      </c>
      <c r="L43" s="50">
        <v>1409322.24</v>
      </c>
      <c r="M43" s="45" t="s">
        <v>69</v>
      </c>
      <c r="N43" s="5">
        <v>42828</v>
      </c>
      <c r="O43" s="5">
        <v>43193</v>
      </c>
      <c r="P43" s="44" t="s">
        <v>43</v>
      </c>
      <c r="Q43" s="4">
        <v>0</v>
      </c>
      <c r="R43" s="37">
        <v>0</v>
      </c>
      <c r="S43" s="37">
        <v>0</v>
      </c>
      <c r="T43" s="44" t="s">
        <v>59</v>
      </c>
      <c r="U43" s="44" t="s">
        <v>40</v>
      </c>
      <c r="V43" s="47" t="s">
        <v>40</v>
      </c>
      <c r="W43" s="44" t="s">
        <v>40</v>
      </c>
      <c r="X43" s="44" t="s">
        <v>40</v>
      </c>
      <c r="Y43" s="47" t="s">
        <v>40</v>
      </c>
      <c r="Z43" s="47" t="s">
        <v>40</v>
      </c>
      <c r="AA43" s="48">
        <v>0</v>
      </c>
      <c r="AB43" s="48">
        <v>0</v>
      </c>
      <c r="AC43" s="49">
        <v>0</v>
      </c>
      <c r="AD43" s="49">
        <v>0</v>
      </c>
      <c r="AE43" s="19">
        <f t="shared" si="3"/>
        <v>1409322.24</v>
      </c>
      <c r="AF43" s="19">
        <v>0</v>
      </c>
      <c r="AG43" s="19">
        <f>84010.4</f>
        <v>84010.4</v>
      </c>
      <c r="AH43" s="21">
        <f t="shared" si="4"/>
        <v>84010.4</v>
      </c>
      <c r="AI43" s="15" t="s">
        <v>156</v>
      </c>
      <c r="AJ43" s="27" t="s">
        <v>176</v>
      </c>
      <c r="AK43" s="30" t="s">
        <v>177</v>
      </c>
      <c r="AL43" s="27" t="s">
        <v>176</v>
      </c>
      <c r="AM43" s="51"/>
      <c r="AN43" s="51"/>
      <c r="AO43" s="52"/>
      <c r="AP43" s="5"/>
      <c r="AQ43" s="51"/>
      <c r="AR43" s="5"/>
      <c r="AS43" s="36"/>
      <c r="AT43" s="53"/>
      <c r="AU43" s="53"/>
      <c r="AV43" s="53"/>
      <c r="AW43" s="53"/>
      <c r="AX43" s="53"/>
      <c r="AY43" s="53"/>
      <c r="AZ43" s="53"/>
      <c r="BA43" s="53"/>
      <c r="BB43" s="53"/>
      <c r="BC43" s="53"/>
      <c r="BD43" s="53"/>
    </row>
    <row r="44" spans="1:56" ht="39" thickBot="1" x14ac:dyDescent="0.3">
      <c r="A44" s="153">
        <f>A43+1</f>
        <v>23</v>
      </c>
      <c r="B44" s="150" t="s">
        <v>175</v>
      </c>
      <c r="C44" s="44" t="s">
        <v>174</v>
      </c>
      <c r="D44" s="44" t="s">
        <v>173</v>
      </c>
      <c r="E44" s="44" t="s">
        <v>49</v>
      </c>
      <c r="F44" s="44" t="s">
        <v>172</v>
      </c>
      <c r="G44" s="45" t="s">
        <v>162</v>
      </c>
      <c r="H44" s="46" t="s">
        <v>171</v>
      </c>
      <c r="I44" s="44" t="s">
        <v>170</v>
      </c>
      <c r="J44" s="44" t="s">
        <v>169</v>
      </c>
      <c r="K44" s="47">
        <v>41029</v>
      </c>
      <c r="L44" s="54">
        <v>744807.52</v>
      </c>
      <c r="M44" s="45" t="s">
        <v>168</v>
      </c>
      <c r="N44" s="47">
        <v>42489</v>
      </c>
      <c r="O44" s="47">
        <v>42733</v>
      </c>
      <c r="P44" s="44" t="s">
        <v>43</v>
      </c>
      <c r="Q44" s="44" t="s">
        <v>40</v>
      </c>
      <c r="R44" s="54">
        <v>0</v>
      </c>
      <c r="S44" s="54">
        <v>0</v>
      </c>
      <c r="T44" s="44" t="s">
        <v>59</v>
      </c>
      <c r="U44" s="44" t="s">
        <v>167</v>
      </c>
      <c r="V44" s="47">
        <v>42734</v>
      </c>
      <c r="W44" s="45" t="s">
        <v>166</v>
      </c>
      <c r="X44" s="44" t="s">
        <v>165</v>
      </c>
      <c r="Y44" s="47">
        <v>43099</v>
      </c>
      <c r="Z44" s="47">
        <v>42855</v>
      </c>
      <c r="AA44" s="55">
        <v>0.10736916000000001</v>
      </c>
      <c r="AB44" s="48">
        <v>0</v>
      </c>
      <c r="AC44" s="54">
        <f>L44*AA44</f>
        <v>79969.3577840832</v>
      </c>
      <c r="AD44" s="54">
        <v>0</v>
      </c>
      <c r="AE44" s="54">
        <f t="shared" si="3"/>
        <v>824776.87778408325</v>
      </c>
      <c r="AF44" s="54">
        <v>4895947.93</v>
      </c>
      <c r="AG44" s="19">
        <f>69850.72+69850.72+92678.86+92689.86</f>
        <v>325070.15999999997</v>
      </c>
      <c r="AH44" s="54">
        <f t="shared" si="4"/>
        <v>5221018.09</v>
      </c>
      <c r="AI44" s="46" t="s">
        <v>164</v>
      </c>
      <c r="AJ44" s="45" t="s">
        <v>162</v>
      </c>
      <c r="AK44" s="38" t="s">
        <v>163</v>
      </c>
      <c r="AL44" s="45" t="s">
        <v>162</v>
      </c>
      <c r="AM44" s="38"/>
      <c r="AN44" s="38"/>
      <c r="AO44" s="45"/>
      <c r="AP44" s="47"/>
      <c r="AQ44" s="38"/>
      <c r="AR44" s="47"/>
      <c r="AS44" s="44"/>
      <c r="AT44" s="43"/>
      <c r="AU44" s="43"/>
      <c r="AV44" s="43"/>
      <c r="AW44" s="43"/>
      <c r="AX44" s="43"/>
      <c r="AY44" s="43"/>
      <c r="AZ44" s="43"/>
      <c r="BA44" s="43"/>
      <c r="BB44" s="43"/>
      <c r="BC44" s="43"/>
      <c r="BD44" s="43"/>
    </row>
    <row r="45" spans="1:56" x14ac:dyDescent="0.25">
      <c r="A45" s="155"/>
      <c r="B45" s="56"/>
      <c r="C45" s="56"/>
      <c r="D45" s="57"/>
      <c r="E45" s="57"/>
      <c r="F45" s="6"/>
      <c r="G45" s="56"/>
      <c r="H45" s="56"/>
      <c r="I45" s="57"/>
      <c r="J45" s="57"/>
      <c r="K45" s="58"/>
      <c r="L45" s="59">
        <f>SUM(L39:L43)</f>
        <v>4456764.4799999995</v>
      </c>
      <c r="M45" s="56"/>
      <c r="N45" s="58"/>
      <c r="O45" s="58"/>
      <c r="P45" s="57"/>
      <c r="Q45" s="57"/>
      <c r="R45" s="60"/>
      <c r="S45" s="60"/>
      <c r="T45" s="57"/>
      <c r="U45" s="57"/>
      <c r="V45" s="58"/>
      <c r="W45" s="57"/>
      <c r="X45" s="57"/>
      <c r="Y45" s="58"/>
      <c r="Z45" s="58"/>
      <c r="AA45" s="61"/>
      <c r="AB45" s="61"/>
      <c r="AC45" s="60">
        <f>SUM(AC39:AC43)</f>
        <v>0</v>
      </c>
      <c r="AD45" s="62">
        <f>SUM(AD39:AD43)</f>
        <v>237538.08</v>
      </c>
      <c r="AE45" s="63">
        <f>SUM(AE39:AE43)</f>
        <v>4219226.3999999994</v>
      </c>
      <c r="AF45" s="62">
        <f>SUM(AF39:AF43)</f>
        <v>3441295.72</v>
      </c>
      <c r="AG45" s="62">
        <f>SUM(AG39:AG44)</f>
        <v>1264574.05</v>
      </c>
      <c r="AH45" s="62">
        <f>SUM(AH39:AH43)</f>
        <v>4380799.6100000003</v>
      </c>
      <c r="AI45" s="56"/>
      <c r="AJ45" s="64"/>
      <c r="AK45" s="7"/>
      <c r="AL45" s="64"/>
      <c r="AM45" s="7"/>
      <c r="AN45" s="8"/>
      <c r="AO45" s="65"/>
      <c r="AP45" s="66"/>
      <c r="AQ45" s="65"/>
      <c r="AR45" s="66"/>
      <c r="AS45" s="57"/>
      <c r="AT45" s="67"/>
      <c r="AU45" s="67"/>
      <c r="AV45" s="67"/>
      <c r="AW45" s="67"/>
      <c r="AX45" s="67"/>
      <c r="AY45" s="67"/>
      <c r="AZ45" s="67"/>
      <c r="BA45" s="67"/>
      <c r="BB45" s="67"/>
      <c r="BC45" s="67"/>
      <c r="BD45" s="68"/>
    </row>
    <row r="46" spans="1:56" s="154" customFormat="1" ht="15.75" thickBot="1" x14ac:dyDescent="0.3">
      <c r="A46" s="160" t="s">
        <v>161</v>
      </c>
      <c r="B46" s="161"/>
      <c r="C46" s="161"/>
      <c r="D46" s="161"/>
      <c r="E46" s="161"/>
      <c r="F46" s="161"/>
      <c r="G46" s="161"/>
      <c r="H46" s="161"/>
      <c r="I46" s="161"/>
      <c r="J46" s="161"/>
      <c r="K46" s="161"/>
      <c r="L46" s="161"/>
      <c r="M46" s="161"/>
      <c r="N46" s="161"/>
      <c r="O46" s="161"/>
      <c r="P46" s="161"/>
      <c r="Q46" s="161"/>
      <c r="R46" s="161"/>
      <c r="S46" s="161"/>
      <c r="T46" s="161"/>
      <c r="U46" s="161"/>
      <c r="V46" s="161"/>
      <c r="W46" s="161"/>
      <c r="X46" s="161"/>
      <c r="Y46" s="161"/>
      <c r="Z46" s="161"/>
      <c r="AA46" s="161"/>
      <c r="AB46" s="161"/>
      <c r="AC46" s="161"/>
      <c r="AD46" s="161"/>
      <c r="AE46" s="161"/>
      <c r="AF46" s="161"/>
      <c r="AG46" s="161"/>
      <c r="AH46" s="161"/>
      <c r="AI46" s="161"/>
      <c r="AJ46" s="161"/>
      <c r="AK46" s="161"/>
      <c r="AL46" s="161"/>
      <c r="AM46" s="161"/>
      <c r="AN46" s="161"/>
      <c r="AO46" s="161"/>
      <c r="AP46" s="161"/>
      <c r="AQ46" s="161"/>
      <c r="AR46" s="161"/>
      <c r="AS46" s="161"/>
      <c r="AT46" s="161"/>
      <c r="AU46" s="161"/>
      <c r="AV46" s="161"/>
      <c r="AW46" s="161"/>
      <c r="AX46" s="161"/>
      <c r="AY46" s="161"/>
      <c r="AZ46" s="161"/>
      <c r="BA46" s="161"/>
      <c r="BB46" s="161"/>
      <c r="BC46" s="161"/>
      <c r="BD46" s="162"/>
    </row>
    <row r="47" spans="1:56" ht="51" x14ac:dyDescent="0.25">
      <c r="A47" s="151">
        <f>A44+1</f>
        <v>24</v>
      </c>
      <c r="B47" s="149" t="s">
        <v>159</v>
      </c>
      <c r="C47" s="14" t="s">
        <v>159</v>
      </c>
      <c r="D47" s="14" t="s">
        <v>50</v>
      </c>
      <c r="E47" s="14" t="s">
        <v>49</v>
      </c>
      <c r="F47" s="14" t="s">
        <v>158</v>
      </c>
      <c r="G47" s="27" t="s">
        <v>157</v>
      </c>
      <c r="H47" s="15" t="s">
        <v>156</v>
      </c>
      <c r="I47" s="14" t="s">
        <v>155</v>
      </c>
      <c r="J47" s="14" t="s">
        <v>154</v>
      </c>
      <c r="K47" s="1">
        <v>42808</v>
      </c>
      <c r="L47" s="19">
        <v>7820</v>
      </c>
      <c r="M47" s="1" t="s">
        <v>151</v>
      </c>
      <c r="N47" s="1">
        <v>42808</v>
      </c>
      <c r="O47" s="1">
        <v>43099</v>
      </c>
      <c r="P47" s="14" t="s">
        <v>43</v>
      </c>
      <c r="Q47" s="14" t="s">
        <v>40</v>
      </c>
      <c r="R47" s="19">
        <v>0</v>
      </c>
      <c r="S47" s="19">
        <v>0</v>
      </c>
      <c r="T47" s="14" t="s">
        <v>53</v>
      </c>
      <c r="U47" s="14" t="s">
        <v>40</v>
      </c>
      <c r="V47" s="14" t="s">
        <v>40</v>
      </c>
      <c r="W47" s="14" t="s">
        <v>40</v>
      </c>
      <c r="X47" s="14" t="s">
        <v>40</v>
      </c>
      <c r="Y47" s="47" t="s">
        <v>40</v>
      </c>
      <c r="Z47" s="47" t="s">
        <v>40</v>
      </c>
      <c r="AA47" s="48">
        <v>0</v>
      </c>
      <c r="AB47" s="48">
        <v>0</v>
      </c>
      <c r="AC47" s="19">
        <v>0</v>
      </c>
      <c r="AD47" s="19">
        <v>0</v>
      </c>
      <c r="AE47" s="19">
        <f t="shared" ref="AE47:AE62" si="5">(L47+AC47)-AD47</f>
        <v>7820</v>
      </c>
      <c r="AF47" s="19">
        <v>0</v>
      </c>
      <c r="AG47" s="19">
        <v>0</v>
      </c>
      <c r="AH47" s="21">
        <f t="shared" ref="AH47:AH65" si="6">AF47+AG47</f>
        <v>0</v>
      </c>
      <c r="AI47" s="30" t="s">
        <v>40</v>
      </c>
      <c r="AJ47" s="30" t="s">
        <v>40</v>
      </c>
      <c r="AK47" s="30" t="s">
        <v>40</v>
      </c>
      <c r="AL47" s="31" t="s">
        <v>40</v>
      </c>
      <c r="AM47" s="30" t="s">
        <v>40</v>
      </c>
      <c r="AN47" s="30" t="s">
        <v>40</v>
      </c>
      <c r="AO47" s="27" t="s">
        <v>40</v>
      </c>
      <c r="AP47" s="1" t="s">
        <v>40</v>
      </c>
      <c r="AQ47" s="27" t="s">
        <v>40</v>
      </c>
      <c r="AR47" s="1" t="s">
        <v>40</v>
      </c>
      <c r="AS47" s="1" t="s">
        <v>40</v>
      </c>
      <c r="AT47" s="1" t="s">
        <v>40</v>
      </c>
      <c r="AU47" s="1" t="s">
        <v>40</v>
      </c>
      <c r="AV47" s="1" t="s">
        <v>40</v>
      </c>
      <c r="AW47" s="1" t="s">
        <v>40</v>
      </c>
      <c r="AX47" s="1" t="s">
        <v>40</v>
      </c>
      <c r="AY47" s="1" t="s">
        <v>40</v>
      </c>
      <c r="AZ47" s="1" t="s">
        <v>40</v>
      </c>
      <c r="BA47" s="1" t="s">
        <v>40</v>
      </c>
      <c r="BB47" s="1" t="s">
        <v>40</v>
      </c>
      <c r="BC47" s="1" t="s">
        <v>40</v>
      </c>
      <c r="BD47" s="16"/>
    </row>
    <row r="48" spans="1:56" ht="25.5" x14ac:dyDescent="0.25">
      <c r="A48" s="152">
        <f t="shared" ref="A48:A65" si="7">A47+1</f>
        <v>25</v>
      </c>
      <c r="B48" s="149" t="s">
        <v>153</v>
      </c>
      <c r="C48" s="14" t="s">
        <v>153</v>
      </c>
      <c r="D48" s="14" t="s">
        <v>50</v>
      </c>
      <c r="E48" s="14" t="s">
        <v>49</v>
      </c>
      <c r="F48" s="16" t="s">
        <v>152</v>
      </c>
      <c r="G48" s="15" t="s">
        <v>151</v>
      </c>
      <c r="H48" s="15" t="s">
        <v>150</v>
      </c>
      <c r="I48" s="14" t="s">
        <v>149</v>
      </c>
      <c r="J48" s="14" t="s">
        <v>148</v>
      </c>
      <c r="K48" s="1">
        <v>42823</v>
      </c>
      <c r="L48" s="69">
        <v>7920</v>
      </c>
      <c r="M48" s="1" t="s">
        <v>137</v>
      </c>
      <c r="N48" s="1">
        <v>42823</v>
      </c>
      <c r="O48" s="1">
        <v>43099</v>
      </c>
      <c r="P48" s="14" t="s">
        <v>43</v>
      </c>
      <c r="Q48" s="14" t="s">
        <v>40</v>
      </c>
      <c r="R48" s="19">
        <v>0</v>
      </c>
      <c r="S48" s="19">
        <v>0</v>
      </c>
      <c r="T48" s="14" t="s">
        <v>42</v>
      </c>
      <c r="U48" s="14" t="s">
        <v>40</v>
      </c>
      <c r="V48" s="14" t="s">
        <v>40</v>
      </c>
      <c r="W48" s="14" t="s">
        <v>40</v>
      </c>
      <c r="X48" s="14" t="s">
        <v>40</v>
      </c>
      <c r="Y48" s="47" t="s">
        <v>40</v>
      </c>
      <c r="Z48" s="47" t="s">
        <v>40</v>
      </c>
      <c r="AA48" s="48">
        <v>0</v>
      </c>
      <c r="AB48" s="48">
        <v>0</v>
      </c>
      <c r="AC48" s="49">
        <v>0</v>
      </c>
      <c r="AD48" s="49">
        <v>0</v>
      </c>
      <c r="AE48" s="19">
        <f t="shared" si="5"/>
        <v>7920</v>
      </c>
      <c r="AF48" s="19">
        <v>0</v>
      </c>
      <c r="AG48" s="19">
        <v>0</v>
      </c>
      <c r="AH48" s="21">
        <f t="shared" si="6"/>
        <v>0</v>
      </c>
      <c r="AI48" s="30"/>
      <c r="AJ48" s="30"/>
      <c r="AK48" s="30"/>
      <c r="AL48" s="31"/>
      <c r="AM48" s="30"/>
      <c r="AN48" s="31"/>
      <c r="AO48" s="32"/>
      <c r="AP48" s="33"/>
      <c r="AQ48" s="31"/>
      <c r="AR48" s="33"/>
      <c r="AS48" s="14"/>
      <c r="AT48" s="16"/>
      <c r="AU48" s="16"/>
      <c r="AV48" s="16"/>
      <c r="AW48" s="16"/>
      <c r="AX48" s="16"/>
      <c r="AY48" s="16"/>
      <c r="AZ48" s="16"/>
      <c r="BA48" s="16"/>
      <c r="BB48" s="16"/>
      <c r="BC48" s="16"/>
      <c r="BD48" s="16"/>
    </row>
    <row r="49" spans="1:56" ht="51" x14ac:dyDescent="0.25">
      <c r="A49" s="152">
        <f t="shared" si="7"/>
        <v>26</v>
      </c>
      <c r="B49" s="149" t="s">
        <v>147</v>
      </c>
      <c r="C49" s="14" t="s">
        <v>147</v>
      </c>
      <c r="D49" s="14" t="s">
        <v>50</v>
      </c>
      <c r="E49" s="14" t="s">
        <v>49</v>
      </c>
      <c r="F49" s="14" t="s">
        <v>146</v>
      </c>
      <c r="G49" s="15" t="s">
        <v>145</v>
      </c>
      <c r="H49" s="15" t="s">
        <v>144</v>
      </c>
      <c r="I49" s="14" t="s">
        <v>143</v>
      </c>
      <c r="J49" s="14" t="s">
        <v>142</v>
      </c>
      <c r="K49" s="1">
        <v>42823</v>
      </c>
      <c r="L49" s="70">
        <v>6933.06</v>
      </c>
      <c r="M49" s="1" t="s">
        <v>141</v>
      </c>
      <c r="N49" s="1">
        <v>42823</v>
      </c>
      <c r="O49" s="1">
        <v>43099</v>
      </c>
      <c r="P49" s="14" t="s">
        <v>43</v>
      </c>
      <c r="Q49" s="14" t="s">
        <v>40</v>
      </c>
      <c r="R49" s="19">
        <v>0</v>
      </c>
      <c r="S49" s="19">
        <v>0</v>
      </c>
      <c r="T49" s="14" t="s">
        <v>140</v>
      </c>
      <c r="U49" s="14" t="s">
        <v>40</v>
      </c>
      <c r="V49" s="14" t="s">
        <v>40</v>
      </c>
      <c r="W49" s="14" t="s">
        <v>40</v>
      </c>
      <c r="X49" s="14" t="s">
        <v>40</v>
      </c>
      <c r="Y49" s="47" t="s">
        <v>40</v>
      </c>
      <c r="Z49" s="47" t="s">
        <v>40</v>
      </c>
      <c r="AA49" s="48">
        <v>0</v>
      </c>
      <c r="AB49" s="48">
        <v>0</v>
      </c>
      <c r="AC49" s="49">
        <v>0</v>
      </c>
      <c r="AD49" s="49">
        <v>0</v>
      </c>
      <c r="AE49" s="19">
        <f t="shared" si="5"/>
        <v>6933.06</v>
      </c>
      <c r="AF49" s="19">
        <v>0</v>
      </c>
      <c r="AG49" s="19">
        <v>6933.06</v>
      </c>
      <c r="AH49" s="21">
        <f t="shared" si="6"/>
        <v>6933.06</v>
      </c>
      <c r="AI49" s="30"/>
      <c r="AJ49" s="30"/>
      <c r="AK49" s="30"/>
      <c r="AL49" s="31"/>
      <c r="AM49" s="30"/>
      <c r="AN49" s="31"/>
      <c r="AO49" s="32"/>
      <c r="AP49" s="33"/>
      <c r="AQ49" s="31"/>
      <c r="AR49" s="33"/>
      <c r="AS49" s="14"/>
      <c r="AT49" s="16"/>
      <c r="AU49" s="16"/>
      <c r="AV49" s="16"/>
      <c r="AW49" s="16"/>
      <c r="AX49" s="16"/>
      <c r="AY49" s="16"/>
      <c r="AZ49" s="16"/>
      <c r="BA49" s="16"/>
      <c r="BB49" s="16"/>
      <c r="BC49" s="16"/>
      <c r="BD49" s="16"/>
    </row>
    <row r="50" spans="1:56" ht="25.5" x14ac:dyDescent="0.25">
      <c r="A50" s="152">
        <f t="shared" si="7"/>
        <v>27</v>
      </c>
      <c r="B50" s="149" t="s">
        <v>139</v>
      </c>
      <c r="C50" s="14" t="s">
        <v>139</v>
      </c>
      <c r="D50" s="14" t="s">
        <v>50</v>
      </c>
      <c r="E50" s="14" t="s">
        <v>49</v>
      </c>
      <c r="F50" s="14" t="s">
        <v>138</v>
      </c>
      <c r="G50" s="15" t="s">
        <v>137</v>
      </c>
      <c r="H50" s="15" t="s">
        <v>136</v>
      </c>
      <c r="I50" s="14" t="s">
        <v>135</v>
      </c>
      <c r="J50" s="14" t="s">
        <v>134</v>
      </c>
      <c r="K50" s="1">
        <v>42797</v>
      </c>
      <c r="L50" s="70">
        <v>7900</v>
      </c>
      <c r="M50" s="1" t="s">
        <v>126</v>
      </c>
      <c r="N50" s="1">
        <v>42828</v>
      </c>
      <c r="O50" s="1">
        <v>43099</v>
      </c>
      <c r="P50" s="14" t="s">
        <v>43</v>
      </c>
      <c r="Q50" s="14" t="s">
        <v>40</v>
      </c>
      <c r="R50" s="19">
        <v>0</v>
      </c>
      <c r="S50" s="19">
        <v>0</v>
      </c>
      <c r="T50" s="14" t="s">
        <v>133</v>
      </c>
      <c r="U50" s="14" t="s">
        <v>40</v>
      </c>
      <c r="V50" s="14" t="s">
        <v>40</v>
      </c>
      <c r="W50" s="14" t="s">
        <v>40</v>
      </c>
      <c r="X50" s="14" t="s">
        <v>40</v>
      </c>
      <c r="Y50" s="47" t="s">
        <v>40</v>
      </c>
      <c r="Z50" s="47" t="s">
        <v>40</v>
      </c>
      <c r="AA50" s="48">
        <v>0</v>
      </c>
      <c r="AB50" s="48">
        <v>0</v>
      </c>
      <c r="AC50" s="49">
        <v>0</v>
      </c>
      <c r="AD50" s="49">
        <v>0</v>
      </c>
      <c r="AE50" s="19">
        <f t="shared" si="5"/>
        <v>7900</v>
      </c>
      <c r="AF50" s="19">
        <v>0</v>
      </c>
      <c r="AG50" s="19">
        <v>7900</v>
      </c>
      <c r="AH50" s="21">
        <f t="shared" si="6"/>
        <v>7900</v>
      </c>
      <c r="AI50" s="30"/>
      <c r="AJ50" s="30"/>
      <c r="AK50" s="30"/>
      <c r="AL50" s="31"/>
      <c r="AM50" s="30"/>
      <c r="AN50" s="31"/>
      <c r="AO50" s="32"/>
      <c r="AP50" s="33"/>
      <c r="AQ50" s="31"/>
      <c r="AR50" s="33"/>
      <c r="AS50" s="14"/>
      <c r="AT50" s="16"/>
      <c r="AU50" s="16"/>
      <c r="AV50" s="16"/>
      <c r="AW50" s="16"/>
      <c r="AX50" s="16"/>
      <c r="AY50" s="16"/>
      <c r="AZ50" s="16"/>
      <c r="BA50" s="16"/>
      <c r="BB50" s="16"/>
      <c r="BC50" s="16"/>
      <c r="BD50" s="16"/>
    </row>
    <row r="51" spans="1:56" ht="38.25" x14ac:dyDescent="0.25">
      <c r="A51" s="152">
        <f t="shared" si="7"/>
        <v>28</v>
      </c>
      <c r="B51" s="149" t="s">
        <v>132</v>
      </c>
      <c r="C51" s="14" t="s">
        <v>132</v>
      </c>
      <c r="D51" s="14" t="s">
        <v>50</v>
      </c>
      <c r="E51" s="14" t="s">
        <v>49</v>
      </c>
      <c r="F51" s="14" t="s">
        <v>131</v>
      </c>
      <c r="G51" s="15" t="s">
        <v>130</v>
      </c>
      <c r="H51" s="15" t="s">
        <v>129</v>
      </c>
      <c r="I51" s="14" t="s">
        <v>128</v>
      </c>
      <c r="J51" s="14" t="s">
        <v>127</v>
      </c>
      <c r="K51" s="1">
        <v>42828</v>
      </c>
      <c r="L51" s="70">
        <v>4500</v>
      </c>
      <c r="M51" s="1" t="s">
        <v>126</v>
      </c>
      <c r="N51" s="1">
        <v>42828</v>
      </c>
      <c r="O51" s="1">
        <v>43099</v>
      </c>
      <c r="P51" s="14" t="s">
        <v>43</v>
      </c>
      <c r="Q51" s="14" t="s">
        <v>40</v>
      </c>
      <c r="R51" s="19">
        <v>0</v>
      </c>
      <c r="S51" s="19">
        <v>0</v>
      </c>
      <c r="T51" s="14" t="s">
        <v>125</v>
      </c>
      <c r="U51" s="14" t="s">
        <v>40</v>
      </c>
      <c r="V51" s="14" t="s">
        <v>40</v>
      </c>
      <c r="W51" s="14" t="s">
        <v>40</v>
      </c>
      <c r="X51" s="14" t="s">
        <v>40</v>
      </c>
      <c r="Y51" s="47" t="s">
        <v>40</v>
      </c>
      <c r="Z51" s="47" t="s">
        <v>40</v>
      </c>
      <c r="AA51" s="48">
        <v>0</v>
      </c>
      <c r="AB51" s="48">
        <v>0</v>
      </c>
      <c r="AC51" s="49">
        <v>0</v>
      </c>
      <c r="AD51" s="49">
        <v>0</v>
      </c>
      <c r="AE51" s="19">
        <f t="shared" si="5"/>
        <v>4500</v>
      </c>
      <c r="AF51" s="19">
        <v>0</v>
      </c>
      <c r="AG51" s="19">
        <v>0</v>
      </c>
      <c r="AH51" s="21">
        <f t="shared" si="6"/>
        <v>0</v>
      </c>
      <c r="AI51" s="30"/>
      <c r="AJ51" s="30"/>
      <c r="AK51" s="30"/>
      <c r="AL51" s="31"/>
      <c r="AM51" s="30"/>
      <c r="AN51" s="31"/>
      <c r="AO51" s="32"/>
      <c r="AP51" s="33"/>
      <c r="AQ51" s="31"/>
      <c r="AR51" s="33"/>
      <c r="AS51" s="14"/>
      <c r="AT51" s="16"/>
      <c r="AU51" s="16"/>
      <c r="AV51" s="16"/>
      <c r="AW51" s="16"/>
      <c r="AX51" s="16"/>
      <c r="AY51" s="16"/>
      <c r="AZ51" s="16"/>
      <c r="BA51" s="16"/>
      <c r="BB51" s="16"/>
      <c r="BC51" s="16"/>
      <c r="BD51" s="16"/>
    </row>
    <row r="52" spans="1:56" ht="38.25" x14ac:dyDescent="0.25">
      <c r="A52" s="152">
        <f t="shared" si="7"/>
        <v>29</v>
      </c>
      <c r="B52" s="149" t="s">
        <v>124</v>
      </c>
      <c r="C52" s="14" t="s">
        <v>124</v>
      </c>
      <c r="D52" s="14" t="s">
        <v>50</v>
      </c>
      <c r="E52" s="14" t="s">
        <v>49</v>
      </c>
      <c r="F52" s="14" t="s">
        <v>123</v>
      </c>
      <c r="G52" s="15" t="s">
        <v>117</v>
      </c>
      <c r="H52" s="15" t="s">
        <v>122</v>
      </c>
      <c r="I52" s="14" t="s">
        <v>121</v>
      </c>
      <c r="J52" s="14" t="s">
        <v>120</v>
      </c>
      <c r="K52" s="1">
        <v>42829</v>
      </c>
      <c r="L52" s="70">
        <v>7680</v>
      </c>
      <c r="M52" s="1" t="s">
        <v>113</v>
      </c>
      <c r="N52" s="1">
        <v>42828</v>
      </c>
      <c r="O52" s="1">
        <v>43099</v>
      </c>
      <c r="P52" s="14" t="s">
        <v>43</v>
      </c>
      <c r="Q52" s="14" t="s">
        <v>40</v>
      </c>
      <c r="R52" s="19">
        <v>0</v>
      </c>
      <c r="S52" s="19">
        <v>0</v>
      </c>
      <c r="T52" s="14" t="s">
        <v>42</v>
      </c>
      <c r="U52" s="14" t="s">
        <v>40</v>
      </c>
      <c r="V52" s="14" t="s">
        <v>40</v>
      </c>
      <c r="W52" s="14" t="s">
        <v>40</v>
      </c>
      <c r="X52" s="14" t="s">
        <v>40</v>
      </c>
      <c r="Y52" s="47" t="s">
        <v>40</v>
      </c>
      <c r="Z52" s="47" t="s">
        <v>40</v>
      </c>
      <c r="AA52" s="48">
        <v>0</v>
      </c>
      <c r="AB52" s="48">
        <v>0</v>
      </c>
      <c r="AC52" s="49">
        <v>0</v>
      </c>
      <c r="AD52" s="49">
        <v>0</v>
      </c>
      <c r="AE52" s="19">
        <f t="shared" si="5"/>
        <v>7680</v>
      </c>
      <c r="AF52" s="19">
        <v>0</v>
      </c>
      <c r="AG52" s="19">
        <v>0</v>
      </c>
      <c r="AH52" s="21">
        <f t="shared" si="6"/>
        <v>0</v>
      </c>
      <c r="AI52" s="30"/>
      <c r="AJ52" s="30"/>
      <c r="AK52" s="30"/>
      <c r="AL52" s="31"/>
      <c r="AM52" s="30"/>
      <c r="AN52" s="31"/>
      <c r="AO52" s="32"/>
      <c r="AP52" s="33"/>
      <c r="AQ52" s="31"/>
      <c r="AR52" s="33"/>
      <c r="AS52" s="14"/>
      <c r="AT52" s="16"/>
      <c r="AU52" s="16"/>
      <c r="AV52" s="16"/>
      <c r="AW52" s="16"/>
      <c r="AX52" s="16"/>
      <c r="AY52" s="16"/>
      <c r="AZ52" s="16"/>
      <c r="BA52" s="16"/>
      <c r="BB52" s="16"/>
      <c r="BC52" s="16"/>
      <c r="BD52" s="16"/>
    </row>
    <row r="53" spans="1:56" ht="25.5" x14ac:dyDescent="0.25">
      <c r="A53" s="152">
        <f t="shared" si="7"/>
        <v>30</v>
      </c>
      <c r="B53" s="149" t="s">
        <v>119</v>
      </c>
      <c r="C53" s="14" t="s">
        <v>119</v>
      </c>
      <c r="D53" s="14" t="s">
        <v>50</v>
      </c>
      <c r="E53" s="14" t="s">
        <v>49</v>
      </c>
      <c r="F53" s="14" t="s">
        <v>118</v>
      </c>
      <c r="G53" s="15" t="s">
        <v>117</v>
      </c>
      <c r="H53" s="15" t="s">
        <v>116</v>
      </c>
      <c r="I53" s="14" t="s">
        <v>115</v>
      </c>
      <c r="J53" s="14" t="s">
        <v>114</v>
      </c>
      <c r="K53" s="1">
        <v>42829</v>
      </c>
      <c r="L53" s="70">
        <v>7985</v>
      </c>
      <c r="M53" s="1" t="s">
        <v>113</v>
      </c>
      <c r="N53" s="1">
        <v>42829</v>
      </c>
      <c r="O53" s="1">
        <v>43099</v>
      </c>
      <c r="P53" s="14" t="s">
        <v>43</v>
      </c>
      <c r="Q53" s="14" t="s">
        <v>40</v>
      </c>
      <c r="R53" s="19">
        <v>0</v>
      </c>
      <c r="S53" s="19">
        <v>0</v>
      </c>
      <c r="T53" s="14" t="s">
        <v>53</v>
      </c>
      <c r="U53" s="14" t="s">
        <v>40</v>
      </c>
      <c r="V53" s="14" t="s">
        <v>40</v>
      </c>
      <c r="W53" s="14" t="s">
        <v>40</v>
      </c>
      <c r="X53" s="14" t="s">
        <v>40</v>
      </c>
      <c r="Y53" s="47" t="s">
        <v>40</v>
      </c>
      <c r="Z53" s="47" t="s">
        <v>40</v>
      </c>
      <c r="AA53" s="48">
        <v>0</v>
      </c>
      <c r="AB53" s="48">
        <v>0</v>
      </c>
      <c r="AC53" s="49">
        <v>0</v>
      </c>
      <c r="AD53" s="49">
        <v>0</v>
      </c>
      <c r="AE53" s="19">
        <f t="shared" si="5"/>
        <v>7985</v>
      </c>
      <c r="AF53" s="19">
        <v>0</v>
      </c>
      <c r="AG53" s="19">
        <v>7985</v>
      </c>
      <c r="AH53" s="21">
        <f t="shared" si="6"/>
        <v>7985</v>
      </c>
      <c r="AI53" s="30"/>
      <c r="AJ53" s="30"/>
      <c r="AK53" s="30"/>
      <c r="AL53" s="31"/>
      <c r="AM53" s="30"/>
      <c r="AN53" s="31"/>
      <c r="AO53" s="32"/>
      <c r="AP53" s="33"/>
      <c r="AQ53" s="31"/>
      <c r="AR53" s="33"/>
      <c r="AS53" s="14"/>
      <c r="AT53" s="16"/>
      <c r="AU53" s="16"/>
      <c r="AV53" s="16"/>
      <c r="AW53" s="16"/>
      <c r="AX53" s="16"/>
      <c r="AY53" s="16"/>
      <c r="AZ53" s="16"/>
      <c r="BA53" s="16"/>
      <c r="BB53" s="16"/>
      <c r="BC53" s="16"/>
      <c r="BD53" s="16"/>
    </row>
    <row r="54" spans="1:56" ht="25.5" x14ac:dyDescent="0.25">
      <c r="A54" s="152">
        <f t="shared" si="7"/>
        <v>31</v>
      </c>
      <c r="B54" s="149" t="s">
        <v>112</v>
      </c>
      <c r="C54" s="14" t="s">
        <v>112</v>
      </c>
      <c r="D54" s="14" t="s">
        <v>50</v>
      </c>
      <c r="E54" s="14" t="s">
        <v>49</v>
      </c>
      <c r="F54" s="14" t="s">
        <v>111</v>
      </c>
      <c r="G54" s="15" t="s">
        <v>104</v>
      </c>
      <c r="H54" s="15" t="s">
        <v>110</v>
      </c>
      <c r="I54" s="14" t="s">
        <v>109</v>
      </c>
      <c r="J54" s="14" t="s">
        <v>108</v>
      </c>
      <c r="K54" s="1">
        <v>42830</v>
      </c>
      <c r="L54" s="70">
        <v>7784.4</v>
      </c>
      <c r="M54" s="1" t="s">
        <v>107</v>
      </c>
      <c r="N54" s="1">
        <v>42830</v>
      </c>
      <c r="O54" s="1">
        <v>43099</v>
      </c>
      <c r="P54" s="14" t="s">
        <v>43</v>
      </c>
      <c r="Q54" s="14" t="s">
        <v>40</v>
      </c>
      <c r="R54" s="19">
        <v>0</v>
      </c>
      <c r="S54" s="19">
        <v>0</v>
      </c>
      <c r="T54" s="14" t="s">
        <v>59</v>
      </c>
      <c r="U54" s="14" t="s">
        <v>40</v>
      </c>
      <c r="V54" s="14" t="s">
        <v>40</v>
      </c>
      <c r="W54" s="14" t="s">
        <v>40</v>
      </c>
      <c r="X54" s="14" t="s">
        <v>40</v>
      </c>
      <c r="Y54" s="47" t="s">
        <v>40</v>
      </c>
      <c r="Z54" s="47" t="s">
        <v>40</v>
      </c>
      <c r="AA54" s="48">
        <v>0</v>
      </c>
      <c r="AB54" s="48">
        <v>0</v>
      </c>
      <c r="AC54" s="49">
        <v>0</v>
      </c>
      <c r="AD54" s="49">
        <v>0</v>
      </c>
      <c r="AE54" s="19">
        <f t="shared" si="5"/>
        <v>7784.4</v>
      </c>
      <c r="AF54" s="19">
        <v>0</v>
      </c>
      <c r="AG54" s="19">
        <f>7784.4</f>
        <v>7784.4</v>
      </c>
      <c r="AH54" s="21">
        <f t="shared" si="6"/>
        <v>7784.4</v>
      </c>
      <c r="AI54" s="30"/>
      <c r="AJ54" s="30"/>
      <c r="AK54" s="30"/>
      <c r="AL54" s="31"/>
      <c r="AM54" s="30"/>
      <c r="AN54" s="31"/>
      <c r="AO54" s="32"/>
      <c r="AP54" s="33"/>
      <c r="AQ54" s="31"/>
      <c r="AR54" s="33"/>
      <c r="AS54" s="14"/>
      <c r="AT54" s="16"/>
      <c r="AU54" s="16"/>
      <c r="AV54" s="16"/>
      <c r="AW54" s="16"/>
      <c r="AX54" s="16"/>
      <c r="AY54" s="16"/>
      <c r="AZ54" s="16"/>
      <c r="BA54" s="16"/>
      <c r="BB54" s="16"/>
      <c r="BC54" s="16"/>
      <c r="BD54" s="16"/>
    </row>
    <row r="55" spans="1:56" ht="25.5" x14ac:dyDescent="0.25">
      <c r="A55" s="152">
        <f t="shared" si="7"/>
        <v>32</v>
      </c>
      <c r="B55" s="149" t="s">
        <v>106</v>
      </c>
      <c r="C55" s="14" t="s">
        <v>106</v>
      </c>
      <c r="D55" s="14" t="s">
        <v>50</v>
      </c>
      <c r="E55" s="14" t="s">
        <v>49</v>
      </c>
      <c r="F55" s="14" t="s">
        <v>105</v>
      </c>
      <c r="G55" s="15" t="s">
        <v>104</v>
      </c>
      <c r="H55" s="15" t="s">
        <v>103</v>
      </c>
      <c r="I55" s="14" t="s">
        <v>102</v>
      </c>
      <c r="J55" s="14" t="s">
        <v>101</v>
      </c>
      <c r="K55" s="1">
        <v>42830</v>
      </c>
      <c r="L55" s="70">
        <v>7840</v>
      </c>
      <c r="M55" s="1" t="s">
        <v>100</v>
      </c>
      <c r="N55" s="1">
        <v>42830</v>
      </c>
      <c r="O55" s="1">
        <v>43099</v>
      </c>
      <c r="P55" s="14" t="s">
        <v>43</v>
      </c>
      <c r="Q55" s="14" t="s">
        <v>40</v>
      </c>
      <c r="R55" s="19">
        <v>0</v>
      </c>
      <c r="S55" s="19">
        <v>0</v>
      </c>
      <c r="T55" s="14" t="s">
        <v>42</v>
      </c>
      <c r="U55" s="14" t="s">
        <v>40</v>
      </c>
      <c r="V55" s="14" t="s">
        <v>40</v>
      </c>
      <c r="W55" s="14" t="s">
        <v>40</v>
      </c>
      <c r="X55" s="14" t="s">
        <v>40</v>
      </c>
      <c r="Y55" s="47" t="s">
        <v>40</v>
      </c>
      <c r="Z55" s="47" t="s">
        <v>40</v>
      </c>
      <c r="AA55" s="48">
        <v>0</v>
      </c>
      <c r="AB55" s="48">
        <v>0</v>
      </c>
      <c r="AC55" s="49">
        <v>0</v>
      </c>
      <c r="AD55" s="49">
        <v>0</v>
      </c>
      <c r="AE55" s="19">
        <f t="shared" si="5"/>
        <v>7840</v>
      </c>
      <c r="AF55" s="19">
        <v>0</v>
      </c>
      <c r="AG55" s="19">
        <v>0</v>
      </c>
      <c r="AH55" s="21">
        <f t="shared" si="6"/>
        <v>0</v>
      </c>
      <c r="AI55" s="30"/>
      <c r="AJ55" s="30"/>
      <c r="AK55" s="30"/>
      <c r="AL55" s="31"/>
      <c r="AM55" s="30"/>
      <c r="AN55" s="31"/>
      <c r="AO55" s="32"/>
      <c r="AP55" s="33"/>
      <c r="AQ55" s="31"/>
      <c r="AR55" s="33"/>
      <c r="AS55" s="14"/>
      <c r="AT55" s="16"/>
      <c r="AU55" s="16"/>
      <c r="AV55" s="16"/>
      <c r="AW55" s="16"/>
      <c r="AX55" s="16"/>
      <c r="AY55" s="16"/>
      <c r="AZ55" s="16"/>
      <c r="BA55" s="16"/>
      <c r="BB55" s="16"/>
      <c r="BC55" s="16"/>
      <c r="BD55" s="16"/>
    </row>
    <row r="56" spans="1:56" ht="25.5" x14ac:dyDescent="0.25">
      <c r="A56" s="152">
        <f t="shared" si="7"/>
        <v>33</v>
      </c>
      <c r="B56" s="149" t="s">
        <v>99</v>
      </c>
      <c r="C56" s="14" t="s">
        <v>99</v>
      </c>
      <c r="D56" s="14" t="s">
        <v>50</v>
      </c>
      <c r="E56" s="14" t="s">
        <v>49</v>
      </c>
      <c r="F56" s="14" t="s">
        <v>98</v>
      </c>
      <c r="G56" s="15" t="s">
        <v>65</v>
      </c>
      <c r="H56" s="15" t="s">
        <v>97</v>
      </c>
      <c r="I56" s="14" t="s">
        <v>96</v>
      </c>
      <c r="J56" s="14" t="s">
        <v>95</v>
      </c>
      <c r="K56" s="1">
        <v>42832</v>
      </c>
      <c r="L56" s="70">
        <v>7800</v>
      </c>
      <c r="M56" s="1" t="s">
        <v>65</v>
      </c>
      <c r="N56" s="1">
        <v>42832</v>
      </c>
      <c r="O56" s="1">
        <v>43099</v>
      </c>
      <c r="P56" s="14" t="s">
        <v>43</v>
      </c>
      <c r="Q56" s="14" t="s">
        <v>40</v>
      </c>
      <c r="R56" s="19">
        <v>0</v>
      </c>
      <c r="S56" s="19">
        <v>0</v>
      </c>
      <c r="T56" s="14" t="s">
        <v>42</v>
      </c>
      <c r="U56" s="14" t="s">
        <v>40</v>
      </c>
      <c r="V56" s="14" t="s">
        <v>40</v>
      </c>
      <c r="W56" s="14" t="s">
        <v>40</v>
      </c>
      <c r="X56" s="14" t="s">
        <v>40</v>
      </c>
      <c r="Y56" s="47" t="s">
        <v>40</v>
      </c>
      <c r="Z56" s="47" t="s">
        <v>40</v>
      </c>
      <c r="AA56" s="48">
        <v>0</v>
      </c>
      <c r="AB56" s="48">
        <v>0</v>
      </c>
      <c r="AC56" s="49">
        <v>0</v>
      </c>
      <c r="AD56" s="49">
        <v>0</v>
      </c>
      <c r="AE56" s="19">
        <f t="shared" si="5"/>
        <v>7800</v>
      </c>
      <c r="AF56" s="19">
        <v>0</v>
      </c>
      <c r="AG56" s="19">
        <v>7800</v>
      </c>
      <c r="AH56" s="21">
        <f t="shared" si="6"/>
        <v>7800</v>
      </c>
      <c r="AI56" s="30"/>
      <c r="AJ56" s="30"/>
      <c r="AK56" s="30"/>
      <c r="AL56" s="31"/>
      <c r="AM56" s="30"/>
      <c r="AN56" s="31"/>
      <c r="AO56" s="32"/>
      <c r="AP56" s="33"/>
      <c r="AQ56" s="31"/>
      <c r="AR56" s="33"/>
      <c r="AS56" s="14"/>
      <c r="AT56" s="16"/>
      <c r="AU56" s="16"/>
      <c r="AV56" s="16"/>
      <c r="AW56" s="16"/>
      <c r="AX56" s="16"/>
      <c r="AY56" s="16"/>
      <c r="AZ56" s="16"/>
      <c r="BA56" s="16"/>
      <c r="BB56" s="16"/>
      <c r="BC56" s="16"/>
      <c r="BD56" s="16"/>
    </row>
    <row r="57" spans="1:56" ht="25.5" x14ac:dyDescent="0.25">
      <c r="A57" s="152">
        <f t="shared" si="7"/>
        <v>34</v>
      </c>
      <c r="B57" s="149" t="s">
        <v>94</v>
      </c>
      <c r="C57" s="14" t="s">
        <v>94</v>
      </c>
      <c r="D57" s="14" t="s">
        <v>50</v>
      </c>
      <c r="E57" s="14" t="s">
        <v>49</v>
      </c>
      <c r="F57" s="14" t="s">
        <v>93</v>
      </c>
      <c r="G57" s="15" t="s">
        <v>92</v>
      </c>
      <c r="H57" s="15" t="s">
        <v>91</v>
      </c>
      <c r="I57" s="14" t="s">
        <v>90</v>
      </c>
      <c r="J57" s="14" t="s">
        <v>89</v>
      </c>
      <c r="K57" s="1">
        <v>42832</v>
      </c>
      <c r="L57" s="70">
        <v>7600</v>
      </c>
      <c r="M57" s="1" t="s">
        <v>69</v>
      </c>
      <c r="N57" s="1">
        <v>42832</v>
      </c>
      <c r="O57" s="1">
        <v>43099</v>
      </c>
      <c r="P57" s="14" t="s">
        <v>43</v>
      </c>
      <c r="Q57" s="14" t="s">
        <v>40</v>
      </c>
      <c r="R57" s="19">
        <v>0</v>
      </c>
      <c r="S57" s="19">
        <v>0</v>
      </c>
      <c r="T57" s="14" t="s">
        <v>53</v>
      </c>
      <c r="U57" s="14" t="s">
        <v>40</v>
      </c>
      <c r="V57" s="14" t="s">
        <v>40</v>
      </c>
      <c r="W57" s="14" t="s">
        <v>40</v>
      </c>
      <c r="X57" s="14" t="s">
        <v>40</v>
      </c>
      <c r="Y57" s="47" t="s">
        <v>40</v>
      </c>
      <c r="Z57" s="47" t="s">
        <v>40</v>
      </c>
      <c r="AA57" s="48">
        <v>0</v>
      </c>
      <c r="AB57" s="48">
        <v>0</v>
      </c>
      <c r="AC57" s="49">
        <v>0</v>
      </c>
      <c r="AD57" s="49">
        <v>0</v>
      </c>
      <c r="AE57" s="19">
        <f t="shared" si="5"/>
        <v>7600</v>
      </c>
      <c r="AF57" s="19">
        <v>0</v>
      </c>
      <c r="AG57" s="19">
        <v>7600</v>
      </c>
      <c r="AH57" s="21">
        <f t="shared" si="6"/>
        <v>7600</v>
      </c>
      <c r="AI57" s="30"/>
      <c r="AJ57" s="30"/>
      <c r="AK57" s="30"/>
      <c r="AL57" s="31"/>
      <c r="AM57" s="30"/>
      <c r="AN57" s="31"/>
      <c r="AO57" s="32"/>
      <c r="AP57" s="33"/>
      <c r="AQ57" s="31"/>
      <c r="AR57" s="33"/>
      <c r="AS57" s="14"/>
      <c r="AT57" s="16"/>
      <c r="AU57" s="16"/>
      <c r="AV57" s="16"/>
      <c r="AW57" s="16"/>
      <c r="AX57" s="16"/>
      <c r="AY57" s="16"/>
      <c r="AZ57" s="16"/>
      <c r="BA57" s="16"/>
      <c r="BB57" s="16"/>
      <c r="BC57" s="16"/>
      <c r="BD57" s="16"/>
    </row>
    <row r="58" spans="1:56" ht="25.5" x14ac:dyDescent="0.25">
      <c r="A58" s="152">
        <f t="shared" si="7"/>
        <v>35</v>
      </c>
      <c r="B58" s="149" t="s">
        <v>88</v>
      </c>
      <c r="C58" s="14" t="s">
        <v>88</v>
      </c>
      <c r="D58" s="14" t="s">
        <v>50</v>
      </c>
      <c r="E58" s="14" t="s">
        <v>49</v>
      </c>
      <c r="F58" s="14" t="s">
        <v>87</v>
      </c>
      <c r="G58" s="15" t="s">
        <v>83</v>
      </c>
      <c r="H58" s="15" t="s">
        <v>86</v>
      </c>
      <c r="I58" s="14" t="s">
        <v>85</v>
      </c>
      <c r="J58" s="14" t="s">
        <v>84</v>
      </c>
      <c r="K58" s="1">
        <v>42831</v>
      </c>
      <c r="L58" s="70">
        <v>7911</v>
      </c>
      <c r="M58" s="1" t="s">
        <v>83</v>
      </c>
      <c r="N58" s="1">
        <v>42831</v>
      </c>
      <c r="O58" s="1">
        <v>43099</v>
      </c>
      <c r="P58" s="14" t="s">
        <v>43</v>
      </c>
      <c r="Q58" s="14" t="s">
        <v>40</v>
      </c>
      <c r="R58" s="19">
        <v>0</v>
      </c>
      <c r="S58" s="19">
        <v>0</v>
      </c>
      <c r="T58" s="14" t="s">
        <v>59</v>
      </c>
      <c r="U58" s="14" t="s">
        <v>40</v>
      </c>
      <c r="V58" s="14" t="s">
        <v>40</v>
      </c>
      <c r="W58" s="14" t="s">
        <v>40</v>
      </c>
      <c r="X58" s="14" t="s">
        <v>40</v>
      </c>
      <c r="Y58" s="47" t="s">
        <v>40</v>
      </c>
      <c r="Z58" s="47" t="s">
        <v>40</v>
      </c>
      <c r="AA58" s="48">
        <v>0</v>
      </c>
      <c r="AB58" s="48">
        <v>0</v>
      </c>
      <c r="AC58" s="49">
        <v>0</v>
      </c>
      <c r="AD58" s="49">
        <v>0</v>
      </c>
      <c r="AE58" s="19">
        <f t="shared" si="5"/>
        <v>7911</v>
      </c>
      <c r="AF58" s="19">
        <v>0</v>
      </c>
      <c r="AG58" s="19">
        <v>7911</v>
      </c>
      <c r="AH58" s="21">
        <f t="shared" si="6"/>
        <v>7911</v>
      </c>
      <c r="AI58" s="30"/>
      <c r="AJ58" s="30"/>
      <c r="AK58" s="30"/>
      <c r="AL58" s="31"/>
      <c r="AM58" s="30"/>
      <c r="AN58" s="31"/>
      <c r="AO58" s="32"/>
      <c r="AP58" s="33"/>
      <c r="AQ58" s="31"/>
      <c r="AR58" s="33"/>
      <c r="AS58" s="14"/>
      <c r="AT58" s="16"/>
      <c r="AU58" s="16"/>
      <c r="AV58" s="16"/>
      <c r="AW58" s="16"/>
      <c r="AX58" s="16"/>
      <c r="AY58" s="16"/>
      <c r="AZ58" s="16"/>
      <c r="BA58" s="16"/>
      <c r="BB58" s="16"/>
      <c r="BC58" s="16"/>
      <c r="BD58" s="16"/>
    </row>
    <row r="59" spans="1:56" ht="38.25" x14ac:dyDescent="0.25">
      <c r="A59" s="152">
        <f t="shared" si="7"/>
        <v>36</v>
      </c>
      <c r="B59" s="149" t="s">
        <v>82</v>
      </c>
      <c r="C59" s="14" t="s">
        <v>82</v>
      </c>
      <c r="D59" s="14" t="s">
        <v>50</v>
      </c>
      <c r="E59" s="14" t="s">
        <v>49</v>
      </c>
      <c r="F59" s="14" t="s">
        <v>81</v>
      </c>
      <c r="G59" s="15" t="s">
        <v>69</v>
      </c>
      <c r="H59" s="15" t="s">
        <v>80</v>
      </c>
      <c r="I59" s="14" t="s">
        <v>79</v>
      </c>
      <c r="J59" s="14" t="s">
        <v>78</v>
      </c>
      <c r="K59" s="1">
        <v>42835</v>
      </c>
      <c r="L59" s="70">
        <v>44976</v>
      </c>
      <c r="M59" s="1" t="s">
        <v>77</v>
      </c>
      <c r="N59" s="1">
        <v>42835</v>
      </c>
      <c r="O59" s="1">
        <v>43099</v>
      </c>
      <c r="P59" s="14" t="s">
        <v>43</v>
      </c>
      <c r="Q59" s="14" t="s">
        <v>40</v>
      </c>
      <c r="R59" s="19">
        <v>0</v>
      </c>
      <c r="S59" s="19">
        <v>0</v>
      </c>
      <c r="T59" s="14" t="s">
        <v>53</v>
      </c>
      <c r="U59" s="14" t="s">
        <v>40</v>
      </c>
      <c r="V59" s="14" t="s">
        <v>40</v>
      </c>
      <c r="W59" s="14" t="s">
        <v>40</v>
      </c>
      <c r="X59" s="14" t="s">
        <v>40</v>
      </c>
      <c r="Y59" s="47" t="s">
        <v>40</v>
      </c>
      <c r="Z59" s="47" t="s">
        <v>40</v>
      </c>
      <c r="AA59" s="48">
        <v>0</v>
      </c>
      <c r="AB59" s="48">
        <v>0</v>
      </c>
      <c r="AC59" s="49">
        <v>0</v>
      </c>
      <c r="AD59" s="49">
        <v>0</v>
      </c>
      <c r="AE59" s="19">
        <f t="shared" si="5"/>
        <v>44976</v>
      </c>
      <c r="AF59" s="19">
        <v>0</v>
      </c>
      <c r="AG59" s="19">
        <v>0</v>
      </c>
      <c r="AH59" s="21">
        <f t="shared" si="6"/>
        <v>0</v>
      </c>
      <c r="AI59" s="30"/>
      <c r="AJ59" s="30"/>
      <c r="AK59" s="30"/>
      <c r="AL59" s="31"/>
      <c r="AM59" s="30"/>
      <c r="AN59" s="31"/>
      <c r="AO59" s="32"/>
      <c r="AP59" s="33"/>
      <c r="AQ59" s="31"/>
      <c r="AR59" s="33"/>
      <c r="AS59" s="14"/>
      <c r="AT59" s="16"/>
      <c r="AU59" s="16"/>
      <c r="AV59" s="16"/>
      <c r="AW59" s="16"/>
      <c r="AX59" s="16"/>
      <c r="AY59" s="16"/>
      <c r="AZ59" s="16"/>
      <c r="BA59" s="16"/>
      <c r="BB59" s="16"/>
      <c r="BC59" s="16"/>
      <c r="BD59" s="16"/>
    </row>
    <row r="60" spans="1:56" ht="38.25" x14ac:dyDescent="0.25">
      <c r="A60" s="152">
        <f t="shared" si="7"/>
        <v>37</v>
      </c>
      <c r="B60" s="149" t="s">
        <v>76</v>
      </c>
      <c r="C60" s="14" t="s">
        <v>76</v>
      </c>
      <c r="D60" s="14" t="s">
        <v>50</v>
      </c>
      <c r="E60" s="14" t="s">
        <v>49</v>
      </c>
      <c r="F60" s="14" t="s">
        <v>75</v>
      </c>
      <c r="G60" s="15" t="s">
        <v>69</v>
      </c>
      <c r="H60" s="15" t="s">
        <v>74</v>
      </c>
      <c r="I60" s="14" t="s">
        <v>67</v>
      </c>
      <c r="J60" s="14" t="s">
        <v>66</v>
      </c>
      <c r="K60" s="1">
        <v>42829</v>
      </c>
      <c r="L60" s="70">
        <v>7840</v>
      </c>
      <c r="M60" s="1" t="s">
        <v>65</v>
      </c>
      <c r="N60" s="1">
        <v>42829</v>
      </c>
      <c r="O60" s="1">
        <v>43099</v>
      </c>
      <c r="P60" s="14" t="s">
        <v>43</v>
      </c>
      <c r="Q60" s="14" t="s">
        <v>40</v>
      </c>
      <c r="R60" s="19">
        <v>0</v>
      </c>
      <c r="S60" s="19">
        <v>0</v>
      </c>
      <c r="T60" s="14" t="s">
        <v>59</v>
      </c>
      <c r="U60" s="14" t="s">
        <v>40</v>
      </c>
      <c r="V60" s="14" t="s">
        <v>40</v>
      </c>
      <c r="W60" s="14" t="s">
        <v>40</v>
      </c>
      <c r="X60" s="14" t="s">
        <v>40</v>
      </c>
      <c r="Y60" s="47" t="s">
        <v>40</v>
      </c>
      <c r="Z60" s="47" t="s">
        <v>40</v>
      </c>
      <c r="AA60" s="48">
        <v>0</v>
      </c>
      <c r="AB60" s="48">
        <v>0</v>
      </c>
      <c r="AC60" s="49">
        <v>0</v>
      </c>
      <c r="AD60" s="49">
        <v>0</v>
      </c>
      <c r="AE60" s="19">
        <f t="shared" si="5"/>
        <v>7840</v>
      </c>
      <c r="AF60" s="19">
        <v>0</v>
      </c>
      <c r="AG60" s="19">
        <v>0</v>
      </c>
      <c r="AH60" s="21">
        <f t="shared" si="6"/>
        <v>0</v>
      </c>
      <c r="AI60" s="30"/>
      <c r="AJ60" s="30"/>
      <c r="AK60" s="30"/>
      <c r="AL60" s="31"/>
      <c r="AM60" s="30"/>
      <c r="AN60" s="31"/>
      <c r="AO60" s="32"/>
      <c r="AP60" s="33"/>
      <c r="AQ60" s="31"/>
      <c r="AR60" s="33"/>
      <c r="AS60" s="14"/>
      <c r="AT60" s="16"/>
      <c r="AU60" s="16"/>
      <c r="AV60" s="16"/>
      <c r="AW60" s="16"/>
      <c r="AX60" s="16"/>
      <c r="AY60" s="16"/>
      <c r="AZ60" s="16"/>
      <c r="BA60" s="16"/>
      <c r="BB60" s="16"/>
      <c r="BC60" s="16"/>
      <c r="BD60" s="16"/>
    </row>
    <row r="61" spans="1:56" ht="38.25" x14ac:dyDescent="0.25">
      <c r="A61" s="152">
        <f t="shared" si="7"/>
        <v>38</v>
      </c>
      <c r="B61" s="149" t="s">
        <v>73</v>
      </c>
      <c r="C61" s="14" t="s">
        <v>73</v>
      </c>
      <c r="D61" s="14" t="s">
        <v>50</v>
      </c>
      <c r="E61" s="14" t="s">
        <v>49</v>
      </c>
      <c r="F61" s="14" t="s">
        <v>72</v>
      </c>
      <c r="G61" s="15" t="s">
        <v>69</v>
      </c>
      <c r="H61" s="15" t="s">
        <v>71</v>
      </c>
      <c r="I61" s="14" t="s">
        <v>67</v>
      </c>
      <c r="J61" s="14" t="s">
        <v>66</v>
      </c>
      <c r="K61" s="1">
        <v>42829</v>
      </c>
      <c r="L61" s="70">
        <v>7200</v>
      </c>
      <c r="M61" s="1" t="s">
        <v>65</v>
      </c>
      <c r="N61" s="1">
        <v>42829</v>
      </c>
      <c r="O61" s="1">
        <v>43099</v>
      </c>
      <c r="P61" s="14" t="s">
        <v>43</v>
      </c>
      <c r="Q61" s="14" t="s">
        <v>40</v>
      </c>
      <c r="R61" s="19">
        <v>0</v>
      </c>
      <c r="S61" s="19">
        <v>0</v>
      </c>
      <c r="T61" s="14" t="s">
        <v>59</v>
      </c>
      <c r="U61" s="14" t="s">
        <v>40</v>
      </c>
      <c r="V61" s="14" t="s">
        <v>40</v>
      </c>
      <c r="W61" s="14" t="s">
        <v>40</v>
      </c>
      <c r="X61" s="14" t="s">
        <v>40</v>
      </c>
      <c r="Y61" s="47" t="s">
        <v>40</v>
      </c>
      <c r="Z61" s="47" t="s">
        <v>40</v>
      </c>
      <c r="AA61" s="48">
        <v>0</v>
      </c>
      <c r="AB61" s="48">
        <v>0</v>
      </c>
      <c r="AC61" s="49">
        <v>0</v>
      </c>
      <c r="AD61" s="49">
        <v>0</v>
      </c>
      <c r="AE61" s="19">
        <f t="shared" si="5"/>
        <v>7200</v>
      </c>
      <c r="AF61" s="19">
        <v>0</v>
      </c>
      <c r="AG61" s="19">
        <v>0</v>
      </c>
      <c r="AH61" s="21">
        <f t="shared" si="6"/>
        <v>0</v>
      </c>
      <c r="AI61" s="30"/>
      <c r="AJ61" s="30"/>
      <c r="AK61" s="30"/>
      <c r="AL61" s="31"/>
      <c r="AM61" s="30"/>
      <c r="AN61" s="31"/>
      <c r="AO61" s="32"/>
      <c r="AP61" s="33"/>
      <c r="AQ61" s="31"/>
      <c r="AR61" s="33"/>
      <c r="AS61" s="14"/>
      <c r="AT61" s="16"/>
      <c r="AU61" s="16"/>
      <c r="AV61" s="16"/>
      <c r="AW61" s="16"/>
      <c r="AX61" s="16"/>
      <c r="AY61" s="16"/>
      <c r="AZ61" s="16"/>
      <c r="BA61" s="16"/>
      <c r="BB61" s="16"/>
      <c r="BC61" s="16"/>
      <c r="BD61" s="16"/>
    </row>
    <row r="62" spans="1:56" ht="38.25" x14ac:dyDescent="0.25">
      <c r="A62" s="152">
        <f t="shared" si="7"/>
        <v>39</v>
      </c>
      <c r="B62" s="149" t="s">
        <v>52</v>
      </c>
      <c r="C62" s="14" t="s">
        <v>52</v>
      </c>
      <c r="D62" s="14" t="s">
        <v>50</v>
      </c>
      <c r="E62" s="14" t="s">
        <v>49</v>
      </c>
      <c r="F62" s="14" t="s">
        <v>70</v>
      </c>
      <c r="G62" s="15" t="s">
        <v>69</v>
      </c>
      <c r="H62" s="15" t="s">
        <v>68</v>
      </c>
      <c r="I62" s="14" t="s">
        <v>67</v>
      </c>
      <c r="J62" s="14" t="s">
        <v>66</v>
      </c>
      <c r="K62" s="1">
        <v>42829</v>
      </c>
      <c r="L62" s="70">
        <v>7000</v>
      </c>
      <c r="M62" s="1" t="s">
        <v>65</v>
      </c>
      <c r="N62" s="1">
        <v>42832</v>
      </c>
      <c r="O62" s="1">
        <v>43099</v>
      </c>
      <c r="P62" s="14" t="s">
        <v>43</v>
      </c>
      <c r="Q62" s="14" t="s">
        <v>40</v>
      </c>
      <c r="R62" s="19">
        <v>0</v>
      </c>
      <c r="S62" s="19">
        <v>0</v>
      </c>
      <c r="T62" s="14" t="s">
        <v>59</v>
      </c>
      <c r="U62" s="14" t="s">
        <v>40</v>
      </c>
      <c r="V62" s="14" t="s">
        <v>40</v>
      </c>
      <c r="W62" s="14" t="s">
        <v>40</v>
      </c>
      <c r="X62" s="14" t="s">
        <v>40</v>
      </c>
      <c r="Y62" s="47" t="s">
        <v>40</v>
      </c>
      <c r="Z62" s="47" t="s">
        <v>40</v>
      </c>
      <c r="AA62" s="48">
        <v>0</v>
      </c>
      <c r="AB62" s="48">
        <v>0</v>
      </c>
      <c r="AC62" s="49">
        <v>0</v>
      </c>
      <c r="AD62" s="49">
        <v>0</v>
      </c>
      <c r="AE62" s="19">
        <f t="shared" si="5"/>
        <v>7000</v>
      </c>
      <c r="AF62" s="19">
        <v>0</v>
      </c>
      <c r="AG62" s="19">
        <v>0</v>
      </c>
      <c r="AH62" s="21">
        <f t="shared" si="6"/>
        <v>0</v>
      </c>
      <c r="AI62" s="30"/>
      <c r="AJ62" s="30"/>
      <c r="AK62" s="30"/>
      <c r="AL62" s="31"/>
      <c r="AM62" s="30"/>
      <c r="AN62" s="31"/>
      <c r="AO62" s="32"/>
      <c r="AP62" s="33"/>
      <c r="AQ62" s="31"/>
      <c r="AR62" s="33"/>
      <c r="AS62" s="14"/>
      <c r="AT62" s="16"/>
      <c r="AU62" s="16"/>
      <c r="AV62" s="16"/>
      <c r="AW62" s="16"/>
      <c r="AX62" s="16"/>
      <c r="AY62" s="16"/>
      <c r="AZ62" s="16"/>
      <c r="BA62" s="16"/>
      <c r="BB62" s="16"/>
      <c r="BC62" s="16"/>
      <c r="BD62" s="16"/>
    </row>
    <row r="63" spans="1:56" ht="140.25" x14ac:dyDescent="0.25">
      <c r="A63" s="152">
        <f t="shared" si="7"/>
        <v>40</v>
      </c>
      <c r="B63" s="149" t="s">
        <v>52</v>
      </c>
      <c r="C63" s="15" t="s">
        <v>64</v>
      </c>
      <c r="D63" s="14" t="s">
        <v>50</v>
      </c>
      <c r="E63" s="14" t="s">
        <v>49</v>
      </c>
      <c r="F63" s="14" t="s">
        <v>63</v>
      </c>
      <c r="G63" s="15" t="s">
        <v>60</v>
      </c>
      <c r="H63" s="15" t="s">
        <v>62</v>
      </c>
      <c r="I63" s="14" t="s">
        <v>412</v>
      </c>
      <c r="J63" s="14" t="s">
        <v>61</v>
      </c>
      <c r="K63" s="1">
        <v>42832</v>
      </c>
      <c r="L63" s="70">
        <v>5400</v>
      </c>
      <c r="M63" s="15" t="s">
        <v>60</v>
      </c>
      <c r="N63" s="1">
        <v>42844</v>
      </c>
      <c r="O63" s="1">
        <v>43099</v>
      </c>
      <c r="P63" s="14" t="s">
        <v>43</v>
      </c>
      <c r="Q63" s="14"/>
      <c r="R63" s="19"/>
      <c r="S63" s="19"/>
      <c r="T63" s="14" t="s">
        <v>59</v>
      </c>
      <c r="U63" s="14"/>
      <c r="V63" s="14"/>
      <c r="W63" s="14"/>
      <c r="X63" s="14"/>
      <c r="Y63" s="1"/>
      <c r="Z63" s="1"/>
      <c r="AA63" s="48">
        <v>0</v>
      </c>
      <c r="AB63" s="48">
        <v>0</v>
      </c>
      <c r="AC63" s="21"/>
      <c r="AD63" s="49">
        <v>0</v>
      </c>
      <c r="AE63" s="19"/>
      <c r="AF63" s="19">
        <v>0</v>
      </c>
      <c r="AG63" s="19">
        <v>0</v>
      </c>
      <c r="AH63" s="21">
        <f t="shared" si="6"/>
        <v>0</v>
      </c>
      <c r="AI63" s="30"/>
      <c r="AJ63" s="30"/>
      <c r="AK63" s="30"/>
      <c r="AL63" s="31"/>
      <c r="AM63" s="30"/>
      <c r="AN63" s="31"/>
      <c r="AO63" s="32"/>
      <c r="AP63" s="33"/>
      <c r="AQ63" s="31"/>
      <c r="AR63" s="33"/>
      <c r="AS63" s="14"/>
      <c r="AT63" s="16"/>
      <c r="AU63" s="16"/>
      <c r="AV63" s="16"/>
      <c r="AW63" s="16"/>
      <c r="AX63" s="16"/>
      <c r="AY63" s="16"/>
      <c r="AZ63" s="16"/>
      <c r="BA63" s="16"/>
      <c r="BB63" s="16"/>
      <c r="BC63" s="16"/>
      <c r="BD63" s="16"/>
    </row>
    <row r="64" spans="1:56" ht="89.25" x14ac:dyDescent="0.25">
      <c r="A64" s="152">
        <f t="shared" si="7"/>
        <v>41</v>
      </c>
      <c r="B64" s="149" t="s">
        <v>52</v>
      </c>
      <c r="C64" s="15" t="s">
        <v>58</v>
      </c>
      <c r="D64" s="14" t="s">
        <v>50</v>
      </c>
      <c r="E64" s="14" t="s">
        <v>49</v>
      </c>
      <c r="F64" s="14" t="s">
        <v>57</v>
      </c>
      <c r="G64" s="15" t="s">
        <v>54</v>
      </c>
      <c r="H64" s="15" t="s">
        <v>56</v>
      </c>
      <c r="I64" s="14" t="s">
        <v>55</v>
      </c>
      <c r="J64" s="14" t="s">
        <v>46</v>
      </c>
      <c r="K64" s="1">
        <v>42844</v>
      </c>
      <c r="L64" s="70">
        <v>7200</v>
      </c>
      <c r="M64" s="15" t="s">
        <v>54</v>
      </c>
      <c r="N64" s="1">
        <v>42857</v>
      </c>
      <c r="O64" s="1">
        <v>43099</v>
      </c>
      <c r="P64" s="14" t="s">
        <v>43</v>
      </c>
      <c r="Q64" s="14"/>
      <c r="R64" s="19"/>
      <c r="S64" s="19"/>
      <c r="T64" s="14" t="s">
        <v>53</v>
      </c>
      <c r="U64" s="14"/>
      <c r="V64" s="14"/>
      <c r="W64" s="14"/>
      <c r="X64" s="14"/>
      <c r="Y64" s="1"/>
      <c r="Z64" s="1"/>
      <c r="AA64" s="48">
        <v>0</v>
      </c>
      <c r="AB64" s="48">
        <v>0</v>
      </c>
      <c r="AC64" s="21"/>
      <c r="AD64" s="49">
        <v>0</v>
      </c>
      <c r="AE64" s="19"/>
      <c r="AF64" s="19">
        <v>0</v>
      </c>
      <c r="AG64" s="19">
        <f>2400</f>
        <v>2400</v>
      </c>
      <c r="AH64" s="21">
        <f t="shared" si="6"/>
        <v>2400</v>
      </c>
      <c r="AI64" s="30"/>
      <c r="AJ64" s="30"/>
      <c r="AK64" s="30"/>
      <c r="AL64" s="31"/>
      <c r="AM64" s="30"/>
      <c r="AN64" s="31"/>
      <c r="AO64" s="32"/>
      <c r="AP64" s="33"/>
      <c r="AQ64" s="31"/>
      <c r="AR64" s="33"/>
      <c r="AS64" s="14"/>
      <c r="AT64" s="16"/>
      <c r="AU64" s="16"/>
      <c r="AV64" s="16"/>
      <c r="AW64" s="16"/>
      <c r="AX64" s="16"/>
      <c r="AY64" s="16"/>
      <c r="AZ64" s="16"/>
      <c r="BA64" s="16"/>
      <c r="BB64" s="16"/>
      <c r="BC64" s="16"/>
      <c r="BD64" s="16"/>
    </row>
    <row r="65" spans="1:56" ht="39" thickBot="1" x14ac:dyDescent="0.3">
      <c r="A65" s="153">
        <f t="shared" si="7"/>
        <v>42</v>
      </c>
      <c r="B65" s="150" t="s">
        <v>52</v>
      </c>
      <c r="C65" s="44" t="s">
        <v>51</v>
      </c>
      <c r="D65" s="44" t="s">
        <v>50</v>
      </c>
      <c r="E65" s="44" t="s">
        <v>49</v>
      </c>
      <c r="F65" s="44" t="s">
        <v>48</v>
      </c>
      <c r="G65" s="46" t="s">
        <v>45</v>
      </c>
      <c r="H65" s="46" t="s">
        <v>44</v>
      </c>
      <c r="I65" s="44" t="s">
        <v>47</v>
      </c>
      <c r="J65" s="44" t="s">
        <v>46</v>
      </c>
      <c r="K65" s="47">
        <v>42857</v>
      </c>
      <c r="L65" s="113">
        <v>7698</v>
      </c>
      <c r="M65" s="46" t="s">
        <v>45</v>
      </c>
      <c r="N65" s="46" t="s">
        <v>44</v>
      </c>
      <c r="O65" s="47">
        <v>43099</v>
      </c>
      <c r="P65" s="44" t="s">
        <v>43</v>
      </c>
      <c r="Q65" s="44"/>
      <c r="R65" s="54"/>
      <c r="S65" s="54"/>
      <c r="T65" s="44" t="s">
        <v>42</v>
      </c>
      <c r="U65" s="44"/>
      <c r="V65" s="44"/>
      <c r="W65" s="44"/>
      <c r="X65" s="44"/>
      <c r="Y65" s="47"/>
      <c r="Z65" s="47"/>
      <c r="AA65" s="48">
        <v>0</v>
      </c>
      <c r="AB65" s="48">
        <v>0</v>
      </c>
      <c r="AC65" s="49"/>
      <c r="AD65" s="49">
        <v>0</v>
      </c>
      <c r="AE65" s="54"/>
      <c r="AF65" s="54">
        <v>0</v>
      </c>
      <c r="AG65" s="54">
        <v>0</v>
      </c>
      <c r="AH65" s="49">
        <f t="shared" si="6"/>
        <v>0</v>
      </c>
      <c r="AI65" s="38"/>
      <c r="AJ65" s="38"/>
      <c r="AK65" s="38"/>
      <c r="AL65" s="114"/>
      <c r="AM65" s="38"/>
      <c r="AN65" s="114"/>
      <c r="AO65" s="115"/>
      <c r="AP65" s="116"/>
      <c r="AQ65" s="114"/>
      <c r="AR65" s="116"/>
      <c r="AS65" s="44"/>
      <c r="AT65" s="43"/>
      <c r="AU65" s="43"/>
      <c r="AV65" s="43"/>
      <c r="AW65" s="43"/>
      <c r="AX65" s="43"/>
      <c r="AY65" s="43"/>
      <c r="AZ65" s="43"/>
      <c r="BA65" s="43"/>
      <c r="BB65" s="43"/>
      <c r="BC65" s="43"/>
      <c r="BD65" s="43"/>
    </row>
    <row r="66" spans="1:56" ht="15" x14ac:dyDescent="0.25">
      <c r="A66" s="117" t="s">
        <v>41</v>
      </c>
      <c r="B66" s="118"/>
      <c r="C66" s="118"/>
      <c r="D66" s="118"/>
      <c r="E66" s="118"/>
      <c r="F66" s="118"/>
      <c r="G66" s="118"/>
      <c r="H66" s="118"/>
      <c r="I66" s="118"/>
      <c r="J66" s="118"/>
      <c r="K66" s="119"/>
      <c r="L66" s="120">
        <f>SUM(L47:L65)</f>
        <v>176987.46</v>
      </c>
      <c r="M66" s="121"/>
      <c r="N66" s="121"/>
      <c r="O66" s="121"/>
      <c r="P66" s="122"/>
      <c r="Q66" s="122"/>
      <c r="R66" s="123"/>
      <c r="S66" s="123"/>
      <c r="T66" s="122"/>
      <c r="U66" s="122" t="s">
        <v>40</v>
      </c>
      <c r="V66" s="122" t="s">
        <v>40</v>
      </c>
      <c r="W66" s="122" t="s">
        <v>40</v>
      </c>
      <c r="X66" s="122" t="s">
        <v>40</v>
      </c>
      <c r="Y66" s="124" t="s">
        <v>40</v>
      </c>
      <c r="Z66" s="124" t="s">
        <v>40</v>
      </c>
      <c r="AA66" s="125">
        <v>0</v>
      </c>
      <c r="AB66" s="125">
        <v>0</v>
      </c>
      <c r="AC66" s="126">
        <f>SUM(AC47:AC65)</f>
        <v>0</v>
      </c>
      <c r="AD66" s="127">
        <f>SUM(AD47:AD65)</f>
        <v>0</v>
      </c>
      <c r="AE66" s="127">
        <f>SUM(AE47:AE65)</f>
        <v>156689.46</v>
      </c>
      <c r="AF66" s="127">
        <f>SUM(AF47:AF65)</f>
        <v>0</v>
      </c>
      <c r="AG66" s="123">
        <f>SUM(AG48:AG65)</f>
        <v>56313.46</v>
      </c>
      <c r="AH66" s="127">
        <f>SUM(AH47:AH65)</f>
        <v>56313.46</v>
      </c>
      <c r="AI66" s="128"/>
      <c r="AJ66" s="128"/>
      <c r="AK66" s="128"/>
      <c r="AL66" s="129"/>
      <c r="AM66" s="128"/>
      <c r="AN66" s="129"/>
      <c r="AO66" s="130"/>
      <c r="AP66" s="131"/>
      <c r="AQ66" s="129"/>
      <c r="AR66" s="131"/>
      <c r="AS66" s="122"/>
      <c r="AT66" s="132"/>
      <c r="AU66" s="132"/>
      <c r="AV66" s="132"/>
      <c r="AW66" s="132"/>
      <c r="AX66" s="132"/>
      <c r="AY66" s="132"/>
      <c r="AZ66" s="132"/>
      <c r="BA66" s="132"/>
      <c r="BB66" s="132"/>
      <c r="BC66" s="132"/>
      <c r="BD66" s="133"/>
    </row>
    <row r="67" spans="1:56" ht="15.75" thickBot="1" x14ac:dyDescent="0.3">
      <c r="A67" s="134" t="s">
        <v>39</v>
      </c>
      <c r="B67" s="135"/>
      <c r="C67" s="135"/>
      <c r="D67" s="135"/>
      <c r="E67" s="135"/>
      <c r="F67" s="135"/>
      <c r="G67" s="135"/>
      <c r="H67" s="135"/>
      <c r="I67" s="135"/>
      <c r="J67" s="135"/>
      <c r="K67" s="136"/>
      <c r="L67" s="137">
        <f>L37+L45+L66</f>
        <v>5844825.9399999995</v>
      </c>
      <c r="M67" s="138"/>
      <c r="N67" s="138"/>
      <c r="O67" s="138"/>
      <c r="P67" s="139"/>
      <c r="Q67" s="139"/>
      <c r="R67" s="140"/>
      <c r="S67" s="140"/>
      <c r="T67" s="139"/>
      <c r="U67" s="139"/>
      <c r="V67" s="139"/>
      <c r="W67" s="139"/>
      <c r="X67" s="139"/>
      <c r="Y67" s="138"/>
      <c r="Z67" s="138"/>
      <c r="AA67" s="141"/>
      <c r="AB67" s="141"/>
      <c r="AC67" s="142">
        <f>AC37+AC45+AC66</f>
        <v>0</v>
      </c>
      <c r="AD67" s="142">
        <f>AD37+AD45+AD66</f>
        <v>237538.08</v>
      </c>
      <c r="AE67" s="142">
        <f>AE37+AE45+AE66</f>
        <v>5586989.8599999994</v>
      </c>
      <c r="AF67" s="142">
        <f>AF37+AF45+AF66</f>
        <v>3441295.72</v>
      </c>
      <c r="AG67" s="142">
        <f>AG37+AG45+AG66</f>
        <v>1322987.51</v>
      </c>
      <c r="AH67" s="142">
        <f>AH37+AH45+AH66</f>
        <v>4437113.07</v>
      </c>
      <c r="AI67" s="143"/>
      <c r="AJ67" s="143"/>
      <c r="AK67" s="143"/>
      <c r="AL67" s="144"/>
      <c r="AM67" s="143"/>
      <c r="AN67" s="144"/>
      <c r="AO67" s="145"/>
      <c r="AP67" s="146"/>
      <c r="AQ67" s="144"/>
      <c r="AR67" s="146"/>
      <c r="AS67" s="139"/>
      <c r="AT67" s="147"/>
      <c r="AU67" s="147"/>
      <c r="AV67" s="147"/>
      <c r="AW67" s="147"/>
      <c r="AX67" s="147"/>
      <c r="AY67" s="147"/>
      <c r="AZ67" s="147"/>
      <c r="BA67" s="147"/>
      <c r="BB67" s="147"/>
      <c r="BC67" s="147"/>
      <c r="BD67" s="148"/>
    </row>
    <row r="68" spans="1:56" x14ac:dyDescent="0.25">
      <c r="A68" s="71"/>
      <c r="B68" s="71"/>
      <c r="C68" s="71"/>
      <c r="D68" s="71"/>
      <c r="E68" s="71"/>
      <c r="F68" s="71"/>
      <c r="G68" s="10"/>
      <c r="J68" s="72"/>
      <c r="Q68" s="72"/>
      <c r="AM68" s="72"/>
    </row>
    <row r="69" spans="1:56" s="77" customFormat="1" ht="15" x14ac:dyDescent="0.25">
      <c r="A69" s="73" t="s">
        <v>417</v>
      </c>
      <c r="B69" s="73"/>
      <c r="C69" s="73"/>
      <c r="D69" s="73"/>
      <c r="E69" s="73"/>
      <c r="F69" s="73"/>
      <c r="G69" s="75"/>
      <c r="L69" s="111"/>
    </row>
    <row r="70" spans="1:56" s="77" customFormat="1" ht="15" x14ac:dyDescent="0.25">
      <c r="A70" s="73" t="s">
        <v>418</v>
      </c>
      <c r="B70" s="73"/>
      <c r="C70" s="73"/>
      <c r="D70" s="73"/>
      <c r="E70" s="73"/>
      <c r="F70" s="73"/>
      <c r="G70" s="112"/>
    </row>
    <row r="71" spans="1:56" x14ac:dyDescent="0.25">
      <c r="B71" s="72"/>
      <c r="G71" s="11"/>
      <c r="J71" s="72"/>
      <c r="L71" s="78"/>
      <c r="Q71" s="72"/>
      <c r="AM71" s="72"/>
    </row>
  </sheetData>
  <mergeCells count="62">
    <mergeCell ref="B20:B21"/>
    <mergeCell ref="C20:C21"/>
    <mergeCell ref="D20:D21"/>
    <mergeCell ref="E20:E21"/>
    <mergeCell ref="A70:F70"/>
    <mergeCell ref="A69:F69"/>
    <mergeCell ref="A11:H11"/>
    <mergeCell ref="AJ17:AJ18"/>
    <mergeCell ref="AK17:AK18"/>
    <mergeCell ref="AL17:AL18"/>
    <mergeCell ref="A12:H12"/>
    <mergeCell ref="A13:H13"/>
    <mergeCell ref="A15:BD15"/>
    <mergeCell ref="A16:A19"/>
    <mergeCell ref="B16:G17"/>
    <mergeCell ref="AE17:AH17"/>
    <mergeCell ref="H16:AH16"/>
    <mergeCell ref="AI16:AL16"/>
    <mergeCell ref="AM16:AR16"/>
    <mergeCell ref="AS16:BD16"/>
    <mergeCell ref="BB17:BD17"/>
    <mergeCell ref="AS17:AS18"/>
    <mergeCell ref="AT17:AT18"/>
    <mergeCell ref="AU17:AW17"/>
    <mergeCell ref="AX17:AY17"/>
    <mergeCell ref="AZ17:AZ18"/>
    <mergeCell ref="A5:BD5"/>
    <mergeCell ref="A7:AS7"/>
    <mergeCell ref="A8:J8"/>
    <mergeCell ref="A9:E9"/>
    <mergeCell ref="BA17:BA18"/>
    <mergeCell ref="AM17:AM18"/>
    <mergeCell ref="AN17:AN18"/>
    <mergeCell ref="AI17:AI18"/>
    <mergeCell ref="AP17:AP18"/>
    <mergeCell ref="H17:T17"/>
    <mergeCell ref="AO17:AO18"/>
    <mergeCell ref="AR17:AR18"/>
    <mergeCell ref="U17:AD17"/>
    <mergeCell ref="AQ17:AQ18"/>
    <mergeCell ref="T20:T21"/>
    <mergeCell ref="Q20:Q21"/>
    <mergeCell ref="P20:P21"/>
    <mergeCell ref="G26:G27"/>
    <mergeCell ref="Q26:Q27"/>
    <mergeCell ref="T26:T27"/>
    <mergeCell ref="A67:K67"/>
    <mergeCell ref="E23:E24"/>
    <mergeCell ref="G23:G24"/>
    <mergeCell ref="B26:B27"/>
    <mergeCell ref="C26:C27"/>
    <mergeCell ref="D26:D27"/>
    <mergeCell ref="E26:E27"/>
    <mergeCell ref="G20:G21"/>
    <mergeCell ref="A66:K66"/>
    <mergeCell ref="A38:BD38"/>
    <mergeCell ref="A46:BD46"/>
    <mergeCell ref="Q23:Q24"/>
    <mergeCell ref="T23:T24"/>
    <mergeCell ref="C23:C24"/>
    <mergeCell ref="B23:B24"/>
    <mergeCell ref="D23:D24"/>
  </mergeCells>
  <pageMargins left="0.511811024" right="0.511811024" top="0.78740157499999996" bottom="0.78740157499999996" header="0.31496062000000002" footer="0.3149606200000000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LICITAÇÕES SAFRA MAIO 2017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ANDREATO</dc:creator>
  <cp:lastModifiedBy>ANDREATO</cp:lastModifiedBy>
  <dcterms:created xsi:type="dcterms:W3CDTF">2017-06-26T21:22:55Z</dcterms:created>
  <dcterms:modified xsi:type="dcterms:W3CDTF">2017-08-22T15:37:39Z</dcterms:modified>
</cp:coreProperties>
</file>