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- LICITAÇÕES E CONTRATOS" sheetId="1" r:id="rId1"/>
  </sheets>
  <calcPr calcId="145621"/>
</workbook>
</file>

<file path=xl/calcChain.xml><?xml version="1.0" encoding="utf-8"?>
<calcChain xmlns="http://schemas.openxmlformats.org/spreadsheetml/2006/main">
  <c r="S30" i="1" l="1"/>
  <c r="R30" i="1"/>
  <c r="L30" i="1"/>
  <c r="AH29" i="1"/>
  <c r="AE29" i="1"/>
  <c r="AH28" i="1"/>
  <c r="AE28" i="1"/>
  <c r="AH27" i="1"/>
  <c r="AE27" i="1"/>
  <c r="AG26" i="1"/>
  <c r="AH26" i="1" s="1"/>
  <c r="AE26" i="1"/>
  <c r="AG25" i="1"/>
  <c r="AH25" i="1" s="1"/>
  <c r="AC25" i="1"/>
  <c r="AC30" i="1" s="1"/>
  <c r="AG24" i="1"/>
  <c r="AH24" i="1" s="1"/>
  <c r="AD24" i="1"/>
  <c r="AE24" i="1" s="1"/>
  <c r="AG23" i="1"/>
  <c r="AE23" i="1"/>
  <c r="AF20" i="1"/>
  <c r="AF30" i="1" s="1"/>
  <c r="AE20" i="1"/>
  <c r="AH19" i="1"/>
  <c r="AE19" i="1"/>
  <c r="AH18" i="1"/>
  <c r="AD18" i="1"/>
  <c r="AE18" i="1" s="1"/>
  <c r="A18" i="1"/>
  <c r="A19" i="1" s="1"/>
  <c r="A20" i="1" s="1"/>
  <c r="A23" i="1" s="1"/>
  <c r="A24" i="1" s="1"/>
  <c r="A25" i="1" s="1"/>
  <c r="A26" i="1" s="1"/>
  <c r="A27" i="1" s="1"/>
  <c r="A28" i="1" s="1"/>
  <c r="A29" i="1" s="1"/>
  <c r="AH17" i="1"/>
  <c r="AE17" i="1"/>
  <c r="AG30" i="1" l="1"/>
  <c r="AD30" i="1"/>
  <c r="AH20" i="1"/>
  <c r="AH23" i="1"/>
  <c r="AE25" i="1"/>
  <c r="AE30" i="1" s="1"/>
  <c r="AH30" i="1" l="1"/>
  <c r="AK20" i="1"/>
</calcChain>
</file>

<file path=xl/sharedStrings.xml><?xml version="1.0" encoding="utf-8"?>
<sst xmlns="http://schemas.openxmlformats.org/spreadsheetml/2006/main" count="346" uniqueCount="258">
  <si>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</si>
  <si>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</si>
  <si>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</si>
  <si>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</si>
  <si>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</si>
  <si>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</si>
  <si>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</si>
  <si>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</si>
  <si>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</si>
  <si>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</si>
  <si>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</si>
  <si>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</si>
  <si>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</si>
  <si>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</si>
  <si>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</si>
  <si>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</si>
  <si>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</si>
  <si>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</si>
  <si>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</si>
  <si>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</si>
  <si>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</si>
  <si>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</si>
  <si>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</si>
  <si>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</si>
  <si>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</si>
  <si>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</si>
  <si>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</si>
  <si>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</si>
  <si>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</si>
  <si>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</si>
  <si>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</si>
  <si>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</si>
  <si>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</si>
  <si>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</si>
  <si>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</si>
  <si>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</si>
  <si>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</si>
  <si>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</si>
  <si>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</si>
  <si>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</si>
  <si>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</si>
  <si>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</si>
  <si>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</si>
  <si>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</si>
  <si>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</si>
  <si>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</si>
  <si>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</si>
  <si>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</si>
  <si>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</si>
  <si>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</si>
  <si>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</si>
  <si>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</si>
  <si>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</si>
  <si>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</si>
  <si>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</si>
  <si>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</si>
  <si>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</si>
  <si>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</si>
  <si>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</si>
  <si>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</si>
  <si>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</si>
  <si>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</si>
  <si>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</si>
  <si>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</si>
  <si>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</si>
  <si>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</si>
  <si>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</si>
  <si>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</si>
  <si>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</si>
  <si>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</si>
  <si>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</si>
  <si>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</si>
  <si>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</si>
  <si>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</si>
  <si>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</si>
  <si>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</si>
  <si>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</si>
  <si>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</si>
  <si>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</si>
  <si>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</si>
  <si>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</si>
  <si>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</si>
  <si>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</si>
  <si>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</si>
  <si>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</si>
  <si>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</si>
  <si>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</si>
  <si>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</si>
  <si>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</si>
  <si>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</si>
  <si>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</si>
  <si>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</si>
  <si>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</si>
  <si>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</si>
  <si>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</si>
  <si>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</si>
  <si>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</si>
  <si>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</si>
  <si>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</si>
  <si>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</si>
  <si>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</si>
  <si>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</si>
  <si>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</si>
  <si>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</si>
  <si>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</si>
  <si>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</si>
  <si>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</si>
  <si>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</si>
  <si>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</si>
  <si>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</si>
  <si>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</si>
  <si>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</si>
  <si>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</si>
  <si>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</si>
  <si>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</si>
  <si>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</si>
  <si>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</si>
  <si>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</si>
  <si>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</si>
  <si>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000123/2015 - CPL</t>
  </si>
  <si>
    <t>041/2015 CPL - SRP</t>
  </si>
  <si>
    <t>PREGÃO PRESENCIAL SRP</t>
  </si>
  <si>
    <t>MENOR PREÇO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</si>
  <si>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</si>
  <si>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11.528 de 08/04/2015</t>
  </si>
  <si>
    <t>005/2016</t>
  </si>
  <si>
    <t xml:space="preserve">R. MARTINS DA COSTA - ME </t>
  </si>
  <si>
    <t>04.590.435/0001-94</t>
  </si>
  <si>
    <t>11.501 de 23/02/2015</t>
  </si>
  <si>
    <t>1 RP</t>
  </si>
  <si>
    <t>-</t>
  </si>
  <si>
    <t>33.90.30.00</t>
  </si>
  <si>
    <t>020/2015</t>
  </si>
  <si>
    <t>11.565 de 29/05/2015</t>
  </si>
  <si>
    <t>EMPRESA MUNICIPAL DE URBANIZAÇÃO DE RIOBRANCO</t>
  </si>
  <si>
    <t xml:space="preserve">047 / 2015 – CEL/PMRB </t>
  </si>
  <si>
    <t>002/2015/CEL /PMRB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</si>
  <si>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</si>
  <si>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</si>
  <si>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</si>
  <si>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</si>
  <si>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</si>
  <si>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</si>
  <si>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784757/2013/MAPA</t>
  </si>
  <si>
    <t>33.90.39.00</t>
  </si>
  <si>
    <t>1º</t>
  </si>
  <si>
    <t>Aditivo de Prazo - o contrato é de recurso de Convênio e foi aditivado porqê a SAFRA ainda não concluiu o objeto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</si>
  <si>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</si>
  <si>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</si>
  <si>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</si>
  <si>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</si>
  <si>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</si>
  <si>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</si>
  <si>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</si>
  <si>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</si>
  <si>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</si>
  <si>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</si>
  <si>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</si>
  <si>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</si>
  <si>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</si>
  <si>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</si>
  <si>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</si>
  <si>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</si>
  <si>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</si>
  <si>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TERMOS ADITIVOS</t>
  </si>
  <si>
    <t>303/2010</t>
  </si>
  <si>
    <t>028/2010</t>
  </si>
  <si>
    <t>Pregão Presencial para Registro de Preços</t>
  </si>
  <si>
    <t>Menor Preço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</si>
  <si>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</si>
  <si>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</si>
  <si>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</si>
  <si>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</si>
  <si>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</si>
  <si>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</si>
  <si>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</si>
  <si>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</si>
  <si>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</si>
  <si>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</si>
  <si>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</si>
  <si>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</si>
  <si>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</si>
  <si>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</si>
  <si>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</si>
  <si>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</si>
  <si>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</si>
  <si>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</si>
  <si>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</si>
  <si>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</si>
  <si>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</si>
  <si>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</si>
  <si>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</si>
  <si>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</si>
  <si>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</si>
  <si>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</si>
  <si>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</si>
  <si>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</si>
  <si>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</si>
  <si>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</si>
  <si>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</si>
  <si>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</si>
  <si>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</si>
  <si>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</si>
  <si>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</si>
  <si>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</si>
  <si>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</si>
  <si>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</si>
  <si>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</si>
  <si>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</si>
  <si>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</si>
  <si>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</si>
  <si>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</si>
  <si>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</si>
  <si>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</si>
  <si>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</si>
  <si>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</si>
  <si>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</si>
  <si>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</si>
  <si>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</si>
  <si>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</si>
  <si>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</si>
  <si>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</si>
  <si>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</si>
  <si>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</si>
  <si>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</si>
  <si>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</si>
  <si>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</si>
  <si>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</si>
  <si>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</si>
  <si>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</si>
  <si>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</si>
  <si>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</si>
  <si>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</si>
  <si>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</si>
  <si>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</si>
  <si>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</si>
  <si>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</si>
  <si>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</si>
  <si>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</si>
  <si>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</si>
  <si>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</si>
  <si>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</si>
  <si>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</si>
  <si>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</si>
  <si>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</si>
  <si>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003/2014</t>
  </si>
  <si>
    <t>V. L. F. GASPAR - ME</t>
  </si>
  <si>
    <t>06.255.086/0001-80</t>
  </si>
  <si>
    <t>AGUARDANDO</t>
  </si>
  <si>
    <t>08/2013</t>
  </si>
  <si>
    <t>Secretaria de Estado da Gestão Administrativa - SGA</t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</si>
  <si>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</si>
  <si>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Julielda Lima da Cunha/ Sueli da Silva Martins/ Paulo Henrique Ramos de Souza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</si>
  <si>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Mário Jorge da Silva Fadell</t>
    </r>
  </si>
  <si>
    <t>PRESTAÇÃO DE CONTAS MENSAL - EXERCÍCIO 2016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</si>
  <si>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</si>
  <si>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color theme="1"/>
        <rFont val="Arial"/>
        <family val="2"/>
      </rPr>
      <t>JANEIRO/2016</t>
    </r>
  </si>
  <si>
    <r>
      <t>DATA DA ÚLTIMA ATUALIZAÇÃO:</t>
    </r>
    <r>
      <rPr>
        <b/>
        <sz val="11"/>
        <color theme="1"/>
        <rFont val="Arial"/>
        <family val="2"/>
      </rPr>
      <t xml:space="preserve"> 05/02/2016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</si>
</sst>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9" fontId="2" fillId="3" borderId="1" xfId="2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14" fontId="2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3" fontId="4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9" fontId="2" fillId="0" borderId="3" xfId="2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righ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14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0" fontId="2" fillId="3" borderId="1" xfId="2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43" fontId="4" fillId="3" borderId="1" xfId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3" fontId="2" fillId="0" borderId="0" xfId="1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43" fontId="7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3" fontId="2" fillId="3" borderId="8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43" fontId="2" fillId="3" borderId="8" xfId="1" applyFont="1" applyFill="1" applyBorder="1" applyAlignment="1">
      <alignment vertical="center" wrapText="1"/>
    </xf>
    <xf numFmtId="3" fontId="2" fillId="4" borderId="8" xfId="0" applyNumberFormat="1" applyFont="1" applyFill="1" applyBorder="1" applyAlignment="1">
      <alignment horizontal="center" vertical="center" wrapText="1"/>
    </xf>
    <xf numFmtId="43" fontId="2" fillId="3" borderId="8" xfId="1" applyFont="1" applyFill="1" applyBorder="1" applyAlignment="1">
      <alignment horizontal="center" vertical="center" wrapText="1"/>
    </xf>
    <xf numFmtId="9" fontId="2" fillId="3" borderId="8" xfId="2" applyFont="1" applyFill="1" applyBorder="1" applyAlignment="1">
      <alignment horizontal="center" vertical="center" wrapText="1"/>
    </xf>
    <xf numFmtId="4" fontId="2" fillId="3" borderId="8" xfId="0" applyNumberFormat="1" applyFont="1" applyFill="1" applyBorder="1" applyAlignment="1">
      <alignment horizontal="right" vertical="center" wrapText="1"/>
    </xf>
    <xf numFmtId="43" fontId="2" fillId="3" borderId="8" xfId="1" applyFont="1" applyFill="1" applyBorder="1" applyAlignment="1">
      <alignment horizontal="right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3" fontId="2" fillId="0" borderId="7" xfId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9" fontId="2" fillId="0" borderId="7" xfId="2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43" fontId="2" fillId="3" borderId="7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right" vertical="center" wrapText="1"/>
    </xf>
    <xf numFmtId="49" fontId="2" fillId="0" borderId="7" xfId="0" applyNumberFormat="1" applyFont="1" applyFill="1" applyBorder="1" applyAlignment="1">
      <alignment horizontal="right" vertical="center" wrapText="1"/>
    </xf>
    <xf numFmtId="2" fontId="2" fillId="0" borderId="7" xfId="0" applyNumberFormat="1" applyFont="1" applyFill="1" applyBorder="1" applyAlignment="1">
      <alignment horizontal="left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right" vertical="center" wrapText="1"/>
    </xf>
    <xf numFmtId="3" fontId="2" fillId="3" borderId="7" xfId="0" applyNumberFormat="1" applyFont="1" applyFill="1" applyBorder="1" applyAlignment="1">
      <alignment horizontal="right" vertical="center" wrapText="1"/>
    </xf>
    <xf numFmtId="14" fontId="2" fillId="3" borderId="7" xfId="0" applyNumberFormat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3" fontId="6" fillId="0" borderId="24" xfId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horizontal="center" vertical="center" wrapText="1"/>
    </xf>
    <xf numFmtId="43" fontId="6" fillId="0" borderId="24" xfId="1" applyFont="1" applyFill="1" applyBorder="1" applyAlignment="1">
      <alignment horizontal="right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3" fontId="7" fillId="0" borderId="24" xfId="0" applyNumberFormat="1" applyFont="1" applyFill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horizontal="center" vertical="center" wrapText="1"/>
    </xf>
    <xf numFmtId="2" fontId="6" fillId="3" borderId="24" xfId="0" applyNumberFormat="1" applyFont="1" applyFill="1" applyBorder="1" applyAlignment="1">
      <alignment horizontal="center" vertical="center" wrapText="1"/>
    </xf>
    <xf numFmtId="2" fontId="6" fillId="3" borderId="24" xfId="0" applyNumberFormat="1" applyFont="1" applyFill="1" applyBorder="1" applyAlignment="1">
      <alignment vertical="center" wrapText="1"/>
    </xf>
    <xf numFmtId="3" fontId="6" fillId="3" borderId="24" xfId="0" applyNumberFormat="1" applyFont="1" applyFill="1" applyBorder="1" applyAlignment="1">
      <alignment vertical="center" wrapText="1"/>
    </xf>
    <xf numFmtId="14" fontId="6" fillId="3" borderId="24" xfId="0" applyNumberFormat="1" applyFont="1" applyFill="1" applyBorder="1" applyAlignment="1">
      <alignment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542925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44400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47626</xdr:colOff>
      <xdr:row>0</xdr:row>
      <xdr:rowOff>85725</xdr:rowOff>
    </xdr:from>
    <xdr:to>
      <xdr:col>1</xdr:col>
      <xdr:colOff>714375</xdr:colOff>
      <xdr:row>0</xdr:row>
      <xdr:rowOff>733425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4826" y="85725"/>
          <a:ext cx="666749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"/>
  <sheetViews>
    <sheetView tabSelected="1" workbookViewId="0">
      <selection activeCell="C35" sqref="C35"/>
    </sheetView>
  </sheetViews>
  <sheetFormatPr defaultRowHeight="12.75" x14ac:dyDescent="0.25"/>
  <cols>
    <col min="1" max="1" width="6.85546875" style="74" customWidth="1"/>
    <col min="2" max="2" width="17.5703125" style="69" customWidth="1"/>
    <col min="3" max="3" width="13.140625" style="74" customWidth="1"/>
    <col min="4" max="4" width="32.5703125" style="74" customWidth="1"/>
    <col min="5" max="5" width="13.7109375" style="74" customWidth="1"/>
    <col min="6" max="6" width="55.7109375" style="74" customWidth="1"/>
    <col min="7" max="7" width="18.140625" style="74" customWidth="1"/>
    <col min="8" max="8" width="12.7109375" style="74" customWidth="1"/>
    <col min="9" max="9" width="50.140625" style="74" customWidth="1"/>
    <col min="10" max="10" width="21.5703125" style="74" customWidth="1"/>
    <col min="11" max="11" width="10.5703125" style="74" customWidth="1"/>
    <col min="12" max="12" width="15.140625" style="74" bestFit="1" customWidth="1"/>
    <col min="13" max="13" width="14.140625" style="74" customWidth="1"/>
    <col min="14" max="14" width="11.5703125" style="74" customWidth="1"/>
    <col min="15" max="16" width="10.5703125" style="74" customWidth="1"/>
    <col min="17" max="17" width="14" style="69" customWidth="1"/>
    <col min="18" max="18" width="13.28515625" style="74" customWidth="1"/>
    <col min="19" max="19" width="14" style="74" customWidth="1"/>
    <col min="20" max="20" width="13" style="74" customWidth="1"/>
    <col min="21" max="21" width="15" style="74" customWidth="1"/>
    <col min="22" max="22" width="10.5703125" style="74" customWidth="1"/>
    <col min="23" max="23" width="14.7109375" style="74" customWidth="1"/>
    <col min="24" max="24" width="38" style="74" customWidth="1"/>
    <col min="25" max="25" width="13.7109375" style="74" customWidth="1"/>
    <col min="26" max="26" width="11" style="74" bestFit="1" customWidth="1"/>
    <col min="27" max="27" width="12.28515625" style="74" bestFit="1" customWidth="1"/>
    <col min="28" max="28" width="10.5703125" style="74" customWidth="1"/>
    <col min="29" max="29" width="12.42578125" style="74" bestFit="1" customWidth="1"/>
    <col min="30" max="30" width="13" style="74" bestFit="1" customWidth="1"/>
    <col min="31" max="31" width="21" style="74" customWidth="1"/>
    <col min="32" max="32" width="18.7109375" style="74" customWidth="1"/>
    <col min="33" max="33" width="16.140625" style="74" customWidth="1"/>
    <col min="34" max="34" width="20.85546875" style="74" customWidth="1"/>
    <col min="35" max="35" width="11.5703125" style="74" customWidth="1"/>
    <col min="36" max="36" width="13.85546875" style="74" customWidth="1"/>
    <col min="37" max="37" width="33.140625" style="74" customWidth="1"/>
    <col min="38" max="38" width="13.140625" style="74" customWidth="1"/>
    <col min="39" max="39" width="15" style="69" customWidth="1"/>
    <col min="40" max="40" width="15.42578125" style="74" customWidth="1"/>
    <col min="41" max="41" width="13.85546875" style="74" customWidth="1"/>
    <col min="42" max="42" width="13.7109375" style="74" customWidth="1"/>
    <col min="43" max="43" width="13.28515625" style="74" customWidth="1"/>
    <col min="44" max="44" width="12.28515625" style="74" customWidth="1"/>
    <col min="45" max="52" width="9.140625" style="74"/>
    <col min="53" max="53" width="10.140625" style="74" customWidth="1"/>
    <col min="54" max="55" width="9.140625" style="74"/>
    <col min="56" max="56" width="55.28515625" style="74" customWidth="1"/>
    <col min="57" max="16384" width="9.140625" style="74"/>
  </cols>
  <sheetData>
    <row r="1" spans="1:56" s="83" customFormat="1" ht="62.2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77"/>
      <c r="AJ1" s="77"/>
      <c r="AK1" s="77"/>
      <c r="AL1" s="77"/>
      <c r="AM1" s="82"/>
      <c r="AN1" s="77"/>
      <c r="AO1" s="77"/>
      <c r="AP1" s="77"/>
      <c r="AQ1" s="77"/>
      <c r="AR1" s="77"/>
    </row>
    <row r="2" spans="1:56" s="85" customFormat="1" ht="15" x14ac:dyDescent="0.25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</row>
    <row r="3" spans="1:56" s="83" customFormat="1" ht="14.25" x14ac:dyDescent="0.25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</row>
    <row r="4" spans="1:56" s="85" customFormat="1" ht="15" x14ac:dyDescent="0.25">
      <c r="A4" s="84" t="s">
        <v>254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</row>
    <row r="5" spans="1:56" s="83" customFormat="1" ht="14.25" x14ac:dyDescent="0.25">
      <c r="A5" s="81" t="s">
        <v>1</v>
      </c>
      <c r="B5" s="81"/>
      <c r="C5" s="81"/>
      <c r="D5" s="81"/>
      <c r="E5" s="81"/>
      <c r="F5" s="81"/>
      <c r="G5" s="81"/>
      <c r="H5" s="81"/>
      <c r="I5" s="81"/>
      <c r="J5" s="81"/>
      <c r="K5" s="77"/>
      <c r="L5" s="77"/>
      <c r="M5" s="77"/>
      <c r="N5" s="77"/>
      <c r="O5" s="77"/>
      <c r="P5" s="77"/>
      <c r="Q5" s="82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82"/>
      <c r="AN5" s="77"/>
      <c r="AO5" s="77"/>
      <c r="AP5" s="77"/>
      <c r="AQ5" s="77"/>
      <c r="AR5" s="77"/>
      <c r="AS5" s="77"/>
    </row>
    <row r="6" spans="1:56" s="83" customFormat="1" ht="14.25" x14ac:dyDescent="0.25">
      <c r="A6" s="81" t="s">
        <v>2</v>
      </c>
      <c r="B6" s="81"/>
      <c r="C6" s="81"/>
      <c r="D6" s="81"/>
      <c r="E6" s="81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82"/>
      <c r="R6" s="77"/>
      <c r="S6" s="77"/>
      <c r="T6" s="86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82"/>
      <c r="AN6" s="77"/>
      <c r="AO6" s="77"/>
      <c r="AP6" s="77"/>
      <c r="AQ6" s="77"/>
      <c r="AR6" s="77"/>
      <c r="AS6" s="77"/>
    </row>
    <row r="7" spans="1:56" s="83" customFormat="1" ht="14.25" x14ac:dyDescent="0.25">
      <c r="A7" s="77"/>
      <c r="B7" s="82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82"/>
      <c r="R7" s="77"/>
      <c r="S7" s="77"/>
      <c r="T7" s="77"/>
      <c r="U7" s="86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86"/>
      <c r="AH7" s="77"/>
      <c r="AI7" s="77"/>
      <c r="AJ7" s="77"/>
      <c r="AK7" s="77"/>
      <c r="AL7" s="77"/>
      <c r="AM7" s="82"/>
      <c r="AN7" s="77"/>
      <c r="AO7" s="77"/>
      <c r="AP7" s="77"/>
      <c r="AQ7" s="77"/>
      <c r="AR7" s="77"/>
      <c r="AS7" s="77"/>
    </row>
    <row r="8" spans="1:56" s="83" customFormat="1" ht="15" x14ac:dyDescent="0.25">
      <c r="A8" s="81" t="s">
        <v>255</v>
      </c>
      <c r="B8" s="81"/>
      <c r="C8" s="81"/>
      <c r="D8" s="81"/>
      <c r="E8" s="81"/>
      <c r="F8" s="81"/>
      <c r="G8" s="81"/>
      <c r="H8" s="81"/>
      <c r="I8" s="77"/>
      <c r="J8" s="77"/>
      <c r="K8" s="77"/>
      <c r="L8" s="77"/>
      <c r="M8" s="77"/>
      <c r="N8" s="77"/>
      <c r="O8" s="77"/>
      <c r="P8" s="77"/>
      <c r="Q8" s="82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82"/>
      <c r="AN8" s="77"/>
      <c r="AO8" s="77"/>
      <c r="AP8" s="77"/>
      <c r="AQ8" s="77"/>
      <c r="AR8" s="77"/>
      <c r="AS8" s="77"/>
    </row>
    <row r="9" spans="1:56" s="83" customFormat="1" ht="15" x14ac:dyDescent="0.25">
      <c r="A9" s="81" t="s">
        <v>256</v>
      </c>
      <c r="B9" s="81"/>
      <c r="C9" s="81"/>
      <c r="D9" s="81"/>
      <c r="E9" s="81"/>
      <c r="F9" s="81"/>
      <c r="G9" s="81"/>
      <c r="H9" s="81"/>
      <c r="I9" s="77"/>
      <c r="J9" s="77"/>
      <c r="K9" s="77"/>
      <c r="L9" s="77"/>
      <c r="M9" s="77"/>
      <c r="N9" s="77"/>
      <c r="O9" s="77"/>
      <c r="P9" s="77"/>
      <c r="Q9" s="82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82"/>
      <c r="AN9" s="77"/>
      <c r="AO9" s="77"/>
      <c r="AP9" s="77"/>
      <c r="AQ9" s="77"/>
      <c r="AR9" s="77"/>
      <c r="AS9" s="77"/>
    </row>
    <row r="10" spans="1:56" s="83" customFormat="1" ht="15" x14ac:dyDescent="0.25">
      <c r="A10" s="81" t="s">
        <v>257</v>
      </c>
      <c r="B10" s="81"/>
      <c r="C10" s="81"/>
      <c r="D10" s="81"/>
      <c r="E10" s="81"/>
      <c r="F10" s="81"/>
      <c r="G10" s="81"/>
      <c r="H10" s="81"/>
      <c r="I10" s="77"/>
      <c r="J10" s="77"/>
      <c r="K10" s="77"/>
      <c r="L10" s="77"/>
      <c r="M10" s="77"/>
      <c r="N10" s="77"/>
      <c r="O10" s="77"/>
      <c r="P10" s="77"/>
      <c r="Q10" s="82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82"/>
      <c r="AN10" s="77"/>
      <c r="AO10" s="77"/>
      <c r="AP10" s="77"/>
      <c r="AQ10" s="77"/>
      <c r="AR10" s="77"/>
      <c r="AS10" s="77"/>
    </row>
    <row r="11" spans="1:56" x14ac:dyDescent="0.25">
      <c r="A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N11" s="73"/>
      <c r="AO11" s="73"/>
      <c r="AP11" s="73"/>
      <c r="AQ11" s="73"/>
      <c r="AR11" s="73"/>
      <c r="AS11" s="73"/>
    </row>
    <row r="12" spans="1:56" s="78" customFormat="1" ht="16.5" thickBot="1" x14ac:dyDescent="0.3">
      <c r="A12" s="91" t="s">
        <v>3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</row>
    <row r="13" spans="1:56" x14ac:dyDescent="0.25">
      <c r="A13" s="106" t="s">
        <v>4</v>
      </c>
      <c r="B13" s="107" t="s">
        <v>5</v>
      </c>
      <c r="C13" s="107"/>
      <c r="D13" s="107"/>
      <c r="E13" s="107"/>
      <c r="F13" s="107"/>
      <c r="G13" s="107"/>
      <c r="H13" s="108" t="s">
        <v>6</v>
      </c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 t="s">
        <v>7</v>
      </c>
      <c r="AJ13" s="108"/>
      <c r="AK13" s="108"/>
      <c r="AL13" s="108"/>
      <c r="AM13" s="107" t="s">
        <v>8</v>
      </c>
      <c r="AN13" s="107"/>
      <c r="AO13" s="107"/>
      <c r="AP13" s="107"/>
      <c r="AQ13" s="107"/>
      <c r="AR13" s="107"/>
      <c r="AS13" s="109" t="s">
        <v>9</v>
      </c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10"/>
    </row>
    <row r="14" spans="1:56" x14ac:dyDescent="0.25">
      <c r="A14" s="111"/>
      <c r="B14" s="71"/>
      <c r="C14" s="71"/>
      <c r="D14" s="71"/>
      <c r="E14" s="71"/>
      <c r="F14" s="71"/>
      <c r="G14" s="71"/>
      <c r="H14" s="70" t="s">
        <v>10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 t="s">
        <v>11</v>
      </c>
      <c r="V14" s="70"/>
      <c r="W14" s="70"/>
      <c r="X14" s="70"/>
      <c r="Y14" s="70"/>
      <c r="Z14" s="70"/>
      <c r="AA14" s="70"/>
      <c r="AB14" s="70"/>
      <c r="AC14" s="70"/>
      <c r="AD14" s="70"/>
      <c r="AE14" s="70" t="s">
        <v>12</v>
      </c>
      <c r="AF14" s="70"/>
      <c r="AG14" s="70"/>
      <c r="AH14" s="70"/>
      <c r="AI14" s="70" t="s">
        <v>13</v>
      </c>
      <c r="AJ14" s="70" t="s">
        <v>14</v>
      </c>
      <c r="AK14" s="70" t="s">
        <v>15</v>
      </c>
      <c r="AL14" s="70" t="s">
        <v>16</v>
      </c>
      <c r="AM14" s="71" t="s">
        <v>17</v>
      </c>
      <c r="AN14" s="71" t="s">
        <v>18</v>
      </c>
      <c r="AO14" s="71" t="s">
        <v>19</v>
      </c>
      <c r="AP14" s="71" t="s">
        <v>20</v>
      </c>
      <c r="AQ14" s="71" t="s">
        <v>21</v>
      </c>
      <c r="AR14" s="71" t="s">
        <v>20</v>
      </c>
      <c r="AS14" s="70" t="s">
        <v>22</v>
      </c>
      <c r="AT14" s="75" t="s">
        <v>23</v>
      </c>
      <c r="AU14" s="87" t="s">
        <v>24</v>
      </c>
      <c r="AV14" s="87"/>
      <c r="AW14" s="87"/>
      <c r="AX14" s="87" t="s">
        <v>25</v>
      </c>
      <c r="AY14" s="87"/>
      <c r="AZ14" s="75" t="s">
        <v>26</v>
      </c>
      <c r="BA14" s="70" t="s">
        <v>27</v>
      </c>
      <c r="BB14" s="87" t="s">
        <v>28</v>
      </c>
      <c r="BC14" s="87"/>
      <c r="BD14" s="112"/>
    </row>
    <row r="15" spans="1:56" ht="38.25" x14ac:dyDescent="0.25">
      <c r="A15" s="111"/>
      <c r="B15" s="1" t="s">
        <v>29</v>
      </c>
      <c r="C15" s="1" t="s">
        <v>30</v>
      </c>
      <c r="D15" s="1" t="s">
        <v>31</v>
      </c>
      <c r="E15" s="1" t="s">
        <v>22</v>
      </c>
      <c r="F15" s="1" t="s">
        <v>32</v>
      </c>
      <c r="G15" s="1" t="s">
        <v>33</v>
      </c>
      <c r="H15" s="88" t="s">
        <v>34</v>
      </c>
      <c r="I15" s="1" t="s">
        <v>35</v>
      </c>
      <c r="J15" s="1" t="s">
        <v>36</v>
      </c>
      <c r="K15" s="1" t="s">
        <v>37</v>
      </c>
      <c r="L15" s="1" t="s">
        <v>38</v>
      </c>
      <c r="M15" s="1" t="s">
        <v>39</v>
      </c>
      <c r="N15" s="1" t="s">
        <v>40</v>
      </c>
      <c r="O15" s="1" t="s">
        <v>41</v>
      </c>
      <c r="P15" s="1" t="s">
        <v>42</v>
      </c>
      <c r="Q15" s="1" t="s">
        <v>43</v>
      </c>
      <c r="R15" s="1" t="s">
        <v>44</v>
      </c>
      <c r="S15" s="1" t="s">
        <v>45</v>
      </c>
      <c r="T15" s="1" t="s">
        <v>46</v>
      </c>
      <c r="U15" s="1" t="s">
        <v>47</v>
      </c>
      <c r="V15" s="1" t="s">
        <v>37</v>
      </c>
      <c r="W15" s="1" t="s">
        <v>39</v>
      </c>
      <c r="X15" s="1" t="s">
        <v>48</v>
      </c>
      <c r="Y15" s="1" t="s">
        <v>40</v>
      </c>
      <c r="Z15" s="2" t="s">
        <v>41</v>
      </c>
      <c r="AA15" s="2" t="s">
        <v>49</v>
      </c>
      <c r="AB15" s="2" t="s">
        <v>50</v>
      </c>
      <c r="AC15" s="2" t="s">
        <v>51</v>
      </c>
      <c r="AD15" s="2" t="s">
        <v>52</v>
      </c>
      <c r="AE15" s="2" t="s">
        <v>53</v>
      </c>
      <c r="AF15" s="2" t="s">
        <v>54</v>
      </c>
      <c r="AG15" s="2" t="s">
        <v>55</v>
      </c>
      <c r="AH15" s="2" t="s">
        <v>56</v>
      </c>
      <c r="AI15" s="70"/>
      <c r="AJ15" s="70"/>
      <c r="AK15" s="70"/>
      <c r="AL15" s="70"/>
      <c r="AM15" s="71"/>
      <c r="AN15" s="71"/>
      <c r="AO15" s="71"/>
      <c r="AP15" s="71"/>
      <c r="AQ15" s="71"/>
      <c r="AR15" s="71"/>
      <c r="AS15" s="70"/>
      <c r="AT15" s="75"/>
      <c r="AU15" s="89" t="s">
        <v>57</v>
      </c>
      <c r="AV15" s="89" t="s">
        <v>58</v>
      </c>
      <c r="AW15" s="89" t="s">
        <v>59</v>
      </c>
      <c r="AX15" s="89" t="s">
        <v>60</v>
      </c>
      <c r="AY15" s="90" t="s">
        <v>61</v>
      </c>
      <c r="AZ15" s="75"/>
      <c r="BA15" s="70"/>
      <c r="BB15" s="89" t="s">
        <v>57</v>
      </c>
      <c r="BC15" s="89" t="s">
        <v>62</v>
      </c>
      <c r="BD15" s="113" t="s">
        <v>63</v>
      </c>
    </row>
    <row r="16" spans="1:56" ht="13.5" thickBot="1" x14ac:dyDescent="0.3">
      <c r="A16" s="114"/>
      <c r="B16" s="115" t="s">
        <v>64</v>
      </c>
      <c r="C16" s="115" t="s">
        <v>65</v>
      </c>
      <c r="D16" s="116" t="s">
        <v>66</v>
      </c>
      <c r="E16" s="115" t="s">
        <v>67</v>
      </c>
      <c r="F16" s="115" t="s">
        <v>68</v>
      </c>
      <c r="G16" s="115" t="s">
        <v>69</v>
      </c>
      <c r="H16" s="116" t="s">
        <v>70</v>
      </c>
      <c r="I16" s="115" t="s">
        <v>71</v>
      </c>
      <c r="J16" s="115" t="s">
        <v>72</v>
      </c>
      <c r="K16" s="115" t="s">
        <v>73</v>
      </c>
      <c r="L16" s="117" t="s">
        <v>74</v>
      </c>
      <c r="M16" s="115" t="s">
        <v>75</v>
      </c>
      <c r="N16" s="115" t="s">
        <v>76</v>
      </c>
      <c r="O16" s="115" t="s">
        <v>77</v>
      </c>
      <c r="P16" s="115" t="s">
        <v>78</v>
      </c>
      <c r="Q16" s="115" t="s">
        <v>79</v>
      </c>
      <c r="R16" s="115" t="s">
        <v>80</v>
      </c>
      <c r="S16" s="115" t="s">
        <v>81</v>
      </c>
      <c r="T16" s="115" t="s">
        <v>82</v>
      </c>
      <c r="U16" s="115" t="s">
        <v>83</v>
      </c>
      <c r="V16" s="115" t="s">
        <v>84</v>
      </c>
      <c r="W16" s="115" t="s">
        <v>85</v>
      </c>
      <c r="X16" s="115" t="s">
        <v>86</v>
      </c>
      <c r="Y16" s="115" t="s">
        <v>87</v>
      </c>
      <c r="Z16" s="118" t="s">
        <v>88</v>
      </c>
      <c r="AA16" s="118" t="s">
        <v>89</v>
      </c>
      <c r="AB16" s="118" t="s">
        <v>90</v>
      </c>
      <c r="AC16" s="118" t="s">
        <v>91</v>
      </c>
      <c r="AD16" s="118" t="s">
        <v>92</v>
      </c>
      <c r="AE16" s="118" t="s">
        <v>93</v>
      </c>
      <c r="AF16" s="118" t="s">
        <v>94</v>
      </c>
      <c r="AG16" s="118" t="s">
        <v>95</v>
      </c>
      <c r="AH16" s="118" t="s">
        <v>96</v>
      </c>
      <c r="AI16" s="118" t="s">
        <v>97</v>
      </c>
      <c r="AJ16" s="118" t="s">
        <v>98</v>
      </c>
      <c r="AK16" s="118" t="s">
        <v>99</v>
      </c>
      <c r="AL16" s="118" t="s">
        <v>100</v>
      </c>
      <c r="AM16" s="119" t="s">
        <v>101</v>
      </c>
      <c r="AN16" s="119" t="s">
        <v>102</v>
      </c>
      <c r="AO16" s="119" t="s">
        <v>103</v>
      </c>
      <c r="AP16" s="119" t="s">
        <v>104</v>
      </c>
      <c r="AQ16" s="119" t="s">
        <v>105</v>
      </c>
      <c r="AR16" s="119" t="s">
        <v>106</v>
      </c>
      <c r="AS16" s="120" t="s">
        <v>107</v>
      </c>
      <c r="AT16" s="120" t="s">
        <v>108</v>
      </c>
      <c r="AU16" s="120" t="s">
        <v>109</v>
      </c>
      <c r="AV16" s="120" t="s">
        <v>110</v>
      </c>
      <c r="AW16" s="120" t="s">
        <v>111</v>
      </c>
      <c r="AX16" s="120" t="s">
        <v>112</v>
      </c>
      <c r="AY16" s="120" t="s">
        <v>113</v>
      </c>
      <c r="AZ16" s="120" t="s">
        <v>114</v>
      </c>
      <c r="BA16" s="120" t="s">
        <v>115</v>
      </c>
      <c r="BB16" s="120" t="s">
        <v>116</v>
      </c>
      <c r="BC16" s="120" t="s">
        <v>117</v>
      </c>
      <c r="BD16" s="121" t="s">
        <v>118</v>
      </c>
    </row>
    <row r="17" spans="1:56" ht="81.75" customHeight="1" x14ac:dyDescent="0.25">
      <c r="A17" s="126">
        <v>1</v>
      </c>
      <c r="B17" s="122" t="s">
        <v>119</v>
      </c>
      <c r="C17" s="93" t="s">
        <v>120</v>
      </c>
      <c r="D17" s="93" t="s">
        <v>121</v>
      </c>
      <c r="E17" s="93" t="s">
        <v>122</v>
      </c>
      <c r="F17" s="94" t="s">
        <v>123</v>
      </c>
      <c r="G17" s="95" t="s">
        <v>124</v>
      </c>
      <c r="H17" s="96" t="s">
        <v>125</v>
      </c>
      <c r="I17" s="93" t="s">
        <v>126</v>
      </c>
      <c r="J17" s="93" t="s">
        <v>127</v>
      </c>
      <c r="K17" s="97">
        <v>42402</v>
      </c>
      <c r="L17" s="98">
        <v>129500</v>
      </c>
      <c r="M17" s="99" t="s">
        <v>128</v>
      </c>
      <c r="N17" s="97">
        <v>42402</v>
      </c>
      <c r="O17" s="97">
        <v>42735</v>
      </c>
      <c r="P17" s="93" t="s">
        <v>129</v>
      </c>
      <c r="Q17" s="93" t="s">
        <v>130</v>
      </c>
      <c r="R17" s="100">
        <v>0</v>
      </c>
      <c r="S17" s="100">
        <v>0</v>
      </c>
      <c r="T17" s="93" t="s">
        <v>131</v>
      </c>
      <c r="U17" s="93" t="s">
        <v>130</v>
      </c>
      <c r="V17" s="97" t="s">
        <v>130</v>
      </c>
      <c r="W17" s="93" t="s">
        <v>130</v>
      </c>
      <c r="X17" s="93" t="s">
        <v>130</v>
      </c>
      <c r="Y17" s="97" t="s">
        <v>130</v>
      </c>
      <c r="Z17" s="97" t="s">
        <v>130</v>
      </c>
      <c r="AA17" s="101" t="s">
        <v>130</v>
      </c>
      <c r="AB17" s="101">
        <v>0</v>
      </c>
      <c r="AC17" s="100">
        <v>0</v>
      </c>
      <c r="AD17" s="100">
        <v>0</v>
      </c>
      <c r="AE17" s="102">
        <f t="shared" ref="AE17:AE18" si="0">(L17+AC17)-AD17</f>
        <v>129500</v>
      </c>
      <c r="AF17" s="100">
        <v>0</v>
      </c>
      <c r="AG17" s="100">
        <v>0</v>
      </c>
      <c r="AH17" s="103">
        <f t="shared" ref="AH17:AH20" si="1">AF17+AG17</f>
        <v>0</v>
      </c>
      <c r="AI17" s="96" t="s">
        <v>132</v>
      </c>
      <c r="AJ17" s="95" t="s">
        <v>133</v>
      </c>
      <c r="AK17" s="104" t="s">
        <v>134</v>
      </c>
      <c r="AL17" s="95" t="s">
        <v>133</v>
      </c>
      <c r="AM17" s="92"/>
      <c r="AN17" s="92"/>
      <c r="AO17" s="92"/>
      <c r="AP17" s="92"/>
      <c r="AQ17" s="92"/>
      <c r="AR17" s="92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</row>
    <row r="18" spans="1:56" ht="42.75" customHeight="1" x14ac:dyDescent="0.25">
      <c r="A18" s="127">
        <f>A17+1</f>
        <v>2</v>
      </c>
      <c r="B18" s="123" t="s">
        <v>135</v>
      </c>
      <c r="C18" s="17" t="s">
        <v>136</v>
      </c>
      <c r="D18" s="3" t="s">
        <v>121</v>
      </c>
      <c r="E18" s="3" t="s">
        <v>122</v>
      </c>
      <c r="F18" s="9" t="s">
        <v>137</v>
      </c>
      <c r="G18" s="10" t="s">
        <v>138</v>
      </c>
      <c r="H18" s="4" t="s">
        <v>139</v>
      </c>
      <c r="I18" s="3" t="s">
        <v>140</v>
      </c>
      <c r="J18" s="3" t="s">
        <v>141</v>
      </c>
      <c r="K18" s="11">
        <v>42060</v>
      </c>
      <c r="L18" s="12">
        <v>13583</v>
      </c>
      <c r="M18" s="10" t="s">
        <v>142</v>
      </c>
      <c r="N18" s="11">
        <v>42060</v>
      </c>
      <c r="O18" s="11">
        <v>42369</v>
      </c>
      <c r="P18" s="3">
        <v>6</v>
      </c>
      <c r="Q18" s="7" t="s">
        <v>143</v>
      </c>
      <c r="R18" s="12">
        <v>13583</v>
      </c>
      <c r="S18" s="12">
        <v>0</v>
      </c>
      <c r="T18" s="3" t="s">
        <v>144</v>
      </c>
      <c r="U18" s="3" t="s">
        <v>145</v>
      </c>
      <c r="V18" s="11">
        <v>42369</v>
      </c>
      <c r="W18" s="11">
        <v>42524</v>
      </c>
      <c r="X18" s="3" t="s">
        <v>146</v>
      </c>
      <c r="Y18" s="11">
        <v>42369</v>
      </c>
      <c r="Z18" s="11">
        <v>42524</v>
      </c>
      <c r="AA18" s="13">
        <v>0</v>
      </c>
      <c r="AB18" s="13">
        <v>0</v>
      </c>
      <c r="AC18" s="12">
        <v>0</v>
      </c>
      <c r="AD18" s="12">
        <f>L18*AA18</f>
        <v>0</v>
      </c>
      <c r="AE18" s="14">
        <f t="shared" si="0"/>
        <v>13583</v>
      </c>
      <c r="AF18" s="12">
        <v>11537.56</v>
      </c>
      <c r="AG18" s="12">
        <v>0</v>
      </c>
      <c r="AH18" s="15">
        <f t="shared" si="1"/>
        <v>11537.56</v>
      </c>
      <c r="AI18" s="16" t="s">
        <v>130</v>
      </c>
      <c r="AJ18" s="16" t="s">
        <v>130</v>
      </c>
      <c r="AK18" s="16"/>
      <c r="AL18" s="18" t="s">
        <v>130</v>
      </c>
      <c r="AM18" s="16"/>
      <c r="AN18" s="18"/>
      <c r="AO18" s="18"/>
      <c r="AP18" s="18"/>
      <c r="AQ18" s="16"/>
      <c r="AR18" s="18"/>
      <c r="AS18" s="5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</row>
    <row r="19" spans="1:56" ht="69.75" customHeight="1" x14ac:dyDescent="0.25">
      <c r="A19" s="127">
        <f t="shared" ref="A19:A20" si="2">A18+1</f>
        <v>3</v>
      </c>
      <c r="B19" s="124" t="s">
        <v>147</v>
      </c>
      <c r="C19" s="17" t="s">
        <v>148</v>
      </c>
      <c r="D19" s="3" t="s">
        <v>121</v>
      </c>
      <c r="E19" s="3" t="s">
        <v>122</v>
      </c>
      <c r="F19" s="9" t="s">
        <v>149</v>
      </c>
      <c r="G19" s="19" t="s">
        <v>150</v>
      </c>
      <c r="H19" s="4" t="s">
        <v>151</v>
      </c>
      <c r="I19" s="8" t="s">
        <v>152</v>
      </c>
      <c r="J19" s="6" t="s">
        <v>153</v>
      </c>
      <c r="K19" s="11">
        <v>42206</v>
      </c>
      <c r="L19" s="20">
        <v>4125</v>
      </c>
      <c r="M19" s="19" t="s">
        <v>154</v>
      </c>
      <c r="N19" s="21">
        <v>42206</v>
      </c>
      <c r="O19" s="21">
        <v>42369</v>
      </c>
      <c r="P19" s="3" t="s">
        <v>129</v>
      </c>
      <c r="Q19" s="17" t="s">
        <v>143</v>
      </c>
      <c r="R19" s="20">
        <v>0</v>
      </c>
      <c r="S19" s="20">
        <v>4125</v>
      </c>
      <c r="T19" s="8" t="s">
        <v>144</v>
      </c>
      <c r="U19" s="3" t="s">
        <v>145</v>
      </c>
      <c r="V19" s="11">
        <v>42369</v>
      </c>
      <c r="W19" s="11">
        <v>42524</v>
      </c>
      <c r="X19" s="3" t="s">
        <v>155</v>
      </c>
      <c r="Y19" s="11">
        <v>42369</v>
      </c>
      <c r="Z19" s="11">
        <v>42524</v>
      </c>
      <c r="AA19" s="13">
        <v>0</v>
      </c>
      <c r="AB19" s="13">
        <v>0</v>
      </c>
      <c r="AC19" s="12">
        <v>0</v>
      </c>
      <c r="AD19" s="12">
        <v>0</v>
      </c>
      <c r="AE19" s="20">
        <f t="shared" ref="AE19:AE20" si="3">(AC19+L19)-AD19</f>
        <v>4125</v>
      </c>
      <c r="AF19" s="12">
        <v>0</v>
      </c>
      <c r="AG19" s="12">
        <v>4125</v>
      </c>
      <c r="AH19" s="15">
        <f t="shared" si="1"/>
        <v>4125</v>
      </c>
      <c r="AI19" s="22"/>
      <c r="AJ19" s="22"/>
      <c r="AK19" s="9"/>
      <c r="AL19" s="18"/>
      <c r="AM19" s="16"/>
      <c r="AN19" s="18"/>
      <c r="AO19" s="23"/>
      <c r="AP19" s="24"/>
      <c r="AQ19" s="16"/>
      <c r="AR19" s="24"/>
      <c r="AS19" s="3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64.5" thickBot="1" x14ac:dyDescent="0.3">
      <c r="A20" s="128">
        <f t="shared" si="2"/>
        <v>4</v>
      </c>
      <c r="B20" s="125" t="s">
        <v>156</v>
      </c>
      <c r="C20" s="5" t="s">
        <v>157</v>
      </c>
      <c r="D20" s="5" t="s">
        <v>121</v>
      </c>
      <c r="E20" s="5" t="s">
        <v>122</v>
      </c>
      <c r="F20" s="25" t="s">
        <v>158</v>
      </c>
      <c r="G20" s="26" t="s">
        <v>159</v>
      </c>
      <c r="H20" s="27" t="s">
        <v>160</v>
      </c>
      <c r="I20" s="28" t="s">
        <v>161</v>
      </c>
      <c r="J20" s="29" t="s">
        <v>162</v>
      </c>
      <c r="K20" s="30">
        <v>42249</v>
      </c>
      <c r="L20" s="31">
        <v>25750</v>
      </c>
      <c r="M20" s="32" t="s">
        <v>163</v>
      </c>
      <c r="N20" s="33">
        <v>42249</v>
      </c>
      <c r="O20" s="33">
        <v>42369</v>
      </c>
      <c r="P20" s="5">
        <v>6</v>
      </c>
      <c r="Q20" s="34" t="s">
        <v>143</v>
      </c>
      <c r="R20" s="35">
        <v>25750</v>
      </c>
      <c r="S20" s="35">
        <v>0</v>
      </c>
      <c r="T20" s="28" t="s">
        <v>144</v>
      </c>
      <c r="U20" s="5" t="s">
        <v>145</v>
      </c>
      <c r="V20" s="11">
        <v>42369</v>
      </c>
      <c r="W20" s="11">
        <v>42524</v>
      </c>
      <c r="X20" s="3" t="s">
        <v>155</v>
      </c>
      <c r="Y20" s="11">
        <v>42369</v>
      </c>
      <c r="Z20" s="11">
        <v>42524</v>
      </c>
      <c r="AA20" s="13">
        <v>0</v>
      </c>
      <c r="AB20" s="13">
        <v>0</v>
      </c>
      <c r="AC20" s="12">
        <v>0</v>
      </c>
      <c r="AD20" s="12">
        <v>0</v>
      </c>
      <c r="AE20" s="15">
        <f t="shared" si="3"/>
        <v>25750</v>
      </c>
      <c r="AF20" s="12">
        <f>3200+3200+1600+4000+1600+2210+3200</f>
        <v>19010</v>
      </c>
      <c r="AG20" s="12">
        <v>6740</v>
      </c>
      <c r="AH20" s="15">
        <f t="shared" si="1"/>
        <v>25750</v>
      </c>
      <c r="AI20" s="22"/>
      <c r="AJ20" s="36"/>
      <c r="AK20" s="37">
        <f>AE20-AH20</f>
        <v>0</v>
      </c>
      <c r="AL20" s="36"/>
      <c r="AM20" s="16"/>
      <c r="AN20" s="18"/>
      <c r="AO20" s="23"/>
      <c r="AP20" s="24"/>
      <c r="AQ20" s="16"/>
      <c r="AR20" s="24"/>
      <c r="AS20" s="3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28.5" customHeight="1" x14ac:dyDescent="0.25">
      <c r="A21" s="38"/>
      <c r="B21" s="39"/>
      <c r="C21" s="39"/>
      <c r="D21" s="39"/>
      <c r="E21" s="39"/>
      <c r="F21" s="40"/>
      <c r="G21" s="41"/>
      <c r="H21" s="42"/>
      <c r="I21" s="43"/>
      <c r="J21" s="44"/>
      <c r="K21" s="45"/>
      <c r="L21" s="46"/>
      <c r="M21" s="47"/>
      <c r="N21" s="48"/>
      <c r="O21" s="48"/>
      <c r="P21" s="39"/>
      <c r="Q21" s="49"/>
      <c r="R21" s="50"/>
      <c r="S21" s="50"/>
      <c r="T21" s="51"/>
      <c r="U21" s="39"/>
      <c r="V21" s="39"/>
      <c r="W21" s="39"/>
      <c r="X21" s="39"/>
      <c r="Y21" s="45"/>
      <c r="Z21" s="45"/>
      <c r="AA21" s="52"/>
      <c r="AB21" s="52"/>
      <c r="AC21" s="50"/>
      <c r="AD21" s="50"/>
      <c r="AE21" s="53"/>
      <c r="AF21" s="50"/>
      <c r="AG21" s="50"/>
      <c r="AH21" s="53"/>
      <c r="AI21" s="54"/>
      <c r="AJ21" s="54"/>
      <c r="AK21" s="40"/>
      <c r="AL21" s="54"/>
      <c r="AM21" s="55"/>
      <c r="AN21" s="56"/>
      <c r="AO21" s="57"/>
      <c r="AP21" s="58"/>
      <c r="AQ21" s="55"/>
      <c r="AR21" s="58"/>
      <c r="AS21" s="59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1"/>
    </row>
    <row r="22" spans="1:56" s="78" customFormat="1" ht="16.5" thickBot="1" x14ac:dyDescent="0.3">
      <c r="A22" s="129" t="s">
        <v>164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80"/>
    </row>
    <row r="23" spans="1:56" ht="29.25" customHeight="1" x14ac:dyDescent="0.25">
      <c r="A23" s="126">
        <f>A20+1</f>
        <v>5</v>
      </c>
      <c r="B23" s="123" t="s">
        <v>165</v>
      </c>
      <c r="C23" s="3" t="s">
        <v>166</v>
      </c>
      <c r="D23" s="3" t="s">
        <v>167</v>
      </c>
      <c r="E23" s="3" t="s">
        <v>168</v>
      </c>
      <c r="F23" s="9" t="s">
        <v>169</v>
      </c>
      <c r="G23" s="10" t="s">
        <v>170</v>
      </c>
      <c r="H23" s="4" t="s">
        <v>171</v>
      </c>
      <c r="I23" s="3" t="s">
        <v>172</v>
      </c>
      <c r="J23" s="3" t="s">
        <v>173</v>
      </c>
      <c r="K23" s="11">
        <v>40575</v>
      </c>
      <c r="L23" s="12">
        <v>537079.31999999995</v>
      </c>
      <c r="M23" s="10" t="s">
        <v>174</v>
      </c>
      <c r="N23" s="11">
        <v>42037</v>
      </c>
      <c r="O23" s="11">
        <v>42401</v>
      </c>
      <c r="P23" s="3" t="s">
        <v>129</v>
      </c>
      <c r="Q23" s="3" t="s">
        <v>130</v>
      </c>
      <c r="R23" s="12">
        <v>0</v>
      </c>
      <c r="S23" s="12">
        <v>0</v>
      </c>
      <c r="T23" s="3" t="s">
        <v>144</v>
      </c>
      <c r="U23" s="3" t="s">
        <v>175</v>
      </c>
      <c r="V23" s="11">
        <v>42278</v>
      </c>
      <c r="W23" s="10" t="s">
        <v>176</v>
      </c>
      <c r="X23" s="3" t="s">
        <v>177</v>
      </c>
      <c r="Y23" s="11">
        <v>42278</v>
      </c>
      <c r="Z23" s="11">
        <v>42402</v>
      </c>
      <c r="AA23" s="62">
        <v>2.63684E-2</v>
      </c>
      <c r="AB23" s="13">
        <v>0</v>
      </c>
      <c r="AC23" s="12">
        <v>22985.79</v>
      </c>
      <c r="AD23" s="12">
        <v>0</v>
      </c>
      <c r="AE23" s="14">
        <f t="shared" ref="AE23:AE28" si="4">(L23+AC23)-AD23</f>
        <v>560065.11</v>
      </c>
      <c r="AF23" s="12">
        <v>381073.48</v>
      </c>
      <c r="AG23" s="12">
        <f>22985.79+22985.79</f>
        <v>45971.58</v>
      </c>
      <c r="AH23" s="63">
        <f t="shared" ref="AH23:AH29" si="5">AF23+AG23</f>
        <v>427045.06</v>
      </c>
      <c r="AI23" s="64" t="s">
        <v>178</v>
      </c>
      <c r="AJ23" s="10" t="s">
        <v>179</v>
      </c>
      <c r="AK23" s="65" t="s">
        <v>180</v>
      </c>
      <c r="AL23" s="10" t="s">
        <v>181</v>
      </c>
      <c r="AM23" s="16"/>
      <c r="AN23" s="18"/>
      <c r="AO23" s="23"/>
      <c r="AP23" s="24"/>
      <c r="AQ23" s="18"/>
      <c r="AR23" s="24"/>
      <c r="AS23" s="3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</row>
    <row r="24" spans="1:56" ht="55.5" customHeight="1" x14ac:dyDescent="0.25">
      <c r="A24" s="127">
        <f>A23+1</f>
        <v>6</v>
      </c>
      <c r="B24" s="123" t="s">
        <v>182</v>
      </c>
      <c r="C24" s="3" t="s">
        <v>183</v>
      </c>
      <c r="D24" s="3" t="s">
        <v>121</v>
      </c>
      <c r="E24" s="3" t="s">
        <v>122</v>
      </c>
      <c r="F24" s="66" t="s">
        <v>184</v>
      </c>
      <c r="G24" s="10" t="s">
        <v>185</v>
      </c>
      <c r="H24" s="4" t="s">
        <v>186</v>
      </c>
      <c r="I24" s="3" t="s">
        <v>187</v>
      </c>
      <c r="J24" s="3" t="s">
        <v>188</v>
      </c>
      <c r="K24" s="11">
        <v>42108</v>
      </c>
      <c r="L24" s="12">
        <v>899223</v>
      </c>
      <c r="M24" s="11" t="s">
        <v>189</v>
      </c>
      <c r="N24" s="11">
        <v>42108</v>
      </c>
      <c r="O24" s="11">
        <v>42474</v>
      </c>
      <c r="P24" s="3" t="s">
        <v>129</v>
      </c>
      <c r="Q24" s="7" t="s">
        <v>130</v>
      </c>
      <c r="R24" s="12">
        <v>0</v>
      </c>
      <c r="S24" s="12">
        <v>0</v>
      </c>
      <c r="T24" s="3" t="s">
        <v>144</v>
      </c>
      <c r="U24" s="3" t="s">
        <v>130</v>
      </c>
      <c r="V24" s="11" t="s">
        <v>130</v>
      </c>
      <c r="W24" s="10" t="s">
        <v>130</v>
      </c>
      <c r="X24" s="3" t="s">
        <v>130</v>
      </c>
      <c r="Y24" s="11" t="s">
        <v>130</v>
      </c>
      <c r="Z24" s="11" t="s">
        <v>130</v>
      </c>
      <c r="AA24" s="13">
        <v>0</v>
      </c>
      <c r="AB24" s="13">
        <v>0</v>
      </c>
      <c r="AC24" s="12">
        <v>0</v>
      </c>
      <c r="AD24" s="12">
        <f>L24*AA24</f>
        <v>0</v>
      </c>
      <c r="AE24" s="14">
        <f t="shared" si="4"/>
        <v>899223</v>
      </c>
      <c r="AF24" s="12">
        <v>226620.81</v>
      </c>
      <c r="AG24" s="12">
        <f>34948.47+36716.85</f>
        <v>71665.320000000007</v>
      </c>
      <c r="AH24" s="63">
        <f t="shared" si="5"/>
        <v>298286.13</v>
      </c>
      <c r="AI24" s="64" t="s">
        <v>190</v>
      </c>
      <c r="AJ24" s="16" t="s">
        <v>191</v>
      </c>
      <c r="AK24" s="16" t="s">
        <v>192</v>
      </c>
      <c r="AL24" s="16" t="s">
        <v>191</v>
      </c>
      <c r="AM24" s="16"/>
      <c r="AN24" s="18"/>
      <c r="AO24" s="23"/>
      <c r="AP24" s="24"/>
      <c r="AQ24" s="16"/>
      <c r="AR24" s="24"/>
      <c r="AS24" s="5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 ht="40.5" customHeight="1" x14ac:dyDescent="0.25">
      <c r="A25" s="127">
        <f t="shared" ref="A25:A29" si="6">A24+1</f>
        <v>7</v>
      </c>
      <c r="B25" s="123" t="s">
        <v>193</v>
      </c>
      <c r="C25" s="3" t="s">
        <v>194</v>
      </c>
      <c r="D25" s="3" t="s">
        <v>167</v>
      </c>
      <c r="E25" s="3" t="s">
        <v>168</v>
      </c>
      <c r="F25" s="9" t="s">
        <v>195</v>
      </c>
      <c r="G25" s="10" t="s">
        <v>196</v>
      </c>
      <c r="H25" s="4" t="s">
        <v>197</v>
      </c>
      <c r="I25" s="3" t="s">
        <v>198</v>
      </c>
      <c r="J25" s="3" t="s">
        <v>199</v>
      </c>
      <c r="K25" s="11">
        <v>41029</v>
      </c>
      <c r="L25" s="12">
        <v>744807.52</v>
      </c>
      <c r="M25" s="10" t="s">
        <v>200</v>
      </c>
      <c r="N25" s="11">
        <v>42247</v>
      </c>
      <c r="O25" s="11">
        <v>42489</v>
      </c>
      <c r="P25" s="3" t="s">
        <v>129</v>
      </c>
      <c r="Q25" s="3" t="s">
        <v>130</v>
      </c>
      <c r="R25" s="12">
        <v>0</v>
      </c>
      <c r="S25" s="12">
        <v>0</v>
      </c>
      <c r="T25" s="3" t="s">
        <v>144</v>
      </c>
      <c r="U25" s="3" t="s">
        <v>201</v>
      </c>
      <c r="V25" s="11">
        <v>42247</v>
      </c>
      <c r="W25" s="10" t="s">
        <v>202</v>
      </c>
      <c r="X25" s="3" t="s">
        <v>203</v>
      </c>
      <c r="Y25" s="11">
        <v>42247</v>
      </c>
      <c r="Z25" s="11">
        <v>42489</v>
      </c>
      <c r="AA25" s="62">
        <v>0.10736916000000001</v>
      </c>
      <c r="AB25" s="13">
        <v>0</v>
      </c>
      <c r="AC25" s="12">
        <f>L25*AA25</f>
        <v>79969.3577840832</v>
      </c>
      <c r="AD25" s="12">
        <v>0</v>
      </c>
      <c r="AE25" s="14">
        <f t="shared" si="4"/>
        <v>824776.87778408325</v>
      </c>
      <c r="AF25" s="12">
        <v>3126299.08</v>
      </c>
      <c r="AG25" s="12">
        <f>131928.49+131928.49</f>
        <v>263856.98</v>
      </c>
      <c r="AH25" s="63">
        <f t="shared" si="5"/>
        <v>3390156.06</v>
      </c>
      <c r="AI25" s="64" t="s">
        <v>204</v>
      </c>
      <c r="AJ25" s="10" t="s">
        <v>196</v>
      </c>
      <c r="AK25" s="65" t="s">
        <v>205</v>
      </c>
      <c r="AL25" s="10" t="s">
        <v>196</v>
      </c>
      <c r="AM25" s="16"/>
      <c r="AN25" s="18"/>
      <c r="AO25" s="23"/>
      <c r="AP25" s="24"/>
      <c r="AQ25" s="18"/>
      <c r="AR25" s="24"/>
      <c r="AS25" s="3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</row>
    <row r="26" spans="1:56" ht="29.25" customHeight="1" x14ac:dyDescent="0.25">
      <c r="A26" s="127">
        <f t="shared" si="6"/>
        <v>8</v>
      </c>
      <c r="B26" s="123" t="s">
        <v>206</v>
      </c>
      <c r="C26" s="3" t="s">
        <v>207</v>
      </c>
      <c r="D26" s="3" t="s">
        <v>167</v>
      </c>
      <c r="E26" s="3" t="s">
        <v>168</v>
      </c>
      <c r="F26" s="9" t="s">
        <v>208</v>
      </c>
      <c r="G26" s="10" t="s">
        <v>209</v>
      </c>
      <c r="H26" s="4" t="s">
        <v>210</v>
      </c>
      <c r="I26" s="3" t="s">
        <v>211</v>
      </c>
      <c r="J26" s="3" t="s">
        <v>212</v>
      </c>
      <c r="K26" s="11">
        <v>41470</v>
      </c>
      <c r="L26" s="12">
        <v>973627.92</v>
      </c>
      <c r="M26" s="10" t="s">
        <v>213</v>
      </c>
      <c r="N26" s="11">
        <v>42200</v>
      </c>
      <c r="O26" s="11">
        <v>42566</v>
      </c>
      <c r="P26" s="3" t="s">
        <v>129</v>
      </c>
      <c r="Q26" s="3" t="s">
        <v>130</v>
      </c>
      <c r="R26" s="12">
        <v>0</v>
      </c>
      <c r="S26" s="12">
        <v>0</v>
      </c>
      <c r="T26" s="3" t="s">
        <v>144</v>
      </c>
      <c r="U26" s="3" t="s">
        <v>214</v>
      </c>
      <c r="V26" s="11">
        <v>42202</v>
      </c>
      <c r="W26" s="10" t="s">
        <v>215</v>
      </c>
      <c r="X26" s="3" t="s">
        <v>203</v>
      </c>
      <c r="Y26" s="11">
        <v>42202</v>
      </c>
      <c r="Z26" s="11">
        <v>42566</v>
      </c>
      <c r="AA26" s="13">
        <v>0</v>
      </c>
      <c r="AB26" s="13">
        <v>0.24</v>
      </c>
      <c r="AC26" s="12">
        <v>0</v>
      </c>
      <c r="AD26" s="12">
        <v>237538.08</v>
      </c>
      <c r="AE26" s="14">
        <f t="shared" si="4"/>
        <v>736089.84000000008</v>
      </c>
      <c r="AF26" s="12">
        <v>1610743.46</v>
      </c>
      <c r="AG26" s="12">
        <f>61340.82+61340.82</f>
        <v>122681.64</v>
      </c>
      <c r="AH26" s="63">
        <f t="shared" si="5"/>
        <v>1733425.0999999999</v>
      </c>
      <c r="AI26" s="16" t="s">
        <v>130</v>
      </c>
      <c r="AJ26" s="16" t="s">
        <v>130</v>
      </c>
      <c r="AK26" s="16" t="s">
        <v>130</v>
      </c>
      <c r="AL26" s="18" t="s">
        <v>130</v>
      </c>
      <c r="AM26" s="16"/>
      <c r="AN26" s="18"/>
      <c r="AO26" s="23"/>
      <c r="AP26" s="24"/>
      <c r="AQ26" s="18"/>
      <c r="AR26" s="24"/>
      <c r="AS26" s="3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</row>
    <row r="27" spans="1:56" ht="31.5" customHeight="1" x14ac:dyDescent="0.25">
      <c r="A27" s="127">
        <f t="shared" si="6"/>
        <v>9</v>
      </c>
      <c r="B27" s="123" t="s">
        <v>216</v>
      </c>
      <c r="C27" s="3" t="s">
        <v>217</v>
      </c>
      <c r="D27" s="3" t="s">
        <v>167</v>
      </c>
      <c r="E27" s="3" t="s">
        <v>168</v>
      </c>
      <c r="F27" s="9" t="s">
        <v>218</v>
      </c>
      <c r="G27" s="10" t="s">
        <v>219</v>
      </c>
      <c r="H27" s="4" t="s">
        <v>220</v>
      </c>
      <c r="I27" s="3" t="s">
        <v>221</v>
      </c>
      <c r="J27" s="3" t="s">
        <v>222</v>
      </c>
      <c r="K27" s="11">
        <v>41347</v>
      </c>
      <c r="L27" s="12">
        <v>396659</v>
      </c>
      <c r="M27" s="10" t="s">
        <v>223</v>
      </c>
      <c r="N27" s="11">
        <v>42221</v>
      </c>
      <c r="O27" s="11">
        <v>42587</v>
      </c>
      <c r="P27" s="3" t="s">
        <v>129</v>
      </c>
      <c r="Q27" s="3" t="s">
        <v>130</v>
      </c>
      <c r="R27" s="12">
        <v>0</v>
      </c>
      <c r="S27" s="12">
        <v>0</v>
      </c>
      <c r="T27" s="3" t="s">
        <v>144</v>
      </c>
      <c r="U27" s="3" t="s">
        <v>214</v>
      </c>
      <c r="V27" s="11">
        <v>41929</v>
      </c>
      <c r="W27" s="10" t="s">
        <v>224</v>
      </c>
      <c r="X27" s="3" t="s">
        <v>225</v>
      </c>
      <c r="Y27" s="11">
        <v>41929</v>
      </c>
      <c r="Z27" s="11">
        <v>42220</v>
      </c>
      <c r="AA27" s="13">
        <v>0</v>
      </c>
      <c r="AB27" s="13">
        <v>0</v>
      </c>
      <c r="AC27" s="12">
        <v>0</v>
      </c>
      <c r="AD27" s="67">
        <v>0</v>
      </c>
      <c r="AE27" s="14">
        <f t="shared" si="4"/>
        <v>396659</v>
      </c>
      <c r="AF27" s="12">
        <v>965566.85</v>
      </c>
      <c r="AG27" s="12">
        <v>0</v>
      </c>
      <c r="AH27" s="63">
        <f t="shared" si="5"/>
        <v>965566.85</v>
      </c>
      <c r="AI27" s="64" t="s">
        <v>226</v>
      </c>
      <c r="AJ27" s="10" t="s">
        <v>227</v>
      </c>
      <c r="AK27" s="65" t="s">
        <v>228</v>
      </c>
      <c r="AL27" s="10" t="s">
        <v>229</v>
      </c>
      <c r="AM27" s="16"/>
      <c r="AN27" s="18"/>
      <c r="AO27" s="23"/>
      <c r="AP27" s="24"/>
      <c r="AQ27" s="18"/>
      <c r="AR27" s="24"/>
      <c r="AS27" s="3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</row>
    <row r="28" spans="1:56" ht="53.25" customHeight="1" x14ac:dyDescent="0.25">
      <c r="A28" s="127">
        <f t="shared" si="6"/>
        <v>10</v>
      </c>
      <c r="B28" s="123">
        <v>34421213109</v>
      </c>
      <c r="C28" s="3" t="s">
        <v>230</v>
      </c>
      <c r="D28" s="3" t="s">
        <v>121</v>
      </c>
      <c r="E28" s="3" t="s">
        <v>122</v>
      </c>
      <c r="F28" s="9" t="s">
        <v>231</v>
      </c>
      <c r="G28" s="10" t="s">
        <v>232</v>
      </c>
      <c r="H28" s="4" t="s">
        <v>233</v>
      </c>
      <c r="I28" s="3" t="s">
        <v>234</v>
      </c>
      <c r="J28" s="3" t="s">
        <v>235</v>
      </c>
      <c r="K28" s="11">
        <v>41716</v>
      </c>
      <c r="L28" s="12">
        <v>44160</v>
      </c>
      <c r="M28" s="10" t="s">
        <v>236</v>
      </c>
      <c r="N28" s="11">
        <v>42003</v>
      </c>
      <c r="O28" s="11">
        <v>42291</v>
      </c>
      <c r="P28" s="3" t="s">
        <v>129</v>
      </c>
      <c r="Q28" s="3" t="s">
        <v>130</v>
      </c>
      <c r="R28" s="12">
        <v>0</v>
      </c>
      <c r="S28" s="12">
        <v>0</v>
      </c>
      <c r="T28" s="3" t="s">
        <v>144</v>
      </c>
      <c r="U28" s="3" t="s">
        <v>214</v>
      </c>
      <c r="V28" s="11">
        <v>42292</v>
      </c>
      <c r="W28" s="3" t="s">
        <v>237</v>
      </c>
      <c r="X28" s="3" t="s">
        <v>225</v>
      </c>
      <c r="Y28" s="11">
        <v>42292</v>
      </c>
      <c r="Z28" s="11">
        <v>42429</v>
      </c>
      <c r="AA28" s="13">
        <v>0</v>
      </c>
      <c r="AB28" s="13">
        <v>0</v>
      </c>
      <c r="AC28" s="12">
        <v>0</v>
      </c>
      <c r="AD28" s="12">
        <v>0</v>
      </c>
      <c r="AE28" s="14">
        <f t="shared" si="4"/>
        <v>44160</v>
      </c>
      <c r="AF28" s="12">
        <v>58880</v>
      </c>
      <c r="AG28" s="12">
        <v>0</v>
      </c>
      <c r="AH28" s="63">
        <f t="shared" si="5"/>
        <v>58880</v>
      </c>
      <c r="AI28" s="64" t="s">
        <v>238</v>
      </c>
      <c r="AJ28" s="10" t="s">
        <v>239</v>
      </c>
      <c r="AK28" s="65" t="s">
        <v>240</v>
      </c>
      <c r="AL28" s="10" t="s">
        <v>239</v>
      </c>
      <c r="AM28" s="16"/>
      <c r="AN28" s="18"/>
      <c r="AO28" s="23"/>
      <c r="AP28" s="24"/>
      <c r="AQ28" s="18"/>
      <c r="AR28" s="24"/>
      <c r="AS28" s="3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</row>
    <row r="29" spans="1:56" ht="53.25" customHeight="1" thickBot="1" x14ac:dyDescent="0.3">
      <c r="A29" s="130">
        <f t="shared" si="6"/>
        <v>11</v>
      </c>
      <c r="B29" s="131" t="s">
        <v>241</v>
      </c>
      <c r="C29" s="132" t="s">
        <v>242</v>
      </c>
      <c r="D29" s="133" t="s">
        <v>243</v>
      </c>
      <c r="E29" s="132" t="s">
        <v>168</v>
      </c>
      <c r="F29" s="134" t="s">
        <v>244</v>
      </c>
      <c r="G29" s="135">
        <v>11080</v>
      </c>
      <c r="H29" s="136" t="s">
        <v>245</v>
      </c>
      <c r="I29" s="137" t="s">
        <v>246</v>
      </c>
      <c r="J29" s="132" t="s">
        <v>247</v>
      </c>
      <c r="K29" s="138">
        <v>41676</v>
      </c>
      <c r="L29" s="139">
        <v>11016</v>
      </c>
      <c r="M29" s="135">
        <v>11239</v>
      </c>
      <c r="N29" s="138">
        <v>41676</v>
      </c>
      <c r="O29" s="138">
        <v>42041</v>
      </c>
      <c r="P29" s="132" t="s">
        <v>129</v>
      </c>
      <c r="Q29" s="132"/>
      <c r="R29" s="139">
        <v>0</v>
      </c>
      <c r="S29" s="139">
        <v>0</v>
      </c>
      <c r="T29" s="132" t="s">
        <v>144</v>
      </c>
      <c r="U29" s="132" t="s">
        <v>214</v>
      </c>
      <c r="V29" s="138">
        <v>42405</v>
      </c>
      <c r="W29" s="140" t="s">
        <v>248</v>
      </c>
      <c r="X29" s="133" t="s">
        <v>225</v>
      </c>
      <c r="Y29" s="138">
        <v>42405</v>
      </c>
      <c r="Z29" s="138">
        <v>42771</v>
      </c>
      <c r="AA29" s="141">
        <v>0</v>
      </c>
      <c r="AB29" s="141">
        <v>0</v>
      </c>
      <c r="AC29" s="139">
        <v>0</v>
      </c>
      <c r="AD29" s="139">
        <v>0</v>
      </c>
      <c r="AE29" s="142">
        <f t="shared" ref="AE29" si="7">L29-AD29+AC29</f>
        <v>11016</v>
      </c>
      <c r="AF29" s="139">
        <v>17442</v>
      </c>
      <c r="AG29" s="143">
        <v>0</v>
      </c>
      <c r="AH29" s="144">
        <f t="shared" si="5"/>
        <v>17442</v>
      </c>
      <c r="AI29" s="145" t="s">
        <v>249</v>
      </c>
      <c r="AJ29" s="135">
        <v>11109</v>
      </c>
      <c r="AK29" s="146" t="s">
        <v>250</v>
      </c>
      <c r="AL29" s="135">
        <v>11109</v>
      </c>
      <c r="AM29" s="147"/>
      <c r="AN29" s="148"/>
      <c r="AO29" s="149"/>
      <c r="AP29" s="150"/>
      <c r="AQ29" s="147"/>
      <c r="AR29" s="150"/>
      <c r="AS29" s="132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</row>
    <row r="30" spans="1:56" ht="15.75" thickBot="1" x14ac:dyDescent="0.3">
      <c r="A30" s="152" t="s">
        <v>251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4">
        <f>SUM(L17:L29)</f>
        <v>3779530.76</v>
      </c>
      <c r="M30" s="155"/>
      <c r="N30" s="155"/>
      <c r="O30" s="155"/>
      <c r="P30" s="155"/>
      <c r="Q30" s="156" t="s">
        <v>130</v>
      </c>
      <c r="R30" s="154">
        <f>SUM(R17:R29)</f>
        <v>39333</v>
      </c>
      <c r="S30" s="154">
        <f>SUM(S17:S29)</f>
        <v>4125</v>
      </c>
      <c r="T30" s="155"/>
      <c r="U30" s="155"/>
      <c r="V30" s="155"/>
      <c r="W30" s="155"/>
      <c r="X30" s="155"/>
      <c r="Y30" s="155"/>
      <c r="Z30" s="155"/>
      <c r="AA30" s="155"/>
      <c r="AB30" s="155"/>
      <c r="AC30" s="157">
        <f>SUM(AC17:AC29)</f>
        <v>102955.14778408321</v>
      </c>
      <c r="AD30" s="157">
        <f>SUM(AD17:AD29)</f>
        <v>237538.08</v>
      </c>
      <c r="AE30" s="157">
        <f>SUM(AE17:AE29)</f>
        <v>3644947.8277840829</v>
      </c>
      <c r="AF30" s="157">
        <f>SUM(AF17:AF29)</f>
        <v>6417173.2400000002</v>
      </c>
      <c r="AG30" s="157">
        <f>SUM(AG17:AG29)</f>
        <v>515040.52</v>
      </c>
      <c r="AH30" s="157">
        <f>SUM(AH17:AH29)</f>
        <v>6932213.7599999998</v>
      </c>
      <c r="AI30" s="158" t="s">
        <v>130</v>
      </c>
      <c r="AJ30" s="159" t="s">
        <v>130</v>
      </c>
      <c r="AK30" s="160" t="s">
        <v>130</v>
      </c>
      <c r="AL30" s="159" t="s">
        <v>130</v>
      </c>
      <c r="AM30" s="161"/>
      <c r="AN30" s="162"/>
      <c r="AO30" s="163"/>
      <c r="AP30" s="164"/>
      <c r="AQ30" s="162"/>
      <c r="AR30" s="164"/>
      <c r="AS30" s="165"/>
      <c r="AT30" s="166"/>
      <c r="AU30" s="166"/>
      <c r="AV30" s="166"/>
      <c r="AW30" s="166"/>
      <c r="AX30" s="166"/>
      <c r="AY30" s="166"/>
      <c r="AZ30" s="166"/>
      <c r="BA30" s="166"/>
      <c r="BB30" s="166"/>
      <c r="BC30" s="166"/>
      <c r="BD30" s="167"/>
    </row>
    <row r="31" spans="1:56" ht="18" customHeight="1" x14ac:dyDescent="0.25">
      <c r="AG31" s="76"/>
    </row>
    <row r="32" spans="1:56" x14ac:dyDescent="0.25">
      <c r="A32" s="72" t="s">
        <v>252</v>
      </c>
      <c r="B32" s="72"/>
      <c r="C32" s="72"/>
      <c r="D32" s="72"/>
      <c r="E32" s="72"/>
      <c r="F32" s="72"/>
      <c r="L32" s="68"/>
      <c r="AG32" s="76"/>
    </row>
    <row r="33" spans="1:39" x14ac:dyDescent="0.25">
      <c r="A33" s="72" t="s">
        <v>253</v>
      </c>
      <c r="B33" s="72"/>
      <c r="C33" s="72"/>
      <c r="D33" s="72"/>
      <c r="E33" s="72"/>
      <c r="F33" s="72"/>
      <c r="AG33" s="76"/>
    </row>
    <row r="34" spans="1:39" x14ac:dyDescent="0.25">
      <c r="B34" s="74"/>
      <c r="L34" s="76"/>
      <c r="AG34" s="76"/>
      <c r="AM34" s="74"/>
    </row>
  </sheetData>
  <mergeCells count="39">
    <mergeCell ref="A8:H8"/>
    <mergeCell ref="A1:AH1"/>
    <mergeCell ref="A2:BD2"/>
    <mergeCell ref="A4:AS4"/>
    <mergeCell ref="A5:J5"/>
    <mergeCell ref="A6:E6"/>
    <mergeCell ref="A9:H9"/>
    <mergeCell ref="A10:H10"/>
    <mergeCell ref="A12:BD12"/>
    <mergeCell ref="A13:A16"/>
    <mergeCell ref="B13:G14"/>
    <mergeCell ref="H13:AH13"/>
    <mergeCell ref="AI13:AL13"/>
    <mergeCell ref="AM13:AR13"/>
    <mergeCell ref="AS13:BD13"/>
    <mergeCell ref="H14:T14"/>
    <mergeCell ref="A33:F33"/>
    <mergeCell ref="AS14:AS15"/>
    <mergeCell ref="AT14:AT15"/>
    <mergeCell ref="AU14:AW14"/>
    <mergeCell ref="AX14:AY14"/>
    <mergeCell ref="AM14:AM15"/>
    <mergeCell ref="AN14:AN15"/>
    <mergeCell ref="AO14:AO15"/>
    <mergeCell ref="AP14:AP15"/>
    <mergeCell ref="AQ14:AQ15"/>
    <mergeCell ref="AR14:AR15"/>
    <mergeCell ref="U14:AD14"/>
    <mergeCell ref="AE14:AH14"/>
    <mergeCell ref="AI14:AI15"/>
    <mergeCell ref="AJ14:AJ15"/>
    <mergeCell ref="AK14:AK15"/>
    <mergeCell ref="BB14:BD14"/>
    <mergeCell ref="A22:BD22"/>
    <mergeCell ref="A30:K30"/>
    <mergeCell ref="A32:F32"/>
    <mergeCell ref="AZ14:AZ15"/>
    <mergeCell ref="BA14:BA15"/>
    <mergeCell ref="AL14:AL1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- LICITAÇÕES E CONTRATOS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2016-02-11T16:10:35Z</dcterms:created>
  <dcterms:modified xsi:type="dcterms:W3CDTF">2016-02-11T22:24:13Z</dcterms:modified>
</cp:coreProperties>
</file>