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FEV 2016" sheetId="1" r:id="rId1"/>
  </sheets>
  <calcPr calcId="145621"/>
</workbook>
</file>

<file path=xl/calcChain.xml><?xml version="1.0" encoding="utf-8"?>
<calcChain xmlns="http://schemas.openxmlformats.org/spreadsheetml/2006/main">
  <c r="S40" i="1" l="1"/>
  <c r="R40" i="1"/>
  <c r="L40" i="1"/>
  <c r="AH39" i="1"/>
  <c r="AE39" i="1"/>
  <c r="AH38" i="1"/>
  <c r="AE38" i="1"/>
  <c r="AG35" i="1"/>
  <c r="AH35" i="1" s="1"/>
  <c r="AE35" i="1"/>
  <c r="AG34" i="1"/>
  <c r="AH34" i="1" s="1"/>
  <c r="AE34" i="1"/>
  <c r="AH33" i="1"/>
  <c r="AE33" i="1"/>
  <c r="AG32" i="1"/>
  <c r="AH32" i="1" s="1"/>
  <c r="AE32" i="1"/>
  <c r="AH31" i="1"/>
  <c r="AG31" i="1"/>
  <c r="AC31" i="1"/>
  <c r="AE31" i="1" s="1"/>
  <c r="AG30" i="1"/>
  <c r="AH30" i="1" s="1"/>
  <c r="AD30" i="1"/>
  <c r="AE30" i="1" s="1"/>
  <c r="AG29" i="1"/>
  <c r="AH29" i="1" s="1"/>
  <c r="AE29" i="1"/>
  <c r="AH26" i="1"/>
  <c r="AE26" i="1"/>
  <c r="AH25" i="1"/>
  <c r="AE25" i="1"/>
  <c r="AG24" i="1"/>
  <c r="AG40" i="1" s="1"/>
  <c r="AE24" i="1"/>
  <c r="AH23" i="1"/>
  <c r="AE23" i="1"/>
  <c r="AH22" i="1"/>
  <c r="AE22" i="1"/>
  <c r="AH21" i="1"/>
  <c r="AE21" i="1"/>
  <c r="AF20" i="1"/>
  <c r="AH20" i="1" s="1"/>
  <c r="AE20" i="1"/>
  <c r="AH19" i="1"/>
  <c r="AE19" i="1"/>
  <c r="A19" i="1"/>
  <c r="A20" i="1" s="1"/>
  <c r="A21" i="1" s="1"/>
  <c r="A22" i="1" s="1"/>
  <c r="A23" i="1" s="1"/>
  <c r="A24" i="1" s="1"/>
  <c r="A25" i="1" s="1"/>
  <c r="A26" i="1" s="1"/>
  <c r="A29" i="1" s="1"/>
  <c r="A30" i="1" s="1"/>
  <c r="A31" i="1" s="1"/>
  <c r="A32" i="1" s="1"/>
  <c r="A33" i="1" s="1"/>
  <c r="A34" i="1" s="1"/>
  <c r="A35" i="1" s="1"/>
  <c r="A38" i="1" s="1"/>
  <c r="A39" i="1" s="1"/>
  <c r="AH18" i="1"/>
  <c r="AD18" i="1"/>
  <c r="AD40" i="1" l="1"/>
  <c r="AK20" i="1"/>
  <c r="AH24" i="1"/>
  <c r="AF40" i="1"/>
  <c r="AH40" i="1"/>
  <c r="AE18" i="1"/>
  <c r="AE40" i="1" s="1"/>
  <c r="AC40" i="1"/>
</calcChain>
</file>

<file path=xl/sharedStrings.xml><?xml version="1.0" encoding="utf-8"?>
<sst xmlns="http://schemas.openxmlformats.org/spreadsheetml/2006/main" count="433" uniqueCount="311">
  <si>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</si>
  <si>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</si>
  <si>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</si>
  <si>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</si>
  <si>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</si>
  <si>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</si>
  <si>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</si>
  <si>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</si>
  <si>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</si>
  <si>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</si>
  <si>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</si>
  <si>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</si>
  <si>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</si>
  <si>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</si>
  <si>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</si>
  <si>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</si>
  <si>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</si>
  <si>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</si>
  <si>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</si>
  <si>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</si>
  <si>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</si>
  <si>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</si>
  <si>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</si>
  <si>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</si>
  <si>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</si>
  <si>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</si>
  <si>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</si>
  <si>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</si>
  <si>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</si>
  <si>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</si>
  <si>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</si>
  <si>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</si>
  <si>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</si>
  <si>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</si>
  <si>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</si>
  <si>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</si>
  <si>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</si>
  <si>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</si>
  <si>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</si>
  <si>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</si>
  <si>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</si>
  <si>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</si>
  <si>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</si>
  <si>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</si>
  <si>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</si>
  <si>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</si>
  <si>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</si>
  <si>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</si>
  <si>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</si>
  <si>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</si>
  <si>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</si>
  <si>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</si>
  <si>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</si>
  <si>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</si>
  <si>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</si>
  <si>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</si>
  <si>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</si>
  <si>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</si>
  <si>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</si>
  <si>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</si>
  <si>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</si>
  <si>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</si>
  <si>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</si>
  <si>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</si>
  <si>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</si>
  <si>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</si>
  <si>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</si>
  <si>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</si>
  <si>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</si>
  <si>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</si>
  <si>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</si>
  <si>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</si>
  <si>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</si>
  <si>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</si>
  <si>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</si>
  <si>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</si>
  <si>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</si>
  <si>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</si>
  <si>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</si>
  <si>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</si>
  <si>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</si>
  <si>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</si>
  <si>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</si>
  <si>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</si>
  <si>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</si>
  <si>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</si>
  <si>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</si>
  <si>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</si>
  <si>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</si>
  <si>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</si>
  <si>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</si>
  <si>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</si>
  <si>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</si>
  <si>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</si>
  <si>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</si>
  <si>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</si>
  <si>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</si>
  <si>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</si>
  <si>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</si>
  <si>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</si>
  <si>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</si>
  <si>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</si>
  <si>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</si>
  <si>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</si>
  <si>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</si>
  <si>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</si>
  <si>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</si>
  <si>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</si>
  <si>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</si>
  <si>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</si>
  <si>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</si>
  <si>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</si>
  <si>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</si>
  <si>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</si>
  <si>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</si>
  <si>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</si>
  <si>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</si>
  <si>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</si>
  <si>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</si>
  <si>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047 / 2015 – CEL/PMRB </t>
  </si>
  <si>
    <t>002/2015/CEL /PMRB</t>
  </si>
  <si>
    <t>PREGÃO PRESENCIAL SRP</t>
  </si>
  <si>
    <t>MENOR PREÇO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</si>
  <si>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</si>
  <si>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</si>
  <si>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</si>
  <si>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</si>
  <si>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</si>
  <si>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</si>
  <si>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784757/2013/MAPA</t>
  </si>
  <si>
    <t>33.90.39.00</t>
  </si>
  <si>
    <t>1º</t>
  </si>
  <si>
    <t>Aditivo de Prazo - o contrato é de recurso de Convênio e foi aditivado porqê a SAFRA ainda não concluiu o objeto</t>
  </si>
  <si>
    <t>-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</si>
  <si>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</si>
  <si>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</si>
  <si>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</si>
  <si>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</si>
  <si>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</si>
  <si>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</si>
  <si>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</si>
  <si>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</si>
  <si>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1 RP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</si>
  <si>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</si>
  <si>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</si>
  <si>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</si>
  <si>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</si>
  <si>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</si>
  <si>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</si>
  <si>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</si>
  <si>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</si>
  <si>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</si>
  <si>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308/2015 - CEL/PMRB</t>
  </si>
  <si>
    <t>NÃO CONSTSA</t>
  </si>
  <si>
    <t>TOMADA DE PREÇOS 026/2015</t>
  </si>
  <si>
    <t>Contratação de empresa especializada para realização de Diagnostico, Capacitação, Divulgação e Fomento à Prtodução de Hortaliças para atender as necessidades da SAFRA</t>
  </si>
  <si>
    <t>11.705 de 18/12/2015</t>
  </si>
  <si>
    <t>001/2016</t>
  </si>
  <si>
    <t>AÇÃO EXECUTIVA</t>
  </si>
  <si>
    <t>09.344.459/0001-87</t>
  </si>
  <si>
    <t>11.716 de 06/01/2016</t>
  </si>
  <si>
    <t>203/2015</t>
  </si>
  <si>
    <t>025/2015</t>
  </si>
  <si>
    <t>PREGÃO PRESENCIAL SRP 070/2015</t>
  </si>
  <si>
    <t>Contratação de empresa para para fornecimento de material de concumo (material para manutenção de veículos- peças e componentes originais de 1ª linha, novas e sem uso), dos iten 05, com percentual de 4,10%.</t>
  </si>
  <si>
    <t>11.598 de 16/07/2015</t>
  </si>
  <si>
    <t>002/2016</t>
  </si>
  <si>
    <t>M. J. JUNIOR</t>
  </si>
  <si>
    <t>10.215.697/0001-71</t>
  </si>
  <si>
    <t>11.738 de 05/02/2016</t>
  </si>
  <si>
    <t>33.90.30.00</t>
  </si>
  <si>
    <t>000123/2015 - CPL</t>
  </si>
  <si>
    <t>0020//2015</t>
  </si>
  <si>
    <t>PREGÃO PRESENCIAL SRP 041/2015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</si>
  <si>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</si>
  <si>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11.565 de 29/05/2015</t>
  </si>
  <si>
    <t>003/2016</t>
  </si>
  <si>
    <t xml:space="preserve">R. MARTINS DA COSTA - ME </t>
  </si>
  <si>
    <t>04.590.435/0001-94</t>
  </si>
  <si>
    <t>11.501 de 23/02/2015</t>
  </si>
  <si>
    <t>020/2015</t>
  </si>
  <si>
    <t>EMPRESA MUNICIPAL DE URBANIZAÇÃO DE RIOBRANCO</t>
  </si>
  <si>
    <t>Contratação de empresa para para fornecimento de material de concumo (material para manutenção de veículos- peças e componentes originais de 1ª linha, novas e sem uso), dos itens 06 e 09, com percentual de 4,10%.</t>
  </si>
  <si>
    <t>004/2016</t>
  </si>
  <si>
    <t>RONDOMAZA</t>
  </si>
  <si>
    <t>09.468.769/0001-03</t>
  </si>
  <si>
    <t>11.745 de 19/02/2016</t>
  </si>
  <si>
    <t>0009836-8/2015</t>
  </si>
  <si>
    <t>116/2015</t>
  </si>
  <si>
    <t>PREGÃO PRESENCIAL SRP 240/2015</t>
  </si>
  <si>
    <t>Contratação de empresa para aquisição de material de consumo (água potável em carro pipa)</t>
  </si>
  <si>
    <t>11.752 de 01/03/2016</t>
  </si>
  <si>
    <t>005/2016</t>
  </si>
  <si>
    <t>COMERCIAL SOUZA</t>
  </si>
  <si>
    <t>08.581.016/0001-47</t>
  </si>
  <si>
    <t>026/2015</t>
  </si>
  <si>
    <t>PREGÃO PRESENCIAL 001/2016</t>
  </si>
  <si>
    <t>Aquisição de 02 (duas) GraddesAradoras e 01 (uma) Grade Niveladora, visando atender ao CR Nº 1003340-91/2012</t>
  </si>
  <si>
    <t>11.754 de 03/03/2016</t>
  </si>
  <si>
    <t>007/2016</t>
  </si>
  <si>
    <t>D. L. RAMOS</t>
  </si>
  <si>
    <t>05.146.814/0001-52</t>
  </si>
  <si>
    <t>25/02/206</t>
  </si>
  <si>
    <t>781650/2012/ MDA</t>
  </si>
  <si>
    <t>44.90.52.00</t>
  </si>
  <si>
    <t>TERMOS ADITIVOS</t>
  </si>
  <si>
    <t>303/2010</t>
  </si>
  <si>
    <t>028/2010</t>
  </si>
  <si>
    <t>Pregão Presencial para Registro de Preços</t>
  </si>
  <si>
    <t>Menor Preço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</si>
  <si>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</si>
  <si>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</si>
  <si>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</si>
  <si>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</si>
  <si>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</si>
  <si>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</si>
  <si>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</si>
  <si>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</si>
  <si>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</si>
  <si>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</si>
  <si>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</si>
  <si>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</si>
  <si>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</si>
  <si>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</si>
  <si>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</si>
  <si>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</si>
  <si>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</si>
  <si>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</si>
  <si>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</si>
  <si>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</si>
  <si>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</si>
  <si>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</si>
  <si>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</si>
  <si>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</si>
  <si>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</si>
  <si>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</si>
  <si>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</si>
  <si>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</si>
  <si>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</si>
  <si>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</si>
  <si>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</si>
  <si>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</si>
  <si>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</si>
  <si>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</si>
  <si>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</si>
  <si>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</si>
  <si>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</si>
  <si>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</si>
  <si>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</si>
  <si>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</si>
  <si>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</si>
  <si>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</si>
  <si>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</si>
  <si>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</si>
  <si>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</si>
  <si>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</si>
  <si>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</si>
  <si>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</si>
  <si>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</si>
  <si>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</si>
  <si>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</si>
  <si>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</si>
  <si>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</si>
  <si>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</si>
  <si>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</si>
  <si>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</si>
  <si>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</si>
  <si>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</si>
  <si>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</si>
  <si>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</si>
  <si>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</si>
  <si>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</si>
  <si>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</si>
  <si>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</si>
  <si>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</si>
  <si>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</si>
  <si>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</si>
  <si>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</si>
  <si>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</si>
  <si>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</si>
  <si>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</si>
  <si>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</si>
  <si>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</si>
  <si>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</si>
  <si>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</si>
  <si>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</si>
  <si>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</si>
  <si>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</si>
  <si>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</si>
  <si>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</si>
  <si>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</si>
  <si>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</si>
  <si>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08/2013</t>
  </si>
  <si>
    <t>Secretaria de Estado da Gestão Administrativa - SGA</t>
  </si>
  <si>
    <t>CONTRATOS COMPRA DIRETA</t>
  </si>
  <si>
    <t>DIRETA</t>
  </si>
  <si>
    <t>Aquisição de peças para manutenção da frota de motos, pertencentes a Secretaria Municipal de Agricultura e floresta - SAFRA</t>
  </si>
  <si>
    <t>E. O. MORAES</t>
  </si>
  <si>
    <t>03.263.307/0001-73</t>
  </si>
  <si>
    <t xml:space="preserve">Aquisição de Condicionador de Ar visando atender as necessidades da SAFRA. </t>
  </si>
  <si>
    <t>11.743 de 17/02/2016</t>
  </si>
  <si>
    <t>J. R. ASSESSORIA</t>
  </si>
  <si>
    <t>18.285.648/0001-17</t>
  </si>
  <si>
    <t>11.755 de 19/02/2016</t>
  </si>
  <si>
    <t>Total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</si>
  <si>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</si>
  <si>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</si>
  <si>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FEVEREIRO/2016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</si>
  <si>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07/03/2016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</si>
  <si>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Julielda Lima da Cunha/ Sueli da Silva Martins/ Paulo Henrique Ramos de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</si>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</sst>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9" fontId="2" fillId="3" borderId="1" xfId="2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vertical="center" wrapText="1"/>
    </xf>
    <xf numFmtId="43" fontId="2" fillId="3" borderId="1" xfId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3" fontId="4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righ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14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0" fontId="2" fillId="3" borderId="1" xfId="2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center" vertical="center" wrapText="1"/>
    </xf>
    <xf numFmtId="9" fontId="2" fillId="3" borderId="5" xfId="2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right" vertical="center"/>
    </xf>
    <xf numFmtId="3" fontId="2" fillId="3" borderId="5" xfId="0" applyNumberFormat="1" applyFont="1" applyFill="1" applyBorder="1" applyAlignment="1">
      <alignment horizontal="right" vertical="center" wrapText="1"/>
    </xf>
    <xf numFmtId="14" fontId="2" fillId="3" borderId="5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4" fontId="3" fillId="2" borderId="5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vertical="center" wrapText="1"/>
    </xf>
    <xf numFmtId="3" fontId="3" fillId="3" borderId="0" xfId="0" applyNumberFormat="1" applyFont="1" applyFill="1" applyBorder="1" applyAlignment="1">
      <alignment vertical="center" wrapText="1"/>
    </xf>
    <xf numFmtId="14" fontId="3" fillId="3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3" fontId="6" fillId="0" borderId="0" xfId="0" applyNumberFormat="1" applyFont="1" applyAlignment="1">
      <alignment horizontal="left" vertical="center"/>
    </xf>
    <xf numFmtId="43" fontId="6" fillId="0" borderId="0" xfId="1" applyFont="1" applyAlignment="1">
      <alignment vertical="center"/>
    </xf>
    <xf numFmtId="4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14" fontId="2" fillId="3" borderId="9" xfId="0" applyNumberFormat="1" applyFont="1" applyFill="1" applyBorder="1" applyAlignment="1">
      <alignment horizontal="center" vertical="center" wrapText="1"/>
    </xf>
    <xf numFmtId="43" fontId="2" fillId="3" borderId="9" xfId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 wrapText="1"/>
    </xf>
    <xf numFmtId="9" fontId="2" fillId="3" borderId="9" xfId="2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right" vertical="center" wrapText="1"/>
    </xf>
    <xf numFmtId="43" fontId="2" fillId="3" borderId="9" xfId="1" applyFont="1" applyFill="1" applyBorder="1" applyAlignment="1">
      <alignment horizontal="right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wrapText="1"/>
    </xf>
    <xf numFmtId="4" fontId="3" fillId="2" borderId="21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2" fillId="3" borderId="23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 wrapText="1"/>
    </xf>
    <xf numFmtId="43" fontId="2" fillId="3" borderId="8" xfId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9" fontId="2" fillId="3" borderId="8" xfId="2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righ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3" fontId="7" fillId="0" borderId="25" xfId="1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25" xfId="0" applyFont="1" applyFill="1" applyBorder="1" applyAlignment="1">
      <alignment horizontal="center" vertical="center" wrapText="1"/>
    </xf>
    <xf numFmtId="43" fontId="7" fillId="0" borderId="25" xfId="1" applyFont="1" applyFill="1" applyBorder="1" applyAlignment="1">
      <alignment horizontal="right" vertical="center" wrapText="1"/>
    </xf>
    <xf numFmtId="49" fontId="6" fillId="0" borderId="25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2" fontId="6" fillId="0" borderId="25" xfId="0" applyNumberFormat="1" applyFont="1" applyFill="1" applyBorder="1" applyAlignment="1">
      <alignment horizontal="center" vertical="center" wrapText="1"/>
    </xf>
    <xf numFmtId="2" fontId="7" fillId="3" borderId="25" xfId="0" applyNumberFormat="1" applyFont="1" applyFill="1" applyBorder="1" applyAlignment="1">
      <alignment horizontal="center" vertical="center" wrapText="1"/>
    </xf>
    <xf numFmtId="2" fontId="7" fillId="3" borderId="25" xfId="0" applyNumberFormat="1" applyFont="1" applyFill="1" applyBorder="1" applyAlignment="1">
      <alignment vertical="center" wrapText="1"/>
    </xf>
    <xf numFmtId="3" fontId="7" fillId="3" borderId="25" xfId="0" applyNumberFormat="1" applyFont="1" applyFill="1" applyBorder="1" applyAlignment="1">
      <alignment vertical="center" wrapText="1"/>
    </xf>
    <xf numFmtId="14" fontId="7" fillId="3" borderId="25" xfId="0" applyNumberFormat="1" applyFont="1" applyFill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542925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444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285751</xdr:colOff>
      <xdr:row>0</xdr:row>
      <xdr:rowOff>38100</xdr:rowOff>
    </xdr:from>
    <xdr:to>
      <xdr:col>1</xdr:col>
      <xdr:colOff>447675</xdr:colOff>
      <xdr:row>0</xdr:row>
      <xdr:rowOff>571500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1" y="38100"/>
          <a:ext cx="619124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"/>
  <sheetViews>
    <sheetView tabSelected="1" zoomScale="90" zoomScaleNormal="90" workbookViewId="0">
      <selection activeCell="E53" sqref="E53"/>
    </sheetView>
  </sheetViews>
  <sheetFormatPr defaultRowHeight="12.75" x14ac:dyDescent="0.25"/>
  <cols>
    <col min="1" max="1" width="6.85546875" style="108" customWidth="1"/>
    <col min="2" max="2" width="17.5703125" style="83" customWidth="1"/>
    <col min="3" max="3" width="13.140625" style="108" customWidth="1"/>
    <col min="4" max="4" width="32.5703125" style="108" customWidth="1"/>
    <col min="5" max="5" width="13.7109375" style="108" customWidth="1"/>
    <col min="6" max="6" width="55.7109375" style="108" customWidth="1"/>
    <col min="7" max="7" width="18.140625" style="108" customWidth="1"/>
    <col min="8" max="8" width="12.7109375" style="108" customWidth="1"/>
    <col min="9" max="9" width="50.140625" style="172" customWidth="1"/>
    <col min="10" max="10" width="21.5703125" style="83" customWidth="1"/>
    <col min="11" max="11" width="10.5703125" style="108" customWidth="1"/>
    <col min="12" max="12" width="15.140625" style="108" bestFit="1" customWidth="1"/>
    <col min="13" max="13" width="14.140625" style="108" customWidth="1"/>
    <col min="14" max="14" width="11.5703125" style="108" customWidth="1"/>
    <col min="15" max="16" width="10.5703125" style="108" customWidth="1"/>
    <col min="17" max="17" width="14" style="83" customWidth="1"/>
    <col min="18" max="18" width="13.28515625" style="108" customWidth="1"/>
    <col min="19" max="19" width="14" style="108" customWidth="1"/>
    <col min="20" max="20" width="13" style="108" customWidth="1"/>
    <col min="21" max="21" width="15" style="108" customWidth="1"/>
    <col min="22" max="22" width="10.5703125" style="108" customWidth="1"/>
    <col min="23" max="23" width="14.7109375" style="108" customWidth="1"/>
    <col min="24" max="24" width="38" style="108" customWidth="1"/>
    <col min="25" max="25" width="13.7109375" style="108" customWidth="1"/>
    <col min="26" max="26" width="11.28515625" style="108" bestFit="1" customWidth="1"/>
    <col min="27" max="27" width="12.42578125" style="108" bestFit="1" customWidth="1"/>
    <col min="28" max="28" width="10.5703125" style="108" customWidth="1"/>
    <col min="29" max="29" width="12.42578125" style="108" bestFit="1" customWidth="1"/>
    <col min="30" max="30" width="13" style="108" bestFit="1" customWidth="1"/>
    <col min="31" max="31" width="21" style="108" customWidth="1"/>
    <col min="32" max="32" width="18.7109375" style="108" customWidth="1"/>
    <col min="33" max="33" width="16.140625" style="108" customWidth="1"/>
    <col min="34" max="34" width="20.85546875" style="108" customWidth="1"/>
    <col min="35" max="35" width="11.5703125" style="108" customWidth="1"/>
    <col min="36" max="36" width="13.85546875" style="108" customWidth="1"/>
    <col min="37" max="37" width="33.140625" style="108" customWidth="1"/>
    <col min="38" max="38" width="13.140625" style="108" customWidth="1"/>
    <col min="39" max="39" width="15" style="83" customWidth="1"/>
    <col min="40" max="40" width="15.42578125" style="108" customWidth="1"/>
    <col min="41" max="41" width="13.85546875" style="108" customWidth="1"/>
    <col min="42" max="42" width="13.7109375" style="108" customWidth="1"/>
    <col min="43" max="43" width="13.28515625" style="108" customWidth="1"/>
    <col min="44" max="44" width="12.28515625" style="108" customWidth="1"/>
    <col min="45" max="52" width="9.140625" style="108"/>
    <col min="53" max="53" width="10.140625" style="108" customWidth="1"/>
    <col min="54" max="55" width="9.140625" style="108"/>
    <col min="56" max="56" width="55.28515625" style="108" customWidth="1"/>
    <col min="57" max="16384" width="9.140625" style="108"/>
  </cols>
  <sheetData>
    <row r="1" spans="1:56" ht="50.25" customHeight="1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1"/>
      <c r="AJ1" s="91"/>
      <c r="AK1" s="91"/>
      <c r="AL1" s="91"/>
      <c r="AN1" s="91"/>
      <c r="AO1" s="91"/>
      <c r="AP1" s="91"/>
      <c r="AQ1" s="91"/>
      <c r="AR1" s="91"/>
    </row>
    <row r="2" spans="1:56" s="118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</row>
    <row r="3" spans="1:56" s="110" customFormat="1" ht="15" x14ac:dyDescent="0.25">
      <c r="B3" s="113"/>
      <c r="C3" s="113"/>
      <c r="D3" s="113"/>
      <c r="E3" s="113"/>
      <c r="G3" s="113"/>
      <c r="H3" s="113"/>
      <c r="I3" s="118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</row>
    <row r="4" spans="1:56" s="118" customFormat="1" ht="15" x14ac:dyDescent="0.25">
      <c r="A4" s="117" t="s">
        <v>305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</row>
    <row r="5" spans="1:56" s="110" customFormat="1" ht="14.25" x14ac:dyDescent="0.25">
      <c r="A5" s="111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  <c r="L5" s="112"/>
      <c r="M5" s="112"/>
      <c r="N5" s="112"/>
      <c r="O5" s="112"/>
      <c r="P5" s="112"/>
      <c r="Q5" s="113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3"/>
      <c r="AN5" s="112"/>
      <c r="AO5" s="112"/>
      <c r="AP5" s="112"/>
      <c r="AQ5" s="112"/>
      <c r="AR5" s="112"/>
      <c r="AS5" s="112"/>
    </row>
    <row r="6" spans="1:56" s="110" customFormat="1" ht="15" x14ac:dyDescent="0.25">
      <c r="A6" s="111" t="s">
        <v>2</v>
      </c>
      <c r="B6" s="111"/>
      <c r="C6" s="111"/>
      <c r="D6" s="111"/>
      <c r="E6" s="111"/>
      <c r="G6" s="112"/>
      <c r="H6" s="112"/>
      <c r="I6" s="118"/>
      <c r="J6" s="113"/>
      <c r="K6" s="112"/>
      <c r="L6" s="112"/>
      <c r="M6" s="112"/>
      <c r="N6" s="112"/>
      <c r="O6" s="112"/>
      <c r="P6" s="112"/>
      <c r="Q6" s="113"/>
      <c r="R6" s="112"/>
      <c r="S6" s="112"/>
      <c r="T6" s="114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3"/>
      <c r="AN6" s="112"/>
      <c r="AO6" s="112"/>
      <c r="AP6" s="112"/>
      <c r="AQ6" s="112"/>
      <c r="AR6" s="112"/>
      <c r="AS6" s="112"/>
    </row>
    <row r="7" spans="1:56" s="110" customFormat="1" ht="15" x14ac:dyDescent="0.25">
      <c r="A7" s="112"/>
      <c r="B7" s="113"/>
      <c r="C7" s="112"/>
      <c r="D7" s="112"/>
      <c r="E7" s="112"/>
      <c r="G7" s="112"/>
      <c r="H7" s="112"/>
      <c r="I7" s="118"/>
      <c r="J7" s="113"/>
      <c r="K7" s="112"/>
      <c r="L7" s="112"/>
      <c r="M7" s="112"/>
      <c r="N7" s="112"/>
      <c r="O7" s="112"/>
      <c r="P7" s="112"/>
      <c r="Q7" s="113"/>
      <c r="R7" s="112"/>
      <c r="S7" s="112"/>
      <c r="T7" s="112"/>
      <c r="U7" s="114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4"/>
      <c r="AH7" s="112"/>
      <c r="AI7" s="112"/>
      <c r="AJ7" s="112"/>
      <c r="AK7" s="112"/>
      <c r="AL7" s="112"/>
      <c r="AM7" s="113"/>
      <c r="AN7" s="112"/>
      <c r="AO7" s="112"/>
      <c r="AP7" s="112"/>
      <c r="AQ7" s="112"/>
      <c r="AR7" s="112"/>
      <c r="AS7" s="112"/>
    </row>
    <row r="8" spans="1:56" s="110" customFormat="1" ht="15" x14ac:dyDescent="0.25">
      <c r="A8" s="111" t="s">
        <v>306</v>
      </c>
      <c r="B8" s="111"/>
      <c r="C8" s="111"/>
      <c r="D8" s="111"/>
      <c r="E8" s="111"/>
      <c r="F8" s="111"/>
      <c r="G8" s="111"/>
      <c r="H8" s="111"/>
      <c r="I8" s="118"/>
      <c r="J8" s="113"/>
      <c r="K8" s="112"/>
      <c r="L8" s="112"/>
      <c r="M8" s="112"/>
      <c r="N8" s="112"/>
      <c r="O8" s="112"/>
      <c r="P8" s="112"/>
      <c r="Q8" s="113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3"/>
      <c r="AN8" s="112"/>
      <c r="AO8" s="112"/>
      <c r="AP8" s="112"/>
      <c r="AQ8" s="112"/>
      <c r="AR8" s="112"/>
      <c r="AS8" s="112"/>
    </row>
    <row r="9" spans="1:56" s="110" customFormat="1" ht="15" x14ac:dyDescent="0.25">
      <c r="A9" s="111" t="s">
        <v>307</v>
      </c>
      <c r="B9" s="111"/>
      <c r="C9" s="111"/>
      <c r="D9" s="111"/>
      <c r="E9" s="111"/>
      <c r="F9" s="111"/>
      <c r="G9" s="111"/>
      <c r="H9" s="111"/>
      <c r="I9" s="118"/>
      <c r="J9" s="113"/>
      <c r="K9" s="112"/>
      <c r="L9" s="112"/>
      <c r="M9" s="112"/>
      <c r="N9" s="112"/>
      <c r="O9" s="112"/>
      <c r="P9" s="112"/>
      <c r="Q9" s="113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3"/>
      <c r="AN9" s="112"/>
      <c r="AO9" s="112"/>
      <c r="AP9" s="112"/>
      <c r="AQ9" s="112"/>
      <c r="AR9" s="112"/>
      <c r="AS9" s="112"/>
    </row>
    <row r="10" spans="1:56" s="110" customFormat="1" ht="15" x14ac:dyDescent="0.25">
      <c r="A10" s="111" t="s">
        <v>308</v>
      </c>
      <c r="B10" s="111"/>
      <c r="C10" s="111"/>
      <c r="D10" s="111"/>
      <c r="E10" s="111"/>
      <c r="F10" s="111"/>
      <c r="G10" s="111"/>
      <c r="H10" s="111"/>
      <c r="I10" s="118"/>
      <c r="J10" s="113"/>
      <c r="K10" s="112"/>
      <c r="L10" s="112"/>
      <c r="M10" s="112"/>
      <c r="N10" s="112"/>
      <c r="O10" s="112"/>
      <c r="P10" s="112"/>
      <c r="Q10" s="113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3"/>
      <c r="AN10" s="112"/>
      <c r="AO10" s="112"/>
      <c r="AP10" s="112"/>
      <c r="AQ10" s="112"/>
      <c r="AR10" s="112"/>
      <c r="AS10" s="112"/>
    </row>
    <row r="11" spans="1:56" s="110" customFormat="1" ht="15" x14ac:dyDescent="0.25">
      <c r="A11" s="112"/>
      <c r="B11" s="112"/>
      <c r="C11" s="112"/>
      <c r="D11" s="112"/>
      <c r="E11" s="112"/>
      <c r="G11" s="112"/>
      <c r="H11" s="112"/>
      <c r="I11" s="118"/>
      <c r="J11" s="113"/>
      <c r="K11" s="112"/>
      <c r="L11" s="112"/>
      <c r="M11" s="112"/>
      <c r="N11" s="112"/>
      <c r="O11" s="112"/>
      <c r="P11" s="112"/>
      <c r="Q11" s="113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3"/>
      <c r="AN11" s="112"/>
      <c r="AO11" s="112"/>
      <c r="AP11" s="112"/>
      <c r="AQ11" s="112"/>
      <c r="AR11" s="112"/>
      <c r="AS11" s="112"/>
    </row>
    <row r="12" spans="1:56" ht="16.5" thickBot="1" x14ac:dyDescent="0.3">
      <c r="A12" s="119" t="s">
        <v>3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</row>
    <row r="13" spans="1:56" ht="13.5" thickBot="1" x14ac:dyDescent="0.3">
      <c r="A13" s="120" t="s">
        <v>3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</row>
    <row r="14" spans="1:56" x14ac:dyDescent="0.25">
      <c r="A14" s="140" t="s">
        <v>4</v>
      </c>
      <c r="B14" s="136" t="s">
        <v>5</v>
      </c>
      <c r="C14" s="136"/>
      <c r="D14" s="136"/>
      <c r="E14" s="136"/>
      <c r="F14" s="136"/>
      <c r="G14" s="136"/>
      <c r="H14" s="137" t="s">
        <v>6</v>
      </c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 t="s">
        <v>7</v>
      </c>
      <c r="AJ14" s="137"/>
      <c r="AK14" s="137"/>
      <c r="AL14" s="137"/>
      <c r="AM14" s="136" t="s">
        <v>8</v>
      </c>
      <c r="AN14" s="136"/>
      <c r="AO14" s="136"/>
      <c r="AP14" s="136"/>
      <c r="AQ14" s="136"/>
      <c r="AR14" s="136"/>
      <c r="AS14" s="138" t="s">
        <v>9</v>
      </c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9"/>
    </row>
    <row r="15" spans="1:56" x14ac:dyDescent="0.25">
      <c r="A15" s="141"/>
      <c r="B15" s="89"/>
      <c r="C15" s="89"/>
      <c r="D15" s="89"/>
      <c r="E15" s="89"/>
      <c r="F15" s="89"/>
      <c r="G15" s="89"/>
      <c r="H15" s="88" t="s">
        <v>10</v>
      </c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 t="s">
        <v>11</v>
      </c>
      <c r="V15" s="88"/>
      <c r="W15" s="88"/>
      <c r="X15" s="88"/>
      <c r="Y15" s="88"/>
      <c r="Z15" s="88"/>
      <c r="AA15" s="88"/>
      <c r="AB15" s="88"/>
      <c r="AC15" s="88"/>
      <c r="AD15" s="88"/>
      <c r="AE15" s="88" t="s">
        <v>12</v>
      </c>
      <c r="AF15" s="88"/>
      <c r="AG15" s="88"/>
      <c r="AH15" s="88"/>
      <c r="AI15" s="88" t="s">
        <v>13</v>
      </c>
      <c r="AJ15" s="88" t="s">
        <v>14</v>
      </c>
      <c r="AK15" s="88" t="s">
        <v>15</v>
      </c>
      <c r="AL15" s="88" t="s">
        <v>16</v>
      </c>
      <c r="AM15" s="89" t="s">
        <v>17</v>
      </c>
      <c r="AN15" s="89" t="s">
        <v>18</v>
      </c>
      <c r="AO15" s="89" t="s">
        <v>19</v>
      </c>
      <c r="AP15" s="89" t="s">
        <v>20</v>
      </c>
      <c r="AQ15" s="89" t="s">
        <v>21</v>
      </c>
      <c r="AR15" s="89" t="s">
        <v>20</v>
      </c>
      <c r="AS15" s="88" t="s">
        <v>22</v>
      </c>
      <c r="AT15" s="92" t="s">
        <v>23</v>
      </c>
      <c r="AU15" s="142" t="s">
        <v>24</v>
      </c>
      <c r="AV15" s="142"/>
      <c r="AW15" s="142"/>
      <c r="AX15" s="142" t="s">
        <v>25</v>
      </c>
      <c r="AY15" s="142"/>
      <c r="AZ15" s="92" t="s">
        <v>26</v>
      </c>
      <c r="BA15" s="88" t="s">
        <v>27</v>
      </c>
      <c r="BB15" s="142" t="s">
        <v>28</v>
      </c>
      <c r="BC15" s="142"/>
      <c r="BD15" s="143"/>
    </row>
    <row r="16" spans="1:56" ht="38.25" x14ac:dyDescent="0.25">
      <c r="A16" s="141"/>
      <c r="B16" s="1" t="s">
        <v>29</v>
      </c>
      <c r="C16" s="1" t="s">
        <v>30</v>
      </c>
      <c r="D16" s="1" t="s">
        <v>31</v>
      </c>
      <c r="E16" s="1" t="s">
        <v>22</v>
      </c>
      <c r="F16" s="1" t="s">
        <v>32</v>
      </c>
      <c r="G16" s="1" t="s">
        <v>33</v>
      </c>
      <c r="H16" s="144" t="s">
        <v>34</v>
      </c>
      <c r="I16" s="1" t="s">
        <v>35</v>
      </c>
      <c r="J16" s="1" t="s">
        <v>36</v>
      </c>
      <c r="K16" s="1" t="s">
        <v>37</v>
      </c>
      <c r="L16" s="1" t="s">
        <v>38</v>
      </c>
      <c r="M16" s="1" t="s">
        <v>39</v>
      </c>
      <c r="N16" s="1" t="s">
        <v>40</v>
      </c>
      <c r="O16" s="1" t="s">
        <v>41</v>
      </c>
      <c r="P16" s="1" t="s">
        <v>42</v>
      </c>
      <c r="Q16" s="1" t="s">
        <v>43</v>
      </c>
      <c r="R16" s="1" t="s">
        <v>44</v>
      </c>
      <c r="S16" s="1" t="s">
        <v>45</v>
      </c>
      <c r="T16" s="1" t="s">
        <v>46</v>
      </c>
      <c r="U16" s="1" t="s">
        <v>47</v>
      </c>
      <c r="V16" s="1" t="s">
        <v>37</v>
      </c>
      <c r="W16" s="1" t="s">
        <v>39</v>
      </c>
      <c r="X16" s="1" t="s">
        <v>48</v>
      </c>
      <c r="Y16" s="1" t="s">
        <v>40</v>
      </c>
      <c r="Z16" s="2" t="s">
        <v>41</v>
      </c>
      <c r="AA16" s="2" t="s">
        <v>49</v>
      </c>
      <c r="AB16" s="2" t="s">
        <v>50</v>
      </c>
      <c r="AC16" s="2" t="s">
        <v>51</v>
      </c>
      <c r="AD16" s="2" t="s">
        <v>52</v>
      </c>
      <c r="AE16" s="2" t="s">
        <v>53</v>
      </c>
      <c r="AF16" s="2" t="s">
        <v>54</v>
      </c>
      <c r="AG16" s="2" t="s">
        <v>55</v>
      </c>
      <c r="AH16" s="2" t="s">
        <v>56</v>
      </c>
      <c r="AI16" s="88"/>
      <c r="AJ16" s="88"/>
      <c r="AK16" s="88"/>
      <c r="AL16" s="88"/>
      <c r="AM16" s="89"/>
      <c r="AN16" s="89"/>
      <c r="AO16" s="89"/>
      <c r="AP16" s="89"/>
      <c r="AQ16" s="89"/>
      <c r="AR16" s="89"/>
      <c r="AS16" s="88"/>
      <c r="AT16" s="92"/>
      <c r="AU16" s="145" t="s">
        <v>57</v>
      </c>
      <c r="AV16" s="145" t="s">
        <v>58</v>
      </c>
      <c r="AW16" s="145" t="s">
        <v>59</v>
      </c>
      <c r="AX16" s="145" t="s">
        <v>60</v>
      </c>
      <c r="AY16" s="146" t="s">
        <v>61</v>
      </c>
      <c r="AZ16" s="92"/>
      <c r="BA16" s="88"/>
      <c r="BB16" s="145" t="s">
        <v>57</v>
      </c>
      <c r="BC16" s="145" t="s">
        <v>62</v>
      </c>
      <c r="BD16" s="147" t="s">
        <v>63</v>
      </c>
    </row>
    <row r="17" spans="1:56" ht="13.5" thickBot="1" x14ac:dyDescent="0.3">
      <c r="A17" s="148"/>
      <c r="B17" s="149" t="s">
        <v>64</v>
      </c>
      <c r="C17" s="149" t="s">
        <v>65</v>
      </c>
      <c r="D17" s="150" t="s">
        <v>66</v>
      </c>
      <c r="E17" s="149" t="s">
        <v>67</v>
      </c>
      <c r="F17" s="149" t="s">
        <v>68</v>
      </c>
      <c r="G17" s="149" t="s">
        <v>69</v>
      </c>
      <c r="H17" s="150" t="s">
        <v>70</v>
      </c>
      <c r="I17" s="149" t="s">
        <v>71</v>
      </c>
      <c r="J17" s="149" t="s">
        <v>72</v>
      </c>
      <c r="K17" s="149" t="s">
        <v>73</v>
      </c>
      <c r="L17" s="151" t="s">
        <v>74</v>
      </c>
      <c r="M17" s="149" t="s">
        <v>75</v>
      </c>
      <c r="N17" s="149" t="s">
        <v>76</v>
      </c>
      <c r="O17" s="149" t="s">
        <v>77</v>
      </c>
      <c r="P17" s="149" t="s">
        <v>78</v>
      </c>
      <c r="Q17" s="149" t="s">
        <v>79</v>
      </c>
      <c r="R17" s="149" t="s">
        <v>80</v>
      </c>
      <c r="S17" s="149" t="s">
        <v>81</v>
      </c>
      <c r="T17" s="149" t="s">
        <v>82</v>
      </c>
      <c r="U17" s="149" t="s">
        <v>83</v>
      </c>
      <c r="V17" s="149" t="s">
        <v>84</v>
      </c>
      <c r="W17" s="149" t="s">
        <v>85</v>
      </c>
      <c r="X17" s="149" t="s">
        <v>86</v>
      </c>
      <c r="Y17" s="149" t="s">
        <v>87</v>
      </c>
      <c r="Z17" s="152" t="s">
        <v>88</v>
      </c>
      <c r="AA17" s="152" t="s">
        <v>89</v>
      </c>
      <c r="AB17" s="152" t="s">
        <v>90</v>
      </c>
      <c r="AC17" s="152" t="s">
        <v>91</v>
      </c>
      <c r="AD17" s="152" t="s">
        <v>92</v>
      </c>
      <c r="AE17" s="152" t="s">
        <v>93</v>
      </c>
      <c r="AF17" s="152" t="s">
        <v>94</v>
      </c>
      <c r="AG17" s="152" t="s">
        <v>95</v>
      </c>
      <c r="AH17" s="152" t="s">
        <v>96</v>
      </c>
      <c r="AI17" s="152" t="s">
        <v>97</v>
      </c>
      <c r="AJ17" s="152" t="s">
        <v>98</v>
      </c>
      <c r="AK17" s="152" t="s">
        <v>99</v>
      </c>
      <c r="AL17" s="152" t="s">
        <v>100</v>
      </c>
      <c r="AM17" s="153" t="s">
        <v>101</v>
      </c>
      <c r="AN17" s="153" t="s">
        <v>102</v>
      </c>
      <c r="AO17" s="153" t="s">
        <v>103</v>
      </c>
      <c r="AP17" s="153" t="s">
        <v>104</v>
      </c>
      <c r="AQ17" s="153" t="s">
        <v>105</v>
      </c>
      <c r="AR17" s="153" t="s">
        <v>106</v>
      </c>
      <c r="AS17" s="154" t="s">
        <v>107</v>
      </c>
      <c r="AT17" s="154" t="s">
        <v>108</v>
      </c>
      <c r="AU17" s="154" t="s">
        <v>109</v>
      </c>
      <c r="AV17" s="154" t="s">
        <v>110</v>
      </c>
      <c r="AW17" s="154" t="s">
        <v>111</v>
      </c>
      <c r="AX17" s="154" t="s">
        <v>112</v>
      </c>
      <c r="AY17" s="154" t="s">
        <v>113</v>
      </c>
      <c r="AZ17" s="154" t="s">
        <v>114</v>
      </c>
      <c r="BA17" s="154" t="s">
        <v>115</v>
      </c>
      <c r="BB17" s="154" t="s">
        <v>116</v>
      </c>
      <c r="BC17" s="154" t="s">
        <v>117</v>
      </c>
      <c r="BD17" s="155" t="s">
        <v>118</v>
      </c>
    </row>
    <row r="18" spans="1:56" ht="42.75" customHeight="1" x14ac:dyDescent="0.25">
      <c r="A18" s="160">
        <v>1</v>
      </c>
      <c r="B18" s="156" t="s">
        <v>119</v>
      </c>
      <c r="C18" s="122" t="s">
        <v>120</v>
      </c>
      <c r="D18" s="121" t="s">
        <v>121</v>
      </c>
      <c r="E18" s="121" t="s">
        <v>122</v>
      </c>
      <c r="F18" s="123" t="s">
        <v>123</v>
      </c>
      <c r="G18" s="124" t="s">
        <v>124</v>
      </c>
      <c r="H18" s="125" t="s">
        <v>125</v>
      </c>
      <c r="I18" s="166" t="s">
        <v>126</v>
      </c>
      <c r="J18" s="121" t="s">
        <v>127</v>
      </c>
      <c r="K18" s="126">
        <v>42060</v>
      </c>
      <c r="L18" s="127">
        <v>13583</v>
      </c>
      <c r="M18" s="124" t="s">
        <v>128</v>
      </c>
      <c r="N18" s="126">
        <v>42060</v>
      </c>
      <c r="O18" s="126">
        <v>42369</v>
      </c>
      <c r="P18" s="121">
        <v>6</v>
      </c>
      <c r="Q18" s="128" t="s">
        <v>129</v>
      </c>
      <c r="R18" s="127">
        <v>13583</v>
      </c>
      <c r="S18" s="127">
        <v>0</v>
      </c>
      <c r="T18" s="121" t="s">
        <v>130</v>
      </c>
      <c r="U18" s="121" t="s">
        <v>131</v>
      </c>
      <c r="V18" s="126">
        <v>42369</v>
      </c>
      <c r="W18" s="126">
        <v>42524</v>
      </c>
      <c r="X18" s="121" t="s">
        <v>132</v>
      </c>
      <c r="Y18" s="126">
        <v>42369</v>
      </c>
      <c r="Z18" s="126">
        <v>42524</v>
      </c>
      <c r="AA18" s="129">
        <v>0</v>
      </c>
      <c r="AB18" s="129">
        <v>0</v>
      </c>
      <c r="AC18" s="127">
        <v>0</v>
      </c>
      <c r="AD18" s="127">
        <f>L18*AA18</f>
        <v>0</v>
      </c>
      <c r="AE18" s="130">
        <f t="shared" ref="AE18" si="0">(L18+AC18)-AD18</f>
        <v>13583</v>
      </c>
      <c r="AF18" s="127">
        <v>11537.56</v>
      </c>
      <c r="AG18" s="127">
        <v>0</v>
      </c>
      <c r="AH18" s="131">
        <f t="shared" ref="AH18:AH21" si="1">AF18+AG18</f>
        <v>11537.56</v>
      </c>
      <c r="AI18" s="132" t="s">
        <v>133</v>
      </c>
      <c r="AJ18" s="132" t="s">
        <v>133</v>
      </c>
      <c r="AK18" s="132"/>
      <c r="AL18" s="133" t="s">
        <v>133</v>
      </c>
      <c r="AM18" s="132"/>
      <c r="AN18" s="133"/>
      <c r="AO18" s="133"/>
      <c r="AP18" s="133"/>
      <c r="AQ18" s="132"/>
      <c r="AR18" s="133"/>
      <c r="AS18" s="134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</row>
    <row r="19" spans="1:56" ht="69.75" customHeight="1" x14ac:dyDescent="0.25">
      <c r="A19" s="161">
        <f>A18+1</f>
        <v>2</v>
      </c>
      <c r="B19" s="157" t="s">
        <v>134</v>
      </c>
      <c r="C19" s="9" t="s">
        <v>135</v>
      </c>
      <c r="D19" s="3" t="s">
        <v>121</v>
      </c>
      <c r="E19" s="3" t="s">
        <v>122</v>
      </c>
      <c r="F19" s="10" t="s">
        <v>136</v>
      </c>
      <c r="G19" s="19" t="s">
        <v>137</v>
      </c>
      <c r="H19" s="4" t="s">
        <v>138</v>
      </c>
      <c r="I19" s="167" t="s">
        <v>139</v>
      </c>
      <c r="J19" s="6" t="s">
        <v>140</v>
      </c>
      <c r="K19" s="12">
        <v>42206</v>
      </c>
      <c r="L19" s="20">
        <v>4125</v>
      </c>
      <c r="M19" s="19" t="s">
        <v>141</v>
      </c>
      <c r="N19" s="21">
        <v>42206</v>
      </c>
      <c r="O19" s="21">
        <v>42369</v>
      </c>
      <c r="P19" s="3" t="s">
        <v>142</v>
      </c>
      <c r="Q19" s="9" t="s">
        <v>129</v>
      </c>
      <c r="R19" s="20">
        <v>0</v>
      </c>
      <c r="S19" s="20">
        <v>4125</v>
      </c>
      <c r="T19" s="8" t="s">
        <v>130</v>
      </c>
      <c r="U19" s="3" t="s">
        <v>131</v>
      </c>
      <c r="V19" s="12">
        <v>42369</v>
      </c>
      <c r="W19" s="12">
        <v>42524</v>
      </c>
      <c r="X19" s="3" t="s">
        <v>143</v>
      </c>
      <c r="Y19" s="12">
        <v>42369</v>
      </c>
      <c r="Z19" s="12">
        <v>42524</v>
      </c>
      <c r="AA19" s="14">
        <v>0</v>
      </c>
      <c r="AB19" s="14">
        <v>0</v>
      </c>
      <c r="AC19" s="13">
        <v>0</v>
      </c>
      <c r="AD19" s="13">
        <v>0</v>
      </c>
      <c r="AE19" s="20">
        <f t="shared" ref="AE19" si="2">(AC19+L19)-AD19</f>
        <v>4125</v>
      </c>
      <c r="AF19" s="13">
        <v>0</v>
      </c>
      <c r="AG19" s="13">
        <v>4125</v>
      </c>
      <c r="AH19" s="16">
        <f t="shared" si="1"/>
        <v>4125</v>
      </c>
      <c r="AI19" s="22"/>
      <c r="AJ19" s="22"/>
      <c r="AK19" s="10"/>
      <c r="AL19" s="18"/>
      <c r="AM19" s="17"/>
      <c r="AN19" s="18"/>
      <c r="AO19" s="23"/>
      <c r="AP19" s="24"/>
      <c r="AQ19" s="17"/>
      <c r="AR19" s="24"/>
      <c r="AS19" s="3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63.75" x14ac:dyDescent="0.25">
      <c r="A20" s="161">
        <f t="shared" ref="A20:A26" si="3">A19+1</f>
        <v>3</v>
      </c>
      <c r="B20" s="158" t="s">
        <v>144</v>
      </c>
      <c r="C20" s="5" t="s">
        <v>145</v>
      </c>
      <c r="D20" s="5" t="s">
        <v>121</v>
      </c>
      <c r="E20" s="5" t="s">
        <v>122</v>
      </c>
      <c r="F20" s="25" t="s">
        <v>146</v>
      </c>
      <c r="G20" s="26" t="s">
        <v>147</v>
      </c>
      <c r="H20" s="27" t="s">
        <v>148</v>
      </c>
      <c r="I20" s="168" t="s">
        <v>149</v>
      </c>
      <c r="J20" s="28" t="s">
        <v>150</v>
      </c>
      <c r="K20" s="29">
        <v>42249</v>
      </c>
      <c r="L20" s="30">
        <v>25750</v>
      </c>
      <c r="M20" s="31" t="s">
        <v>151</v>
      </c>
      <c r="N20" s="32">
        <v>42249</v>
      </c>
      <c r="O20" s="32">
        <v>42369</v>
      </c>
      <c r="P20" s="5">
        <v>6</v>
      </c>
      <c r="Q20" s="33" t="s">
        <v>129</v>
      </c>
      <c r="R20" s="34">
        <v>25750</v>
      </c>
      <c r="S20" s="34">
        <v>0</v>
      </c>
      <c r="T20" s="28" t="s">
        <v>130</v>
      </c>
      <c r="U20" s="5" t="s">
        <v>131</v>
      </c>
      <c r="V20" s="12">
        <v>42369</v>
      </c>
      <c r="W20" s="12">
        <v>42524</v>
      </c>
      <c r="X20" s="3" t="s">
        <v>143</v>
      </c>
      <c r="Y20" s="12">
        <v>42369</v>
      </c>
      <c r="Z20" s="12">
        <v>42524</v>
      </c>
      <c r="AA20" s="14">
        <v>0</v>
      </c>
      <c r="AB20" s="14">
        <v>0</v>
      </c>
      <c r="AC20" s="13">
        <v>0</v>
      </c>
      <c r="AD20" s="13">
        <v>0</v>
      </c>
      <c r="AE20" s="16">
        <f>(AC20+L20)-AD20</f>
        <v>25750</v>
      </c>
      <c r="AF20" s="13">
        <f>3200+3200+1600+4000+1600+2210+3200</f>
        <v>19010</v>
      </c>
      <c r="AG20" s="13">
        <v>6740</v>
      </c>
      <c r="AH20" s="16">
        <f t="shared" si="1"/>
        <v>25750</v>
      </c>
      <c r="AI20" s="22"/>
      <c r="AJ20" s="35"/>
      <c r="AK20" s="36">
        <f>AE20-AH20</f>
        <v>0</v>
      </c>
      <c r="AL20" s="35"/>
      <c r="AM20" s="17"/>
      <c r="AN20" s="18"/>
      <c r="AO20" s="23"/>
      <c r="AP20" s="24"/>
      <c r="AQ20" s="17"/>
      <c r="AR20" s="24"/>
      <c r="AS20" s="3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38.25" x14ac:dyDescent="0.25">
      <c r="A21" s="161">
        <f t="shared" si="3"/>
        <v>4</v>
      </c>
      <c r="B21" s="158" t="s">
        <v>152</v>
      </c>
      <c r="C21" s="5" t="s">
        <v>153</v>
      </c>
      <c r="D21" s="5" t="s">
        <v>154</v>
      </c>
      <c r="E21" s="5" t="s">
        <v>122</v>
      </c>
      <c r="F21" s="25" t="s">
        <v>155</v>
      </c>
      <c r="G21" s="26" t="s">
        <v>156</v>
      </c>
      <c r="H21" s="27" t="s">
        <v>157</v>
      </c>
      <c r="I21" s="168" t="s">
        <v>158</v>
      </c>
      <c r="J21" s="28" t="s">
        <v>159</v>
      </c>
      <c r="K21" s="29">
        <v>42373</v>
      </c>
      <c r="L21" s="30">
        <v>510552.5</v>
      </c>
      <c r="M21" s="31" t="s">
        <v>160</v>
      </c>
      <c r="N21" s="32">
        <v>42373</v>
      </c>
      <c r="O21" s="32">
        <v>42524</v>
      </c>
      <c r="P21" s="5">
        <v>6</v>
      </c>
      <c r="Q21" s="33" t="s">
        <v>129</v>
      </c>
      <c r="R21" s="34">
        <v>510552.5</v>
      </c>
      <c r="S21" s="34">
        <v>0</v>
      </c>
      <c r="T21" s="28" t="s">
        <v>130</v>
      </c>
      <c r="U21" s="5"/>
      <c r="V21" s="12"/>
      <c r="W21" s="12"/>
      <c r="X21" s="3"/>
      <c r="Y21" s="12"/>
      <c r="Z21" s="12"/>
      <c r="AA21" s="14"/>
      <c r="AB21" s="14"/>
      <c r="AC21" s="13">
        <v>0</v>
      </c>
      <c r="AD21" s="13">
        <v>0</v>
      </c>
      <c r="AE21" s="16">
        <f t="shared" ref="AE21:AE22" si="4">(AC21+L21)-AD21</f>
        <v>510552.5</v>
      </c>
      <c r="AF21" s="13"/>
      <c r="AG21" s="13"/>
      <c r="AH21" s="16">
        <f t="shared" si="1"/>
        <v>0</v>
      </c>
      <c r="AI21" s="22"/>
      <c r="AJ21" s="35"/>
      <c r="AK21" s="36"/>
      <c r="AL21" s="35"/>
      <c r="AM21" s="17"/>
      <c r="AN21" s="18"/>
      <c r="AO21" s="23"/>
      <c r="AP21" s="24"/>
      <c r="AQ21" s="17"/>
      <c r="AR21" s="24"/>
      <c r="AS21" s="3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56" ht="51" x14ac:dyDescent="0.25">
      <c r="A22" s="161">
        <f t="shared" si="3"/>
        <v>5</v>
      </c>
      <c r="B22" s="158" t="s">
        <v>161</v>
      </c>
      <c r="C22" s="5" t="s">
        <v>162</v>
      </c>
      <c r="D22" s="5" t="s">
        <v>163</v>
      </c>
      <c r="E22" s="5" t="s">
        <v>122</v>
      </c>
      <c r="F22" s="25" t="s">
        <v>164</v>
      </c>
      <c r="G22" s="26" t="s">
        <v>165</v>
      </c>
      <c r="H22" s="27" t="s">
        <v>166</v>
      </c>
      <c r="I22" s="168" t="s">
        <v>167</v>
      </c>
      <c r="J22" s="28" t="s">
        <v>168</v>
      </c>
      <c r="K22" s="29">
        <v>42382</v>
      </c>
      <c r="L22" s="30">
        <v>190000</v>
      </c>
      <c r="M22" s="31" t="s">
        <v>169</v>
      </c>
      <c r="N22" s="32">
        <v>42382</v>
      </c>
      <c r="O22" s="32">
        <v>42735</v>
      </c>
      <c r="P22" s="3" t="s">
        <v>142</v>
      </c>
      <c r="Q22" s="33">
        <v>0</v>
      </c>
      <c r="R22" s="34">
        <v>0</v>
      </c>
      <c r="S22" s="34">
        <v>0</v>
      </c>
      <c r="T22" s="28" t="s">
        <v>170</v>
      </c>
      <c r="U22" s="5"/>
      <c r="V22" s="12"/>
      <c r="W22" s="12"/>
      <c r="X22" s="3"/>
      <c r="Y22" s="12"/>
      <c r="Z22" s="12"/>
      <c r="AA22" s="14"/>
      <c r="AB22" s="14"/>
      <c r="AC22" s="13">
        <v>0</v>
      </c>
      <c r="AD22" s="13">
        <v>0</v>
      </c>
      <c r="AE22" s="16">
        <f t="shared" si="4"/>
        <v>190000</v>
      </c>
      <c r="AF22" s="13"/>
      <c r="AG22" s="13"/>
      <c r="AH22" s="16">
        <f>AF22+AG22</f>
        <v>0</v>
      </c>
      <c r="AI22" s="22"/>
      <c r="AJ22" s="35"/>
      <c r="AK22" s="36"/>
      <c r="AL22" s="35"/>
      <c r="AM22" s="17"/>
      <c r="AN22" s="18"/>
      <c r="AO22" s="23"/>
      <c r="AP22" s="24"/>
      <c r="AQ22" s="17"/>
      <c r="AR22" s="24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</row>
    <row r="23" spans="1:56" ht="81.75" customHeight="1" x14ac:dyDescent="0.25">
      <c r="A23" s="161">
        <f t="shared" si="3"/>
        <v>6</v>
      </c>
      <c r="B23" s="159" t="s">
        <v>171</v>
      </c>
      <c r="C23" s="3" t="s">
        <v>172</v>
      </c>
      <c r="D23" s="3" t="s">
        <v>173</v>
      </c>
      <c r="E23" s="3" t="s">
        <v>122</v>
      </c>
      <c r="F23" s="10" t="s">
        <v>174</v>
      </c>
      <c r="G23" s="11" t="s">
        <v>175</v>
      </c>
      <c r="H23" s="4" t="s">
        <v>176</v>
      </c>
      <c r="I23" s="163" t="s">
        <v>177</v>
      </c>
      <c r="J23" s="3" t="s">
        <v>178</v>
      </c>
      <c r="K23" s="12">
        <v>42402</v>
      </c>
      <c r="L23" s="37">
        <v>129500</v>
      </c>
      <c r="M23" s="11" t="s">
        <v>179</v>
      </c>
      <c r="N23" s="12">
        <v>42402</v>
      </c>
      <c r="O23" s="12">
        <v>42735</v>
      </c>
      <c r="P23" s="3" t="s">
        <v>142</v>
      </c>
      <c r="Q23" s="3" t="s">
        <v>133</v>
      </c>
      <c r="R23" s="13">
        <v>0</v>
      </c>
      <c r="S23" s="13">
        <v>0</v>
      </c>
      <c r="T23" s="3" t="s">
        <v>170</v>
      </c>
      <c r="U23" s="3" t="s">
        <v>133</v>
      </c>
      <c r="V23" s="12" t="s">
        <v>133</v>
      </c>
      <c r="W23" s="3" t="s">
        <v>133</v>
      </c>
      <c r="X23" s="3" t="s">
        <v>133</v>
      </c>
      <c r="Y23" s="12" t="s">
        <v>133</v>
      </c>
      <c r="Z23" s="12" t="s">
        <v>133</v>
      </c>
      <c r="AA23" s="14" t="s">
        <v>133</v>
      </c>
      <c r="AB23" s="14">
        <v>0</v>
      </c>
      <c r="AC23" s="13">
        <v>0</v>
      </c>
      <c r="AD23" s="13">
        <v>0</v>
      </c>
      <c r="AE23" s="15">
        <f>(L23+AC23)-AD23</f>
        <v>129500</v>
      </c>
      <c r="AF23" s="13">
        <v>0</v>
      </c>
      <c r="AG23" s="13">
        <v>17866.2</v>
      </c>
      <c r="AH23" s="16">
        <f>AF23+AG23</f>
        <v>17866.2</v>
      </c>
      <c r="AI23" s="4" t="s">
        <v>180</v>
      </c>
      <c r="AJ23" s="11" t="s">
        <v>175</v>
      </c>
      <c r="AK23" s="17" t="s">
        <v>181</v>
      </c>
      <c r="AL23" s="11" t="s">
        <v>175</v>
      </c>
      <c r="AM23" s="8"/>
      <c r="AN23" s="8"/>
      <c r="AO23" s="8"/>
      <c r="AP23" s="8"/>
      <c r="AQ23" s="8"/>
      <c r="AR23" s="8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</row>
    <row r="24" spans="1:56" ht="51" x14ac:dyDescent="0.25">
      <c r="A24" s="161">
        <f t="shared" si="3"/>
        <v>7</v>
      </c>
      <c r="B24" s="158" t="s">
        <v>161</v>
      </c>
      <c r="C24" s="5" t="s">
        <v>162</v>
      </c>
      <c r="D24" s="5" t="s">
        <v>163</v>
      </c>
      <c r="E24" s="5" t="s">
        <v>122</v>
      </c>
      <c r="F24" s="25" t="s">
        <v>182</v>
      </c>
      <c r="G24" s="26" t="s">
        <v>165</v>
      </c>
      <c r="H24" s="27" t="s">
        <v>183</v>
      </c>
      <c r="I24" s="168" t="s">
        <v>184</v>
      </c>
      <c r="J24" s="28" t="s">
        <v>185</v>
      </c>
      <c r="K24" s="29">
        <v>42417</v>
      </c>
      <c r="L24" s="30">
        <v>600000</v>
      </c>
      <c r="M24" s="31" t="s">
        <v>186</v>
      </c>
      <c r="N24" s="32">
        <v>42417</v>
      </c>
      <c r="O24" s="32">
        <v>42735</v>
      </c>
      <c r="P24" s="3" t="s">
        <v>142</v>
      </c>
      <c r="Q24" s="33">
        <v>0</v>
      </c>
      <c r="R24" s="34">
        <v>0</v>
      </c>
      <c r="S24" s="34">
        <v>0</v>
      </c>
      <c r="T24" s="28" t="s">
        <v>170</v>
      </c>
      <c r="U24" s="5"/>
      <c r="V24" s="12"/>
      <c r="W24" s="12"/>
      <c r="X24" s="3"/>
      <c r="Y24" s="12"/>
      <c r="Z24" s="12"/>
      <c r="AA24" s="14"/>
      <c r="AB24" s="14"/>
      <c r="AC24" s="13">
        <v>0</v>
      </c>
      <c r="AD24" s="13">
        <v>0</v>
      </c>
      <c r="AE24" s="15">
        <f t="shared" ref="AE24:AE26" si="5">(L24+AC24)-AD24</f>
        <v>600000</v>
      </c>
      <c r="AF24" s="13"/>
      <c r="AG24" s="13">
        <f>11322.56+10330.67+8346.37+10000.01</f>
        <v>39999.61</v>
      </c>
      <c r="AH24" s="16">
        <f t="shared" ref="AH24:AH26" si="6">AF24+AG24</f>
        <v>39999.61</v>
      </c>
      <c r="AI24" s="22"/>
      <c r="AJ24" s="35"/>
      <c r="AK24" s="36"/>
      <c r="AL24" s="35"/>
      <c r="AM24" s="17"/>
      <c r="AN24" s="18"/>
      <c r="AO24" s="23"/>
      <c r="AP24" s="24"/>
      <c r="AQ24" s="17"/>
      <c r="AR24" s="24"/>
      <c r="AS24" s="3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</row>
    <row r="25" spans="1:56" ht="25.5" x14ac:dyDescent="0.25">
      <c r="A25" s="161">
        <f t="shared" si="3"/>
        <v>8</v>
      </c>
      <c r="B25" s="158" t="s">
        <v>187</v>
      </c>
      <c r="C25" s="5" t="s">
        <v>188</v>
      </c>
      <c r="D25" s="5" t="s">
        <v>189</v>
      </c>
      <c r="E25" s="5" t="s">
        <v>122</v>
      </c>
      <c r="F25" s="25" t="s">
        <v>190</v>
      </c>
      <c r="G25" s="26" t="s">
        <v>191</v>
      </c>
      <c r="H25" s="27" t="s">
        <v>192</v>
      </c>
      <c r="I25" s="168" t="s">
        <v>193</v>
      </c>
      <c r="J25" s="28" t="s">
        <v>194</v>
      </c>
      <c r="K25" s="29">
        <v>42391</v>
      </c>
      <c r="L25" s="30">
        <v>787500</v>
      </c>
      <c r="M25" s="31" t="s">
        <v>191</v>
      </c>
      <c r="N25" s="32">
        <v>42391</v>
      </c>
      <c r="O25" s="32">
        <v>42735</v>
      </c>
      <c r="P25" s="3" t="s">
        <v>142</v>
      </c>
      <c r="Q25" s="33">
        <v>0</v>
      </c>
      <c r="R25" s="34">
        <v>0</v>
      </c>
      <c r="S25" s="34">
        <v>0</v>
      </c>
      <c r="T25" s="28" t="s">
        <v>170</v>
      </c>
      <c r="U25" s="5"/>
      <c r="V25" s="12"/>
      <c r="W25" s="12"/>
      <c r="X25" s="3"/>
      <c r="Y25" s="12"/>
      <c r="Z25" s="12"/>
      <c r="AA25" s="14"/>
      <c r="AB25" s="14"/>
      <c r="AC25" s="13">
        <v>0</v>
      </c>
      <c r="AD25" s="13">
        <v>0</v>
      </c>
      <c r="AE25" s="15">
        <f t="shared" si="5"/>
        <v>787500</v>
      </c>
      <c r="AF25" s="13"/>
      <c r="AG25" s="13"/>
      <c r="AH25" s="16">
        <f t="shared" si="6"/>
        <v>0</v>
      </c>
      <c r="AI25" s="22"/>
      <c r="AJ25" s="35"/>
      <c r="AK25" s="36"/>
      <c r="AL25" s="35"/>
      <c r="AM25" s="17"/>
      <c r="AN25" s="18"/>
      <c r="AO25" s="23"/>
      <c r="AP25" s="24"/>
      <c r="AQ25" s="17"/>
      <c r="AR25" s="24"/>
      <c r="AS25" s="3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</row>
    <row r="26" spans="1:56" ht="26.25" thickBot="1" x14ac:dyDescent="0.3">
      <c r="A26" s="162">
        <f t="shared" si="3"/>
        <v>9</v>
      </c>
      <c r="B26" s="158" t="s">
        <v>195</v>
      </c>
      <c r="C26" s="5" t="s">
        <v>153</v>
      </c>
      <c r="D26" s="5" t="s">
        <v>196</v>
      </c>
      <c r="E26" s="5" t="s">
        <v>122</v>
      </c>
      <c r="F26" s="25" t="s">
        <v>197</v>
      </c>
      <c r="G26" s="26" t="s">
        <v>198</v>
      </c>
      <c r="H26" s="27" t="s">
        <v>199</v>
      </c>
      <c r="I26" s="168" t="s">
        <v>200</v>
      </c>
      <c r="J26" s="28" t="s">
        <v>201</v>
      </c>
      <c r="K26" s="29" t="s">
        <v>202</v>
      </c>
      <c r="L26" s="30">
        <v>71000</v>
      </c>
      <c r="M26" s="26" t="s">
        <v>198</v>
      </c>
      <c r="N26" s="32">
        <v>42425</v>
      </c>
      <c r="O26" s="32">
        <v>42490</v>
      </c>
      <c r="P26" s="5">
        <v>6</v>
      </c>
      <c r="Q26" s="33" t="s">
        <v>203</v>
      </c>
      <c r="R26" s="34">
        <v>70572.100000000006</v>
      </c>
      <c r="S26" s="34">
        <v>427.9</v>
      </c>
      <c r="T26" s="28" t="s">
        <v>204</v>
      </c>
      <c r="U26" s="5"/>
      <c r="V26" s="12"/>
      <c r="W26" s="12"/>
      <c r="X26" s="3"/>
      <c r="Y26" s="12"/>
      <c r="Z26" s="12"/>
      <c r="AA26" s="14"/>
      <c r="AB26" s="14"/>
      <c r="AC26" s="13">
        <v>0</v>
      </c>
      <c r="AD26" s="13">
        <v>0</v>
      </c>
      <c r="AE26" s="15">
        <f t="shared" si="5"/>
        <v>71000</v>
      </c>
      <c r="AF26" s="13"/>
      <c r="AG26" s="13"/>
      <c r="AH26" s="16">
        <f t="shared" si="6"/>
        <v>0</v>
      </c>
      <c r="AI26" s="22"/>
      <c r="AJ26" s="35"/>
      <c r="AK26" s="36"/>
      <c r="AL26" s="35"/>
      <c r="AM26" s="17"/>
      <c r="AN26" s="18"/>
      <c r="AO26" s="23"/>
      <c r="AP26" s="24"/>
      <c r="AQ26" s="17"/>
      <c r="AR26" s="24"/>
      <c r="AS26" s="3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</row>
    <row r="27" spans="1:56" ht="28.5" customHeight="1" x14ac:dyDescent="0.25">
      <c r="A27" s="38"/>
      <c r="B27" s="39"/>
      <c r="C27" s="39"/>
      <c r="D27" s="39"/>
      <c r="E27" s="39"/>
      <c r="F27" s="40"/>
      <c r="G27" s="41"/>
      <c r="H27" s="42"/>
      <c r="I27" s="169"/>
      <c r="J27" s="43"/>
      <c r="K27" s="44"/>
      <c r="L27" s="45"/>
      <c r="M27" s="46"/>
      <c r="N27" s="47"/>
      <c r="O27" s="47"/>
      <c r="P27" s="39"/>
      <c r="Q27" s="48"/>
      <c r="R27" s="49"/>
      <c r="S27" s="49"/>
      <c r="T27" s="43"/>
      <c r="U27" s="39"/>
      <c r="V27" s="39"/>
      <c r="W27" s="39"/>
      <c r="X27" s="39"/>
      <c r="Y27" s="44"/>
      <c r="Z27" s="44"/>
      <c r="AA27" s="50"/>
      <c r="AB27" s="50"/>
      <c r="AC27" s="49"/>
      <c r="AD27" s="49"/>
      <c r="AE27" s="51"/>
      <c r="AF27" s="49"/>
      <c r="AG27" s="49"/>
      <c r="AH27" s="51"/>
      <c r="AI27" s="52"/>
      <c r="AJ27" s="52"/>
      <c r="AK27" s="40"/>
      <c r="AL27" s="52"/>
      <c r="AM27" s="53"/>
      <c r="AN27" s="54"/>
      <c r="AO27" s="55"/>
      <c r="AP27" s="56"/>
      <c r="AQ27" s="53"/>
      <c r="AR27" s="56"/>
      <c r="AS27" s="57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9"/>
    </row>
    <row r="28" spans="1:56" ht="13.5" thickBot="1" x14ac:dyDescent="0.3">
      <c r="A28" s="174" t="s">
        <v>205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5"/>
    </row>
    <row r="29" spans="1:56" ht="29.25" customHeight="1" x14ac:dyDescent="0.25">
      <c r="A29" s="160">
        <f>A26+1</f>
        <v>10</v>
      </c>
      <c r="B29" s="159" t="s">
        <v>206</v>
      </c>
      <c r="C29" s="3" t="s">
        <v>207</v>
      </c>
      <c r="D29" s="3" t="s">
        <v>208</v>
      </c>
      <c r="E29" s="3" t="s">
        <v>209</v>
      </c>
      <c r="F29" s="10" t="s">
        <v>210</v>
      </c>
      <c r="G29" s="11" t="s">
        <v>211</v>
      </c>
      <c r="H29" s="4" t="s">
        <v>212</v>
      </c>
      <c r="I29" s="163" t="s">
        <v>213</v>
      </c>
      <c r="J29" s="3" t="s">
        <v>214</v>
      </c>
      <c r="K29" s="12">
        <v>40575</v>
      </c>
      <c r="L29" s="13">
        <v>537079.31999999995</v>
      </c>
      <c r="M29" s="11" t="s">
        <v>215</v>
      </c>
      <c r="N29" s="12">
        <v>42037</v>
      </c>
      <c r="O29" s="12">
        <v>42401</v>
      </c>
      <c r="P29" s="3" t="s">
        <v>142</v>
      </c>
      <c r="Q29" s="3" t="s">
        <v>133</v>
      </c>
      <c r="R29" s="13">
        <v>0</v>
      </c>
      <c r="S29" s="13">
        <v>0</v>
      </c>
      <c r="T29" s="3" t="s">
        <v>130</v>
      </c>
      <c r="U29" s="3" t="s">
        <v>216</v>
      </c>
      <c r="V29" s="12">
        <v>42278</v>
      </c>
      <c r="W29" s="11" t="s">
        <v>217</v>
      </c>
      <c r="X29" s="3" t="s">
        <v>218</v>
      </c>
      <c r="Y29" s="12">
        <v>42278</v>
      </c>
      <c r="Z29" s="12">
        <v>42402</v>
      </c>
      <c r="AA29" s="60">
        <v>2.63684E-2</v>
      </c>
      <c r="AB29" s="14">
        <v>0</v>
      </c>
      <c r="AC29" s="13">
        <v>22985.79</v>
      </c>
      <c r="AD29" s="13">
        <v>0</v>
      </c>
      <c r="AE29" s="15">
        <f t="shared" ref="AE29:AE34" si="7">(L29+AC29)-AD29</f>
        <v>560065.11</v>
      </c>
      <c r="AF29" s="13">
        <v>381073.48</v>
      </c>
      <c r="AG29" s="13">
        <f>22985.79+22985.79+22985.79</f>
        <v>68957.37</v>
      </c>
      <c r="AH29" s="61">
        <f t="shared" ref="AH29:AH35" si="8">AF29+AG29</f>
        <v>450030.85</v>
      </c>
      <c r="AI29" s="62" t="s">
        <v>219</v>
      </c>
      <c r="AJ29" s="11" t="s">
        <v>220</v>
      </c>
      <c r="AK29" s="63" t="s">
        <v>221</v>
      </c>
      <c r="AL29" s="11" t="s">
        <v>222</v>
      </c>
      <c r="AM29" s="17"/>
      <c r="AN29" s="18"/>
      <c r="AO29" s="23"/>
      <c r="AP29" s="24"/>
      <c r="AQ29" s="18"/>
      <c r="AR29" s="24"/>
      <c r="AS29" s="3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</row>
    <row r="30" spans="1:56" ht="55.5" customHeight="1" x14ac:dyDescent="0.25">
      <c r="A30" s="161">
        <f>A29+1</f>
        <v>11</v>
      </c>
      <c r="B30" s="159" t="s">
        <v>223</v>
      </c>
      <c r="C30" s="3" t="s">
        <v>224</v>
      </c>
      <c r="D30" s="3" t="s">
        <v>121</v>
      </c>
      <c r="E30" s="3" t="s">
        <v>122</v>
      </c>
      <c r="F30" s="10" t="s">
        <v>225</v>
      </c>
      <c r="G30" s="11" t="s">
        <v>226</v>
      </c>
      <c r="H30" s="4" t="s">
        <v>227</v>
      </c>
      <c r="I30" s="163" t="s">
        <v>228</v>
      </c>
      <c r="J30" s="3" t="s">
        <v>229</v>
      </c>
      <c r="K30" s="12">
        <v>42108</v>
      </c>
      <c r="L30" s="13">
        <v>899223</v>
      </c>
      <c r="M30" s="12" t="s">
        <v>230</v>
      </c>
      <c r="N30" s="12">
        <v>42108</v>
      </c>
      <c r="O30" s="12">
        <v>42474</v>
      </c>
      <c r="P30" s="3" t="s">
        <v>142</v>
      </c>
      <c r="Q30" s="7" t="s">
        <v>133</v>
      </c>
      <c r="R30" s="13">
        <v>0</v>
      </c>
      <c r="S30" s="13">
        <v>0</v>
      </c>
      <c r="T30" s="3" t="s">
        <v>130</v>
      </c>
      <c r="U30" s="3" t="s">
        <v>133</v>
      </c>
      <c r="V30" s="12" t="s">
        <v>133</v>
      </c>
      <c r="W30" s="11" t="s">
        <v>133</v>
      </c>
      <c r="X30" s="3" t="s">
        <v>133</v>
      </c>
      <c r="Y30" s="12" t="s">
        <v>133</v>
      </c>
      <c r="Z30" s="12" t="s">
        <v>133</v>
      </c>
      <c r="AA30" s="14">
        <v>0</v>
      </c>
      <c r="AB30" s="14">
        <v>0</v>
      </c>
      <c r="AC30" s="13">
        <v>0</v>
      </c>
      <c r="AD30" s="13">
        <f>L30*AA30</f>
        <v>0</v>
      </c>
      <c r="AE30" s="15">
        <f t="shared" si="7"/>
        <v>899223</v>
      </c>
      <c r="AF30" s="13">
        <v>226620.81</v>
      </c>
      <c r="AG30" s="13">
        <f>34948.47+36716.85+36716.85</f>
        <v>108382.17000000001</v>
      </c>
      <c r="AH30" s="61">
        <f t="shared" si="8"/>
        <v>335002.98</v>
      </c>
      <c r="AI30" s="62" t="s">
        <v>231</v>
      </c>
      <c r="AJ30" s="17" t="s">
        <v>232</v>
      </c>
      <c r="AK30" s="17" t="s">
        <v>233</v>
      </c>
      <c r="AL30" s="17" t="s">
        <v>232</v>
      </c>
      <c r="AM30" s="17"/>
      <c r="AN30" s="18"/>
      <c r="AO30" s="23"/>
      <c r="AP30" s="24"/>
      <c r="AQ30" s="17"/>
      <c r="AR30" s="24"/>
      <c r="AS30" s="5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</row>
    <row r="31" spans="1:56" ht="40.5" customHeight="1" x14ac:dyDescent="0.25">
      <c r="A31" s="161">
        <f t="shared" ref="A31:A35" si="9">A30+1</f>
        <v>12</v>
      </c>
      <c r="B31" s="159" t="s">
        <v>234</v>
      </c>
      <c r="C31" s="3" t="s">
        <v>235</v>
      </c>
      <c r="D31" s="3" t="s">
        <v>208</v>
      </c>
      <c r="E31" s="3" t="s">
        <v>209</v>
      </c>
      <c r="F31" s="10" t="s">
        <v>236</v>
      </c>
      <c r="G31" s="11" t="s">
        <v>237</v>
      </c>
      <c r="H31" s="4" t="s">
        <v>238</v>
      </c>
      <c r="I31" s="163" t="s">
        <v>239</v>
      </c>
      <c r="J31" s="3" t="s">
        <v>240</v>
      </c>
      <c r="K31" s="12">
        <v>41029</v>
      </c>
      <c r="L31" s="13">
        <v>744807.52</v>
      </c>
      <c r="M31" s="11" t="s">
        <v>241</v>
      </c>
      <c r="N31" s="12">
        <v>42247</v>
      </c>
      <c r="O31" s="12">
        <v>42489</v>
      </c>
      <c r="P31" s="3" t="s">
        <v>142</v>
      </c>
      <c r="Q31" s="3" t="s">
        <v>133</v>
      </c>
      <c r="R31" s="13">
        <v>0</v>
      </c>
      <c r="S31" s="13">
        <v>0</v>
      </c>
      <c r="T31" s="3" t="s">
        <v>130</v>
      </c>
      <c r="U31" s="3" t="s">
        <v>242</v>
      </c>
      <c r="V31" s="12">
        <v>42247</v>
      </c>
      <c r="W31" s="11" t="s">
        <v>243</v>
      </c>
      <c r="X31" s="3" t="s">
        <v>244</v>
      </c>
      <c r="Y31" s="12">
        <v>42247</v>
      </c>
      <c r="Z31" s="12">
        <v>42489</v>
      </c>
      <c r="AA31" s="60">
        <v>0.10736916000000001</v>
      </c>
      <c r="AB31" s="14">
        <v>0</v>
      </c>
      <c r="AC31" s="13">
        <f>L31*AA31</f>
        <v>79969.3577840832</v>
      </c>
      <c r="AD31" s="13">
        <v>0</v>
      </c>
      <c r="AE31" s="15">
        <f t="shared" si="7"/>
        <v>824776.87778408325</v>
      </c>
      <c r="AF31" s="13">
        <v>3126299.08</v>
      </c>
      <c r="AG31" s="13">
        <f>131928.49+131928.49+131928.49</f>
        <v>395785.47</v>
      </c>
      <c r="AH31" s="61">
        <f t="shared" si="8"/>
        <v>3522084.55</v>
      </c>
      <c r="AI31" s="62" t="s">
        <v>245</v>
      </c>
      <c r="AJ31" s="11" t="s">
        <v>237</v>
      </c>
      <c r="AK31" s="63" t="s">
        <v>246</v>
      </c>
      <c r="AL31" s="11" t="s">
        <v>237</v>
      </c>
      <c r="AM31" s="17"/>
      <c r="AN31" s="18"/>
      <c r="AO31" s="23"/>
      <c r="AP31" s="24"/>
      <c r="AQ31" s="18"/>
      <c r="AR31" s="24"/>
      <c r="AS31" s="3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56" ht="29.25" customHeight="1" x14ac:dyDescent="0.25">
      <c r="A32" s="161">
        <f t="shared" si="9"/>
        <v>13</v>
      </c>
      <c r="B32" s="159" t="s">
        <v>247</v>
      </c>
      <c r="C32" s="3" t="s">
        <v>248</v>
      </c>
      <c r="D32" s="3" t="s">
        <v>208</v>
      </c>
      <c r="E32" s="3" t="s">
        <v>209</v>
      </c>
      <c r="F32" s="10" t="s">
        <v>249</v>
      </c>
      <c r="G32" s="11" t="s">
        <v>250</v>
      </c>
      <c r="H32" s="4" t="s">
        <v>251</v>
      </c>
      <c r="I32" s="163" t="s">
        <v>252</v>
      </c>
      <c r="J32" s="3" t="s">
        <v>253</v>
      </c>
      <c r="K32" s="12">
        <v>41470</v>
      </c>
      <c r="L32" s="13">
        <v>973627.92</v>
      </c>
      <c r="M32" s="11" t="s">
        <v>254</v>
      </c>
      <c r="N32" s="12">
        <v>42200</v>
      </c>
      <c r="O32" s="12">
        <v>42566</v>
      </c>
      <c r="P32" s="3" t="s">
        <v>142</v>
      </c>
      <c r="Q32" s="3" t="s">
        <v>133</v>
      </c>
      <c r="R32" s="13">
        <v>0</v>
      </c>
      <c r="S32" s="13">
        <v>0</v>
      </c>
      <c r="T32" s="3" t="s">
        <v>130</v>
      </c>
      <c r="U32" s="3" t="s">
        <v>255</v>
      </c>
      <c r="V32" s="12">
        <v>42202</v>
      </c>
      <c r="W32" s="11" t="s">
        <v>256</v>
      </c>
      <c r="X32" s="3" t="s">
        <v>244</v>
      </c>
      <c r="Y32" s="12">
        <v>42202</v>
      </c>
      <c r="Z32" s="12">
        <v>42566</v>
      </c>
      <c r="AA32" s="14">
        <v>0</v>
      </c>
      <c r="AB32" s="14">
        <v>0.24</v>
      </c>
      <c r="AC32" s="13">
        <v>0</v>
      </c>
      <c r="AD32" s="13">
        <v>237538.08</v>
      </c>
      <c r="AE32" s="15">
        <f t="shared" si="7"/>
        <v>736089.84000000008</v>
      </c>
      <c r="AF32" s="13">
        <v>1610743.46</v>
      </c>
      <c r="AG32" s="13">
        <f>61340.82+61340.82+61340.82</f>
        <v>184022.46</v>
      </c>
      <c r="AH32" s="61">
        <f t="shared" si="8"/>
        <v>1794765.92</v>
      </c>
      <c r="AI32" s="17" t="s">
        <v>133</v>
      </c>
      <c r="AJ32" s="17" t="s">
        <v>133</v>
      </c>
      <c r="AK32" s="17" t="s">
        <v>133</v>
      </c>
      <c r="AL32" s="18" t="s">
        <v>133</v>
      </c>
      <c r="AM32" s="17"/>
      <c r="AN32" s="18"/>
      <c r="AO32" s="23"/>
      <c r="AP32" s="24"/>
      <c r="AQ32" s="18"/>
      <c r="AR32" s="24"/>
      <c r="AS32" s="3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 ht="31.5" customHeight="1" x14ac:dyDescent="0.25">
      <c r="A33" s="161">
        <f t="shared" si="9"/>
        <v>14</v>
      </c>
      <c r="B33" s="159" t="s">
        <v>257</v>
      </c>
      <c r="C33" s="3" t="s">
        <v>258</v>
      </c>
      <c r="D33" s="3" t="s">
        <v>208</v>
      </c>
      <c r="E33" s="3" t="s">
        <v>209</v>
      </c>
      <c r="F33" s="10" t="s">
        <v>259</v>
      </c>
      <c r="G33" s="11" t="s">
        <v>260</v>
      </c>
      <c r="H33" s="4" t="s">
        <v>261</v>
      </c>
      <c r="I33" s="163" t="s">
        <v>262</v>
      </c>
      <c r="J33" s="3" t="s">
        <v>263</v>
      </c>
      <c r="K33" s="12">
        <v>41347</v>
      </c>
      <c r="L33" s="13">
        <v>396659</v>
      </c>
      <c r="M33" s="11" t="s">
        <v>264</v>
      </c>
      <c r="N33" s="12">
        <v>42221</v>
      </c>
      <c r="O33" s="12">
        <v>42587</v>
      </c>
      <c r="P33" s="3" t="s">
        <v>142</v>
      </c>
      <c r="Q33" s="3" t="s">
        <v>133</v>
      </c>
      <c r="R33" s="13">
        <v>0</v>
      </c>
      <c r="S33" s="13">
        <v>0</v>
      </c>
      <c r="T33" s="3" t="s">
        <v>130</v>
      </c>
      <c r="U33" s="3" t="s">
        <v>255</v>
      </c>
      <c r="V33" s="12">
        <v>41929</v>
      </c>
      <c r="W33" s="11" t="s">
        <v>265</v>
      </c>
      <c r="X33" s="3" t="s">
        <v>266</v>
      </c>
      <c r="Y33" s="12">
        <v>41929</v>
      </c>
      <c r="Z33" s="12">
        <v>42220</v>
      </c>
      <c r="AA33" s="14">
        <v>0</v>
      </c>
      <c r="AB33" s="14">
        <v>0</v>
      </c>
      <c r="AC33" s="13">
        <v>0</v>
      </c>
      <c r="AD33" s="64">
        <v>0</v>
      </c>
      <c r="AE33" s="15">
        <f t="shared" si="7"/>
        <v>396659</v>
      </c>
      <c r="AF33" s="13">
        <v>965566.85</v>
      </c>
      <c r="AG33" s="13">
        <v>0</v>
      </c>
      <c r="AH33" s="61">
        <f t="shared" si="8"/>
        <v>965566.85</v>
      </c>
      <c r="AI33" s="62" t="s">
        <v>267</v>
      </c>
      <c r="AJ33" s="11" t="s">
        <v>268</v>
      </c>
      <c r="AK33" s="63" t="s">
        <v>269</v>
      </c>
      <c r="AL33" s="11" t="s">
        <v>270</v>
      </c>
      <c r="AM33" s="17"/>
      <c r="AN33" s="18"/>
      <c r="AO33" s="23"/>
      <c r="AP33" s="24"/>
      <c r="AQ33" s="18"/>
      <c r="AR33" s="24"/>
      <c r="AS33" s="3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ht="53.25" customHeight="1" x14ac:dyDescent="0.25">
      <c r="A34" s="161">
        <f t="shared" si="9"/>
        <v>15</v>
      </c>
      <c r="B34" s="159">
        <v>34421213109</v>
      </c>
      <c r="C34" s="3" t="s">
        <v>271</v>
      </c>
      <c r="D34" s="3" t="s">
        <v>121</v>
      </c>
      <c r="E34" s="3" t="s">
        <v>122</v>
      </c>
      <c r="F34" s="10" t="s">
        <v>272</v>
      </c>
      <c r="G34" s="11" t="s">
        <v>273</v>
      </c>
      <c r="H34" s="4" t="s">
        <v>274</v>
      </c>
      <c r="I34" s="163" t="s">
        <v>275</v>
      </c>
      <c r="J34" s="3" t="s">
        <v>276</v>
      </c>
      <c r="K34" s="12">
        <v>41716</v>
      </c>
      <c r="L34" s="13">
        <v>44160</v>
      </c>
      <c r="M34" s="11" t="s">
        <v>277</v>
      </c>
      <c r="N34" s="12">
        <v>42003</v>
      </c>
      <c r="O34" s="12">
        <v>42291</v>
      </c>
      <c r="P34" s="3" t="s">
        <v>142</v>
      </c>
      <c r="Q34" s="3" t="s">
        <v>133</v>
      </c>
      <c r="R34" s="13">
        <v>0</v>
      </c>
      <c r="S34" s="13">
        <v>0</v>
      </c>
      <c r="T34" s="3" t="s">
        <v>130</v>
      </c>
      <c r="U34" s="3" t="s">
        <v>255</v>
      </c>
      <c r="V34" s="12">
        <v>42292</v>
      </c>
      <c r="W34" s="3" t="s">
        <v>278</v>
      </c>
      <c r="X34" s="3" t="s">
        <v>266</v>
      </c>
      <c r="Y34" s="12">
        <v>42292</v>
      </c>
      <c r="Z34" s="12">
        <v>42429</v>
      </c>
      <c r="AA34" s="14">
        <v>0</v>
      </c>
      <c r="AB34" s="14">
        <v>0</v>
      </c>
      <c r="AC34" s="13">
        <v>0</v>
      </c>
      <c r="AD34" s="13">
        <v>0</v>
      </c>
      <c r="AE34" s="15">
        <f t="shared" si="7"/>
        <v>44160</v>
      </c>
      <c r="AF34" s="13">
        <v>58880</v>
      </c>
      <c r="AG34" s="13">
        <f>3680</f>
        <v>3680</v>
      </c>
      <c r="AH34" s="61">
        <f t="shared" si="8"/>
        <v>62560</v>
      </c>
      <c r="AI34" s="62" t="s">
        <v>279</v>
      </c>
      <c r="AJ34" s="11" t="s">
        <v>280</v>
      </c>
      <c r="AK34" s="63" t="s">
        <v>281</v>
      </c>
      <c r="AL34" s="11" t="s">
        <v>280</v>
      </c>
      <c r="AM34" s="17"/>
      <c r="AN34" s="18"/>
      <c r="AO34" s="23"/>
      <c r="AP34" s="24"/>
      <c r="AQ34" s="18"/>
      <c r="AR34" s="24"/>
      <c r="AS34" s="3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ht="53.25" customHeight="1" thickBot="1" x14ac:dyDescent="0.3">
      <c r="A35" s="162">
        <f t="shared" si="9"/>
        <v>16</v>
      </c>
      <c r="B35" s="159" t="s">
        <v>282</v>
      </c>
      <c r="C35" s="5" t="s">
        <v>283</v>
      </c>
      <c r="D35" s="3" t="s">
        <v>284</v>
      </c>
      <c r="E35" s="5" t="s">
        <v>209</v>
      </c>
      <c r="F35" s="164" t="s">
        <v>285</v>
      </c>
      <c r="G35" s="26" t="s">
        <v>286</v>
      </c>
      <c r="H35" s="27" t="s">
        <v>287</v>
      </c>
      <c r="I35" s="170" t="s">
        <v>288</v>
      </c>
      <c r="J35" s="5" t="s">
        <v>289</v>
      </c>
      <c r="K35" s="29">
        <v>41676</v>
      </c>
      <c r="L35" s="34">
        <v>11016</v>
      </c>
      <c r="M35" s="26" t="s">
        <v>290</v>
      </c>
      <c r="N35" s="29">
        <v>41676</v>
      </c>
      <c r="O35" s="29">
        <v>42041</v>
      </c>
      <c r="P35" s="5" t="s">
        <v>142</v>
      </c>
      <c r="Q35" s="5"/>
      <c r="R35" s="34">
        <v>0</v>
      </c>
      <c r="S35" s="34">
        <v>0</v>
      </c>
      <c r="T35" s="5" t="s">
        <v>130</v>
      </c>
      <c r="U35" s="5" t="s">
        <v>255</v>
      </c>
      <c r="V35" s="29">
        <v>42405</v>
      </c>
      <c r="W35" s="3" t="s">
        <v>291</v>
      </c>
      <c r="X35" s="3" t="s">
        <v>266</v>
      </c>
      <c r="Y35" s="29">
        <v>42405</v>
      </c>
      <c r="Z35" s="29">
        <v>42771</v>
      </c>
      <c r="AA35" s="65">
        <v>0</v>
      </c>
      <c r="AB35" s="65">
        <v>0</v>
      </c>
      <c r="AC35" s="34">
        <v>0</v>
      </c>
      <c r="AD35" s="34">
        <v>0</v>
      </c>
      <c r="AE35" s="66">
        <f>L35-AD35+AC35</f>
        <v>11016</v>
      </c>
      <c r="AF35" s="34">
        <v>17442</v>
      </c>
      <c r="AG35" s="13">
        <f>918</f>
        <v>918</v>
      </c>
      <c r="AH35" s="61">
        <f t="shared" si="8"/>
        <v>18360</v>
      </c>
      <c r="AI35" s="67" t="s">
        <v>292</v>
      </c>
      <c r="AJ35" s="26">
        <v>11109</v>
      </c>
      <c r="AK35" s="68" t="s">
        <v>293</v>
      </c>
      <c r="AL35" s="26">
        <v>11109</v>
      </c>
      <c r="AM35" s="17"/>
      <c r="AN35" s="18"/>
      <c r="AO35" s="23"/>
      <c r="AP35" s="24"/>
      <c r="AQ35" s="17"/>
      <c r="AR35" s="24"/>
      <c r="AS35" s="5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</row>
    <row r="36" spans="1:56" x14ac:dyDescent="0.25">
      <c r="A36" s="175"/>
      <c r="B36" s="69"/>
      <c r="C36" s="69"/>
      <c r="D36" s="70"/>
      <c r="E36" s="70"/>
      <c r="F36" s="173"/>
      <c r="G36" s="69"/>
      <c r="H36" s="69"/>
      <c r="I36" s="171"/>
      <c r="J36" s="70"/>
      <c r="K36" s="71"/>
      <c r="L36" s="72"/>
      <c r="M36" s="69"/>
      <c r="N36" s="71"/>
      <c r="O36" s="71"/>
      <c r="P36" s="70"/>
      <c r="Q36" s="70"/>
      <c r="R36" s="72"/>
      <c r="S36" s="72"/>
      <c r="T36" s="70"/>
      <c r="U36" s="70"/>
      <c r="V36" s="71"/>
      <c r="W36" s="70"/>
      <c r="X36" s="70"/>
      <c r="Y36" s="71"/>
      <c r="Z36" s="71"/>
      <c r="AA36" s="73"/>
      <c r="AB36" s="73"/>
      <c r="AC36" s="72"/>
      <c r="AD36" s="72"/>
      <c r="AE36" s="74"/>
      <c r="AF36" s="72"/>
      <c r="AG36" s="72"/>
      <c r="AH36" s="75"/>
      <c r="AI36" s="76"/>
      <c r="AJ36" s="75"/>
      <c r="AK36" s="77"/>
      <c r="AL36" s="75"/>
      <c r="AM36" s="78"/>
      <c r="AN36" s="79"/>
      <c r="AO36" s="80"/>
      <c r="AP36" s="81"/>
      <c r="AQ36" s="80"/>
      <c r="AR36" s="81"/>
      <c r="AS36" s="70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4"/>
    </row>
    <row r="37" spans="1:56" ht="15" customHeight="1" thickBot="1" x14ac:dyDescent="0.3">
      <c r="A37" s="177" t="s">
        <v>294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7"/>
    </row>
    <row r="38" spans="1:56" ht="45.75" customHeight="1" x14ac:dyDescent="0.25">
      <c r="A38" s="178">
        <f>A35+1</f>
        <v>17</v>
      </c>
      <c r="B38" s="176" t="s">
        <v>157</v>
      </c>
      <c r="C38" s="4" t="s">
        <v>295</v>
      </c>
      <c r="D38" s="3" t="s">
        <v>295</v>
      </c>
      <c r="E38" s="3" t="s">
        <v>295</v>
      </c>
      <c r="F38" s="10" t="s">
        <v>296</v>
      </c>
      <c r="G38" s="4" t="s">
        <v>169</v>
      </c>
      <c r="H38" s="4" t="s">
        <v>157</v>
      </c>
      <c r="I38" s="167" t="s">
        <v>297</v>
      </c>
      <c r="J38" s="3" t="s">
        <v>298</v>
      </c>
      <c r="K38" s="12"/>
      <c r="L38" s="13"/>
      <c r="M38" s="11"/>
      <c r="N38" s="12"/>
      <c r="O38" s="12"/>
      <c r="P38" s="3"/>
      <c r="Q38" s="3"/>
      <c r="R38" s="13"/>
      <c r="S38" s="13"/>
      <c r="T38" s="3"/>
      <c r="U38" s="3"/>
      <c r="V38" s="12"/>
      <c r="W38" s="11"/>
      <c r="X38" s="3"/>
      <c r="Y38" s="3"/>
      <c r="Z38" s="3"/>
      <c r="AA38" s="14"/>
      <c r="AB38" s="14"/>
      <c r="AC38" s="13">
        <v>0</v>
      </c>
      <c r="AD38" s="13">
        <v>0</v>
      </c>
      <c r="AE38" s="66">
        <f>L38-AD38+AC38</f>
        <v>0</v>
      </c>
      <c r="AF38" s="34">
        <v>0</v>
      </c>
      <c r="AG38" s="13">
        <v>0</v>
      </c>
      <c r="AH38" s="61">
        <f t="shared" ref="AH38:AH39" si="10">AF38+AG38</f>
        <v>0</v>
      </c>
      <c r="AI38" s="27"/>
      <c r="AJ38" s="26"/>
      <c r="AK38" s="82"/>
      <c r="AL38" s="26"/>
      <c r="AM38" s="17"/>
      <c r="AN38" s="18"/>
      <c r="AO38" s="11"/>
      <c r="AP38" s="12"/>
      <c r="AQ38" s="11"/>
      <c r="AR38" s="12"/>
      <c r="AS38" s="12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3"/>
    </row>
    <row r="39" spans="1:56" ht="39.75" customHeight="1" thickBot="1" x14ac:dyDescent="0.3">
      <c r="A39" s="179">
        <f>A38+1</f>
        <v>18</v>
      </c>
      <c r="B39" s="180" t="s">
        <v>166</v>
      </c>
      <c r="C39" s="181" t="s">
        <v>295</v>
      </c>
      <c r="D39" s="182" t="s">
        <v>295</v>
      </c>
      <c r="E39" s="182" t="s">
        <v>295</v>
      </c>
      <c r="F39" s="183" t="s">
        <v>299</v>
      </c>
      <c r="G39" s="181" t="s">
        <v>300</v>
      </c>
      <c r="H39" s="181" t="s">
        <v>166</v>
      </c>
      <c r="I39" s="184" t="s">
        <v>301</v>
      </c>
      <c r="J39" s="182" t="s">
        <v>302</v>
      </c>
      <c r="K39" s="185" t="s">
        <v>157</v>
      </c>
      <c r="L39" s="186">
        <v>7657.25</v>
      </c>
      <c r="M39" s="186" t="s">
        <v>303</v>
      </c>
      <c r="N39" s="185">
        <v>42417</v>
      </c>
      <c r="O39" s="185">
        <v>42599</v>
      </c>
      <c r="P39" s="187" t="s">
        <v>142</v>
      </c>
      <c r="Q39" s="186">
        <v>0</v>
      </c>
      <c r="R39" s="186">
        <v>0</v>
      </c>
      <c r="S39" s="186">
        <v>0</v>
      </c>
      <c r="T39" s="182" t="s">
        <v>204</v>
      </c>
      <c r="U39" s="182"/>
      <c r="V39" s="185"/>
      <c r="W39" s="188"/>
      <c r="X39" s="182"/>
      <c r="Y39" s="182"/>
      <c r="Z39" s="182"/>
      <c r="AA39" s="189"/>
      <c r="AB39" s="189"/>
      <c r="AC39" s="186">
        <v>0</v>
      </c>
      <c r="AD39" s="186">
        <v>0</v>
      </c>
      <c r="AE39" s="190">
        <f>L39-AD39+AC39</f>
        <v>7657.25</v>
      </c>
      <c r="AF39" s="191">
        <v>0</v>
      </c>
      <c r="AG39" s="186">
        <v>0</v>
      </c>
      <c r="AH39" s="192">
        <f t="shared" si="10"/>
        <v>0</v>
      </c>
      <c r="AI39" s="193"/>
      <c r="AJ39" s="194"/>
      <c r="AK39" s="195"/>
      <c r="AL39" s="194"/>
      <c r="AM39" s="196"/>
      <c r="AN39" s="197"/>
      <c r="AO39" s="188"/>
      <c r="AP39" s="185"/>
      <c r="AQ39" s="188"/>
      <c r="AR39" s="185"/>
      <c r="AS39" s="185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82"/>
    </row>
    <row r="40" spans="1:56" ht="15.75" thickBot="1" x14ac:dyDescent="0.3">
      <c r="A40" s="199" t="s">
        <v>304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1">
        <f>SUM(L18:L38)</f>
        <v>5938583.2599999998</v>
      </c>
      <c r="M40" s="202"/>
      <c r="N40" s="202"/>
      <c r="O40" s="202"/>
      <c r="P40" s="202"/>
      <c r="Q40" s="203" t="s">
        <v>133</v>
      </c>
      <c r="R40" s="201">
        <f>SUM(R18:R38)</f>
        <v>620457.6</v>
      </c>
      <c r="S40" s="201">
        <f>SUM(S18:S38)</f>
        <v>4552.8999999999996</v>
      </c>
      <c r="T40" s="202"/>
      <c r="U40" s="202"/>
      <c r="V40" s="202"/>
      <c r="W40" s="202"/>
      <c r="X40" s="202"/>
      <c r="Y40" s="202"/>
      <c r="Z40" s="202"/>
      <c r="AA40" s="202"/>
      <c r="AB40" s="202"/>
      <c r="AC40" s="204">
        <f>SUM(AC18:AC38)</f>
        <v>102955.14778408321</v>
      </c>
      <c r="AD40" s="204">
        <f>SUM(AD18:AD37)</f>
        <v>237538.08</v>
      </c>
      <c r="AE40" s="204">
        <f>SUM(AE18:AE38)</f>
        <v>5804000.3277840829</v>
      </c>
      <c r="AF40" s="204">
        <f>SUM(AF18:AF39)</f>
        <v>6417173.2400000002</v>
      </c>
      <c r="AG40" s="204">
        <f>SUM(AG18:AG38)</f>
        <v>830476.27999999991</v>
      </c>
      <c r="AH40" s="204">
        <f>SUM(AH18:AH38)</f>
        <v>7247649.5199999996</v>
      </c>
      <c r="AI40" s="205" t="s">
        <v>133</v>
      </c>
      <c r="AJ40" s="206" t="s">
        <v>133</v>
      </c>
      <c r="AK40" s="207" t="s">
        <v>133</v>
      </c>
      <c r="AL40" s="206" t="s">
        <v>133</v>
      </c>
      <c r="AM40" s="208"/>
      <c r="AN40" s="209"/>
      <c r="AO40" s="210"/>
      <c r="AP40" s="211"/>
      <c r="AQ40" s="209"/>
      <c r="AR40" s="211"/>
      <c r="AS40" s="212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4"/>
    </row>
    <row r="41" spans="1:56" x14ac:dyDescent="0.25">
      <c r="A41" s="95"/>
      <c r="B41" s="95"/>
      <c r="C41" s="95"/>
      <c r="D41" s="95"/>
      <c r="E41" s="95"/>
      <c r="F41" s="165"/>
      <c r="G41" s="95"/>
      <c r="H41" s="95"/>
      <c r="I41" s="165"/>
      <c r="J41" s="95"/>
      <c r="K41" s="95"/>
      <c r="L41" s="96"/>
      <c r="M41" s="97"/>
      <c r="N41" s="97"/>
      <c r="O41" s="97"/>
      <c r="P41" s="97"/>
      <c r="Q41" s="98"/>
      <c r="R41" s="96"/>
      <c r="S41" s="96"/>
      <c r="T41" s="97"/>
      <c r="U41" s="97"/>
      <c r="V41" s="97"/>
      <c r="W41" s="97"/>
      <c r="X41" s="97"/>
      <c r="Y41" s="97"/>
      <c r="Z41" s="97"/>
      <c r="AA41" s="97"/>
      <c r="AB41" s="97"/>
      <c r="AC41" s="99"/>
      <c r="AD41" s="99"/>
      <c r="AE41" s="96"/>
      <c r="AF41" s="96"/>
      <c r="AG41" s="96"/>
      <c r="AH41" s="96"/>
      <c r="AI41" s="100"/>
      <c r="AJ41" s="101"/>
      <c r="AK41" s="101"/>
      <c r="AL41" s="100"/>
      <c r="AM41" s="102"/>
      <c r="AN41" s="103"/>
      <c r="AO41" s="104"/>
      <c r="AP41" s="105"/>
      <c r="AQ41" s="103"/>
      <c r="AR41" s="105"/>
      <c r="AS41" s="106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</row>
    <row r="42" spans="1:56" ht="18" customHeight="1" x14ac:dyDescent="0.25">
      <c r="AG42" s="109"/>
    </row>
    <row r="43" spans="1:56" s="110" customFormat="1" ht="15" x14ac:dyDescent="0.25">
      <c r="A43" s="111" t="s">
        <v>309</v>
      </c>
      <c r="B43" s="111"/>
      <c r="C43" s="111"/>
      <c r="D43" s="111"/>
      <c r="E43" s="111"/>
      <c r="F43" s="111"/>
      <c r="I43" s="118"/>
      <c r="J43" s="113"/>
      <c r="L43" s="116"/>
      <c r="Q43" s="113"/>
      <c r="AG43" s="115"/>
      <c r="AM43" s="113"/>
    </row>
    <row r="44" spans="1:56" s="110" customFormat="1" ht="15" x14ac:dyDescent="0.25">
      <c r="A44" s="111" t="s">
        <v>310</v>
      </c>
      <c r="B44" s="111"/>
      <c r="C44" s="111"/>
      <c r="D44" s="111"/>
      <c r="E44" s="111"/>
      <c r="F44" s="111"/>
      <c r="I44" s="118"/>
      <c r="J44" s="113"/>
      <c r="Q44" s="113"/>
      <c r="AG44" s="115"/>
      <c r="AM44" s="113"/>
    </row>
    <row r="45" spans="1:56" x14ac:dyDescent="0.25">
      <c r="B45" s="108"/>
      <c r="L45" s="109"/>
      <c r="AG45" s="109"/>
      <c r="AM45" s="108"/>
    </row>
  </sheetData>
  <mergeCells count="41">
    <mergeCell ref="A8:H8"/>
    <mergeCell ref="A12:BD12"/>
    <mergeCell ref="A1:AH1"/>
    <mergeCell ref="A2:BD2"/>
    <mergeCell ref="A4:AS4"/>
    <mergeCell ref="A5:J5"/>
    <mergeCell ref="A6:E6"/>
    <mergeCell ref="A9:H9"/>
    <mergeCell ref="A10:H10"/>
    <mergeCell ref="A13:BD13"/>
    <mergeCell ref="A14:A17"/>
    <mergeCell ref="B14:G15"/>
    <mergeCell ref="H14:AH14"/>
    <mergeCell ref="AI14:AL14"/>
    <mergeCell ref="AM14:AR14"/>
    <mergeCell ref="AS14:BD14"/>
    <mergeCell ref="H15:T15"/>
    <mergeCell ref="A44:F44"/>
    <mergeCell ref="AS15:AS16"/>
    <mergeCell ref="AT15:AT16"/>
    <mergeCell ref="AU15:AW15"/>
    <mergeCell ref="AX15:AY15"/>
    <mergeCell ref="AM15:AM16"/>
    <mergeCell ref="AN15:AN16"/>
    <mergeCell ref="AO15:AO16"/>
    <mergeCell ref="AP15:AP16"/>
    <mergeCell ref="AQ15:AQ16"/>
    <mergeCell ref="AR15:AR16"/>
    <mergeCell ref="U15:AD15"/>
    <mergeCell ref="AE15:AH15"/>
    <mergeCell ref="AI15:AI16"/>
    <mergeCell ref="AJ15:AJ16"/>
    <mergeCell ref="AK15:AK16"/>
    <mergeCell ref="BB15:BD15"/>
    <mergeCell ref="A28:BD28"/>
    <mergeCell ref="A37:BD37"/>
    <mergeCell ref="A40:K40"/>
    <mergeCell ref="A43:F43"/>
    <mergeCell ref="AZ15:AZ16"/>
    <mergeCell ref="BA15:BA16"/>
    <mergeCell ref="AL15:AL1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FEV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2016-03-14T21:52:53Z</dcterms:created>
  <dcterms:modified xsi:type="dcterms:W3CDTF">2016-03-15T15:57:11Z</dcterms:modified>
</cp:coreProperties>
</file>