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45" windowWidth="26595" windowHeight="11160"/>
  </bookViews>
  <sheets>
    <sheet name="SAFRA ABRIL" sheetId="1" r:id="rId1"/>
  </sheets>
  <calcPr calcId="145621"/>
</workbook>
</file>

<file path=xl/calcChain.xml><?xml version="1.0" encoding="utf-8"?>
<calcChain xmlns="http://schemas.openxmlformats.org/spreadsheetml/2006/main">
  <c r="S52" i="1" l="1"/>
  <c r="R52" i="1"/>
  <c r="L52" i="1"/>
  <c r="AE50" i="1"/>
  <c r="AE49" i="1"/>
  <c r="AE48" i="1"/>
  <c r="AH47" i="1"/>
  <c r="AE47" i="1"/>
  <c r="AH46" i="1"/>
  <c r="AE46" i="1"/>
  <c r="AH45" i="1"/>
  <c r="AE45" i="1"/>
  <c r="AH44" i="1"/>
  <c r="AE44" i="1"/>
  <c r="AG43" i="1"/>
  <c r="AH43" i="1" s="1"/>
  <c r="AE43" i="1"/>
  <c r="AH42" i="1"/>
  <c r="AE42" i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H41" i="1"/>
  <c r="AE41" i="1"/>
  <c r="AG37" i="1"/>
  <c r="AH37" i="1" s="1"/>
  <c r="AE37" i="1"/>
  <c r="AG36" i="1"/>
  <c r="AH36" i="1" s="1"/>
  <c r="AE36" i="1"/>
  <c r="AH35" i="1"/>
  <c r="AE35" i="1"/>
  <c r="AG34" i="1"/>
  <c r="AH34" i="1" s="1"/>
  <c r="AE34" i="1"/>
  <c r="AG33" i="1"/>
  <c r="AH33" i="1" s="1"/>
  <c r="AE33" i="1"/>
  <c r="AC33" i="1"/>
  <c r="AC52" i="1" s="1"/>
  <c r="AG32" i="1"/>
  <c r="AH32" i="1" s="1"/>
  <c r="AD32" i="1"/>
  <c r="AE32" i="1" s="1"/>
  <c r="A32" i="1"/>
  <c r="A33" i="1" s="1"/>
  <c r="A34" i="1" s="1"/>
  <c r="A35" i="1" s="1"/>
  <c r="A36" i="1" s="1"/>
  <c r="A37" i="1" s="1"/>
  <c r="A38" i="1" s="1"/>
  <c r="A39" i="1" s="1"/>
  <c r="AG31" i="1"/>
  <c r="AH31" i="1" s="1"/>
  <c r="AE31" i="1"/>
  <c r="AH29" i="1"/>
  <c r="AH28" i="1"/>
  <c r="AH27" i="1"/>
  <c r="AH26" i="1"/>
  <c r="AE26" i="1"/>
  <c r="AG25" i="1"/>
  <c r="AH25" i="1" s="1"/>
  <c r="AE25" i="1"/>
  <c r="AG24" i="1"/>
  <c r="AH24" i="1" s="1"/>
  <c r="AE24" i="1"/>
  <c r="AG23" i="1"/>
  <c r="AH23" i="1" s="1"/>
  <c r="AE23" i="1"/>
  <c r="AG22" i="1"/>
  <c r="AH22" i="1" s="1"/>
  <c r="AE22" i="1"/>
  <c r="AG21" i="1"/>
  <c r="AG52" i="1" s="1"/>
  <c r="AE21" i="1"/>
  <c r="AH20" i="1"/>
  <c r="AE20" i="1"/>
  <c r="AF19" i="1"/>
  <c r="AH19" i="1" s="1"/>
  <c r="AE19" i="1"/>
  <c r="AH18" i="1"/>
  <c r="AE18" i="1"/>
  <c r="A18" i="1"/>
  <c r="A19" i="1" s="1"/>
  <c r="A20" i="1" s="1"/>
  <c r="A21" i="1" s="1"/>
  <c r="A22" i="1" s="1"/>
  <c r="A23" i="1" s="1"/>
  <c r="A24" i="1" s="1"/>
  <c r="A25" i="1" s="1"/>
  <c r="A26" i="1" s="1"/>
  <c r="AH17" i="1"/>
  <c r="AD17" i="1"/>
  <c r="AD52" i="1" l="1"/>
  <c r="AK19" i="1"/>
  <c r="AF52" i="1"/>
  <c r="AE17" i="1"/>
  <c r="AE52" i="1" s="1"/>
  <c r="AH21" i="1"/>
  <c r="AH52" i="1" s="1"/>
</calcChain>
</file>

<file path=xl/sharedStrings.xml><?xml version="1.0" encoding="utf-8"?>
<sst xmlns="http://schemas.openxmlformats.org/spreadsheetml/2006/main" count="652" uniqueCount="397">
  <si>
    <t>PODER EXECUTIVO MUNICIPAL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</si>
  <si>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</si>
  <si>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</si>
  <si>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</si>
  <si>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</si>
  <si>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</si>
  <si>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</si>
  <si>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</si>
  <si>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</si>
  <si>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</si>
  <si>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</si>
  <si>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</si>
  <si>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</si>
  <si>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</si>
  <si>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</si>
  <si>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</si>
  <si>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</si>
  <si>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</si>
  <si>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</si>
  <si>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</si>
  <si>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</si>
  <si>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</si>
  <si>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</si>
  <si>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</si>
  <si>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</si>
  <si>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</si>
  <si>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</si>
  <si>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</si>
  <si>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</si>
  <si>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</si>
  <si>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</si>
  <si>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</si>
  <si>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</si>
  <si>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</si>
  <si>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</si>
  <si>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</si>
  <si>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</si>
  <si>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</si>
  <si>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</si>
  <si>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</si>
  <si>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</si>
  <si>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</si>
  <si>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</si>
  <si>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</si>
  <si>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</si>
  <si>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</si>
  <si>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</si>
  <si>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</si>
  <si>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</si>
  <si>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</si>
  <si>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</si>
  <si>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</si>
  <si>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</si>
  <si>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</si>
  <si>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</si>
  <si>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</si>
  <si>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</si>
  <si>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</si>
  <si>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</si>
  <si>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</si>
  <si>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</si>
  <si>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</si>
  <si>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</si>
  <si>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</si>
  <si>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</si>
  <si>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</si>
  <si>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</si>
  <si>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</si>
  <si>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</si>
  <si>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</si>
  <si>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</si>
  <si>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</si>
  <si>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</si>
  <si>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</si>
  <si>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</si>
  <si>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</si>
  <si>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</si>
  <si>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</si>
  <si>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</si>
  <si>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</si>
  <si>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</si>
  <si>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</si>
  <si>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</si>
  <si>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</si>
  <si>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</si>
  <si>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</si>
  <si>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</si>
  <si>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</si>
  <si>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</si>
  <si>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</si>
  <si>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</si>
  <si>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</si>
  <si>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</si>
  <si>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</si>
  <si>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</si>
  <si>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</si>
  <si>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</si>
  <si>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</si>
  <si>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</si>
  <si>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</si>
  <si>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</si>
  <si>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</si>
  <si>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</si>
  <si>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</si>
  <si>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</si>
  <si>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</si>
  <si>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</si>
  <si>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</si>
  <si>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</si>
  <si>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</si>
  <si>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</si>
  <si>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</si>
  <si>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</si>
  <si>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</si>
  <si>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</si>
  <si>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</si>
  <si>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</si>
  <si>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</si>
  <si>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</si>
  <si>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</si>
  <si>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</si>
  <si>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</si>
  <si>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</si>
  <si>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</si>
  <si>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</si>
  <si>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</si>
  <si>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</si>
  <si>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</si>
  <si>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</si>
  <si>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</si>
  <si>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784757/2013/MAPA</t>
  </si>
  <si>
    <t>33.90.39.00</t>
  </si>
  <si>
    <t>1º</t>
  </si>
  <si>
    <t>Aditivo de Prazo - o contrato é de recurso de Convênio e foi aditivado porqê a SAFRA ainda não concluiu o objeto</t>
  </si>
  <si>
    <t>-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</si>
  <si>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</si>
  <si>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</si>
  <si>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</si>
  <si>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</si>
  <si>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</si>
  <si>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</si>
  <si>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</si>
  <si>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</si>
  <si>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</si>
  <si>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</si>
  <si>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</si>
  <si>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</si>
  <si>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</si>
  <si>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</si>
  <si>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</si>
  <si>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</si>
  <si>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</si>
  <si>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</si>
  <si>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</si>
  <si>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</si>
  <si>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</si>
  <si>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</si>
  <si>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</si>
  <si>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</si>
  <si>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</si>
  <si>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</si>
  <si>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</si>
  <si>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</si>
  <si>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</si>
  <si>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</si>
  <si>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</si>
  <si>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</si>
  <si>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</si>
  <si>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</si>
  <si>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</si>
  <si>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</si>
  <si>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</si>
  <si>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</si>
  <si>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</si>
  <si>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</si>
  <si>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</si>
  <si>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</si>
  <si>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</si>
  <si>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</si>
  <si>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</si>
  <si>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</si>
  <si>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</si>
  <si>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</si>
  <si>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</si>
  <si>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</si>
  <si>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</si>
  <si>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</si>
  <si>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</si>
  <si>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</si>
  <si>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</si>
  <si>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</si>
  <si>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</si>
  <si>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</si>
  <si>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</si>
  <si>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</si>
  <si>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</si>
  <si>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</si>
  <si>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</si>
  <si>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</si>
  <si>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</si>
  <si>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</si>
  <si>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</si>
  <si>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</si>
  <si>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</si>
  <si>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</si>
  <si>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</si>
  <si>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</si>
  <si>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</si>
  <si>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</si>
  <si>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</si>
  <si>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</si>
  <si>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</si>
  <si>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</si>
  <si>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</si>
  <si>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</si>
  <si>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</si>
  <si>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</si>
  <si>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</si>
  <si>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</si>
  <si>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</si>
  <si>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</si>
  <si>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</si>
  <si>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</si>
  <si>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</si>
  <si>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</si>
  <si>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</si>
  <si>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</si>
  <si>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</si>
  <si>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</si>
  <si>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</si>
  <si>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</si>
  <si>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</si>
  <si>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</si>
  <si>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</si>
  <si>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</si>
  <si>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</si>
  <si>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</si>
  <si>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</si>
  <si>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</si>
  <si>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SEMEIA - SECRETARIA MUNICIPAL DE MEIO AMBIENTE</t>
  </si>
  <si>
    <t>TERMOS ADITIVOS - CONTRATOS CONTÍNUOS</t>
  </si>
  <si>
    <t>303/2010</t>
  </si>
  <si>
    <t>028/2010</t>
  </si>
  <si>
    <t>Pregão Presencial para Registro de Preços</t>
  </si>
  <si>
    <t>Menor Preço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</si>
  <si>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</si>
  <si>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</si>
  <si>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</si>
  <si>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</si>
  <si>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</si>
  <si>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</si>
  <si>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</si>
  <si>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</si>
  <si>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</si>
  <si>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</si>
  <si>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</si>
  <si>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</si>
  <si>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</si>
  <si>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</si>
  <si>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</si>
  <si>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</si>
  <si>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</si>
  <si>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</si>
  <si>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</si>
  <si>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</si>
  <si>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</si>
  <si>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</si>
  <si>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</si>
  <si>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</si>
  <si>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</si>
  <si>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</si>
  <si>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</si>
  <si>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</si>
  <si>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</si>
  <si>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</si>
  <si>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</si>
  <si>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</si>
  <si>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</si>
  <si>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</si>
  <si>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</si>
  <si>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</si>
  <si>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</si>
  <si>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</si>
  <si>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</si>
  <si>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</si>
  <si>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</si>
  <si>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</si>
  <si>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</si>
  <si>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</si>
  <si>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</si>
  <si>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</si>
  <si>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</si>
  <si>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</si>
  <si>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</si>
  <si>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</si>
  <si>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</si>
  <si>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</si>
  <si>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</si>
  <si>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</si>
  <si>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</si>
  <si>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</si>
  <si>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</si>
  <si>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</si>
  <si>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</si>
  <si>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</si>
  <si>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</si>
  <si>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</si>
  <si>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</si>
  <si>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</si>
  <si>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</si>
  <si>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</si>
  <si>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</si>
  <si>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</si>
  <si>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</si>
  <si>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</si>
  <si>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</si>
  <si>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</si>
  <si>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</si>
  <si>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</si>
  <si>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</si>
  <si>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</si>
  <si>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</si>
  <si>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</si>
  <si>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</si>
  <si>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</si>
  <si>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</si>
  <si>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</si>
  <si>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</si>
  <si>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</si>
  <si>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</si>
  <si>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</si>
  <si>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</si>
  <si>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</si>
  <si>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</si>
  <si>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</si>
  <si>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</si>
  <si>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</si>
  <si>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</si>
  <si>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</si>
  <si>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>23107.015613/2014-62</t>
  </si>
  <si>
    <t>PREGÃO ELETRÔNICO 016/2015</t>
  </si>
  <si>
    <t>Prestação de Serviços de Vigilância Patrimonial Ostensiva Armada</t>
  </si>
  <si>
    <t>012/2016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</si>
  <si>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</si>
  <si>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</si>
  <si>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</si>
  <si>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</si>
  <si>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</si>
  <si>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</si>
  <si>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</si>
  <si>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</si>
  <si>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</si>
  <si>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</si>
  <si>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</si>
  <si>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</si>
  <si>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</si>
  <si>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</si>
  <si>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</si>
  <si>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</si>
  <si>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</si>
  <si>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</si>
  <si>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</si>
  <si>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</si>
  <si>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</si>
  <si>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</si>
  <si>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</si>
  <si>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</si>
  <si>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</si>
  <si>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11.778 de 08/04/2016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</si>
  <si>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</si>
  <si>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</si>
  <si>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</si>
  <si>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</si>
  <si>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</si>
  <si>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</si>
  <si>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</si>
  <si>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</si>
  <si>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</si>
  <si>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</si>
  <si>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</si>
  <si>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</si>
  <si>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</si>
  <si>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</si>
  <si>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</si>
  <si>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</si>
  <si>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</si>
  <si>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</si>
  <si>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</si>
  <si>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</si>
  <si>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</si>
  <si>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</si>
  <si>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Total</t>
  </si>
  <si>
    <r>
      <t>Nome do responsável pela elaboração:</t>
    </r>
    <r>
      <rPr>
        <b/>
        <sz val="11"/>
        <color theme="1"/>
        <rFont val="Arial"/>
        <family val="2"/>
      </rPr>
      <t xml:space="preserve"> Julielda Lima da Cunha/ Sueli da Silva Martins/ Paulo Henrique Ramos de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</si>
  <si>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Mário Jorge da Silva Fadell</t>
    </r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</si>
  <si>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</si>
  <si>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ABRIL/2016</t>
    </r>
  </si>
  <si>
    <r>
      <t xml:space="preserve">DATA DA ÚLTIMA ATUALIZAÇÃO: </t>
    </r>
    <r>
      <rPr>
        <b/>
        <sz val="11"/>
        <color theme="1"/>
        <rFont val="Arial"/>
        <family val="2"/>
      </rPr>
      <t>05/05/2016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</si>
</sst>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9" fontId="2" fillId="0" borderId="1" xfId="2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right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9" fontId="2" fillId="0" borderId="8" xfId="2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10" fontId="2" fillId="0" borderId="8" xfId="2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4" fontId="2" fillId="0" borderId="8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vertical="center" wrapText="1"/>
    </xf>
    <xf numFmtId="4" fontId="7" fillId="0" borderId="13" xfId="0" applyNumberFormat="1" applyFont="1" applyFill="1" applyBorder="1" applyAlignment="1">
      <alignment vertical="center" wrapText="1"/>
    </xf>
    <xf numFmtId="4" fontId="7" fillId="0" borderId="14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43" fontId="2" fillId="0" borderId="0" xfId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3" fontId="6" fillId="0" borderId="0" xfId="1" applyFont="1" applyFill="1" applyAlignment="1">
      <alignment vertical="center"/>
    </xf>
    <xf numFmtId="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3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72975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0</xdr:rowOff>
    </xdr:from>
    <xdr:to>
      <xdr:col>1</xdr:col>
      <xdr:colOff>781050</xdr:colOff>
      <xdr:row>0</xdr:row>
      <xdr:rowOff>600075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0"/>
          <a:ext cx="5619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7"/>
  <sheetViews>
    <sheetView tabSelected="1" topLeftCell="A46" workbookViewId="0">
      <selection activeCell="C18" sqref="C18"/>
    </sheetView>
  </sheetViews>
  <sheetFormatPr defaultRowHeight="12.75" x14ac:dyDescent="0.25"/>
  <cols>
    <col min="1" max="1" width="6.85546875" style="56" customWidth="1"/>
    <col min="2" max="2" width="17.5703125" style="16" customWidth="1"/>
    <col min="3" max="3" width="13.140625" style="56" customWidth="1"/>
    <col min="4" max="4" width="32.5703125" style="56" customWidth="1"/>
    <col min="5" max="5" width="13.7109375" style="56" customWidth="1"/>
    <col min="6" max="6" width="56.140625" style="56" customWidth="1"/>
    <col min="7" max="7" width="18.140625" style="56" customWidth="1"/>
    <col min="8" max="8" width="12.7109375" style="56" customWidth="1"/>
    <col min="9" max="9" width="50.140625" style="56" customWidth="1"/>
    <col min="10" max="10" width="21.5703125" style="16" customWidth="1"/>
    <col min="11" max="11" width="11" style="56" bestFit="1" customWidth="1"/>
    <col min="12" max="12" width="15" style="56" bestFit="1" customWidth="1"/>
    <col min="13" max="13" width="14.140625" style="56" customWidth="1"/>
    <col min="14" max="14" width="11.5703125" style="56" customWidth="1"/>
    <col min="15" max="16" width="10.5703125" style="56" customWidth="1"/>
    <col min="17" max="17" width="14" style="16" customWidth="1"/>
    <col min="18" max="18" width="13.28515625" style="56" customWidth="1"/>
    <col min="19" max="19" width="14" style="56" customWidth="1"/>
    <col min="20" max="20" width="13" style="56" customWidth="1"/>
    <col min="21" max="21" width="15" style="56" customWidth="1"/>
    <col min="22" max="22" width="10.5703125" style="56" customWidth="1"/>
    <col min="23" max="23" width="14.7109375" style="56" customWidth="1"/>
    <col min="24" max="24" width="38" style="56" customWidth="1"/>
    <col min="25" max="25" width="13.7109375" style="56" customWidth="1"/>
    <col min="26" max="26" width="11" style="56" bestFit="1" customWidth="1"/>
    <col min="27" max="27" width="12.28515625" style="56" bestFit="1" customWidth="1"/>
    <col min="28" max="28" width="10.5703125" style="56" customWidth="1"/>
    <col min="29" max="29" width="12" style="56" bestFit="1" customWidth="1"/>
    <col min="30" max="30" width="12.85546875" style="56" bestFit="1" customWidth="1"/>
    <col min="31" max="31" width="21" style="56" customWidth="1"/>
    <col min="32" max="32" width="18.7109375" style="56" customWidth="1"/>
    <col min="33" max="33" width="16.140625" style="56" customWidth="1"/>
    <col min="34" max="34" width="20.85546875" style="56" customWidth="1"/>
    <col min="35" max="35" width="11.5703125" style="56" customWidth="1"/>
    <col min="36" max="36" width="13.85546875" style="56" customWidth="1"/>
    <col min="37" max="37" width="33.140625" style="56" customWidth="1"/>
    <col min="38" max="38" width="13.140625" style="56" customWidth="1"/>
    <col min="39" max="39" width="15" style="16" customWidth="1"/>
    <col min="40" max="40" width="15.42578125" style="56" customWidth="1"/>
    <col min="41" max="41" width="13.85546875" style="56" customWidth="1"/>
    <col min="42" max="42" width="13.7109375" style="56" customWidth="1"/>
    <col min="43" max="43" width="13.28515625" style="56" customWidth="1"/>
    <col min="44" max="44" width="12.28515625" style="56" customWidth="1"/>
    <col min="45" max="52" width="9.140625" style="56"/>
    <col min="53" max="53" width="10.140625" style="56" customWidth="1"/>
    <col min="54" max="55" width="9.140625" style="56"/>
    <col min="56" max="56" width="55.28515625" style="56" customWidth="1"/>
    <col min="57" max="16384" width="9.140625" style="56"/>
  </cols>
  <sheetData>
    <row r="1" spans="1:56" ht="48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/>
      <c r="AJ1" s="55"/>
      <c r="AK1" s="55"/>
      <c r="AL1" s="55"/>
      <c r="AN1" s="55"/>
      <c r="AO1" s="55"/>
      <c r="AP1" s="55"/>
      <c r="AQ1" s="55"/>
      <c r="AR1" s="55"/>
    </row>
    <row r="2" spans="1:56" s="135" customFormat="1" ht="15" x14ac:dyDescent="0.25">
      <c r="A2" s="134" t="s">
        <v>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</row>
    <row r="3" spans="1:56" s="128" customFormat="1" ht="14.25" x14ac:dyDescent="0.25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</row>
    <row r="4" spans="1:56" s="135" customFormat="1" ht="15" x14ac:dyDescent="0.25">
      <c r="A4" s="134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</row>
    <row r="5" spans="1:56" s="128" customFormat="1" ht="14.25" x14ac:dyDescent="0.25">
      <c r="A5" s="127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32"/>
      <c r="L5" s="132"/>
      <c r="M5" s="132"/>
      <c r="N5" s="132"/>
      <c r="O5" s="132"/>
      <c r="P5" s="132"/>
      <c r="Q5" s="129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29"/>
      <c r="AN5" s="132"/>
      <c r="AO5" s="132"/>
      <c r="AP5" s="132"/>
      <c r="AQ5" s="132"/>
      <c r="AR5" s="132"/>
      <c r="AS5" s="132"/>
    </row>
    <row r="6" spans="1:56" s="128" customFormat="1" ht="14.25" x14ac:dyDescent="0.25">
      <c r="A6" s="127" t="s">
        <v>3</v>
      </c>
      <c r="B6" s="127"/>
      <c r="C6" s="127"/>
      <c r="D6" s="127"/>
      <c r="E6" s="127"/>
      <c r="F6" s="132"/>
      <c r="G6" s="132"/>
      <c r="H6" s="132"/>
      <c r="I6" s="132"/>
      <c r="J6" s="129"/>
      <c r="K6" s="132"/>
      <c r="L6" s="132"/>
      <c r="M6" s="132"/>
      <c r="N6" s="132"/>
      <c r="O6" s="132"/>
      <c r="P6" s="132"/>
      <c r="Q6" s="129"/>
      <c r="R6" s="132"/>
      <c r="S6" s="132"/>
      <c r="T6" s="133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29"/>
      <c r="AN6" s="132"/>
      <c r="AO6" s="132"/>
      <c r="AP6" s="132"/>
      <c r="AQ6" s="132"/>
      <c r="AR6" s="132"/>
      <c r="AS6" s="132"/>
    </row>
    <row r="7" spans="1:56" s="128" customFormat="1" ht="14.25" x14ac:dyDescent="0.25">
      <c r="A7" s="132"/>
      <c r="B7" s="129"/>
      <c r="C7" s="132"/>
      <c r="D7" s="132"/>
      <c r="E7" s="132"/>
      <c r="F7" s="132"/>
      <c r="G7" s="132"/>
      <c r="H7" s="132"/>
      <c r="I7" s="132"/>
      <c r="J7" s="129"/>
      <c r="K7" s="132"/>
      <c r="L7" s="132"/>
      <c r="M7" s="132"/>
      <c r="N7" s="132"/>
      <c r="O7" s="132"/>
      <c r="P7" s="132"/>
      <c r="Q7" s="129"/>
      <c r="R7" s="132"/>
      <c r="S7" s="132"/>
      <c r="T7" s="132"/>
      <c r="U7" s="133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3"/>
      <c r="AH7" s="132"/>
      <c r="AI7" s="132"/>
      <c r="AJ7" s="132"/>
      <c r="AK7" s="132"/>
      <c r="AL7" s="132"/>
      <c r="AM7" s="129"/>
      <c r="AN7" s="132"/>
      <c r="AO7" s="132"/>
      <c r="AP7" s="132"/>
      <c r="AQ7" s="132"/>
      <c r="AR7" s="132"/>
      <c r="AS7" s="132"/>
    </row>
    <row r="8" spans="1:56" s="128" customFormat="1" ht="15" x14ac:dyDescent="0.25">
      <c r="A8" s="127" t="s">
        <v>394</v>
      </c>
      <c r="B8" s="127"/>
      <c r="C8" s="127"/>
      <c r="D8" s="127"/>
      <c r="E8" s="127"/>
      <c r="F8" s="127"/>
      <c r="G8" s="127"/>
      <c r="H8" s="127"/>
      <c r="I8" s="132"/>
      <c r="J8" s="129"/>
      <c r="K8" s="132"/>
      <c r="L8" s="132"/>
      <c r="M8" s="132"/>
      <c r="N8" s="132"/>
      <c r="O8" s="132"/>
      <c r="P8" s="132"/>
      <c r="Q8" s="129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29"/>
      <c r="AN8" s="132"/>
      <c r="AO8" s="132"/>
      <c r="AP8" s="132"/>
      <c r="AQ8" s="132"/>
      <c r="AR8" s="132"/>
      <c r="AS8" s="132"/>
    </row>
    <row r="9" spans="1:56" s="128" customFormat="1" ht="15" x14ac:dyDescent="0.25">
      <c r="A9" s="127" t="s">
        <v>395</v>
      </c>
      <c r="B9" s="127"/>
      <c r="C9" s="127"/>
      <c r="D9" s="127"/>
      <c r="E9" s="127"/>
      <c r="F9" s="127"/>
      <c r="G9" s="127"/>
      <c r="H9" s="127"/>
      <c r="I9" s="132"/>
      <c r="J9" s="129"/>
      <c r="K9" s="132"/>
      <c r="L9" s="132"/>
      <c r="M9" s="132"/>
      <c r="N9" s="132"/>
      <c r="O9" s="132"/>
      <c r="P9" s="132"/>
      <c r="Q9" s="129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29"/>
      <c r="AN9" s="132"/>
      <c r="AO9" s="132"/>
      <c r="AP9" s="132"/>
      <c r="AQ9" s="132"/>
      <c r="AR9" s="132"/>
      <c r="AS9" s="132"/>
    </row>
    <row r="10" spans="1:56" s="128" customFormat="1" ht="15" x14ac:dyDescent="0.25">
      <c r="A10" s="127" t="s">
        <v>396</v>
      </c>
      <c r="B10" s="127"/>
      <c r="C10" s="127"/>
      <c r="D10" s="127"/>
      <c r="E10" s="127"/>
      <c r="F10" s="127"/>
      <c r="G10" s="127"/>
      <c r="H10" s="127"/>
      <c r="I10" s="132"/>
      <c r="J10" s="129"/>
      <c r="K10" s="132"/>
      <c r="L10" s="132"/>
      <c r="M10" s="132"/>
      <c r="N10" s="132"/>
      <c r="O10" s="132"/>
      <c r="P10" s="132"/>
      <c r="Q10" s="129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29"/>
      <c r="AN10" s="132"/>
      <c r="AO10" s="132"/>
      <c r="AP10" s="132"/>
      <c r="AQ10" s="132"/>
      <c r="AR10" s="132"/>
      <c r="AS10" s="132"/>
    </row>
    <row r="11" spans="1:56" ht="13.5" thickBot="1" x14ac:dyDescent="0.3">
      <c r="A11" s="55"/>
      <c r="C11" s="55"/>
      <c r="D11" s="55"/>
      <c r="E11" s="55"/>
      <c r="F11" s="55"/>
      <c r="G11" s="55"/>
      <c r="H11" s="55"/>
      <c r="I11" s="55"/>
      <c r="K11" s="55"/>
      <c r="L11" s="55"/>
      <c r="M11" s="55"/>
      <c r="N11" s="55"/>
      <c r="O11" s="55"/>
      <c r="P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N11" s="55"/>
      <c r="AO11" s="55"/>
      <c r="AP11" s="55"/>
      <c r="AQ11" s="55"/>
      <c r="AR11" s="55"/>
      <c r="AS11" s="55"/>
    </row>
    <row r="12" spans="1:56" ht="16.5" thickBot="1" x14ac:dyDescent="0.3">
      <c r="A12" s="136" t="s">
        <v>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8"/>
    </row>
    <row r="13" spans="1:56" x14ac:dyDescent="0.25">
      <c r="A13" s="57" t="s">
        <v>5</v>
      </c>
      <c r="B13" s="52" t="s">
        <v>6</v>
      </c>
      <c r="C13" s="52"/>
      <c r="D13" s="52"/>
      <c r="E13" s="52"/>
      <c r="F13" s="52"/>
      <c r="G13" s="52"/>
      <c r="H13" s="52" t="s">
        <v>7</v>
      </c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 t="s">
        <v>8</v>
      </c>
      <c r="AJ13" s="52"/>
      <c r="AK13" s="52"/>
      <c r="AL13" s="52"/>
      <c r="AM13" s="52" t="s">
        <v>9</v>
      </c>
      <c r="AN13" s="52"/>
      <c r="AO13" s="52"/>
      <c r="AP13" s="52"/>
      <c r="AQ13" s="52"/>
      <c r="AR13" s="52"/>
      <c r="AS13" s="52" t="s">
        <v>10</v>
      </c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8"/>
    </row>
    <row r="14" spans="1:56" x14ac:dyDescent="0.25">
      <c r="A14" s="59"/>
      <c r="B14" s="24"/>
      <c r="C14" s="24"/>
      <c r="D14" s="24"/>
      <c r="E14" s="24"/>
      <c r="F14" s="24"/>
      <c r="G14" s="24"/>
      <c r="H14" s="24" t="s">
        <v>11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 t="s">
        <v>12</v>
      </c>
      <c r="V14" s="24"/>
      <c r="W14" s="24"/>
      <c r="X14" s="24"/>
      <c r="Y14" s="24"/>
      <c r="Z14" s="24"/>
      <c r="AA14" s="24"/>
      <c r="AB14" s="24"/>
      <c r="AC14" s="24"/>
      <c r="AD14" s="24"/>
      <c r="AE14" s="24" t="s">
        <v>13</v>
      </c>
      <c r="AF14" s="24"/>
      <c r="AG14" s="24"/>
      <c r="AH14" s="24"/>
      <c r="AI14" s="24" t="s">
        <v>14</v>
      </c>
      <c r="AJ14" s="24" t="s">
        <v>15</v>
      </c>
      <c r="AK14" s="24" t="s">
        <v>16</v>
      </c>
      <c r="AL14" s="24" t="s">
        <v>17</v>
      </c>
      <c r="AM14" s="24" t="s">
        <v>18</v>
      </c>
      <c r="AN14" s="24" t="s">
        <v>19</v>
      </c>
      <c r="AO14" s="24" t="s">
        <v>20</v>
      </c>
      <c r="AP14" s="24" t="s">
        <v>21</v>
      </c>
      <c r="AQ14" s="24" t="s">
        <v>22</v>
      </c>
      <c r="AR14" s="24" t="s">
        <v>21</v>
      </c>
      <c r="AS14" s="24" t="s">
        <v>23</v>
      </c>
      <c r="AT14" s="24" t="s">
        <v>24</v>
      </c>
      <c r="AU14" s="60" t="s">
        <v>25</v>
      </c>
      <c r="AV14" s="60"/>
      <c r="AW14" s="60"/>
      <c r="AX14" s="60" t="s">
        <v>26</v>
      </c>
      <c r="AY14" s="60"/>
      <c r="AZ14" s="24" t="s">
        <v>27</v>
      </c>
      <c r="BA14" s="24" t="s">
        <v>28</v>
      </c>
      <c r="BB14" s="60" t="s">
        <v>29</v>
      </c>
      <c r="BC14" s="60"/>
      <c r="BD14" s="61"/>
    </row>
    <row r="15" spans="1:56" ht="34.5" customHeight="1" x14ac:dyDescent="0.25">
      <c r="A15" s="59"/>
      <c r="B15" s="1" t="s">
        <v>30</v>
      </c>
      <c r="C15" s="1" t="s">
        <v>31</v>
      </c>
      <c r="D15" s="1" t="s">
        <v>32</v>
      </c>
      <c r="E15" s="1" t="s">
        <v>23</v>
      </c>
      <c r="F15" s="1" t="s">
        <v>33</v>
      </c>
      <c r="G15" s="1" t="s">
        <v>34</v>
      </c>
      <c r="H15" s="62" t="s">
        <v>35</v>
      </c>
      <c r="I15" s="1" t="s">
        <v>36</v>
      </c>
      <c r="J15" s="1" t="s">
        <v>37</v>
      </c>
      <c r="K15" s="1" t="s">
        <v>38</v>
      </c>
      <c r="L15" s="1" t="s">
        <v>39</v>
      </c>
      <c r="M15" s="1" t="s">
        <v>40</v>
      </c>
      <c r="N15" s="1" t="s">
        <v>41</v>
      </c>
      <c r="O15" s="1" t="s">
        <v>42</v>
      </c>
      <c r="P15" s="1" t="s">
        <v>43</v>
      </c>
      <c r="Q15" s="1" t="s">
        <v>44</v>
      </c>
      <c r="R15" s="1" t="s">
        <v>45</v>
      </c>
      <c r="S15" s="1" t="s">
        <v>46</v>
      </c>
      <c r="T15" s="1" t="s">
        <v>47</v>
      </c>
      <c r="U15" s="1" t="s">
        <v>48</v>
      </c>
      <c r="V15" s="1" t="s">
        <v>38</v>
      </c>
      <c r="W15" s="1" t="s">
        <v>40</v>
      </c>
      <c r="X15" s="1" t="s">
        <v>49</v>
      </c>
      <c r="Y15" s="1" t="s">
        <v>41</v>
      </c>
      <c r="Z15" s="1" t="s">
        <v>42</v>
      </c>
      <c r="AA15" s="1" t="s">
        <v>50</v>
      </c>
      <c r="AB15" s="1" t="s">
        <v>51</v>
      </c>
      <c r="AC15" s="1" t="s">
        <v>52</v>
      </c>
      <c r="AD15" s="1" t="s">
        <v>53</v>
      </c>
      <c r="AE15" s="1" t="s">
        <v>54</v>
      </c>
      <c r="AF15" s="1" t="s">
        <v>55</v>
      </c>
      <c r="AG15" s="1" t="s">
        <v>56</v>
      </c>
      <c r="AH15" s="1" t="s">
        <v>57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63" t="s">
        <v>58</v>
      </c>
      <c r="AV15" s="63" t="s">
        <v>59</v>
      </c>
      <c r="AW15" s="63" t="s">
        <v>60</v>
      </c>
      <c r="AX15" s="63" t="s">
        <v>61</v>
      </c>
      <c r="AY15" s="1" t="s">
        <v>62</v>
      </c>
      <c r="AZ15" s="24"/>
      <c r="BA15" s="24"/>
      <c r="BB15" s="63" t="s">
        <v>58</v>
      </c>
      <c r="BC15" s="63" t="s">
        <v>63</v>
      </c>
      <c r="BD15" s="64" t="s">
        <v>64</v>
      </c>
    </row>
    <row r="16" spans="1:56" ht="13.5" thickBot="1" x14ac:dyDescent="0.3">
      <c r="A16" s="65"/>
      <c r="B16" s="53" t="s">
        <v>65</v>
      </c>
      <c r="C16" s="53" t="s">
        <v>66</v>
      </c>
      <c r="D16" s="66" t="s">
        <v>67</v>
      </c>
      <c r="E16" s="53" t="s">
        <v>68</v>
      </c>
      <c r="F16" s="53" t="s">
        <v>69</v>
      </c>
      <c r="G16" s="53" t="s">
        <v>70</v>
      </c>
      <c r="H16" s="66" t="s">
        <v>71</v>
      </c>
      <c r="I16" s="53" t="s">
        <v>72</v>
      </c>
      <c r="J16" s="53" t="s">
        <v>73</v>
      </c>
      <c r="K16" s="53" t="s">
        <v>74</v>
      </c>
      <c r="L16" s="67" t="s">
        <v>75</v>
      </c>
      <c r="M16" s="53" t="s">
        <v>76</v>
      </c>
      <c r="N16" s="53" t="s">
        <v>77</v>
      </c>
      <c r="O16" s="53" t="s">
        <v>78</v>
      </c>
      <c r="P16" s="53" t="s">
        <v>79</v>
      </c>
      <c r="Q16" s="53" t="s">
        <v>80</v>
      </c>
      <c r="R16" s="53" t="s">
        <v>81</v>
      </c>
      <c r="S16" s="53" t="s">
        <v>82</v>
      </c>
      <c r="T16" s="53" t="s">
        <v>83</v>
      </c>
      <c r="U16" s="53" t="s">
        <v>84</v>
      </c>
      <c r="V16" s="53" t="s">
        <v>85</v>
      </c>
      <c r="W16" s="53" t="s">
        <v>86</v>
      </c>
      <c r="X16" s="53" t="s">
        <v>87</v>
      </c>
      <c r="Y16" s="53" t="s">
        <v>88</v>
      </c>
      <c r="Z16" s="53" t="s">
        <v>89</v>
      </c>
      <c r="AA16" s="53" t="s">
        <v>90</v>
      </c>
      <c r="AB16" s="53" t="s">
        <v>91</v>
      </c>
      <c r="AC16" s="53" t="s">
        <v>92</v>
      </c>
      <c r="AD16" s="53" t="s">
        <v>93</v>
      </c>
      <c r="AE16" s="53" t="s">
        <v>94</v>
      </c>
      <c r="AF16" s="53" t="s">
        <v>95</v>
      </c>
      <c r="AG16" s="53" t="s">
        <v>96</v>
      </c>
      <c r="AH16" s="53" t="s">
        <v>97</v>
      </c>
      <c r="AI16" s="53" t="s">
        <v>98</v>
      </c>
      <c r="AJ16" s="53" t="s">
        <v>99</v>
      </c>
      <c r="AK16" s="53" t="s">
        <v>100</v>
      </c>
      <c r="AL16" s="53" t="s">
        <v>101</v>
      </c>
      <c r="AM16" s="68" t="s">
        <v>102</v>
      </c>
      <c r="AN16" s="68" t="s">
        <v>103</v>
      </c>
      <c r="AO16" s="68" t="s">
        <v>104</v>
      </c>
      <c r="AP16" s="68" t="s">
        <v>105</v>
      </c>
      <c r="AQ16" s="68" t="s">
        <v>106</v>
      </c>
      <c r="AR16" s="68" t="s">
        <v>107</v>
      </c>
      <c r="AS16" s="68" t="s">
        <v>108</v>
      </c>
      <c r="AT16" s="68" t="s">
        <v>109</v>
      </c>
      <c r="AU16" s="68" t="s">
        <v>110</v>
      </c>
      <c r="AV16" s="68" t="s">
        <v>111</v>
      </c>
      <c r="AW16" s="68" t="s">
        <v>112</v>
      </c>
      <c r="AX16" s="68" t="s">
        <v>113</v>
      </c>
      <c r="AY16" s="68" t="s">
        <v>114</v>
      </c>
      <c r="AZ16" s="68" t="s">
        <v>115</v>
      </c>
      <c r="BA16" s="68" t="s">
        <v>116</v>
      </c>
      <c r="BB16" s="68" t="s">
        <v>117</v>
      </c>
      <c r="BC16" s="68" t="s">
        <v>118</v>
      </c>
      <c r="BD16" s="69" t="s">
        <v>119</v>
      </c>
    </row>
    <row r="17" spans="1:56" ht="42.75" customHeight="1" x14ac:dyDescent="0.25">
      <c r="A17" s="70">
        <v>1</v>
      </c>
      <c r="B17" s="71" t="s">
        <v>120</v>
      </c>
      <c r="C17" s="72" t="s">
        <v>121</v>
      </c>
      <c r="D17" s="51" t="s">
        <v>122</v>
      </c>
      <c r="E17" s="51" t="s">
        <v>123</v>
      </c>
      <c r="F17" s="73" t="s">
        <v>124</v>
      </c>
      <c r="G17" s="46" t="s">
        <v>125</v>
      </c>
      <c r="H17" s="45" t="s">
        <v>126</v>
      </c>
      <c r="I17" s="51" t="s">
        <v>127</v>
      </c>
      <c r="J17" s="51" t="s">
        <v>128</v>
      </c>
      <c r="K17" s="74">
        <v>42060</v>
      </c>
      <c r="L17" s="44">
        <v>13583</v>
      </c>
      <c r="M17" s="46" t="s">
        <v>129</v>
      </c>
      <c r="N17" s="74">
        <v>42060</v>
      </c>
      <c r="O17" s="74">
        <v>42369</v>
      </c>
      <c r="P17" s="51">
        <v>6</v>
      </c>
      <c r="Q17" s="75" t="s">
        <v>130</v>
      </c>
      <c r="R17" s="44">
        <v>13583</v>
      </c>
      <c r="S17" s="44">
        <v>0</v>
      </c>
      <c r="T17" s="51" t="s">
        <v>131</v>
      </c>
      <c r="U17" s="51" t="s">
        <v>132</v>
      </c>
      <c r="V17" s="74">
        <v>42369</v>
      </c>
      <c r="W17" s="74">
        <v>42524</v>
      </c>
      <c r="X17" s="51" t="s">
        <v>133</v>
      </c>
      <c r="Y17" s="74">
        <v>42369</v>
      </c>
      <c r="Z17" s="74">
        <v>42524</v>
      </c>
      <c r="AA17" s="76">
        <v>0</v>
      </c>
      <c r="AB17" s="76">
        <v>0</v>
      </c>
      <c r="AC17" s="44">
        <v>0</v>
      </c>
      <c r="AD17" s="44">
        <f>L17*AA17</f>
        <v>0</v>
      </c>
      <c r="AE17" s="43">
        <f t="shared" ref="AE17" si="0">(L17+AC17)-AD17</f>
        <v>13583</v>
      </c>
      <c r="AF17" s="44">
        <v>11537.56</v>
      </c>
      <c r="AG17" s="44">
        <v>0</v>
      </c>
      <c r="AH17" s="77">
        <f t="shared" ref="AH17:AH20" si="1">AF17+AG17</f>
        <v>11537.56</v>
      </c>
      <c r="AI17" s="47" t="s">
        <v>134</v>
      </c>
      <c r="AJ17" s="47" t="s">
        <v>134</v>
      </c>
      <c r="AK17" s="47"/>
      <c r="AL17" s="78" t="s">
        <v>134</v>
      </c>
      <c r="AM17" s="47"/>
      <c r="AN17" s="78"/>
      <c r="AO17" s="78"/>
      <c r="AP17" s="78"/>
      <c r="AQ17" s="47"/>
      <c r="AR17" s="78"/>
      <c r="AS17" s="51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</row>
    <row r="18" spans="1:56" ht="69.75" customHeight="1" x14ac:dyDescent="0.25">
      <c r="A18" s="80">
        <f>A17+1</f>
        <v>2</v>
      </c>
      <c r="B18" s="81" t="s">
        <v>135</v>
      </c>
      <c r="C18" s="82" t="s">
        <v>136</v>
      </c>
      <c r="D18" s="2" t="s">
        <v>122</v>
      </c>
      <c r="E18" s="2" t="s">
        <v>123</v>
      </c>
      <c r="F18" s="3" t="s">
        <v>137</v>
      </c>
      <c r="G18" s="9" t="s">
        <v>138</v>
      </c>
      <c r="H18" s="5" t="s">
        <v>139</v>
      </c>
      <c r="I18" s="6" t="s">
        <v>140</v>
      </c>
      <c r="J18" s="6" t="s">
        <v>141</v>
      </c>
      <c r="K18" s="7">
        <v>42206</v>
      </c>
      <c r="L18" s="83">
        <v>4125</v>
      </c>
      <c r="M18" s="9" t="s">
        <v>142</v>
      </c>
      <c r="N18" s="10">
        <v>42206</v>
      </c>
      <c r="O18" s="10">
        <v>42369</v>
      </c>
      <c r="P18" s="2" t="s">
        <v>143</v>
      </c>
      <c r="Q18" s="82" t="s">
        <v>130</v>
      </c>
      <c r="R18" s="83">
        <v>0</v>
      </c>
      <c r="S18" s="83">
        <v>4125</v>
      </c>
      <c r="T18" s="6" t="s">
        <v>131</v>
      </c>
      <c r="U18" s="2" t="s">
        <v>132</v>
      </c>
      <c r="V18" s="7">
        <v>42369</v>
      </c>
      <c r="W18" s="7">
        <v>42524</v>
      </c>
      <c r="X18" s="2" t="s">
        <v>144</v>
      </c>
      <c r="Y18" s="7">
        <v>42369</v>
      </c>
      <c r="Z18" s="7">
        <v>42524</v>
      </c>
      <c r="AA18" s="17">
        <v>0</v>
      </c>
      <c r="AB18" s="17">
        <v>0</v>
      </c>
      <c r="AC18" s="12">
        <v>0</v>
      </c>
      <c r="AD18" s="12">
        <v>0</v>
      </c>
      <c r="AE18" s="83">
        <f t="shared" ref="AE18" si="2">(AC18+L18)-AD18</f>
        <v>4125</v>
      </c>
      <c r="AF18" s="12">
        <v>0</v>
      </c>
      <c r="AG18" s="12">
        <v>4125</v>
      </c>
      <c r="AH18" s="84">
        <f t="shared" si="1"/>
        <v>4125</v>
      </c>
      <c r="AI18" s="13"/>
      <c r="AJ18" s="13"/>
      <c r="AK18" s="3"/>
      <c r="AL18" s="22"/>
      <c r="AM18" s="23"/>
      <c r="AN18" s="22"/>
      <c r="AO18" s="21"/>
      <c r="AP18" s="85"/>
      <c r="AQ18" s="23"/>
      <c r="AR18" s="85"/>
      <c r="AS18" s="2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ht="63.75" x14ac:dyDescent="0.25">
      <c r="A19" s="80">
        <f t="shared" ref="A19:A26" si="3">A18+1</f>
        <v>3</v>
      </c>
      <c r="B19" s="35" t="s">
        <v>145</v>
      </c>
      <c r="C19" s="2" t="s">
        <v>146</v>
      </c>
      <c r="D19" s="2" t="s">
        <v>122</v>
      </c>
      <c r="E19" s="2" t="s">
        <v>123</v>
      </c>
      <c r="F19" s="3" t="s">
        <v>147</v>
      </c>
      <c r="G19" s="4" t="s">
        <v>148</v>
      </c>
      <c r="H19" s="5" t="s">
        <v>149</v>
      </c>
      <c r="I19" s="6" t="s">
        <v>150</v>
      </c>
      <c r="J19" s="6" t="s">
        <v>151</v>
      </c>
      <c r="K19" s="7">
        <v>42249</v>
      </c>
      <c r="L19" s="8">
        <v>25750</v>
      </c>
      <c r="M19" s="9" t="s">
        <v>152</v>
      </c>
      <c r="N19" s="10">
        <v>42249</v>
      </c>
      <c r="O19" s="10">
        <v>42369</v>
      </c>
      <c r="P19" s="2">
        <v>6</v>
      </c>
      <c r="Q19" s="11" t="s">
        <v>130</v>
      </c>
      <c r="R19" s="12">
        <v>25750</v>
      </c>
      <c r="S19" s="12">
        <v>0</v>
      </c>
      <c r="T19" s="6" t="s">
        <v>131</v>
      </c>
      <c r="U19" s="2" t="s">
        <v>132</v>
      </c>
      <c r="V19" s="7">
        <v>42369</v>
      </c>
      <c r="W19" s="7">
        <v>42524</v>
      </c>
      <c r="X19" s="2" t="s">
        <v>144</v>
      </c>
      <c r="Y19" s="7">
        <v>42369</v>
      </c>
      <c r="Z19" s="7">
        <v>42524</v>
      </c>
      <c r="AA19" s="17">
        <v>0</v>
      </c>
      <c r="AB19" s="17">
        <v>0</v>
      </c>
      <c r="AC19" s="12">
        <v>0</v>
      </c>
      <c r="AD19" s="12">
        <v>0</v>
      </c>
      <c r="AE19" s="84">
        <f>(AC19+L19)-AD19</f>
        <v>25750</v>
      </c>
      <c r="AF19" s="12">
        <f>3200+3200+1600+4000+1600+2210+3200</f>
        <v>19010</v>
      </c>
      <c r="AG19" s="12">
        <v>6740</v>
      </c>
      <c r="AH19" s="84">
        <f t="shared" si="1"/>
        <v>25750</v>
      </c>
      <c r="AI19" s="13"/>
      <c r="AJ19" s="13"/>
      <c r="AK19" s="14">
        <f>AE19-AH19</f>
        <v>0</v>
      </c>
      <c r="AL19" s="13"/>
      <c r="AM19" s="23"/>
      <c r="AN19" s="22"/>
      <c r="AO19" s="21"/>
      <c r="AP19" s="85"/>
      <c r="AQ19" s="23"/>
      <c r="AR19" s="85"/>
      <c r="AS19" s="2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 ht="38.25" x14ac:dyDescent="0.25">
      <c r="A20" s="80">
        <f t="shared" si="3"/>
        <v>4</v>
      </c>
      <c r="B20" s="35" t="s">
        <v>153</v>
      </c>
      <c r="C20" s="2" t="s">
        <v>154</v>
      </c>
      <c r="D20" s="2" t="s">
        <v>155</v>
      </c>
      <c r="E20" s="2" t="s">
        <v>123</v>
      </c>
      <c r="F20" s="3" t="s">
        <v>156</v>
      </c>
      <c r="G20" s="4" t="s">
        <v>157</v>
      </c>
      <c r="H20" s="5" t="s">
        <v>158</v>
      </c>
      <c r="I20" s="6" t="s">
        <v>159</v>
      </c>
      <c r="J20" s="6" t="s">
        <v>160</v>
      </c>
      <c r="K20" s="7">
        <v>42373</v>
      </c>
      <c r="L20" s="8">
        <v>510552.5</v>
      </c>
      <c r="M20" s="9" t="s">
        <v>161</v>
      </c>
      <c r="N20" s="10">
        <v>42373</v>
      </c>
      <c r="O20" s="10">
        <v>42524</v>
      </c>
      <c r="P20" s="2">
        <v>6</v>
      </c>
      <c r="Q20" s="11" t="s">
        <v>130</v>
      </c>
      <c r="R20" s="12">
        <v>510552.5</v>
      </c>
      <c r="S20" s="12">
        <v>0</v>
      </c>
      <c r="T20" s="6" t="s">
        <v>131</v>
      </c>
      <c r="U20" s="2"/>
      <c r="V20" s="7"/>
      <c r="W20" s="7"/>
      <c r="X20" s="2"/>
      <c r="Y20" s="7"/>
      <c r="Z20" s="7"/>
      <c r="AA20" s="17">
        <v>0</v>
      </c>
      <c r="AB20" s="17">
        <v>0</v>
      </c>
      <c r="AC20" s="12">
        <v>0</v>
      </c>
      <c r="AD20" s="12">
        <v>0</v>
      </c>
      <c r="AE20" s="84">
        <f t="shared" ref="AE20:AE21" si="4">(AC20+L20)-AD20</f>
        <v>510552.5</v>
      </c>
      <c r="AF20" s="12"/>
      <c r="AG20" s="12"/>
      <c r="AH20" s="84">
        <f t="shared" si="1"/>
        <v>0</v>
      </c>
      <c r="AI20" s="13"/>
      <c r="AJ20" s="13"/>
      <c r="AK20" s="14"/>
      <c r="AL20" s="13"/>
      <c r="AM20" s="23"/>
      <c r="AN20" s="22"/>
      <c r="AO20" s="21"/>
      <c r="AP20" s="85"/>
      <c r="AQ20" s="23"/>
      <c r="AR20" s="85"/>
      <c r="AS20" s="2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ht="51" x14ac:dyDescent="0.25">
      <c r="A21" s="80">
        <f t="shared" si="3"/>
        <v>5</v>
      </c>
      <c r="B21" s="35" t="s">
        <v>162</v>
      </c>
      <c r="C21" s="2" t="s">
        <v>163</v>
      </c>
      <c r="D21" s="2" t="s">
        <v>164</v>
      </c>
      <c r="E21" s="2" t="s">
        <v>123</v>
      </c>
      <c r="F21" s="3" t="s">
        <v>165</v>
      </c>
      <c r="G21" s="4" t="s">
        <v>166</v>
      </c>
      <c r="H21" s="5" t="s">
        <v>167</v>
      </c>
      <c r="I21" s="6" t="s">
        <v>168</v>
      </c>
      <c r="J21" s="6" t="s">
        <v>169</v>
      </c>
      <c r="K21" s="7">
        <v>42382</v>
      </c>
      <c r="L21" s="8">
        <v>190000</v>
      </c>
      <c r="M21" s="9" t="s">
        <v>170</v>
      </c>
      <c r="N21" s="10">
        <v>42382</v>
      </c>
      <c r="O21" s="10">
        <v>42735</v>
      </c>
      <c r="P21" s="2" t="s">
        <v>143</v>
      </c>
      <c r="Q21" s="11">
        <v>0</v>
      </c>
      <c r="R21" s="12">
        <v>0</v>
      </c>
      <c r="S21" s="12">
        <v>0</v>
      </c>
      <c r="T21" s="6" t="s">
        <v>171</v>
      </c>
      <c r="U21" s="2"/>
      <c r="V21" s="7"/>
      <c r="W21" s="7"/>
      <c r="X21" s="2"/>
      <c r="Y21" s="7"/>
      <c r="Z21" s="7"/>
      <c r="AA21" s="17">
        <v>0</v>
      </c>
      <c r="AB21" s="17">
        <v>0</v>
      </c>
      <c r="AC21" s="12">
        <v>0</v>
      </c>
      <c r="AD21" s="12">
        <v>0</v>
      </c>
      <c r="AE21" s="84">
        <f t="shared" si="4"/>
        <v>190000</v>
      </c>
      <c r="AF21" s="12"/>
      <c r="AG21" s="12">
        <f>3192.51</f>
        <v>3192.51</v>
      </c>
      <c r="AH21" s="84">
        <f>AF21+AG21</f>
        <v>3192.51</v>
      </c>
      <c r="AI21" s="13"/>
      <c r="AJ21" s="13"/>
      <c r="AK21" s="14"/>
      <c r="AL21" s="13"/>
      <c r="AM21" s="23"/>
      <c r="AN21" s="22"/>
      <c r="AO21" s="21"/>
      <c r="AP21" s="85"/>
      <c r="AQ21" s="23"/>
      <c r="AR21" s="85"/>
      <c r="AS21" s="2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ht="67.5" customHeight="1" x14ac:dyDescent="0.25">
      <c r="A22" s="80">
        <f t="shared" si="3"/>
        <v>6</v>
      </c>
      <c r="B22" s="35" t="s">
        <v>172</v>
      </c>
      <c r="C22" s="2" t="s">
        <v>173</v>
      </c>
      <c r="D22" s="2" t="s">
        <v>174</v>
      </c>
      <c r="E22" s="2" t="s">
        <v>123</v>
      </c>
      <c r="F22" s="3" t="s">
        <v>175</v>
      </c>
      <c r="G22" s="4" t="s">
        <v>176</v>
      </c>
      <c r="H22" s="5" t="s">
        <v>177</v>
      </c>
      <c r="I22" s="2" t="s">
        <v>178</v>
      </c>
      <c r="J22" s="2" t="s">
        <v>179</v>
      </c>
      <c r="K22" s="7">
        <v>42402</v>
      </c>
      <c r="L22" s="86">
        <v>129500</v>
      </c>
      <c r="M22" s="4" t="s">
        <v>180</v>
      </c>
      <c r="N22" s="7">
        <v>42402</v>
      </c>
      <c r="O22" s="7">
        <v>42735</v>
      </c>
      <c r="P22" s="2" t="s">
        <v>143</v>
      </c>
      <c r="Q22" s="2" t="s">
        <v>134</v>
      </c>
      <c r="R22" s="12">
        <v>0</v>
      </c>
      <c r="S22" s="12">
        <v>0</v>
      </c>
      <c r="T22" s="2" t="s">
        <v>171</v>
      </c>
      <c r="U22" s="2" t="s">
        <v>134</v>
      </c>
      <c r="V22" s="7" t="s">
        <v>134</v>
      </c>
      <c r="W22" s="2" t="s">
        <v>134</v>
      </c>
      <c r="X22" s="2" t="s">
        <v>134</v>
      </c>
      <c r="Y22" s="7" t="s">
        <v>134</v>
      </c>
      <c r="Z22" s="7" t="s">
        <v>134</v>
      </c>
      <c r="AA22" s="17">
        <v>0</v>
      </c>
      <c r="AB22" s="17">
        <v>0</v>
      </c>
      <c r="AC22" s="12">
        <v>0</v>
      </c>
      <c r="AD22" s="12">
        <v>0</v>
      </c>
      <c r="AE22" s="18">
        <f>(L22+AC22)-AD22</f>
        <v>129500</v>
      </c>
      <c r="AF22" s="12">
        <v>0</v>
      </c>
      <c r="AG22" s="12">
        <f>17866.2+14999.5</f>
        <v>32865.699999999997</v>
      </c>
      <c r="AH22" s="84">
        <f>AF22+AG22</f>
        <v>32865.699999999997</v>
      </c>
      <c r="AI22" s="5" t="s">
        <v>181</v>
      </c>
      <c r="AJ22" s="4" t="s">
        <v>176</v>
      </c>
      <c r="AK22" s="23" t="s">
        <v>182</v>
      </c>
      <c r="AL22" s="4" t="s">
        <v>176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51" x14ac:dyDescent="0.25">
      <c r="A23" s="80">
        <f t="shared" si="3"/>
        <v>7</v>
      </c>
      <c r="B23" s="35" t="s">
        <v>162</v>
      </c>
      <c r="C23" s="2" t="s">
        <v>163</v>
      </c>
      <c r="D23" s="2" t="s">
        <v>164</v>
      </c>
      <c r="E23" s="2" t="s">
        <v>123</v>
      </c>
      <c r="F23" s="3" t="s">
        <v>183</v>
      </c>
      <c r="G23" s="4" t="s">
        <v>166</v>
      </c>
      <c r="H23" s="5" t="s">
        <v>184</v>
      </c>
      <c r="I23" s="6" t="s">
        <v>185</v>
      </c>
      <c r="J23" s="6" t="s">
        <v>186</v>
      </c>
      <c r="K23" s="7">
        <v>42417</v>
      </c>
      <c r="L23" s="8">
        <v>600000</v>
      </c>
      <c r="M23" s="9" t="s">
        <v>187</v>
      </c>
      <c r="N23" s="10">
        <v>42417</v>
      </c>
      <c r="O23" s="10">
        <v>42735</v>
      </c>
      <c r="P23" s="2" t="s">
        <v>143</v>
      </c>
      <c r="Q23" s="11">
        <v>0</v>
      </c>
      <c r="R23" s="12">
        <v>0</v>
      </c>
      <c r="S23" s="12">
        <v>0</v>
      </c>
      <c r="T23" s="6" t="s">
        <v>171</v>
      </c>
      <c r="U23" s="2"/>
      <c r="V23" s="7"/>
      <c r="W23" s="7"/>
      <c r="X23" s="2"/>
      <c r="Y23" s="7"/>
      <c r="Z23" s="7"/>
      <c r="AA23" s="17">
        <v>0</v>
      </c>
      <c r="AB23" s="17">
        <v>0</v>
      </c>
      <c r="AC23" s="12">
        <v>0</v>
      </c>
      <c r="AD23" s="12">
        <v>0</v>
      </c>
      <c r="AE23" s="18">
        <f t="shared" ref="AE23:AE26" si="5">(L23+AC23)-AD23</f>
        <v>600000</v>
      </c>
      <c r="AF23" s="12"/>
      <c r="AG23" s="12">
        <f>11322.56+10330.67+8346.37+10000.01+8310.22+11550.21+9070.16+12381.9+11322.56+8346.37+10330.67+10000.01</f>
        <v>121311.70999999998</v>
      </c>
      <c r="AH23" s="84">
        <f t="shared" ref="AH23:AH26" si="6">AF23+AG23</f>
        <v>121311.70999999998</v>
      </c>
      <c r="AI23" s="13"/>
      <c r="AJ23" s="13"/>
      <c r="AK23" s="14"/>
      <c r="AL23" s="13"/>
      <c r="AM23" s="23"/>
      <c r="AN23" s="22"/>
      <c r="AO23" s="21"/>
      <c r="AP23" s="85"/>
      <c r="AQ23" s="23"/>
      <c r="AR23" s="85"/>
      <c r="AS23" s="2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ht="25.5" x14ac:dyDescent="0.25">
      <c r="A24" s="80">
        <f t="shared" si="3"/>
        <v>8</v>
      </c>
      <c r="B24" s="35" t="s">
        <v>188</v>
      </c>
      <c r="C24" s="2" t="s">
        <v>189</v>
      </c>
      <c r="D24" s="2" t="s">
        <v>190</v>
      </c>
      <c r="E24" s="2" t="s">
        <v>123</v>
      </c>
      <c r="F24" s="3" t="s">
        <v>191</v>
      </c>
      <c r="G24" s="4" t="s">
        <v>192</v>
      </c>
      <c r="H24" s="5" t="s">
        <v>193</v>
      </c>
      <c r="I24" s="6" t="s">
        <v>194</v>
      </c>
      <c r="J24" s="6" t="s">
        <v>195</v>
      </c>
      <c r="K24" s="7">
        <v>42391</v>
      </c>
      <c r="L24" s="8">
        <v>787500</v>
      </c>
      <c r="M24" s="9" t="s">
        <v>192</v>
      </c>
      <c r="N24" s="10">
        <v>42391</v>
      </c>
      <c r="O24" s="10">
        <v>42735</v>
      </c>
      <c r="P24" s="2" t="s">
        <v>143</v>
      </c>
      <c r="Q24" s="11">
        <v>0</v>
      </c>
      <c r="R24" s="12">
        <v>0</v>
      </c>
      <c r="S24" s="12">
        <v>0</v>
      </c>
      <c r="T24" s="6" t="s">
        <v>171</v>
      </c>
      <c r="U24" s="2"/>
      <c r="V24" s="7"/>
      <c r="W24" s="7"/>
      <c r="X24" s="2"/>
      <c r="Y24" s="7"/>
      <c r="Z24" s="7"/>
      <c r="AA24" s="17">
        <v>0</v>
      </c>
      <c r="AB24" s="17">
        <v>0</v>
      </c>
      <c r="AC24" s="12">
        <v>0</v>
      </c>
      <c r="AD24" s="12">
        <v>0</v>
      </c>
      <c r="AE24" s="18">
        <f t="shared" si="5"/>
        <v>787500</v>
      </c>
      <c r="AF24" s="12"/>
      <c r="AG24" s="12">
        <f>40000</f>
        <v>40000</v>
      </c>
      <c r="AH24" s="84">
        <f t="shared" si="6"/>
        <v>40000</v>
      </c>
      <c r="AI24" s="13"/>
      <c r="AJ24" s="13"/>
      <c r="AK24" s="14"/>
      <c r="AL24" s="13"/>
      <c r="AM24" s="23"/>
      <c r="AN24" s="22"/>
      <c r="AO24" s="21"/>
      <c r="AP24" s="85"/>
      <c r="AQ24" s="23"/>
      <c r="AR24" s="85"/>
      <c r="AS24" s="2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25.5" x14ac:dyDescent="0.25">
      <c r="A25" s="80">
        <f t="shared" si="3"/>
        <v>9</v>
      </c>
      <c r="B25" s="35" t="s">
        <v>196</v>
      </c>
      <c r="C25" s="2" t="s">
        <v>154</v>
      </c>
      <c r="D25" s="2" t="s">
        <v>197</v>
      </c>
      <c r="E25" s="2" t="s">
        <v>123</v>
      </c>
      <c r="F25" s="3" t="s">
        <v>198</v>
      </c>
      <c r="G25" s="4" t="s">
        <v>199</v>
      </c>
      <c r="H25" s="5" t="s">
        <v>200</v>
      </c>
      <c r="I25" s="6" t="s">
        <v>201</v>
      </c>
      <c r="J25" s="6" t="s">
        <v>202</v>
      </c>
      <c r="K25" s="7" t="s">
        <v>203</v>
      </c>
      <c r="L25" s="8">
        <v>71000</v>
      </c>
      <c r="M25" s="4" t="s">
        <v>199</v>
      </c>
      <c r="N25" s="10">
        <v>42425</v>
      </c>
      <c r="O25" s="10">
        <v>42490</v>
      </c>
      <c r="P25" s="2">
        <v>6</v>
      </c>
      <c r="Q25" s="11" t="s">
        <v>204</v>
      </c>
      <c r="R25" s="12">
        <v>70572.100000000006</v>
      </c>
      <c r="S25" s="12">
        <v>427.9</v>
      </c>
      <c r="T25" s="6" t="s">
        <v>205</v>
      </c>
      <c r="U25" s="2"/>
      <c r="V25" s="7"/>
      <c r="W25" s="7"/>
      <c r="X25" s="2"/>
      <c r="Y25" s="7"/>
      <c r="Z25" s="7"/>
      <c r="AA25" s="17">
        <v>0</v>
      </c>
      <c r="AB25" s="17">
        <v>0</v>
      </c>
      <c r="AC25" s="12">
        <v>0</v>
      </c>
      <c r="AD25" s="12">
        <v>0</v>
      </c>
      <c r="AE25" s="18">
        <f t="shared" si="5"/>
        <v>71000</v>
      </c>
      <c r="AF25" s="12"/>
      <c r="AG25" s="12">
        <f>70572.1+427.9</f>
        <v>71000</v>
      </c>
      <c r="AH25" s="84">
        <f t="shared" si="6"/>
        <v>71000</v>
      </c>
      <c r="AI25" s="13"/>
      <c r="AJ25" s="13"/>
      <c r="AK25" s="14"/>
      <c r="AL25" s="13"/>
      <c r="AM25" s="23"/>
      <c r="AN25" s="22"/>
      <c r="AO25" s="21"/>
      <c r="AP25" s="85"/>
      <c r="AQ25" s="23"/>
      <c r="AR25" s="85"/>
      <c r="AS25" s="2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 ht="25.5" x14ac:dyDescent="0.25">
      <c r="A26" s="80">
        <f t="shared" si="3"/>
        <v>10</v>
      </c>
      <c r="B26" s="35" t="s">
        <v>206</v>
      </c>
      <c r="C26" s="2" t="s">
        <v>154</v>
      </c>
      <c r="D26" s="2" t="s">
        <v>207</v>
      </c>
      <c r="E26" s="2" t="s">
        <v>123</v>
      </c>
      <c r="F26" s="3" t="s">
        <v>208</v>
      </c>
      <c r="G26" s="4" t="s">
        <v>209</v>
      </c>
      <c r="H26" s="5" t="s">
        <v>210</v>
      </c>
      <c r="I26" s="6" t="s">
        <v>201</v>
      </c>
      <c r="J26" s="6" t="s">
        <v>202</v>
      </c>
      <c r="K26" s="7">
        <v>42445</v>
      </c>
      <c r="L26" s="8">
        <v>63386</v>
      </c>
      <c r="M26" s="4" t="s">
        <v>211</v>
      </c>
      <c r="N26" s="10">
        <v>42445</v>
      </c>
      <c r="O26" s="10">
        <v>42551</v>
      </c>
      <c r="P26" s="2" t="s">
        <v>212</v>
      </c>
      <c r="Q26" s="11" t="s">
        <v>213</v>
      </c>
      <c r="R26" s="12">
        <v>59291.26</v>
      </c>
      <c r="S26" s="12">
        <v>4094.74</v>
      </c>
      <c r="T26" s="6" t="s">
        <v>205</v>
      </c>
      <c r="U26" s="2"/>
      <c r="V26" s="7"/>
      <c r="W26" s="7"/>
      <c r="X26" s="2"/>
      <c r="Y26" s="7"/>
      <c r="Z26" s="7"/>
      <c r="AA26" s="17">
        <v>0</v>
      </c>
      <c r="AB26" s="17">
        <v>0</v>
      </c>
      <c r="AC26" s="12">
        <v>0</v>
      </c>
      <c r="AD26" s="12">
        <v>0</v>
      </c>
      <c r="AE26" s="18">
        <f t="shared" si="5"/>
        <v>63386</v>
      </c>
      <c r="AF26" s="12"/>
      <c r="AG26" s="12">
        <v>0</v>
      </c>
      <c r="AH26" s="84">
        <f t="shared" si="6"/>
        <v>0</v>
      </c>
      <c r="AI26" s="13"/>
      <c r="AJ26" s="13"/>
      <c r="AK26" s="14"/>
      <c r="AL26" s="13"/>
      <c r="AM26" s="23"/>
      <c r="AN26" s="22"/>
      <c r="AO26" s="21"/>
      <c r="AP26" s="85"/>
      <c r="AQ26" s="23"/>
      <c r="AR26" s="85"/>
      <c r="AS26" s="2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ht="25.5" x14ac:dyDescent="0.25">
      <c r="A27" s="80">
        <v>11</v>
      </c>
      <c r="B27" s="35" t="s">
        <v>214</v>
      </c>
      <c r="C27" s="2" t="s">
        <v>158</v>
      </c>
      <c r="D27" s="2" t="s">
        <v>215</v>
      </c>
      <c r="E27" s="2" t="s">
        <v>123</v>
      </c>
      <c r="F27" s="3" t="s">
        <v>216</v>
      </c>
      <c r="G27" s="4" t="s">
        <v>217</v>
      </c>
      <c r="H27" s="5" t="s">
        <v>218</v>
      </c>
      <c r="I27" s="6" t="s">
        <v>219</v>
      </c>
      <c r="J27" s="6" t="s">
        <v>220</v>
      </c>
      <c r="K27" s="7">
        <v>42445</v>
      </c>
      <c r="L27" s="8">
        <v>188586.7</v>
      </c>
      <c r="M27" s="4" t="s">
        <v>211</v>
      </c>
      <c r="N27" s="10">
        <v>42445</v>
      </c>
      <c r="O27" s="10">
        <v>42735</v>
      </c>
      <c r="P27" s="2" t="s">
        <v>143</v>
      </c>
      <c r="Q27" s="11"/>
      <c r="R27" s="12"/>
      <c r="S27" s="12"/>
      <c r="T27" s="2" t="s">
        <v>171</v>
      </c>
      <c r="U27" s="2"/>
      <c r="V27" s="7"/>
      <c r="W27" s="7"/>
      <c r="X27" s="2"/>
      <c r="Y27" s="7"/>
      <c r="Z27" s="7"/>
      <c r="AA27" s="17">
        <v>0</v>
      </c>
      <c r="AB27" s="17">
        <v>0</v>
      </c>
      <c r="AC27" s="12">
        <v>0</v>
      </c>
      <c r="AD27" s="12">
        <v>0</v>
      </c>
      <c r="AE27" s="18">
        <v>188586.7</v>
      </c>
      <c r="AF27" s="12">
        <v>0</v>
      </c>
      <c r="AG27" s="12">
        <v>75588.800000000003</v>
      </c>
      <c r="AH27" s="84">
        <f>AF27+AG27</f>
        <v>75588.800000000003</v>
      </c>
      <c r="AI27" s="13" t="s">
        <v>221</v>
      </c>
      <c r="AJ27" s="7" t="s">
        <v>217</v>
      </c>
      <c r="AK27" s="23" t="s">
        <v>222</v>
      </c>
      <c r="AL27" s="13"/>
      <c r="AM27" s="23"/>
      <c r="AN27" s="22"/>
      <c r="AO27" s="21"/>
      <c r="AP27" s="85"/>
      <c r="AQ27" s="23"/>
      <c r="AR27" s="85"/>
      <c r="AS27" s="2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ht="25.5" x14ac:dyDescent="0.25">
      <c r="A28" s="80">
        <v>12</v>
      </c>
      <c r="B28" s="35" t="s">
        <v>223</v>
      </c>
      <c r="C28" s="2" t="s">
        <v>154</v>
      </c>
      <c r="D28" s="2" t="s">
        <v>224</v>
      </c>
      <c r="E28" s="2" t="s">
        <v>123</v>
      </c>
      <c r="F28" s="3" t="s">
        <v>225</v>
      </c>
      <c r="G28" s="4" t="s">
        <v>226</v>
      </c>
      <c r="H28" s="5" t="s">
        <v>227</v>
      </c>
      <c r="I28" s="6" t="s">
        <v>228</v>
      </c>
      <c r="J28" s="6" t="s">
        <v>229</v>
      </c>
      <c r="K28" s="7">
        <v>42434</v>
      </c>
      <c r="L28" s="8">
        <v>224000</v>
      </c>
      <c r="M28" s="4"/>
      <c r="N28" s="10">
        <v>42465</v>
      </c>
      <c r="O28" s="10">
        <v>42551</v>
      </c>
      <c r="P28" s="2" t="s">
        <v>212</v>
      </c>
      <c r="Q28" s="11" t="s">
        <v>230</v>
      </c>
      <c r="R28" s="12">
        <v>219520</v>
      </c>
      <c r="S28" s="12">
        <v>4480</v>
      </c>
      <c r="T28" s="2" t="s">
        <v>205</v>
      </c>
      <c r="U28" s="2"/>
      <c r="V28" s="7"/>
      <c r="W28" s="7"/>
      <c r="X28" s="2"/>
      <c r="Y28" s="7"/>
      <c r="Z28" s="7"/>
      <c r="AA28" s="17">
        <v>0</v>
      </c>
      <c r="AB28" s="17">
        <v>0</v>
      </c>
      <c r="AC28" s="12">
        <v>0</v>
      </c>
      <c r="AD28" s="12">
        <v>0</v>
      </c>
      <c r="AE28" s="18">
        <v>224000</v>
      </c>
      <c r="AF28" s="12">
        <v>0</v>
      </c>
      <c r="AG28" s="12">
        <v>0</v>
      </c>
      <c r="AH28" s="84">
        <f t="shared" ref="AH28:AH29" si="7">AF28+AG28</f>
        <v>0</v>
      </c>
      <c r="AI28" s="13" t="s">
        <v>134</v>
      </c>
      <c r="AJ28" s="7" t="s">
        <v>134</v>
      </c>
      <c r="AK28" s="23"/>
      <c r="AL28" s="13"/>
      <c r="AM28" s="23"/>
      <c r="AN28" s="22"/>
      <c r="AO28" s="21"/>
      <c r="AP28" s="85"/>
      <c r="AQ28" s="23"/>
      <c r="AR28" s="85"/>
      <c r="AS28" s="2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 ht="26.25" thickBot="1" x14ac:dyDescent="0.3">
      <c r="A29" s="87">
        <v>13</v>
      </c>
      <c r="B29" s="35" t="s">
        <v>231</v>
      </c>
      <c r="C29" s="15" t="s">
        <v>232</v>
      </c>
      <c r="D29" s="2" t="s">
        <v>233</v>
      </c>
      <c r="E29" s="2" t="s">
        <v>123</v>
      </c>
      <c r="F29" s="3" t="s">
        <v>234</v>
      </c>
      <c r="G29" s="4" t="s">
        <v>235</v>
      </c>
      <c r="H29" s="5" t="s">
        <v>236</v>
      </c>
      <c r="I29" s="6" t="s">
        <v>237</v>
      </c>
      <c r="J29" s="6" t="s">
        <v>238</v>
      </c>
      <c r="K29" s="7"/>
      <c r="L29" s="8">
        <v>64725</v>
      </c>
      <c r="M29" s="4"/>
      <c r="N29" s="10"/>
      <c r="O29" s="10"/>
      <c r="P29" s="2" t="s">
        <v>143</v>
      </c>
      <c r="Q29" s="11">
        <v>0</v>
      </c>
      <c r="R29" s="12">
        <v>0</v>
      </c>
      <c r="S29" s="12">
        <v>0</v>
      </c>
      <c r="T29" s="2" t="s">
        <v>171</v>
      </c>
      <c r="U29" s="2"/>
      <c r="V29" s="7"/>
      <c r="W29" s="7"/>
      <c r="X29" s="2"/>
      <c r="Y29" s="7"/>
      <c r="Z29" s="7"/>
      <c r="AA29" s="17">
        <v>0</v>
      </c>
      <c r="AB29" s="17">
        <v>0</v>
      </c>
      <c r="AC29" s="12">
        <v>0</v>
      </c>
      <c r="AD29" s="12">
        <v>0</v>
      </c>
      <c r="AE29" s="18">
        <v>64725</v>
      </c>
      <c r="AF29" s="12">
        <v>0</v>
      </c>
      <c r="AG29" s="12">
        <v>0</v>
      </c>
      <c r="AH29" s="84">
        <f t="shared" si="7"/>
        <v>0</v>
      </c>
      <c r="AI29" s="13" t="s">
        <v>232</v>
      </c>
      <c r="AJ29" s="4" t="s">
        <v>235</v>
      </c>
      <c r="AK29" s="23" t="s">
        <v>239</v>
      </c>
      <c r="AL29" s="4" t="s">
        <v>235</v>
      </c>
      <c r="AM29" s="23"/>
      <c r="AN29" s="22"/>
      <c r="AO29" s="21"/>
      <c r="AP29" s="85"/>
      <c r="AQ29" s="23"/>
      <c r="AR29" s="85"/>
      <c r="AS29" s="2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ht="15.75" thickBot="1" x14ac:dyDescent="0.3">
      <c r="A30" s="88" t="s">
        <v>240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90"/>
    </row>
    <row r="31" spans="1:56" ht="29.25" customHeight="1" x14ac:dyDescent="0.25">
      <c r="A31" s="70">
        <v>14</v>
      </c>
      <c r="B31" s="71" t="s">
        <v>241</v>
      </c>
      <c r="C31" s="51" t="s">
        <v>242</v>
      </c>
      <c r="D31" s="51" t="s">
        <v>243</v>
      </c>
      <c r="E31" s="51" t="s">
        <v>244</v>
      </c>
      <c r="F31" s="73" t="s">
        <v>245</v>
      </c>
      <c r="G31" s="46" t="s">
        <v>246</v>
      </c>
      <c r="H31" s="45" t="s">
        <v>247</v>
      </c>
      <c r="I31" s="51" t="s">
        <v>248</v>
      </c>
      <c r="J31" s="51" t="s">
        <v>249</v>
      </c>
      <c r="K31" s="74">
        <v>40575</v>
      </c>
      <c r="L31" s="44">
        <v>537079.31999999995</v>
      </c>
      <c r="M31" s="46" t="s">
        <v>250</v>
      </c>
      <c r="N31" s="74">
        <v>42037</v>
      </c>
      <c r="O31" s="74">
        <v>42401</v>
      </c>
      <c r="P31" s="51" t="s">
        <v>143</v>
      </c>
      <c r="Q31" s="51" t="s">
        <v>134</v>
      </c>
      <c r="R31" s="44">
        <v>0</v>
      </c>
      <c r="S31" s="44">
        <v>0</v>
      </c>
      <c r="T31" s="51" t="s">
        <v>131</v>
      </c>
      <c r="U31" s="51" t="s">
        <v>251</v>
      </c>
      <c r="V31" s="74">
        <v>42278</v>
      </c>
      <c r="W31" s="46" t="s">
        <v>252</v>
      </c>
      <c r="X31" s="51" t="s">
        <v>253</v>
      </c>
      <c r="Y31" s="74">
        <v>42278</v>
      </c>
      <c r="Z31" s="74">
        <v>42402</v>
      </c>
      <c r="AA31" s="91">
        <v>2.63684E-2</v>
      </c>
      <c r="AB31" s="76">
        <v>0</v>
      </c>
      <c r="AC31" s="44">
        <v>22985.79</v>
      </c>
      <c r="AD31" s="44">
        <v>0</v>
      </c>
      <c r="AE31" s="43">
        <f t="shared" ref="AE31:AE36" si="8">(L31+AC31)-AD31</f>
        <v>560065.11</v>
      </c>
      <c r="AF31" s="44">
        <v>381073.48</v>
      </c>
      <c r="AG31" s="44">
        <f>22985.79+22985.79+22985.79</f>
        <v>68957.37</v>
      </c>
      <c r="AH31" s="77">
        <f t="shared" ref="AH31:AH37" si="9">AF31+AG31</f>
        <v>450030.85</v>
      </c>
      <c r="AI31" s="92" t="s">
        <v>254</v>
      </c>
      <c r="AJ31" s="46" t="s">
        <v>255</v>
      </c>
      <c r="AK31" s="93" t="s">
        <v>256</v>
      </c>
      <c r="AL31" s="46" t="s">
        <v>257</v>
      </c>
      <c r="AM31" s="47"/>
      <c r="AN31" s="78"/>
      <c r="AO31" s="94"/>
      <c r="AP31" s="95"/>
      <c r="AQ31" s="78"/>
      <c r="AR31" s="95"/>
      <c r="AS31" s="51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 t="s">
        <v>258</v>
      </c>
    </row>
    <row r="32" spans="1:56" ht="55.5" customHeight="1" x14ac:dyDescent="0.25">
      <c r="A32" s="80">
        <f>A31+1</f>
        <v>15</v>
      </c>
      <c r="B32" s="35" t="s">
        <v>259</v>
      </c>
      <c r="C32" s="2" t="s">
        <v>260</v>
      </c>
      <c r="D32" s="2" t="s">
        <v>122</v>
      </c>
      <c r="E32" s="2" t="s">
        <v>123</v>
      </c>
      <c r="F32" s="96" t="s">
        <v>261</v>
      </c>
      <c r="G32" s="4" t="s">
        <v>262</v>
      </c>
      <c r="H32" s="5" t="s">
        <v>263</v>
      </c>
      <c r="I32" s="2" t="s">
        <v>264</v>
      </c>
      <c r="J32" s="2" t="s">
        <v>265</v>
      </c>
      <c r="K32" s="7">
        <v>42108</v>
      </c>
      <c r="L32" s="12">
        <v>899223</v>
      </c>
      <c r="M32" s="7" t="s">
        <v>266</v>
      </c>
      <c r="N32" s="7">
        <v>42108</v>
      </c>
      <c r="O32" s="7">
        <v>42474</v>
      </c>
      <c r="P32" s="2" t="s">
        <v>143</v>
      </c>
      <c r="Q32" s="97" t="s">
        <v>134</v>
      </c>
      <c r="R32" s="12">
        <v>0</v>
      </c>
      <c r="S32" s="12">
        <v>0</v>
      </c>
      <c r="T32" s="2" t="s">
        <v>131</v>
      </c>
      <c r="U32" s="2" t="s">
        <v>134</v>
      </c>
      <c r="V32" s="7" t="s">
        <v>134</v>
      </c>
      <c r="W32" s="4" t="s">
        <v>134</v>
      </c>
      <c r="X32" s="2" t="s">
        <v>134</v>
      </c>
      <c r="Y32" s="7" t="s">
        <v>134</v>
      </c>
      <c r="Z32" s="7" t="s">
        <v>134</v>
      </c>
      <c r="AA32" s="17">
        <v>0</v>
      </c>
      <c r="AB32" s="17">
        <v>0</v>
      </c>
      <c r="AC32" s="12">
        <v>0</v>
      </c>
      <c r="AD32" s="12">
        <f>L32*AA32</f>
        <v>0</v>
      </c>
      <c r="AE32" s="18">
        <f t="shared" si="8"/>
        <v>899223</v>
      </c>
      <c r="AF32" s="12">
        <v>226620.81</v>
      </c>
      <c r="AG32" s="12">
        <f>34948.47+36716.85+36716.85+36556+32357.25+15099.96</f>
        <v>192395.38</v>
      </c>
      <c r="AH32" s="84">
        <f t="shared" si="9"/>
        <v>419016.19</v>
      </c>
      <c r="AI32" s="19" t="s">
        <v>267</v>
      </c>
      <c r="AJ32" s="23" t="s">
        <v>268</v>
      </c>
      <c r="AK32" s="23" t="s">
        <v>269</v>
      </c>
      <c r="AL32" s="23" t="s">
        <v>268</v>
      </c>
      <c r="AM32" s="23"/>
      <c r="AN32" s="22"/>
      <c r="AO32" s="21"/>
      <c r="AP32" s="85"/>
      <c r="AQ32" s="23"/>
      <c r="AR32" s="85"/>
      <c r="AS32" s="2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ht="40.5" customHeight="1" x14ac:dyDescent="0.25">
      <c r="A33" s="80">
        <f t="shared" ref="A33:A39" si="10">A32+1</f>
        <v>16</v>
      </c>
      <c r="B33" s="35" t="s">
        <v>270</v>
      </c>
      <c r="C33" s="2" t="s">
        <v>271</v>
      </c>
      <c r="D33" s="2" t="s">
        <v>243</v>
      </c>
      <c r="E33" s="2" t="s">
        <v>244</v>
      </c>
      <c r="F33" s="3" t="s">
        <v>272</v>
      </c>
      <c r="G33" s="4" t="s">
        <v>273</v>
      </c>
      <c r="H33" s="5" t="s">
        <v>274</v>
      </c>
      <c r="I33" s="2" t="s">
        <v>275</v>
      </c>
      <c r="J33" s="2" t="s">
        <v>276</v>
      </c>
      <c r="K33" s="7">
        <v>41029</v>
      </c>
      <c r="L33" s="12">
        <v>744807.52</v>
      </c>
      <c r="M33" s="4" t="s">
        <v>277</v>
      </c>
      <c r="N33" s="7">
        <v>42247</v>
      </c>
      <c r="O33" s="7">
        <v>42489</v>
      </c>
      <c r="P33" s="2" t="s">
        <v>143</v>
      </c>
      <c r="Q33" s="2" t="s">
        <v>134</v>
      </c>
      <c r="R33" s="12">
        <v>0</v>
      </c>
      <c r="S33" s="12">
        <v>0</v>
      </c>
      <c r="T33" s="2" t="s">
        <v>131</v>
      </c>
      <c r="U33" s="2" t="s">
        <v>278</v>
      </c>
      <c r="V33" s="7">
        <v>42247</v>
      </c>
      <c r="W33" s="4" t="s">
        <v>279</v>
      </c>
      <c r="X33" s="2" t="s">
        <v>280</v>
      </c>
      <c r="Y33" s="7">
        <v>42247</v>
      </c>
      <c r="Z33" s="7">
        <v>42489</v>
      </c>
      <c r="AA33" s="98">
        <v>0.10736916000000001</v>
      </c>
      <c r="AB33" s="17">
        <v>0</v>
      </c>
      <c r="AC33" s="12">
        <f>L33*AA33</f>
        <v>79969.3577840832</v>
      </c>
      <c r="AD33" s="12">
        <v>0</v>
      </c>
      <c r="AE33" s="18">
        <f t="shared" si="8"/>
        <v>824776.87778408325</v>
      </c>
      <c r="AF33" s="12">
        <v>3126299.08</v>
      </c>
      <c r="AG33" s="12">
        <f>131928.49+131928.49+131928.49+131928.49+131928.49</f>
        <v>659642.44999999995</v>
      </c>
      <c r="AH33" s="84">
        <f t="shared" si="9"/>
        <v>3785941.5300000003</v>
      </c>
      <c r="AI33" s="19" t="s">
        <v>281</v>
      </c>
      <c r="AJ33" s="4" t="s">
        <v>273</v>
      </c>
      <c r="AK33" s="20" t="s">
        <v>282</v>
      </c>
      <c r="AL33" s="4" t="s">
        <v>273</v>
      </c>
      <c r="AM33" s="23"/>
      <c r="AN33" s="22"/>
      <c r="AO33" s="21"/>
      <c r="AP33" s="85"/>
      <c r="AQ33" s="22"/>
      <c r="AR33" s="85"/>
      <c r="AS33" s="2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ht="29.25" customHeight="1" x14ac:dyDescent="0.25">
      <c r="A34" s="80">
        <f t="shared" si="10"/>
        <v>17</v>
      </c>
      <c r="B34" s="35" t="s">
        <v>283</v>
      </c>
      <c r="C34" s="2" t="s">
        <v>284</v>
      </c>
      <c r="D34" s="2" t="s">
        <v>243</v>
      </c>
      <c r="E34" s="2" t="s">
        <v>244</v>
      </c>
      <c r="F34" s="3" t="s">
        <v>285</v>
      </c>
      <c r="G34" s="4" t="s">
        <v>286</v>
      </c>
      <c r="H34" s="5" t="s">
        <v>287</v>
      </c>
      <c r="I34" s="2" t="s">
        <v>288</v>
      </c>
      <c r="J34" s="2" t="s">
        <v>289</v>
      </c>
      <c r="K34" s="7">
        <v>41470</v>
      </c>
      <c r="L34" s="12">
        <v>973627.92</v>
      </c>
      <c r="M34" s="4" t="s">
        <v>290</v>
      </c>
      <c r="N34" s="7">
        <v>42200</v>
      </c>
      <c r="O34" s="7">
        <v>42566</v>
      </c>
      <c r="P34" s="2" t="s">
        <v>143</v>
      </c>
      <c r="Q34" s="2" t="s">
        <v>134</v>
      </c>
      <c r="R34" s="12">
        <v>0</v>
      </c>
      <c r="S34" s="12">
        <v>0</v>
      </c>
      <c r="T34" s="2" t="s">
        <v>131</v>
      </c>
      <c r="U34" s="2" t="s">
        <v>291</v>
      </c>
      <c r="V34" s="7">
        <v>42202</v>
      </c>
      <c r="W34" s="4" t="s">
        <v>292</v>
      </c>
      <c r="X34" s="2" t="s">
        <v>280</v>
      </c>
      <c r="Y34" s="7">
        <v>42202</v>
      </c>
      <c r="Z34" s="7">
        <v>42566</v>
      </c>
      <c r="AA34" s="17">
        <v>0</v>
      </c>
      <c r="AB34" s="17">
        <v>0.24</v>
      </c>
      <c r="AC34" s="12">
        <v>0</v>
      </c>
      <c r="AD34" s="12">
        <v>237538.08</v>
      </c>
      <c r="AE34" s="18">
        <f t="shared" si="8"/>
        <v>736089.84000000008</v>
      </c>
      <c r="AF34" s="12">
        <v>1610743.46</v>
      </c>
      <c r="AG34" s="12">
        <f>61340.82+61340.82+61340.82+61340.82+61340.82</f>
        <v>306704.09999999998</v>
      </c>
      <c r="AH34" s="84">
        <f t="shared" si="9"/>
        <v>1917447.56</v>
      </c>
      <c r="AI34" s="23" t="s">
        <v>134</v>
      </c>
      <c r="AJ34" s="23" t="s">
        <v>134</v>
      </c>
      <c r="AK34" s="23" t="s">
        <v>134</v>
      </c>
      <c r="AL34" s="22" t="s">
        <v>134</v>
      </c>
      <c r="AM34" s="23"/>
      <c r="AN34" s="22"/>
      <c r="AO34" s="21"/>
      <c r="AP34" s="85"/>
      <c r="AQ34" s="22"/>
      <c r="AR34" s="85"/>
      <c r="AS34" s="2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</row>
    <row r="35" spans="1:56" ht="31.5" customHeight="1" x14ac:dyDescent="0.25">
      <c r="A35" s="80">
        <f t="shared" si="10"/>
        <v>18</v>
      </c>
      <c r="B35" s="35" t="s">
        <v>293</v>
      </c>
      <c r="C35" s="2" t="s">
        <v>294</v>
      </c>
      <c r="D35" s="2" t="s">
        <v>243</v>
      </c>
      <c r="E35" s="2" t="s">
        <v>244</v>
      </c>
      <c r="F35" s="3" t="s">
        <v>295</v>
      </c>
      <c r="G35" s="4" t="s">
        <v>296</v>
      </c>
      <c r="H35" s="5" t="s">
        <v>297</v>
      </c>
      <c r="I35" s="2" t="s">
        <v>298</v>
      </c>
      <c r="J35" s="2" t="s">
        <v>299</v>
      </c>
      <c r="K35" s="7">
        <v>41347</v>
      </c>
      <c r="L35" s="12">
        <v>396659</v>
      </c>
      <c r="M35" s="4" t="s">
        <v>300</v>
      </c>
      <c r="N35" s="7">
        <v>42221</v>
      </c>
      <c r="O35" s="7">
        <v>42587</v>
      </c>
      <c r="P35" s="2" t="s">
        <v>143</v>
      </c>
      <c r="Q35" s="2" t="s">
        <v>134</v>
      </c>
      <c r="R35" s="12">
        <v>0</v>
      </c>
      <c r="S35" s="12">
        <v>0</v>
      </c>
      <c r="T35" s="2" t="s">
        <v>131</v>
      </c>
      <c r="U35" s="2" t="s">
        <v>291</v>
      </c>
      <c r="V35" s="7">
        <v>41929</v>
      </c>
      <c r="W35" s="4" t="s">
        <v>301</v>
      </c>
      <c r="X35" s="2" t="s">
        <v>302</v>
      </c>
      <c r="Y35" s="7">
        <v>41929</v>
      </c>
      <c r="Z35" s="7">
        <v>42220</v>
      </c>
      <c r="AA35" s="17">
        <v>0</v>
      </c>
      <c r="AB35" s="17">
        <v>0</v>
      </c>
      <c r="AC35" s="12">
        <v>0</v>
      </c>
      <c r="AD35" s="99">
        <v>0</v>
      </c>
      <c r="AE35" s="18">
        <f t="shared" si="8"/>
        <v>396659</v>
      </c>
      <c r="AF35" s="12">
        <v>965566.85</v>
      </c>
      <c r="AG35" s="12">
        <v>0</v>
      </c>
      <c r="AH35" s="84">
        <f t="shared" si="9"/>
        <v>965566.85</v>
      </c>
      <c r="AI35" s="19" t="s">
        <v>303</v>
      </c>
      <c r="AJ35" s="4" t="s">
        <v>304</v>
      </c>
      <c r="AK35" s="20" t="s">
        <v>305</v>
      </c>
      <c r="AL35" s="4" t="s">
        <v>306</v>
      </c>
      <c r="AM35" s="23"/>
      <c r="AN35" s="22"/>
      <c r="AO35" s="21"/>
      <c r="AP35" s="85"/>
      <c r="AQ35" s="22"/>
      <c r="AR35" s="85"/>
      <c r="AS35" s="2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ht="53.25" customHeight="1" x14ac:dyDescent="0.25">
      <c r="A36" s="80">
        <f t="shared" si="10"/>
        <v>19</v>
      </c>
      <c r="B36" s="35">
        <v>34421213109</v>
      </c>
      <c r="C36" s="2" t="s">
        <v>307</v>
      </c>
      <c r="D36" s="2" t="s">
        <v>122</v>
      </c>
      <c r="E36" s="2" t="s">
        <v>123</v>
      </c>
      <c r="F36" s="3" t="s">
        <v>308</v>
      </c>
      <c r="G36" s="4" t="s">
        <v>309</v>
      </c>
      <c r="H36" s="5" t="s">
        <v>310</v>
      </c>
      <c r="I36" s="2" t="s">
        <v>311</v>
      </c>
      <c r="J36" s="2" t="s">
        <v>312</v>
      </c>
      <c r="K36" s="7">
        <v>41716</v>
      </c>
      <c r="L36" s="12">
        <v>44160</v>
      </c>
      <c r="M36" s="4" t="s">
        <v>313</v>
      </c>
      <c r="N36" s="7">
        <v>42003</v>
      </c>
      <c r="O36" s="7">
        <v>42291</v>
      </c>
      <c r="P36" s="2" t="s">
        <v>143</v>
      </c>
      <c r="Q36" s="2" t="s">
        <v>134</v>
      </c>
      <c r="R36" s="12">
        <v>0</v>
      </c>
      <c r="S36" s="12">
        <v>0</v>
      </c>
      <c r="T36" s="2" t="s">
        <v>131</v>
      </c>
      <c r="U36" s="2" t="s">
        <v>291</v>
      </c>
      <c r="V36" s="7">
        <v>42292</v>
      </c>
      <c r="W36" s="2" t="s">
        <v>314</v>
      </c>
      <c r="X36" s="2" t="s">
        <v>302</v>
      </c>
      <c r="Y36" s="7">
        <v>42292</v>
      </c>
      <c r="Z36" s="7">
        <v>42429</v>
      </c>
      <c r="AA36" s="17">
        <v>0</v>
      </c>
      <c r="AB36" s="17">
        <v>0</v>
      </c>
      <c r="AC36" s="12">
        <v>0</v>
      </c>
      <c r="AD36" s="12">
        <v>0</v>
      </c>
      <c r="AE36" s="18">
        <f t="shared" si="8"/>
        <v>44160</v>
      </c>
      <c r="AF36" s="12">
        <v>58880</v>
      </c>
      <c r="AG36" s="12">
        <f>3680+3680+3680</f>
        <v>11040</v>
      </c>
      <c r="AH36" s="84">
        <f t="shared" si="9"/>
        <v>69920</v>
      </c>
      <c r="AI36" s="19" t="s">
        <v>315</v>
      </c>
      <c r="AJ36" s="4" t="s">
        <v>316</v>
      </c>
      <c r="AK36" s="20" t="s">
        <v>317</v>
      </c>
      <c r="AL36" s="4" t="s">
        <v>316</v>
      </c>
      <c r="AM36" s="23"/>
      <c r="AN36" s="22"/>
      <c r="AO36" s="21"/>
      <c r="AP36" s="85"/>
      <c r="AQ36" s="22"/>
      <c r="AR36" s="85"/>
      <c r="AS36" s="2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 ht="53.25" customHeight="1" x14ac:dyDescent="0.25">
      <c r="A37" s="80">
        <f t="shared" si="10"/>
        <v>20</v>
      </c>
      <c r="B37" s="35" t="s">
        <v>318</v>
      </c>
      <c r="C37" s="2" t="s">
        <v>319</v>
      </c>
      <c r="D37" s="2" t="s">
        <v>320</v>
      </c>
      <c r="E37" s="2" t="s">
        <v>244</v>
      </c>
      <c r="F37" s="96" t="s">
        <v>321</v>
      </c>
      <c r="G37" s="4" t="s">
        <v>322</v>
      </c>
      <c r="H37" s="5" t="s">
        <v>323</v>
      </c>
      <c r="I37" s="2" t="s">
        <v>324</v>
      </c>
      <c r="J37" s="2" t="s">
        <v>325</v>
      </c>
      <c r="K37" s="7">
        <v>41676</v>
      </c>
      <c r="L37" s="12">
        <v>11016</v>
      </c>
      <c r="M37" s="4" t="s">
        <v>326</v>
      </c>
      <c r="N37" s="7">
        <v>41676</v>
      </c>
      <c r="O37" s="7">
        <v>42041</v>
      </c>
      <c r="P37" s="2" t="s">
        <v>143</v>
      </c>
      <c r="Q37" s="2" t="s">
        <v>134</v>
      </c>
      <c r="R37" s="12">
        <v>0</v>
      </c>
      <c r="S37" s="12">
        <v>0</v>
      </c>
      <c r="T37" s="2" t="s">
        <v>131</v>
      </c>
      <c r="U37" s="2" t="s">
        <v>291</v>
      </c>
      <c r="V37" s="7">
        <v>42405</v>
      </c>
      <c r="W37" s="2" t="s">
        <v>327</v>
      </c>
      <c r="X37" s="2" t="s">
        <v>302</v>
      </c>
      <c r="Y37" s="7">
        <v>42405</v>
      </c>
      <c r="Z37" s="7">
        <v>42771</v>
      </c>
      <c r="AA37" s="17">
        <v>0</v>
      </c>
      <c r="AB37" s="17">
        <v>0</v>
      </c>
      <c r="AC37" s="12">
        <v>0</v>
      </c>
      <c r="AD37" s="12">
        <v>0</v>
      </c>
      <c r="AE37" s="18">
        <f>L37-AD37+AC37</f>
        <v>11016</v>
      </c>
      <c r="AF37" s="12">
        <v>17442</v>
      </c>
      <c r="AG37" s="12">
        <f>918</f>
        <v>918</v>
      </c>
      <c r="AH37" s="84">
        <f t="shared" si="9"/>
        <v>18360</v>
      </c>
      <c r="AI37" s="19" t="s">
        <v>328</v>
      </c>
      <c r="AJ37" s="4">
        <v>11109</v>
      </c>
      <c r="AK37" s="20" t="s">
        <v>329</v>
      </c>
      <c r="AL37" s="4">
        <v>11109</v>
      </c>
      <c r="AM37" s="23"/>
      <c r="AN37" s="22"/>
      <c r="AO37" s="21"/>
      <c r="AP37" s="85"/>
      <c r="AQ37" s="23"/>
      <c r="AR37" s="85"/>
      <c r="AS37" s="2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 ht="63.75" x14ac:dyDescent="0.25">
      <c r="A38" s="80">
        <f t="shared" si="10"/>
        <v>21</v>
      </c>
      <c r="B38" s="35" t="s">
        <v>330</v>
      </c>
      <c r="C38" s="2" t="s">
        <v>331</v>
      </c>
      <c r="D38" s="2" t="s">
        <v>243</v>
      </c>
      <c r="E38" s="2" t="s">
        <v>244</v>
      </c>
      <c r="F38" s="3" t="s">
        <v>332</v>
      </c>
      <c r="G38" s="4" t="s">
        <v>333</v>
      </c>
      <c r="H38" s="5" t="s">
        <v>334</v>
      </c>
      <c r="I38" s="2" t="s">
        <v>335</v>
      </c>
      <c r="J38" s="2" t="s">
        <v>336</v>
      </c>
      <c r="K38" s="7" t="s">
        <v>337</v>
      </c>
      <c r="L38" s="12">
        <v>1919905.92</v>
      </c>
      <c r="M38" s="4" t="s">
        <v>338</v>
      </c>
      <c r="N38" s="7">
        <v>42457</v>
      </c>
      <c r="O38" s="7">
        <v>42822</v>
      </c>
      <c r="P38" s="2" t="s">
        <v>143</v>
      </c>
      <c r="Q38" s="2" t="s">
        <v>134</v>
      </c>
      <c r="R38" s="12">
        <v>0</v>
      </c>
      <c r="S38" s="12">
        <v>0</v>
      </c>
      <c r="T38" s="2" t="s">
        <v>131</v>
      </c>
      <c r="U38" s="2" t="s">
        <v>134</v>
      </c>
      <c r="V38" s="7" t="s">
        <v>134</v>
      </c>
      <c r="W38" s="2" t="s">
        <v>134</v>
      </c>
      <c r="X38" s="2" t="s">
        <v>134</v>
      </c>
      <c r="Y38" s="7" t="s">
        <v>134</v>
      </c>
      <c r="Z38" s="7" t="s">
        <v>134</v>
      </c>
      <c r="AA38" s="17">
        <v>0</v>
      </c>
      <c r="AB38" s="17">
        <v>0</v>
      </c>
      <c r="AC38" s="12" t="s">
        <v>134</v>
      </c>
      <c r="AD38" s="12" t="s">
        <v>134</v>
      </c>
      <c r="AE38" s="18" t="s">
        <v>134</v>
      </c>
      <c r="AF38" s="12" t="s">
        <v>134</v>
      </c>
      <c r="AG38" s="12" t="s">
        <v>134</v>
      </c>
      <c r="AH38" s="84" t="s">
        <v>134</v>
      </c>
      <c r="AI38" s="19" t="s">
        <v>134</v>
      </c>
      <c r="AJ38" s="21" t="s">
        <v>134</v>
      </c>
      <c r="AK38" s="22" t="s">
        <v>134</v>
      </c>
      <c r="AL38" s="21"/>
      <c r="AM38" s="23"/>
      <c r="AN38" s="22"/>
      <c r="AO38" s="21"/>
      <c r="AP38" s="85"/>
      <c r="AQ38" s="23"/>
      <c r="AR38" s="85"/>
      <c r="AS38" s="2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ht="26.25" thickBot="1" x14ac:dyDescent="0.3">
      <c r="A39" s="100">
        <f t="shared" si="10"/>
        <v>22</v>
      </c>
      <c r="B39" s="101" t="s">
        <v>339</v>
      </c>
      <c r="C39" s="36" t="s">
        <v>154</v>
      </c>
      <c r="D39" s="36" t="s">
        <v>340</v>
      </c>
      <c r="E39" s="36" t="s">
        <v>123</v>
      </c>
      <c r="F39" s="102" t="s">
        <v>341</v>
      </c>
      <c r="G39" s="42" t="s">
        <v>134</v>
      </c>
      <c r="H39" s="103" t="s">
        <v>342</v>
      </c>
      <c r="I39" s="36" t="s">
        <v>248</v>
      </c>
      <c r="J39" s="36" t="s">
        <v>249</v>
      </c>
      <c r="K39" s="104"/>
      <c r="L39" s="39">
        <v>142892.4</v>
      </c>
      <c r="M39" s="42"/>
      <c r="N39" s="105"/>
      <c r="O39" s="105"/>
      <c r="P39" s="36" t="s">
        <v>143</v>
      </c>
      <c r="Q39" s="50">
        <v>0</v>
      </c>
      <c r="R39" s="39">
        <v>0</v>
      </c>
      <c r="S39" s="39">
        <v>0</v>
      </c>
      <c r="T39" s="36" t="s">
        <v>131</v>
      </c>
      <c r="U39" s="36" t="s">
        <v>134</v>
      </c>
      <c r="V39" s="37" t="s">
        <v>134</v>
      </c>
      <c r="W39" s="36" t="s">
        <v>134</v>
      </c>
      <c r="X39" s="36" t="s">
        <v>134</v>
      </c>
      <c r="Y39" s="37" t="s">
        <v>134</v>
      </c>
      <c r="Z39" s="37" t="s">
        <v>134</v>
      </c>
      <c r="AA39" s="38">
        <v>0</v>
      </c>
      <c r="AB39" s="38">
        <v>0</v>
      </c>
      <c r="AC39" s="39" t="s">
        <v>134</v>
      </c>
      <c r="AD39" s="39" t="s">
        <v>134</v>
      </c>
      <c r="AE39" s="40">
        <v>142892.4</v>
      </c>
      <c r="AF39" s="39" t="s">
        <v>134</v>
      </c>
      <c r="AG39" s="39" t="s">
        <v>134</v>
      </c>
      <c r="AH39" s="106" t="s">
        <v>134</v>
      </c>
      <c r="AI39" s="41" t="s">
        <v>343</v>
      </c>
      <c r="AJ39" s="42" t="s">
        <v>344</v>
      </c>
      <c r="AK39" s="107" t="s">
        <v>345</v>
      </c>
      <c r="AL39" s="42" t="s">
        <v>344</v>
      </c>
      <c r="AM39" s="107"/>
      <c r="AN39" s="108"/>
      <c r="AO39" s="109"/>
      <c r="AP39" s="110"/>
      <c r="AQ39" s="107"/>
      <c r="AR39" s="110"/>
      <c r="AS39" s="36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</row>
    <row r="40" spans="1:56" ht="15" customHeight="1" thickBot="1" x14ac:dyDescent="0.3">
      <c r="A40" s="112" t="s">
        <v>346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4"/>
    </row>
    <row r="41" spans="1:56" ht="45.75" customHeight="1" x14ac:dyDescent="0.25">
      <c r="A41" s="70">
        <v>23</v>
      </c>
      <c r="B41" s="115" t="s">
        <v>158</v>
      </c>
      <c r="C41" s="45" t="s">
        <v>347</v>
      </c>
      <c r="D41" s="51" t="s">
        <v>347</v>
      </c>
      <c r="E41" s="51" t="s">
        <v>347</v>
      </c>
      <c r="F41" s="73" t="s">
        <v>348</v>
      </c>
      <c r="G41" s="45" t="s">
        <v>170</v>
      </c>
      <c r="H41" s="45" t="s">
        <v>158</v>
      </c>
      <c r="I41" s="79" t="s">
        <v>349</v>
      </c>
      <c r="J41" s="51" t="s">
        <v>350</v>
      </c>
      <c r="K41" s="74"/>
      <c r="L41" s="44"/>
      <c r="M41" s="46"/>
      <c r="N41" s="74"/>
      <c r="O41" s="74"/>
      <c r="P41" s="51"/>
      <c r="Q41" s="51"/>
      <c r="R41" s="44"/>
      <c r="S41" s="44"/>
      <c r="T41" s="51"/>
      <c r="U41" s="51"/>
      <c r="V41" s="74"/>
      <c r="W41" s="46"/>
      <c r="X41" s="51"/>
      <c r="Y41" s="51"/>
      <c r="Z41" s="51"/>
      <c r="AA41" s="76"/>
      <c r="AB41" s="76"/>
      <c r="AC41" s="44">
        <v>0</v>
      </c>
      <c r="AD41" s="44">
        <v>0</v>
      </c>
      <c r="AE41" s="43">
        <f>L41-AD41+AC41</f>
        <v>0</v>
      </c>
      <c r="AF41" s="44">
        <v>0</v>
      </c>
      <c r="AG41" s="44">
        <v>0</v>
      </c>
      <c r="AH41" s="77">
        <f t="shared" ref="AH41:AH47" si="11">AF41+AG41</f>
        <v>0</v>
      </c>
      <c r="AI41" s="45"/>
      <c r="AJ41" s="46"/>
      <c r="AK41" s="47"/>
      <c r="AL41" s="46"/>
      <c r="AM41" s="47"/>
      <c r="AN41" s="78"/>
      <c r="AO41" s="46"/>
      <c r="AP41" s="74"/>
      <c r="AQ41" s="46"/>
      <c r="AR41" s="74"/>
      <c r="AS41" s="74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51"/>
    </row>
    <row r="42" spans="1:56" ht="45.75" customHeight="1" x14ac:dyDescent="0.25">
      <c r="A42" s="80">
        <f>A41+1</f>
        <v>24</v>
      </c>
      <c r="B42" s="116" t="s">
        <v>167</v>
      </c>
      <c r="C42" s="5" t="s">
        <v>347</v>
      </c>
      <c r="D42" s="2" t="s">
        <v>347</v>
      </c>
      <c r="E42" s="2" t="s">
        <v>347</v>
      </c>
      <c r="F42" s="3" t="s">
        <v>351</v>
      </c>
      <c r="G42" s="5" t="s">
        <v>352</v>
      </c>
      <c r="H42" s="5" t="s">
        <v>167</v>
      </c>
      <c r="I42" s="6" t="s">
        <v>353</v>
      </c>
      <c r="J42" s="2" t="s">
        <v>354</v>
      </c>
      <c r="K42" s="7" t="s">
        <v>158</v>
      </c>
      <c r="L42" s="12">
        <v>7657.25</v>
      </c>
      <c r="M42" s="12" t="s">
        <v>355</v>
      </c>
      <c r="N42" s="7">
        <v>42417</v>
      </c>
      <c r="O42" s="7">
        <v>42599</v>
      </c>
      <c r="P42" s="2" t="s">
        <v>143</v>
      </c>
      <c r="Q42" s="12">
        <v>0</v>
      </c>
      <c r="R42" s="12">
        <v>0</v>
      </c>
      <c r="S42" s="12">
        <v>0</v>
      </c>
      <c r="T42" s="2" t="s">
        <v>205</v>
      </c>
      <c r="U42" s="2"/>
      <c r="V42" s="7"/>
      <c r="W42" s="4"/>
      <c r="X42" s="2"/>
      <c r="Y42" s="2"/>
      <c r="Z42" s="2"/>
      <c r="AA42" s="17"/>
      <c r="AB42" s="17"/>
      <c r="AC42" s="12">
        <v>0</v>
      </c>
      <c r="AD42" s="12">
        <v>0</v>
      </c>
      <c r="AE42" s="18">
        <f>L42-AD42+AC42</f>
        <v>7657.25</v>
      </c>
      <c r="AF42" s="12">
        <v>0</v>
      </c>
      <c r="AG42" s="12">
        <v>0</v>
      </c>
      <c r="AH42" s="84">
        <f t="shared" si="11"/>
        <v>0</v>
      </c>
      <c r="AI42" s="5"/>
      <c r="AJ42" s="4"/>
      <c r="AK42" s="23"/>
      <c r="AL42" s="4"/>
      <c r="AM42" s="23"/>
      <c r="AN42" s="22"/>
      <c r="AO42" s="4"/>
      <c r="AP42" s="7"/>
      <c r="AQ42" s="4"/>
      <c r="AR42" s="7"/>
      <c r="AS42" s="7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2"/>
    </row>
    <row r="43" spans="1:56" ht="53.25" customHeight="1" x14ac:dyDescent="0.25">
      <c r="A43" s="80">
        <f>A42+1</f>
        <v>25</v>
      </c>
      <c r="B43" s="116" t="s">
        <v>177</v>
      </c>
      <c r="C43" s="5" t="s">
        <v>347</v>
      </c>
      <c r="D43" s="2" t="s">
        <v>347</v>
      </c>
      <c r="E43" s="2" t="s">
        <v>347</v>
      </c>
      <c r="F43" s="3" t="s">
        <v>356</v>
      </c>
      <c r="G43" s="5" t="s">
        <v>357</v>
      </c>
      <c r="H43" s="5" t="s">
        <v>177</v>
      </c>
      <c r="I43" s="6" t="s">
        <v>150</v>
      </c>
      <c r="J43" s="2" t="s">
        <v>358</v>
      </c>
      <c r="K43" s="7">
        <v>42450</v>
      </c>
      <c r="L43" s="12">
        <v>7840</v>
      </c>
      <c r="M43" s="4" t="s">
        <v>357</v>
      </c>
      <c r="N43" s="7">
        <v>42450</v>
      </c>
      <c r="O43" s="7">
        <v>42735</v>
      </c>
      <c r="P43" s="2" t="s">
        <v>143</v>
      </c>
      <c r="Q43" s="12">
        <v>0</v>
      </c>
      <c r="R43" s="12">
        <v>0</v>
      </c>
      <c r="S43" s="12">
        <v>0</v>
      </c>
      <c r="T43" s="2" t="s">
        <v>131</v>
      </c>
      <c r="U43" s="2"/>
      <c r="V43" s="7"/>
      <c r="W43" s="4"/>
      <c r="X43" s="2"/>
      <c r="Y43" s="2"/>
      <c r="Z43" s="2"/>
      <c r="AA43" s="17"/>
      <c r="AB43" s="17"/>
      <c r="AC43" s="12">
        <v>0</v>
      </c>
      <c r="AD43" s="12">
        <v>0</v>
      </c>
      <c r="AE43" s="18">
        <f>L43-AD43+AC43</f>
        <v>7840</v>
      </c>
      <c r="AF43" s="12">
        <v>0</v>
      </c>
      <c r="AG43" s="12">
        <f>7840</f>
        <v>7840</v>
      </c>
      <c r="AH43" s="84">
        <f t="shared" si="11"/>
        <v>7840</v>
      </c>
      <c r="AI43" s="5"/>
      <c r="AJ43" s="4"/>
      <c r="AK43" s="23"/>
      <c r="AL43" s="4"/>
      <c r="AM43" s="23"/>
      <c r="AN43" s="22"/>
      <c r="AO43" s="4"/>
      <c r="AP43" s="7"/>
      <c r="AQ43" s="4"/>
      <c r="AR43" s="7"/>
      <c r="AS43" s="7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2"/>
    </row>
    <row r="44" spans="1:56" ht="87" customHeight="1" x14ac:dyDescent="0.25">
      <c r="A44" s="80">
        <f t="shared" ref="A44:A46" si="12">A43+1</f>
        <v>26</v>
      </c>
      <c r="B44" s="116" t="s">
        <v>184</v>
      </c>
      <c r="C44" s="5" t="s">
        <v>347</v>
      </c>
      <c r="D44" s="2" t="s">
        <v>347</v>
      </c>
      <c r="E44" s="2" t="s">
        <v>347</v>
      </c>
      <c r="F44" s="3" t="s">
        <v>359</v>
      </c>
      <c r="G44" s="5" t="s">
        <v>360</v>
      </c>
      <c r="H44" s="5" t="s">
        <v>184</v>
      </c>
      <c r="I44" s="2" t="s">
        <v>361</v>
      </c>
      <c r="J44" s="2" t="s">
        <v>362</v>
      </c>
      <c r="K44" s="7">
        <v>42445</v>
      </c>
      <c r="L44" s="12">
        <v>7851</v>
      </c>
      <c r="M44" s="12" t="s">
        <v>211</v>
      </c>
      <c r="N44" s="7">
        <v>42445</v>
      </c>
      <c r="O44" s="7">
        <v>42735</v>
      </c>
      <c r="P44" s="2" t="s">
        <v>143</v>
      </c>
      <c r="Q44" s="12">
        <v>0</v>
      </c>
      <c r="R44" s="12">
        <v>0</v>
      </c>
      <c r="S44" s="12">
        <v>0</v>
      </c>
      <c r="T44" s="2" t="s">
        <v>131</v>
      </c>
      <c r="U44" s="2"/>
      <c r="V44" s="7"/>
      <c r="W44" s="4"/>
      <c r="X44" s="2"/>
      <c r="Y44" s="2"/>
      <c r="Z44" s="2"/>
      <c r="AA44" s="17"/>
      <c r="AB44" s="17"/>
      <c r="AC44" s="12">
        <v>0</v>
      </c>
      <c r="AD44" s="12">
        <v>0</v>
      </c>
      <c r="AE44" s="18">
        <f>L44-AD44+AC44</f>
        <v>7851</v>
      </c>
      <c r="AF44" s="12">
        <v>0</v>
      </c>
      <c r="AG44" s="12">
        <v>0</v>
      </c>
      <c r="AH44" s="84">
        <f t="shared" si="11"/>
        <v>0</v>
      </c>
      <c r="AI44" s="5"/>
      <c r="AJ44" s="4"/>
      <c r="AK44" s="23"/>
      <c r="AL44" s="4"/>
      <c r="AM44" s="23"/>
      <c r="AN44" s="22"/>
      <c r="AO44" s="4"/>
      <c r="AP44" s="7"/>
      <c r="AQ44" s="4"/>
      <c r="AR44" s="7"/>
      <c r="AS44" s="7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2"/>
    </row>
    <row r="45" spans="1:56" ht="38.25" x14ac:dyDescent="0.25">
      <c r="A45" s="80">
        <f t="shared" si="12"/>
        <v>27</v>
      </c>
      <c r="B45" s="116" t="s">
        <v>193</v>
      </c>
      <c r="C45" s="5" t="s">
        <v>347</v>
      </c>
      <c r="D45" s="2" t="s">
        <v>347</v>
      </c>
      <c r="E45" s="2" t="s">
        <v>347</v>
      </c>
      <c r="F45" s="117" t="s">
        <v>363</v>
      </c>
      <c r="G45" s="5" t="s">
        <v>338</v>
      </c>
      <c r="H45" s="5" t="s">
        <v>193</v>
      </c>
      <c r="I45" s="82" t="s">
        <v>364</v>
      </c>
      <c r="J45" s="2" t="s">
        <v>365</v>
      </c>
      <c r="K45" s="7"/>
      <c r="L45" s="12">
        <v>7890</v>
      </c>
      <c r="M45" s="12"/>
      <c r="N45" s="7"/>
      <c r="O45" s="7">
        <v>42735</v>
      </c>
      <c r="P45" s="2" t="s">
        <v>143</v>
      </c>
      <c r="Q45" s="12">
        <v>0</v>
      </c>
      <c r="R45" s="12">
        <v>0</v>
      </c>
      <c r="S45" s="12">
        <v>0</v>
      </c>
      <c r="T45" s="2" t="s">
        <v>366</v>
      </c>
      <c r="U45" s="2"/>
      <c r="V45" s="7"/>
      <c r="W45" s="4"/>
      <c r="X45" s="2"/>
      <c r="Y45" s="2"/>
      <c r="Z45" s="2"/>
      <c r="AA45" s="17"/>
      <c r="AB45" s="17"/>
      <c r="AC45" s="12">
        <v>0</v>
      </c>
      <c r="AD45" s="12">
        <v>0</v>
      </c>
      <c r="AE45" s="18">
        <f t="shared" ref="AE45:AE50" si="13">L45-AD45+AC45</f>
        <v>7890</v>
      </c>
      <c r="AF45" s="12">
        <v>0</v>
      </c>
      <c r="AG45" s="12">
        <v>0</v>
      </c>
      <c r="AH45" s="84">
        <f t="shared" si="11"/>
        <v>0</v>
      </c>
      <c r="AI45" s="5"/>
      <c r="AJ45" s="4"/>
      <c r="AK45" s="23"/>
      <c r="AL45" s="4"/>
      <c r="AM45" s="23"/>
      <c r="AN45" s="22"/>
      <c r="AO45" s="4"/>
      <c r="AP45" s="7"/>
      <c r="AQ45" s="4"/>
      <c r="AR45" s="7"/>
      <c r="AS45" s="7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2"/>
    </row>
    <row r="46" spans="1:56" ht="51" x14ac:dyDescent="0.25">
      <c r="A46" s="80">
        <f t="shared" si="12"/>
        <v>28</v>
      </c>
      <c r="B46" s="116" t="s">
        <v>218</v>
      </c>
      <c r="C46" s="5" t="s">
        <v>347</v>
      </c>
      <c r="D46" s="2" t="s">
        <v>347</v>
      </c>
      <c r="E46" s="2" t="s">
        <v>347</v>
      </c>
      <c r="F46" s="3" t="s">
        <v>367</v>
      </c>
      <c r="G46" s="5" t="s">
        <v>368</v>
      </c>
      <c r="H46" s="5" t="s">
        <v>218</v>
      </c>
      <c r="I46" s="2" t="s">
        <v>369</v>
      </c>
      <c r="J46" s="2" t="s">
        <v>370</v>
      </c>
      <c r="K46" s="7">
        <v>42467</v>
      </c>
      <c r="L46" s="12">
        <v>7800</v>
      </c>
      <c r="M46" s="5" t="s">
        <v>371</v>
      </c>
      <c r="N46" s="7">
        <v>42467</v>
      </c>
      <c r="O46" s="7">
        <v>42735</v>
      </c>
      <c r="P46" s="2" t="s">
        <v>143</v>
      </c>
      <c r="Q46" s="12">
        <v>0</v>
      </c>
      <c r="R46" s="12">
        <v>0</v>
      </c>
      <c r="S46" s="12">
        <v>0</v>
      </c>
      <c r="T46" s="2" t="s">
        <v>366</v>
      </c>
      <c r="U46" s="2"/>
      <c r="V46" s="7"/>
      <c r="W46" s="4"/>
      <c r="X46" s="2"/>
      <c r="Y46" s="2"/>
      <c r="Z46" s="2"/>
      <c r="AA46" s="17"/>
      <c r="AB46" s="17"/>
      <c r="AC46" s="12">
        <v>0</v>
      </c>
      <c r="AD46" s="12">
        <v>0</v>
      </c>
      <c r="AE46" s="18">
        <f t="shared" si="13"/>
        <v>7800</v>
      </c>
      <c r="AF46" s="12">
        <v>0</v>
      </c>
      <c r="AG46" s="12">
        <v>0</v>
      </c>
      <c r="AH46" s="84">
        <f t="shared" si="11"/>
        <v>0</v>
      </c>
      <c r="AI46" s="5"/>
      <c r="AJ46" s="4"/>
      <c r="AK46" s="23"/>
      <c r="AL46" s="4"/>
      <c r="AM46" s="23"/>
      <c r="AN46" s="22"/>
      <c r="AO46" s="4"/>
      <c r="AP46" s="7"/>
      <c r="AQ46" s="4"/>
      <c r="AR46" s="7"/>
      <c r="AS46" s="7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2"/>
    </row>
    <row r="47" spans="1:56" ht="51" x14ac:dyDescent="0.25">
      <c r="A47" s="80">
        <f>A46+1</f>
        <v>29</v>
      </c>
      <c r="B47" s="116" t="s">
        <v>200</v>
      </c>
      <c r="C47" s="5" t="s">
        <v>347</v>
      </c>
      <c r="D47" s="2" t="s">
        <v>347</v>
      </c>
      <c r="E47" s="2" t="s">
        <v>347</v>
      </c>
      <c r="F47" s="3" t="s">
        <v>372</v>
      </c>
      <c r="G47" s="5" t="s">
        <v>368</v>
      </c>
      <c r="H47" s="5" t="s">
        <v>200</v>
      </c>
      <c r="I47" s="2" t="s">
        <v>373</v>
      </c>
      <c r="J47" s="2" t="s">
        <v>374</v>
      </c>
      <c r="K47" s="7">
        <v>42467</v>
      </c>
      <c r="L47" s="12">
        <v>7800</v>
      </c>
      <c r="M47" s="5" t="s">
        <v>371</v>
      </c>
      <c r="N47" s="7">
        <v>42467</v>
      </c>
      <c r="O47" s="7">
        <v>42735</v>
      </c>
      <c r="P47" s="2" t="s">
        <v>143</v>
      </c>
      <c r="Q47" s="12">
        <v>0</v>
      </c>
      <c r="R47" s="12">
        <v>0</v>
      </c>
      <c r="S47" s="12">
        <v>0</v>
      </c>
      <c r="T47" s="2" t="s">
        <v>366</v>
      </c>
      <c r="U47" s="2"/>
      <c r="V47" s="7"/>
      <c r="W47" s="4"/>
      <c r="X47" s="2"/>
      <c r="Y47" s="2"/>
      <c r="Z47" s="2"/>
      <c r="AA47" s="17"/>
      <c r="AB47" s="17"/>
      <c r="AC47" s="12">
        <v>0</v>
      </c>
      <c r="AD47" s="12">
        <v>0</v>
      </c>
      <c r="AE47" s="18">
        <f t="shared" si="13"/>
        <v>7800</v>
      </c>
      <c r="AF47" s="12">
        <v>0</v>
      </c>
      <c r="AG47" s="12">
        <v>0</v>
      </c>
      <c r="AH47" s="84">
        <f t="shared" si="11"/>
        <v>0</v>
      </c>
      <c r="AI47" s="5"/>
      <c r="AJ47" s="4"/>
      <c r="AK47" s="23"/>
      <c r="AL47" s="4"/>
      <c r="AM47" s="23"/>
      <c r="AN47" s="22"/>
      <c r="AO47" s="4"/>
      <c r="AP47" s="7"/>
      <c r="AQ47" s="4"/>
      <c r="AR47" s="7"/>
      <c r="AS47" s="7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2"/>
    </row>
    <row r="48" spans="1:56" ht="51" x14ac:dyDescent="0.25">
      <c r="A48" s="80">
        <f t="shared" ref="A48:A51" si="14">A47+1</f>
        <v>30</v>
      </c>
      <c r="B48" s="116" t="s">
        <v>210</v>
      </c>
      <c r="C48" s="5" t="s">
        <v>347</v>
      </c>
      <c r="D48" s="2" t="s">
        <v>347</v>
      </c>
      <c r="E48" s="2" t="s">
        <v>347</v>
      </c>
      <c r="F48" s="3" t="s">
        <v>375</v>
      </c>
      <c r="G48" s="5" t="s">
        <v>376</v>
      </c>
      <c r="H48" s="5" t="s">
        <v>210</v>
      </c>
      <c r="I48" s="2" t="s">
        <v>377</v>
      </c>
      <c r="J48" s="2" t="s">
        <v>378</v>
      </c>
      <c r="K48" s="7">
        <v>42471</v>
      </c>
      <c r="L48" s="12">
        <v>7920</v>
      </c>
      <c r="M48" s="5" t="s">
        <v>379</v>
      </c>
      <c r="N48" s="7">
        <v>41740</v>
      </c>
      <c r="O48" s="7">
        <v>42654</v>
      </c>
      <c r="P48" s="2" t="s">
        <v>143</v>
      </c>
      <c r="Q48" s="12">
        <v>0</v>
      </c>
      <c r="R48" s="12">
        <v>0</v>
      </c>
      <c r="S48" s="12">
        <v>0</v>
      </c>
      <c r="T48" s="2" t="s">
        <v>366</v>
      </c>
      <c r="U48" s="2"/>
      <c r="V48" s="7"/>
      <c r="W48" s="4"/>
      <c r="X48" s="2"/>
      <c r="Y48" s="2"/>
      <c r="Z48" s="2"/>
      <c r="AA48" s="17"/>
      <c r="AB48" s="17"/>
      <c r="AC48" s="12">
        <v>0</v>
      </c>
      <c r="AD48" s="12">
        <v>0</v>
      </c>
      <c r="AE48" s="18">
        <f t="shared" si="13"/>
        <v>7920</v>
      </c>
      <c r="AF48" s="12"/>
      <c r="AG48" s="12"/>
      <c r="AH48" s="84"/>
      <c r="AI48" s="5"/>
      <c r="AJ48" s="4"/>
      <c r="AK48" s="23"/>
      <c r="AL48" s="4"/>
      <c r="AM48" s="23"/>
      <c r="AN48" s="22"/>
      <c r="AO48" s="4"/>
      <c r="AP48" s="7"/>
      <c r="AQ48" s="4"/>
      <c r="AR48" s="7"/>
      <c r="AS48" s="7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2"/>
    </row>
    <row r="49" spans="1:56" ht="30.75" customHeight="1" x14ac:dyDescent="0.25">
      <c r="A49" s="80">
        <f t="shared" si="14"/>
        <v>31</v>
      </c>
      <c r="B49" s="116" t="s">
        <v>380</v>
      </c>
      <c r="C49" s="5" t="s">
        <v>347</v>
      </c>
      <c r="D49" s="2" t="s">
        <v>347</v>
      </c>
      <c r="E49" s="2" t="s">
        <v>347</v>
      </c>
      <c r="F49" s="3" t="s">
        <v>381</v>
      </c>
      <c r="G49" s="5" t="s">
        <v>379</v>
      </c>
      <c r="H49" s="5" t="s">
        <v>380</v>
      </c>
      <c r="I49" s="2" t="s">
        <v>382</v>
      </c>
      <c r="J49" s="2" t="s">
        <v>383</v>
      </c>
      <c r="K49" s="7">
        <v>42475</v>
      </c>
      <c r="L49" s="12">
        <v>7841</v>
      </c>
      <c r="M49" s="5" t="s">
        <v>384</v>
      </c>
      <c r="N49" s="7">
        <v>42475</v>
      </c>
      <c r="O49" s="7">
        <v>42735</v>
      </c>
      <c r="P49" s="2" t="s">
        <v>143</v>
      </c>
      <c r="Q49" s="12">
        <v>0</v>
      </c>
      <c r="R49" s="12">
        <v>0</v>
      </c>
      <c r="S49" s="12">
        <v>0</v>
      </c>
      <c r="T49" s="2" t="s">
        <v>171</v>
      </c>
      <c r="U49" s="2"/>
      <c r="V49" s="7"/>
      <c r="W49" s="4"/>
      <c r="X49" s="2"/>
      <c r="Y49" s="2"/>
      <c r="Z49" s="2"/>
      <c r="AA49" s="17"/>
      <c r="AB49" s="17"/>
      <c r="AC49" s="12">
        <v>0</v>
      </c>
      <c r="AD49" s="12">
        <v>0</v>
      </c>
      <c r="AE49" s="18">
        <f t="shared" si="13"/>
        <v>7841</v>
      </c>
      <c r="AF49" s="12"/>
      <c r="AG49" s="12"/>
      <c r="AH49" s="84"/>
      <c r="AI49" s="5"/>
      <c r="AJ49" s="4"/>
      <c r="AK49" s="23"/>
      <c r="AL49" s="4"/>
      <c r="AM49" s="23"/>
      <c r="AN49" s="22"/>
      <c r="AO49" s="4"/>
      <c r="AP49" s="7"/>
      <c r="AQ49" s="4"/>
      <c r="AR49" s="7"/>
      <c r="AS49" s="7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2"/>
    </row>
    <row r="50" spans="1:56" ht="38.25" x14ac:dyDescent="0.25">
      <c r="A50" s="80">
        <f t="shared" si="14"/>
        <v>32</v>
      </c>
      <c r="B50" s="116" t="s">
        <v>227</v>
      </c>
      <c r="C50" s="5" t="s">
        <v>347</v>
      </c>
      <c r="D50" s="2" t="s">
        <v>347</v>
      </c>
      <c r="E50" s="2" t="s">
        <v>347</v>
      </c>
      <c r="F50" s="3" t="s">
        <v>385</v>
      </c>
      <c r="G50" s="5" t="s">
        <v>384</v>
      </c>
      <c r="H50" s="5" t="s">
        <v>227</v>
      </c>
      <c r="I50" s="2" t="s">
        <v>386</v>
      </c>
      <c r="J50" s="2" t="s">
        <v>387</v>
      </c>
      <c r="K50" s="7">
        <v>42447</v>
      </c>
      <c r="L50" s="12">
        <v>7600</v>
      </c>
      <c r="M50" s="5" t="s">
        <v>384</v>
      </c>
      <c r="N50" s="7">
        <v>42447</v>
      </c>
      <c r="O50" s="7">
        <v>42735</v>
      </c>
      <c r="P50" s="2" t="s">
        <v>143</v>
      </c>
      <c r="Q50" s="12">
        <v>0</v>
      </c>
      <c r="R50" s="12">
        <v>0</v>
      </c>
      <c r="S50" s="12">
        <v>0</v>
      </c>
      <c r="T50" s="2" t="s">
        <v>366</v>
      </c>
      <c r="U50" s="2"/>
      <c r="V50" s="7"/>
      <c r="W50" s="4"/>
      <c r="X50" s="2"/>
      <c r="Y50" s="2"/>
      <c r="Z50" s="2"/>
      <c r="AA50" s="17"/>
      <c r="AB50" s="17"/>
      <c r="AC50" s="12">
        <v>0</v>
      </c>
      <c r="AD50" s="12">
        <v>0</v>
      </c>
      <c r="AE50" s="18">
        <f t="shared" si="13"/>
        <v>7600</v>
      </c>
      <c r="AF50" s="12"/>
      <c r="AG50" s="12"/>
      <c r="AH50" s="84"/>
      <c r="AI50" s="5"/>
      <c r="AJ50" s="4"/>
      <c r="AK50" s="23"/>
      <c r="AL50" s="4"/>
      <c r="AM50" s="23"/>
      <c r="AN50" s="22"/>
      <c r="AO50" s="4"/>
      <c r="AP50" s="7"/>
      <c r="AQ50" s="4"/>
      <c r="AR50" s="7"/>
      <c r="AS50" s="7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2"/>
    </row>
    <row r="51" spans="1:56" ht="39" thickBot="1" x14ac:dyDescent="0.3">
      <c r="A51" s="87">
        <f t="shared" si="14"/>
        <v>33</v>
      </c>
      <c r="B51" s="116" t="s">
        <v>236</v>
      </c>
      <c r="C51" s="5" t="s">
        <v>347</v>
      </c>
      <c r="D51" s="2" t="s">
        <v>347</v>
      </c>
      <c r="E51" s="2" t="s">
        <v>347</v>
      </c>
      <c r="F51" s="3" t="s">
        <v>388</v>
      </c>
      <c r="G51" s="5" t="s">
        <v>384</v>
      </c>
      <c r="H51" s="5" t="s">
        <v>236</v>
      </c>
      <c r="I51" s="2" t="s">
        <v>389</v>
      </c>
      <c r="J51" s="2" t="s">
        <v>390</v>
      </c>
      <c r="K51" s="7">
        <v>42447</v>
      </c>
      <c r="L51" s="12">
        <v>7900</v>
      </c>
      <c r="M51" s="5" t="s">
        <v>384</v>
      </c>
      <c r="N51" s="7">
        <v>42447</v>
      </c>
      <c r="O51" s="7">
        <v>42735</v>
      </c>
      <c r="P51" s="2" t="s">
        <v>143</v>
      </c>
      <c r="Q51" s="12">
        <v>0</v>
      </c>
      <c r="R51" s="12">
        <v>0</v>
      </c>
      <c r="S51" s="12">
        <v>0</v>
      </c>
      <c r="T51" s="2" t="s">
        <v>131</v>
      </c>
      <c r="U51" s="2"/>
      <c r="V51" s="7"/>
      <c r="W51" s="4"/>
      <c r="X51" s="2"/>
      <c r="Y51" s="2"/>
      <c r="Z51" s="2"/>
      <c r="AA51" s="17"/>
      <c r="AB51" s="17"/>
      <c r="AC51" s="12"/>
      <c r="AD51" s="12"/>
      <c r="AE51" s="18"/>
      <c r="AF51" s="12"/>
      <c r="AG51" s="12"/>
      <c r="AH51" s="84"/>
      <c r="AI51" s="5"/>
      <c r="AJ51" s="4"/>
      <c r="AK51" s="23"/>
      <c r="AL51" s="4"/>
      <c r="AM51" s="23"/>
      <c r="AN51" s="22"/>
      <c r="AO51" s="4"/>
      <c r="AP51" s="7"/>
      <c r="AQ51" s="4"/>
      <c r="AR51" s="7"/>
      <c r="AS51" s="7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2"/>
    </row>
    <row r="52" spans="1:56" x14ac:dyDescent="0.25">
      <c r="A52" s="118" t="s">
        <v>391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5">
        <f>SUM(L17:L51)</f>
        <v>8620178.5299999993</v>
      </c>
      <c r="M52" s="26"/>
      <c r="N52" s="26"/>
      <c r="O52" s="26"/>
      <c r="P52" s="26"/>
      <c r="Q52" s="84" t="s">
        <v>134</v>
      </c>
      <c r="R52" s="25">
        <f>SUM(R17:R51)</f>
        <v>899268.86</v>
      </c>
      <c r="S52" s="25">
        <f>SUM(S17:S51)</f>
        <v>13127.64</v>
      </c>
      <c r="T52" s="26"/>
      <c r="U52" s="26"/>
      <c r="V52" s="26"/>
      <c r="W52" s="26"/>
      <c r="X52" s="26"/>
      <c r="Y52" s="26"/>
      <c r="Z52" s="26"/>
      <c r="AA52" s="26"/>
      <c r="AB52" s="26"/>
      <c r="AC52" s="27">
        <f t="shared" ref="AC52:AH52" si="15">SUM(AC17:AC51)</f>
        <v>102955.14778408321</v>
      </c>
      <c r="AD52" s="27">
        <f t="shared" si="15"/>
        <v>237538.08</v>
      </c>
      <c r="AE52" s="27">
        <f t="shared" si="15"/>
        <v>6557789.6777840843</v>
      </c>
      <c r="AF52" s="27">
        <f t="shared" si="15"/>
        <v>6417173.2400000002</v>
      </c>
      <c r="AG52" s="27">
        <f t="shared" si="15"/>
        <v>1602321.02</v>
      </c>
      <c r="AH52" s="27">
        <f t="shared" si="15"/>
        <v>8019494.2599999998</v>
      </c>
      <c r="AI52" s="5" t="s">
        <v>134</v>
      </c>
      <c r="AJ52" s="4" t="s">
        <v>134</v>
      </c>
      <c r="AK52" s="23" t="s">
        <v>134</v>
      </c>
      <c r="AL52" s="4" t="s">
        <v>134</v>
      </c>
      <c r="AM52" s="119"/>
      <c r="AN52" s="120"/>
      <c r="AO52" s="121"/>
      <c r="AP52" s="122"/>
      <c r="AQ52" s="120"/>
      <c r="AR52" s="122"/>
      <c r="AS52" s="2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</row>
    <row r="53" spans="1:56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28"/>
      <c r="M53" s="29"/>
      <c r="N53" s="29"/>
      <c r="O53" s="29"/>
      <c r="P53" s="29"/>
      <c r="Q53" s="30"/>
      <c r="R53" s="28"/>
      <c r="S53" s="28"/>
      <c r="T53" s="29"/>
      <c r="U53" s="29"/>
      <c r="V53" s="29"/>
      <c r="W53" s="29"/>
      <c r="X53" s="29"/>
      <c r="Y53" s="29"/>
      <c r="Z53" s="29"/>
      <c r="AA53" s="29"/>
      <c r="AB53" s="29"/>
      <c r="AC53" s="31"/>
      <c r="AD53" s="31"/>
      <c r="AE53" s="28"/>
      <c r="AF53" s="28"/>
      <c r="AG53" s="28"/>
      <c r="AH53" s="28"/>
      <c r="AI53" s="32"/>
      <c r="AJ53" s="33"/>
      <c r="AK53" s="33"/>
      <c r="AL53" s="32"/>
      <c r="AM53" s="123"/>
      <c r="AN53" s="33"/>
      <c r="AO53" s="124"/>
      <c r="AP53" s="125"/>
      <c r="AQ53" s="33"/>
      <c r="AR53" s="125"/>
      <c r="AS53" s="48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</row>
    <row r="54" spans="1:56" ht="18" customHeight="1" x14ac:dyDescent="0.25">
      <c r="AG54" s="126"/>
    </row>
    <row r="55" spans="1:56" s="128" customFormat="1" ht="15" x14ac:dyDescent="0.25">
      <c r="A55" s="127" t="s">
        <v>392</v>
      </c>
      <c r="B55" s="127"/>
      <c r="C55" s="127"/>
      <c r="D55" s="127"/>
      <c r="E55" s="127"/>
      <c r="F55" s="127"/>
      <c r="J55" s="129"/>
      <c r="L55" s="34"/>
      <c r="Q55" s="129"/>
      <c r="AG55" s="130"/>
      <c r="AM55" s="129"/>
    </row>
    <row r="56" spans="1:56" s="128" customFormat="1" ht="15" x14ac:dyDescent="0.25">
      <c r="A56" s="127" t="s">
        <v>393</v>
      </c>
      <c r="B56" s="127"/>
      <c r="C56" s="127"/>
      <c r="D56" s="127"/>
      <c r="E56" s="127"/>
      <c r="F56" s="127"/>
      <c r="J56" s="129"/>
      <c r="Q56" s="129"/>
      <c r="AG56" s="130"/>
      <c r="AM56" s="129"/>
    </row>
    <row r="57" spans="1:56" s="128" customFormat="1" ht="14.25" x14ac:dyDescent="0.25">
      <c r="J57" s="131"/>
      <c r="L57" s="130"/>
      <c r="Q57" s="129"/>
      <c r="AG57" s="130"/>
    </row>
  </sheetData>
  <mergeCells count="40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56:F56"/>
    <mergeCell ref="AS14:AS15"/>
    <mergeCell ref="AT14:AT15"/>
    <mergeCell ref="AU14:AW14"/>
    <mergeCell ref="AX14:AY14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BB14:BD14"/>
    <mergeCell ref="A30:BD30"/>
    <mergeCell ref="A40:BD40"/>
    <mergeCell ref="A52:K52"/>
    <mergeCell ref="A55:F55"/>
    <mergeCell ref="AZ14:AZ15"/>
    <mergeCell ref="BA14:BA15"/>
    <mergeCell ref="AL14:AL1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ABRIL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2016-05-24T16:49:00Z</dcterms:created>
  <dcterms:modified xsi:type="dcterms:W3CDTF">2016-05-30T16:46:15Z</dcterms:modified>
</cp:coreProperties>
</file>