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155" tabRatio="742"/>
  </bookViews>
  <sheets>
    <sheet name="SAERB LICITAÇÕES MAIO 2019" sheetId="1" r:id="rId1"/>
  </sheets>
  <definedNames>
    <definedName name="_xlnm.Print_Area" localSheetId="0">'SAERB LICITAÇÕES MAIO 2019'!$A$1:$BM$35</definedName>
  </definedNames>
  <calcPr calcId="145621"/>
</workbook>
</file>

<file path=xl/calcChain.xml><?xml version="1.0" encoding="utf-8"?>
<calcChain xmlns="http://schemas.openxmlformats.org/spreadsheetml/2006/main">
  <c r="AO31" i="1" l="1"/>
  <c r="AN31" i="1"/>
  <c r="AM31" i="1"/>
  <c r="AH31" i="1"/>
  <c r="AG31" i="1"/>
  <c r="O31" i="1"/>
  <c r="AN30" i="1" l="1"/>
  <c r="AN29" i="1"/>
  <c r="AN28" i="1"/>
  <c r="AN27" i="1"/>
  <c r="AN26" i="1"/>
  <c r="AN25" i="1"/>
  <c r="AN24" i="1"/>
  <c r="AN23" i="1"/>
  <c r="AN21" i="1"/>
  <c r="AO29" i="1" l="1"/>
  <c r="AK31" i="1"/>
  <c r="AO28" i="1" l="1"/>
  <c r="AO27" i="1" l="1"/>
  <c r="AO26" i="1"/>
  <c r="AO25" i="1" l="1"/>
  <c r="AO24" i="1" l="1"/>
  <c r="AO23" i="1"/>
  <c r="AO30" i="1" l="1"/>
  <c r="AO21" i="1" l="1"/>
  <c r="AL31" i="1" l="1"/>
</calcChain>
</file>

<file path=xl/sharedStrings.xml><?xml version="1.0" encoding="utf-8"?>
<sst xmlns="http://schemas.openxmlformats.org/spreadsheetml/2006/main" count="610" uniqueCount="270">
  <si>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</si>
  <si>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</si>
  <si>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</si>
  <si>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</si>
  <si>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</si>
  <si>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</si>
  <si>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</si>
  <si>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</si>
  <si>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</si>
  <si>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</si>
  <si>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</si>
  <si>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</si>
  <si>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</si>
  <si>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</si>
  <si>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</si>
  <si>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</si>
  <si>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</si>
  <si>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</si>
  <si>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</si>
  <si>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</si>
  <si>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</si>
  <si>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</si>
  <si>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</si>
  <si>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</si>
  <si>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</si>
  <si>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</si>
  <si>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</si>
  <si>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</si>
  <si>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</si>
  <si>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</si>
  <si>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</si>
  <si>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</si>
  <si>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</si>
  <si>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</si>
  <si>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</si>
  <si>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</si>
  <si>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</si>
  <si>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</si>
  <si>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</si>
  <si>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</si>
  <si>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</si>
  <si>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</si>
  <si>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</si>
  <si>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</si>
  <si>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</si>
  <si>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</si>
  <si>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</si>
  <si>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</si>
  <si>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</si>
  <si>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</si>
  <si>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</si>
  <si>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</si>
  <si>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</si>
  <si>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</si>
  <si>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</si>
  <si>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</si>
  <si>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</si>
  <si>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</si>
  <si>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</si>
  <si>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</si>
  <si>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</si>
  <si>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</si>
  <si>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</si>
  <si>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</si>
  <si>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</si>
  <si>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</si>
  <si>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</si>
  <si>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</si>
  <si>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</si>
  <si>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</si>
  <si>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</si>
  <si>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</si>
  <si>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</si>
  <si>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</si>
  <si>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</si>
  <si>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</si>
  <si>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</si>
  <si>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</si>
  <si>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</si>
  <si>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</si>
  <si>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</si>
  <si>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</si>
  <si>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</si>
  <si>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</si>
  <si>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</si>
  <si>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</si>
  <si>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</si>
  <si>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</si>
  <si>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</si>
  <si>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</si>
  <si>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</si>
  <si>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</si>
  <si>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</si>
  <si>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</si>
  <si>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</si>
  <si>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</si>
  <si>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</si>
  <si>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</si>
  <si>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</si>
  <si>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</si>
  <si>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</si>
  <si>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</si>
  <si>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</si>
  <si>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</si>
  <si>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</si>
  <si>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</si>
  <si>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</si>
  <si>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</si>
  <si>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</si>
  <si>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</si>
  <si>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</si>
  <si>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</si>
  <si>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</si>
  <si>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</si>
  <si>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</si>
  <si>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</si>
  <si>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</si>
  <si>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</si>
  <si>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</si>
  <si>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</si>
  <si>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</si>
  <si>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</si>
  <si>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</si>
  <si>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</si>
  <si>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</si>
  <si>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</si>
  <si>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</si>
  <si>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</si>
  <si>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</si>
  <si>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</si>
  <si>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</si>
  <si>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</si>
  <si>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</si>
  <si>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Executado até o exercício anterior</t>
  </si>
  <si>
    <t xml:space="preserve"> Executado no Exercício de referência</t>
  </si>
  <si>
    <t>Concluída no exercício de referência</t>
  </si>
  <si>
    <t>Em andamento no exercício de referência</t>
  </si>
  <si>
    <t>(al) = (n) - (ah) + (ag) + (ak)</t>
  </si>
  <si>
    <t>01</t>
  </si>
  <si>
    <t>03</t>
  </si>
  <si>
    <t>04</t>
  </si>
  <si>
    <t>05</t>
  </si>
  <si>
    <t>06</t>
  </si>
  <si>
    <t>menor preço</t>
  </si>
  <si>
    <t xml:space="preserve">Dispensa de Licitação </t>
  </si>
  <si>
    <t>26954/2016</t>
  </si>
  <si>
    <t>084/2015</t>
  </si>
  <si>
    <t>Registro de Preços (SEMEL)</t>
  </si>
  <si>
    <t>Adesão a Ata de Registro de Preços n.º 011/2015 (item 01), oriunda do Pregão SRP n.º 084/2015, realizada pela Secretaria Municipal de Esporte e Lazer, que tem como objeto a prestação de serviços de Limpeza e Conservação, conforme especificações contidas no Termo de referência Anexo I do Edital do citado Pregão.</t>
  </si>
  <si>
    <t>002/2016</t>
  </si>
  <si>
    <t>Prestação de serviços de arrecadação de receita pública.</t>
  </si>
  <si>
    <t>-</t>
  </si>
  <si>
    <t>TECSERV - Terceirização, Comércio e Serviços Ltda</t>
  </si>
  <si>
    <t>Banco do Brasil S/A - Setor Público</t>
  </si>
  <si>
    <t>NADA CONSTA</t>
  </si>
  <si>
    <t>33.90.39.00</t>
  </si>
  <si>
    <t>33.90.46.00</t>
  </si>
  <si>
    <t>19.09.2017</t>
  </si>
  <si>
    <t>14.840.259/0001-55</t>
  </si>
  <si>
    <t>20.09.2016</t>
  </si>
  <si>
    <t>00.000.000/5112-85</t>
  </si>
  <si>
    <t>1º</t>
  </si>
  <si>
    <t>Prorrogar a vigência por mais 01 ano.</t>
  </si>
  <si>
    <t>011/2015</t>
  </si>
  <si>
    <t>Secretaria Municipal de Esporte e Lazer - SEMEL</t>
  </si>
  <si>
    <t>D</t>
  </si>
  <si>
    <t>II, art. 24</t>
  </si>
  <si>
    <t>Aditivo</t>
  </si>
  <si>
    <t>001/2017</t>
  </si>
  <si>
    <t xml:space="preserve"> </t>
  </si>
  <si>
    <t>18.09.2017</t>
  </si>
  <si>
    <t>9129/2017</t>
  </si>
  <si>
    <t>002/2017</t>
  </si>
  <si>
    <t>Caixa Economica Federal - Setor Público</t>
  </si>
  <si>
    <t>00.360.305/0001-04</t>
  </si>
  <si>
    <t>VIII, art. 24</t>
  </si>
  <si>
    <t>R$ 2,75 (dois reais e setenta e cinco centavos) por documento recebido no Guichê; R$ 2,04 (dois reais e quatro centavos) por documento recebido na Rede Lotérica; R$ 0,84 (oitenta e quatro centavos) por documento recebido no Internet CAIXA; R$ 2,75 (dois reais e setenta e cinco centavos) por documento recebido no Auto-atendimento; R$ 2,04 (dois reais e quatro centavos) por documento recebido no Correspondente Caixa Aqui; R$ 0,30 (trinta centavos) por registro, na redisponibilização de arquivo retorno.</t>
  </si>
  <si>
    <t>21964/2017</t>
  </si>
  <si>
    <t>565/2016</t>
  </si>
  <si>
    <t>Registro de Preços (FUNDHACRE)</t>
  </si>
  <si>
    <t>Adesão a Ata de Registro de Preços n.º 003/2017, oriunda do Pregão SRP n.º 565/2016, realizada pela Fundação Hospital Estadual do Estado do Acre, que tem como objeto a contratação de empresa prestadora de serviços de locação de equipamentos de Informática.</t>
  </si>
  <si>
    <t>003/2017</t>
  </si>
  <si>
    <t>R. S. Freitas Jucá</t>
  </si>
  <si>
    <t>07.190.927/0001-80</t>
  </si>
  <si>
    <t>08.08.2017</t>
  </si>
  <si>
    <t>16.800,00</t>
  </si>
  <si>
    <t>07.08.2018</t>
  </si>
  <si>
    <t>Fundação Hospital Estadual do Acre - FUNDHACRE</t>
  </si>
  <si>
    <t>17.10.2017</t>
  </si>
  <si>
    <t>20.09.2017</t>
  </si>
  <si>
    <t>19.09.2018</t>
  </si>
  <si>
    <t>220/2017</t>
  </si>
  <si>
    <t>067/2017</t>
  </si>
  <si>
    <t>Pregão Presencial para Registro de Preços</t>
  </si>
  <si>
    <t>Prestação de Serviços de administração e fornecimento de créditos alimentícios por meio de cartões magnéticos, conforme especificações contidas no Termo de referência Anexo I do Edital.</t>
  </si>
  <si>
    <t>004/2017</t>
  </si>
  <si>
    <t>Ticket Serviços S/A</t>
  </si>
  <si>
    <t>47.866.934/0001-74</t>
  </si>
  <si>
    <t>72.900,00</t>
  </si>
  <si>
    <t>16.10.2018</t>
  </si>
  <si>
    <t>22.11.2018</t>
  </si>
  <si>
    <t>Manual de Referência - Anexo VI</t>
  </si>
  <si>
    <t>07</t>
  </si>
  <si>
    <t>08</t>
  </si>
  <si>
    <t>266/2017</t>
  </si>
  <si>
    <t>026/2017</t>
  </si>
  <si>
    <t xml:space="preserve">Tomada de Preços </t>
  </si>
  <si>
    <t>tecnica e preço</t>
  </si>
  <si>
    <t>Contratação de empresa para fornecimento do Sistema de Gestão Comercial e Operacional do Serviço de Água e Esgoto de Rio Branco – SAERB, contemplando disponibilização de rotinas necessárias, implantação, capacitação e manutenção do sistema, pelo período de 12 meses, renováveis de acordo com o previsto na Lei n.º 8.666/93.</t>
  </si>
  <si>
    <t>001/2018</t>
  </si>
  <si>
    <t>EOS Organização e Sistemas</t>
  </si>
  <si>
    <t>02.188.419/0001-44</t>
  </si>
  <si>
    <t>1º/03/2018</t>
  </si>
  <si>
    <t>05.03.2018</t>
  </si>
  <si>
    <t>04.03.2019</t>
  </si>
  <si>
    <t>41659/2017</t>
  </si>
  <si>
    <t>Registro de Preços (SEMCAS)</t>
  </si>
  <si>
    <t>Adesão a Ata de Registro de Preços n.º 001/2017, oriunda do Pregão SRP n.º 026/2017, realizada pela Secretaria Municipal de cidadania e Assistência Social - SEMCAS e, que tem como objeto a contratação de locação de impressora.</t>
  </si>
  <si>
    <t>002/2018</t>
  </si>
  <si>
    <t>15.03.2018</t>
  </si>
  <si>
    <t>14.03.2019</t>
  </si>
  <si>
    <t>Secretaria Municipal de Cidadania e Assistencia Social - SEMCAS</t>
  </si>
  <si>
    <t>09</t>
  </si>
  <si>
    <t>003/2018</t>
  </si>
  <si>
    <t>12.06.2018</t>
  </si>
  <si>
    <t>11.06.2019</t>
  </si>
  <si>
    <t>RP (101) /    RPI (110)</t>
  </si>
  <si>
    <t xml:space="preserve"> RPI (110)</t>
  </si>
  <si>
    <t>RPI (110)</t>
  </si>
  <si>
    <t>RP (101) /    RPI (110)/    CONV (107)</t>
  </si>
  <si>
    <t>Prorrogar a vigência por mais um período de 01 ano, a contar de seu vencimento.</t>
  </si>
  <si>
    <t>26.07.2018</t>
  </si>
  <si>
    <t>Prorrogar a vigência por mais um período de 01 ano, a contar de seu vencimento, bem como reajustar os valores cobrados pela prestação de serviços.</t>
  </si>
  <si>
    <t xml:space="preserve"> I - R$ 2,81 por documento recebido no Guichê; II - R$ 2,08 por documento recebido na Rede Lotérica; III - R$ 0,86 por documento recebido no Internet CAIXA; IV - R$ 2,81 por documento recebido no Auto-atendimento; V - R$ 2,08 por documento recebido no Correspondente Caixa Aqui; VI - R$ 0,31 por registro, na redisponibilização de arquivo retorno</t>
  </si>
  <si>
    <t>02.08.2018</t>
  </si>
  <si>
    <t>variável, conforme o serviço prestado</t>
  </si>
  <si>
    <t xml:space="preserve"> I - 2,1818%; II - 1,9607%; III - 2,3809%; IV - 2,1818%; V - 1,9607%; VI - 3,3333%</t>
  </si>
  <si>
    <t>30951/2018</t>
  </si>
  <si>
    <t xml:space="preserve">526/2017 </t>
  </si>
  <si>
    <t>Registro de Preços (Secretaria de Estado da Casa Civil)</t>
  </si>
  <si>
    <t>Adesão ao item 02 da Ata de Registro de Preços n.º 002/2018 oriunda do Pregão Presencial par Registro de Preços n.º 526/2017 (CPL 03), que tem como objeto a contratação de empresa especializada na prestação de serviços de transporte (do tipo locação), serviços comuns e coletivo, incluindo veículos com e sem condutor devidamente habilitados para transporte de pessoas em serviço, materiais, documentos e pequenas cargas.</t>
  </si>
  <si>
    <t>004/2018</t>
  </si>
  <si>
    <t>Omegacar Eireli - ME</t>
  </si>
  <si>
    <t>08.859.610/0001-57</t>
  </si>
  <si>
    <t>1º/10/2018</t>
  </si>
  <si>
    <t xml:space="preserve">28.788,00 </t>
  </si>
  <si>
    <t>Secretaria Estadual da Casa Civil</t>
  </si>
  <si>
    <t>PRESTAÇÃO DE CONTAS MENSAL - EXERCÍCIO 2019</t>
  </si>
  <si>
    <t>2º</t>
  </si>
  <si>
    <t>20.09.2018</t>
  </si>
  <si>
    <t>19.09.2019</t>
  </si>
  <si>
    <t>02</t>
  </si>
  <si>
    <t>41838/2018</t>
  </si>
  <si>
    <t>006/2018</t>
  </si>
  <si>
    <t>Contrato Único de Prestação de Serviço</t>
  </si>
  <si>
    <t>R$ 3,80 (três reais e oitenta centavos) por liquidações efetuadas no Terminal de Auto Atendimento – TAA, Internet, Gerenciador Financeiro, Correspondente Bancário, Canal PGT, CB Postal e outros canais aqui não listados; R$ 6,00 (seis reais) por liquidações na Central de Atendimento e R$ 2,00 (dois reais) por liquidação efetuadas na Lista de Débito.</t>
  </si>
  <si>
    <t>21.11.2019</t>
  </si>
  <si>
    <t>17.10.2018</t>
  </si>
  <si>
    <t>16.10.2019</t>
  </si>
  <si>
    <t>15.03.2019</t>
  </si>
  <si>
    <t>14.03.2020</t>
  </si>
  <si>
    <t>01.03.2019</t>
  </si>
  <si>
    <t>05.03.2019</t>
  </si>
  <si>
    <t>04.03.2020</t>
  </si>
  <si>
    <r>
      <t xml:space="preserve">ÓRGÃO/ENTIDADE/FUNDO: </t>
    </r>
    <r>
      <rPr>
        <b/>
        <sz val="11"/>
        <rFont val="Arial"/>
        <family val="2"/>
      </rPr>
      <t>SERVIÇO DE ÁGUA E ESGOTO DE RIO BRANCO - SAERB</t>
    </r>
  </si>
  <si>
    <r>
      <t xml:space="preserve">MÊS/ANO: </t>
    </r>
    <r>
      <rPr>
        <b/>
        <sz val="11"/>
        <rFont val="Arial"/>
        <family val="2"/>
      </rPr>
      <t>JANEIRO A MAIO/2019</t>
    </r>
  </si>
  <si>
    <r>
      <t xml:space="preserve">DATA DA ÚLTIMA ATUALIZAÇÃO: </t>
    </r>
    <r>
      <rPr>
        <b/>
        <sz val="11"/>
        <rFont val="Arial"/>
        <family val="2"/>
      </rPr>
      <t>04/06/2019</t>
    </r>
  </si>
  <si>
    <r>
      <t xml:space="preserve">Nome do titular do Órgão/Entidade/Fundo (no exercício do cargo): </t>
    </r>
    <r>
      <rPr>
        <b/>
        <sz val="10"/>
        <rFont val="Arial"/>
        <family val="2"/>
      </rPr>
      <t>Raimundo Correia da Costa</t>
    </r>
    <r>
      <rPr>
        <sz val="10"/>
        <rFont val="Arial"/>
        <family val="2"/>
      </rPr>
      <t xml:space="preserve"> - Diretor Presidente - Decreto Municipal n.º 576/2019</t>
    </r>
  </si>
  <si>
    <r>
      <t xml:space="preserve">Nome do responsável pela elaboração: </t>
    </r>
    <r>
      <rPr>
        <b/>
        <sz val="10"/>
        <rFont val="Arial"/>
        <family val="2"/>
      </rPr>
      <t>Rutileny Cristina de Brito Lima Bastos</t>
    </r>
    <r>
      <rPr>
        <sz val="10"/>
        <rFont val="Arial"/>
        <family val="2"/>
      </rPr>
      <t xml:space="preserve"> - Agente Administrativo - matrícula n.º 700096</t>
    </r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</si>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</sst>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08">
    <xf numFmtId="0" fontId="0" fillId="0" borderId="0" xfId="0"/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43" fontId="1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3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right" vertical="center" wrapText="1"/>
    </xf>
    <xf numFmtId="43" fontId="1" fillId="0" borderId="1" xfId="1" applyFont="1" applyFill="1" applyBorder="1" applyAlignment="1">
      <alignment horizontal="righ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3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/>
    </xf>
    <xf numFmtId="49" fontId="3" fillId="0" borderId="14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44" fontId="4" fillId="0" borderId="0" xfId="2" applyFont="1" applyFill="1" applyAlignment="1">
      <alignment vertical="center"/>
    </xf>
    <xf numFmtId="44" fontId="5" fillId="0" borderId="0" xfId="2" applyFont="1" applyFill="1" applyAlignment="1">
      <alignment vertical="center"/>
    </xf>
    <xf numFmtId="44" fontId="4" fillId="0" borderId="0" xfId="2" applyFont="1" applyFill="1" applyAlignment="1">
      <alignment horizontal="center" vertical="center"/>
    </xf>
    <xf numFmtId="44" fontId="4" fillId="0" borderId="0" xfId="2" applyFont="1" applyFill="1" applyAlignment="1">
      <alignment horizontal="left" vertical="center"/>
    </xf>
    <xf numFmtId="44" fontId="5" fillId="0" borderId="0" xfId="2" applyFont="1" applyFill="1" applyBorder="1" applyAlignment="1">
      <alignment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14" xfId="2" applyFont="1" applyFill="1" applyBorder="1" applyAlignment="1">
      <alignment horizontal="center" vertical="center" wrapText="1"/>
    </xf>
    <xf numFmtId="44" fontId="1" fillId="0" borderId="1" xfId="2" applyFont="1" applyFill="1" applyBorder="1" applyAlignment="1">
      <alignment horizontal="right" vertical="center" wrapText="1"/>
    </xf>
    <xf numFmtId="44" fontId="1" fillId="0" borderId="0" xfId="2" applyFont="1" applyFill="1" applyAlignment="1">
      <alignment vertical="center"/>
    </xf>
    <xf numFmtId="49" fontId="1" fillId="0" borderId="1" xfId="2" applyNumberFormat="1" applyFont="1" applyFill="1" applyBorder="1" applyAlignment="1">
      <alignment horizontal="justify" vertical="center" wrapText="1"/>
    </xf>
    <xf numFmtId="44" fontId="1" fillId="0" borderId="4" xfId="2" applyFont="1" applyFill="1" applyBorder="1" applyAlignment="1">
      <alignment horizontal="right" vertical="center" wrapText="1"/>
    </xf>
    <xf numFmtId="44" fontId="1" fillId="0" borderId="1" xfId="2" applyFont="1" applyFill="1" applyBorder="1" applyAlignment="1">
      <alignment horizontal="center" vertical="center"/>
    </xf>
    <xf numFmtId="44" fontId="1" fillId="0" borderId="1" xfId="2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left" vertical="center"/>
    </xf>
    <xf numFmtId="3" fontId="1" fillId="0" borderId="8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center"/>
    </xf>
    <xf numFmtId="49" fontId="1" fillId="0" borderId="8" xfId="2" applyNumberFormat="1" applyFont="1" applyFill="1" applyBorder="1" applyAlignment="1">
      <alignment horizontal="justify" vertical="center"/>
    </xf>
    <xf numFmtId="4" fontId="1" fillId="0" borderId="8" xfId="0" applyNumberFormat="1" applyFont="1" applyFill="1" applyBorder="1" applyAlignment="1">
      <alignment horizontal="center" vertical="center"/>
    </xf>
    <xf numFmtId="44" fontId="1" fillId="0" borderId="8" xfId="2" applyFont="1" applyFill="1" applyBorder="1" applyAlignment="1">
      <alignment horizontal="right" vertical="center" wrapText="1"/>
    </xf>
    <xf numFmtId="44" fontId="1" fillId="0" borderId="8" xfId="2" applyFont="1" applyFill="1" applyBorder="1" applyAlignment="1">
      <alignment horizontal="center" vertical="center"/>
    </xf>
    <xf numFmtId="44" fontId="1" fillId="0" borderId="8" xfId="2" applyFont="1" applyFill="1" applyBorder="1" applyAlignment="1">
      <alignment vertical="center"/>
    </xf>
    <xf numFmtId="44" fontId="1" fillId="0" borderId="8" xfId="2" applyFont="1" applyFill="1" applyBorder="1" applyAlignment="1">
      <alignment horizontal="center" vertical="center" wrapText="1"/>
    </xf>
    <xf numFmtId="14" fontId="1" fillId="0" borderId="8" xfId="0" applyNumberFormat="1" applyFont="1" applyFill="1" applyBorder="1" applyAlignment="1">
      <alignment horizontal="center" vertical="center"/>
    </xf>
    <xf numFmtId="43" fontId="3" fillId="0" borderId="9" xfId="1" applyFont="1" applyFill="1" applyBorder="1" applyAlignment="1">
      <alignment vertical="center" wrapText="1"/>
    </xf>
    <xf numFmtId="44" fontId="3" fillId="0" borderId="9" xfId="2" applyFont="1" applyFill="1" applyBorder="1" applyAlignment="1">
      <alignment vertical="center" wrapText="1"/>
    </xf>
    <xf numFmtId="43" fontId="3" fillId="0" borderId="9" xfId="1" applyFont="1" applyFill="1" applyBorder="1" applyAlignment="1">
      <alignment horizontal="center" vertical="center" wrapText="1"/>
    </xf>
    <xf numFmtId="43" fontId="3" fillId="0" borderId="9" xfId="1" applyFont="1" applyFill="1" applyBorder="1" applyAlignment="1">
      <alignment horizontal="center" vertical="center"/>
    </xf>
    <xf numFmtId="43" fontId="3" fillId="0" borderId="11" xfId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44" fontId="1" fillId="0" borderId="4" xfId="2" applyFont="1" applyFill="1" applyBorder="1" applyAlignment="1">
      <alignment horizontal="center" vertical="center"/>
    </xf>
    <xf numFmtId="44" fontId="1" fillId="0" borderId="1" xfId="2" applyFont="1" applyFill="1" applyBorder="1" applyAlignment="1">
      <alignment horizontal="center" vertical="center"/>
    </xf>
    <xf numFmtId="3" fontId="1" fillId="0" borderId="4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44" fontId="3" fillId="0" borderId="1" xfId="2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3" fontId="1" fillId="0" borderId="4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43" fontId="3" fillId="0" borderId="16" xfId="1" applyFont="1" applyFill="1" applyBorder="1" applyAlignment="1">
      <alignment horizontal="center" vertical="center" wrapText="1"/>
    </xf>
    <xf numFmtId="43" fontId="3" fillId="0" borderId="10" xfId="1" applyFont="1" applyFill="1" applyBorder="1" applyAlignment="1">
      <alignment horizontal="center" vertical="center" wrapText="1"/>
    </xf>
    <xf numFmtId="43" fontId="3" fillId="0" borderId="12" xfId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44" fontId="1" fillId="0" borderId="4" xfId="2" applyFont="1" applyFill="1" applyBorder="1" applyAlignment="1">
      <alignment horizontal="center" vertical="center" wrapText="1"/>
    </xf>
    <xf numFmtId="44" fontId="1" fillId="0" borderId="1" xfId="2" applyFont="1" applyFill="1" applyBorder="1" applyAlignment="1">
      <alignment horizontal="center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171450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0</xdr:row>
      <xdr:rowOff>76200</xdr:rowOff>
    </xdr:from>
    <xdr:to>
      <xdr:col>1</xdr:col>
      <xdr:colOff>565824</xdr:colOff>
      <xdr:row>2</xdr:row>
      <xdr:rowOff>161925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0" y="76200"/>
          <a:ext cx="451524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35"/>
  <sheetViews>
    <sheetView tabSelected="1" zoomScaleNormal="100" zoomScaleSheetLayoutView="100" workbookViewId="0">
      <selection activeCell="C8" sqref="C8"/>
    </sheetView>
  </sheetViews>
  <sheetFormatPr defaultRowHeight="12.75" x14ac:dyDescent="0.25"/>
  <cols>
    <col min="1" max="1" width="6.85546875" style="7" customWidth="1"/>
    <col min="2" max="2" width="14.140625" style="7" bestFit="1" customWidth="1"/>
    <col min="3" max="3" width="11.5703125" style="7" customWidth="1"/>
    <col min="4" max="4" width="31.42578125" style="7" customWidth="1"/>
    <col min="5" max="5" width="13.85546875" style="7" bestFit="1" customWidth="1"/>
    <col min="6" max="6" width="56.28515625" style="6" customWidth="1"/>
    <col min="7" max="7" width="18.140625" style="7" customWidth="1"/>
    <col min="8" max="8" width="14.85546875" style="7" customWidth="1"/>
    <col min="9" max="10" width="14.42578125" style="7" bestFit="1" customWidth="1"/>
    <col min="11" max="11" width="12" style="40" bestFit="1" customWidth="1"/>
    <col min="12" max="12" width="47.7109375" style="40" bestFit="1" customWidth="1"/>
    <col min="13" max="13" width="18.7109375" style="7" bestFit="1" customWidth="1"/>
    <col min="14" max="14" width="10.28515625" style="7" bestFit="1" customWidth="1"/>
    <col min="15" max="15" width="48.85546875" style="50" customWidth="1"/>
    <col min="16" max="16" width="12" style="7" customWidth="1"/>
    <col min="17" max="17" width="10.140625" style="7" bestFit="1" customWidth="1"/>
    <col min="18" max="18" width="12.7109375" style="7" customWidth="1"/>
    <col min="19" max="19" width="19.7109375" style="7" bestFit="1" customWidth="1"/>
    <col min="20" max="20" width="17.7109375" style="7" customWidth="1"/>
    <col min="21" max="21" width="12.7109375" style="7" customWidth="1"/>
    <col min="22" max="22" width="13.85546875" style="7" customWidth="1"/>
    <col min="23" max="23" width="13.28515625" style="7" customWidth="1"/>
    <col min="24" max="25" width="8.5703125" style="7" bestFit="1" customWidth="1"/>
    <col min="26" max="26" width="10.28515625" style="7" bestFit="1" customWidth="1"/>
    <col min="27" max="27" width="14.42578125" style="7" bestFit="1" customWidth="1"/>
    <col min="28" max="28" width="41.42578125" style="7" bestFit="1" customWidth="1"/>
    <col min="29" max="29" width="10.140625" style="7" bestFit="1" customWidth="1"/>
    <col min="30" max="30" width="11.42578125" style="7" bestFit="1" customWidth="1"/>
    <col min="31" max="31" width="10.28515625" style="7" bestFit="1" customWidth="1"/>
    <col min="32" max="32" width="10" style="7" bestFit="1" customWidth="1"/>
    <col min="33" max="33" width="10.28515625" style="50" bestFit="1" customWidth="1"/>
    <col min="34" max="34" width="10" style="50" bestFit="1" customWidth="1"/>
    <col min="35" max="35" width="11.7109375" style="7" customWidth="1"/>
    <col min="36" max="36" width="10.5703125" style="7" customWidth="1"/>
    <col min="37" max="37" width="24.5703125" style="7" customWidth="1"/>
    <col min="38" max="38" width="36.85546875" style="7" customWidth="1"/>
    <col min="39" max="39" width="17.42578125" style="50" bestFit="1" customWidth="1"/>
    <col min="40" max="40" width="14.7109375" style="50" bestFit="1" customWidth="1"/>
    <col min="41" max="41" width="17.28515625" style="50" bestFit="1" customWidth="1"/>
    <col min="42" max="44" width="11.5703125" style="7" customWidth="1"/>
    <col min="45" max="45" width="13.85546875" style="7" customWidth="1"/>
    <col min="46" max="46" width="43.42578125" style="7" bestFit="1" customWidth="1"/>
    <col min="47" max="47" width="14.5703125" style="7" customWidth="1"/>
    <col min="48" max="48" width="15.5703125" style="7" customWidth="1"/>
    <col min="49" max="49" width="16.28515625" style="7" customWidth="1"/>
    <col min="50" max="50" width="13.85546875" style="7" customWidth="1"/>
    <col min="51" max="51" width="13.7109375" style="7" customWidth="1"/>
    <col min="52" max="52" width="13.28515625" style="7" customWidth="1"/>
    <col min="53" max="53" width="12.28515625" style="7" customWidth="1"/>
    <col min="54" max="54" width="14.5703125" style="7" customWidth="1"/>
    <col min="55" max="55" width="19.42578125" style="7" bestFit="1" customWidth="1"/>
    <col min="56" max="60" width="14.42578125" style="7" bestFit="1" customWidth="1"/>
    <col min="61" max="61" width="18.140625" style="7" customWidth="1"/>
    <col min="62" max="62" width="15" style="7" customWidth="1"/>
    <col min="63" max="65" width="14.42578125" style="7" bestFit="1" customWidth="1"/>
    <col min="66" max="16384" width="9.140625" style="7"/>
  </cols>
  <sheetData>
    <row r="1" spans="1:65" s="11" customFormat="1" ht="15" x14ac:dyDescent="0.25">
      <c r="F1" s="12"/>
      <c r="K1" s="16"/>
      <c r="L1" s="16"/>
      <c r="O1" s="42"/>
      <c r="AG1" s="42"/>
      <c r="AH1" s="42"/>
      <c r="AM1" s="42"/>
      <c r="AN1" s="42"/>
      <c r="AO1" s="4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</row>
    <row r="2" spans="1:65" s="11" customFormat="1" ht="15" x14ac:dyDescent="0.25">
      <c r="F2" s="12"/>
      <c r="K2" s="16"/>
      <c r="L2" s="16"/>
      <c r="O2" s="42"/>
      <c r="AG2" s="42"/>
      <c r="AH2" s="42"/>
      <c r="AM2" s="42"/>
      <c r="AN2" s="42"/>
      <c r="AO2" s="4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</row>
    <row r="3" spans="1:65" s="11" customFormat="1" ht="15" x14ac:dyDescent="0.25">
      <c r="F3" s="12"/>
      <c r="K3" s="16"/>
      <c r="L3" s="16"/>
      <c r="O3" s="42"/>
      <c r="AG3" s="42"/>
      <c r="AH3" s="42"/>
      <c r="AM3" s="42"/>
      <c r="AN3" s="42"/>
      <c r="AO3" s="4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</row>
    <row r="4" spans="1:65" s="16" customFormat="1" ht="15" x14ac:dyDescent="0.25">
      <c r="A4" s="16" t="s">
        <v>50</v>
      </c>
      <c r="F4" s="37"/>
      <c r="O4" s="43"/>
      <c r="AG4" s="43"/>
      <c r="AH4" s="43"/>
      <c r="AM4" s="43"/>
      <c r="AN4" s="43"/>
      <c r="AO4" s="43"/>
    </row>
    <row r="5" spans="1:65" s="11" customFormat="1" ht="15" x14ac:dyDescent="0.25">
      <c r="B5" s="13"/>
      <c r="C5" s="13"/>
      <c r="D5" s="13"/>
      <c r="E5" s="13"/>
      <c r="F5" s="12"/>
      <c r="G5" s="13"/>
      <c r="H5" s="13"/>
      <c r="I5" s="13"/>
      <c r="J5" s="13"/>
      <c r="K5" s="39"/>
      <c r="L5" s="16"/>
      <c r="M5" s="13"/>
      <c r="N5" s="13"/>
      <c r="O5" s="44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44"/>
      <c r="AH5" s="44"/>
      <c r="AI5" s="13"/>
      <c r="AJ5" s="13"/>
      <c r="AK5" s="13"/>
      <c r="AL5" s="13"/>
      <c r="AM5" s="44"/>
      <c r="AN5" s="44"/>
      <c r="AO5" s="44"/>
      <c r="AP5" s="13"/>
      <c r="AQ5" s="13"/>
      <c r="AR5" s="13"/>
      <c r="AT5" s="13"/>
      <c r="AU5" s="13"/>
      <c r="AV5" s="13"/>
      <c r="AW5" s="13"/>
      <c r="AX5" s="13"/>
      <c r="AY5" s="13"/>
      <c r="AZ5" s="13"/>
      <c r="BA5" s="13"/>
    </row>
    <row r="6" spans="1:65" s="16" customFormat="1" ht="15" x14ac:dyDescent="0.25">
      <c r="A6" s="16" t="s">
        <v>247</v>
      </c>
      <c r="F6" s="37"/>
      <c r="O6" s="43"/>
      <c r="AG6" s="43"/>
      <c r="AH6" s="43"/>
      <c r="AM6" s="43"/>
      <c r="AN6" s="43"/>
      <c r="AO6" s="43"/>
    </row>
    <row r="7" spans="1:65" s="11" customFormat="1" ht="15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  <c r="K7" s="37"/>
      <c r="L7" s="16"/>
      <c r="M7" s="12"/>
      <c r="N7" s="12"/>
      <c r="O7" s="45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45"/>
      <c r="AH7" s="45"/>
      <c r="AI7" s="12"/>
      <c r="AJ7" s="12"/>
      <c r="AK7" s="12"/>
      <c r="AL7" s="12"/>
      <c r="AM7" s="45"/>
      <c r="AN7" s="45"/>
      <c r="AO7" s="45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</row>
    <row r="8" spans="1:65" s="11" customFormat="1" ht="15" x14ac:dyDescent="0.25">
      <c r="A8" s="11" t="s">
        <v>104</v>
      </c>
      <c r="F8" s="12"/>
      <c r="K8" s="37"/>
      <c r="L8" s="16"/>
      <c r="M8" s="12"/>
      <c r="N8" s="12"/>
      <c r="O8" s="45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45"/>
      <c r="AH8" s="45"/>
      <c r="AI8" s="12"/>
      <c r="AJ8" s="12"/>
      <c r="AK8" s="12"/>
      <c r="AL8" s="12"/>
      <c r="AM8" s="45"/>
      <c r="AN8" s="45"/>
      <c r="AO8" s="45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</row>
    <row r="9" spans="1:65" s="11" customFormat="1" ht="15" x14ac:dyDescent="0.25">
      <c r="A9" s="11" t="s">
        <v>201</v>
      </c>
      <c r="F9" s="12"/>
      <c r="G9" s="12"/>
      <c r="H9" s="12"/>
      <c r="I9" s="12"/>
      <c r="J9" s="12"/>
      <c r="K9" s="37"/>
      <c r="L9" s="16"/>
      <c r="M9" s="12"/>
      <c r="N9" s="12"/>
      <c r="O9" s="45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45"/>
      <c r="AH9" s="45"/>
      <c r="AI9" s="12"/>
      <c r="AJ9" s="12"/>
      <c r="AK9" s="12"/>
      <c r="AL9" s="12"/>
      <c r="AM9" s="45"/>
      <c r="AN9" s="45"/>
      <c r="AO9" s="45"/>
      <c r="AP9" s="12"/>
      <c r="AQ9" s="12"/>
      <c r="AR9" s="12"/>
      <c r="AS9" s="12"/>
      <c r="AT9" s="13"/>
      <c r="AU9" s="13"/>
      <c r="AV9" s="13"/>
      <c r="AW9" s="13"/>
      <c r="AX9" s="13"/>
      <c r="AY9" s="13"/>
      <c r="AZ9" s="13"/>
      <c r="BA9" s="13"/>
      <c r="BB9" s="13"/>
    </row>
    <row r="10" spans="1:65" s="11" customFormat="1" ht="15" x14ac:dyDescent="0.25">
      <c r="B10" s="13"/>
      <c r="C10" s="13"/>
      <c r="D10" s="13"/>
      <c r="E10" s="13"/>
      <c r="F10" s="12"/>
      <c r="G10" s="13"/>
      <c r="H10" s="13"/>
      <c r="I10" s="13"/>
      <c r="J10" s="13"/>
      <c r="K10" s="39"/>
      <c r="L10" s="16"/>
      <c r="M10" s="13"/>
      <c r="N10" s="13"/>
      <c r="O10" s="44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44"/>
      <c r="AH10" s="44"/>
      <c r="AI10" s="13"/>
      <c r="AJ10" s="13"/>
      <c r="AK10" s="13"/>
      <c r="AL10" s="13"/>
      <c r="AM10" s="44"/>
      <c r="AN10" s="44"/>
      <c r="AO10" s="44"/>
      <c r="AP10" s="13"/>
      <c r="AQ10" s="13"/>
      <c r="AR10" s="13"/>
      <c r="AS10" s="13"/>
    </row>
    <row r="11" spans="1:65" s="11" customFormat="1" ht="15" x14ac:dyDescent="0.25">
      <c r="A11" s="11" t="s">
        <v>264</v>
      </c>
      <c r="F11" s="12"/>
      <c r="K11" s="16"/>
      <c r="L11" s="16"/>
      <c r="O11" s="42"/>
      <c r="AG11" s="42"/>
      <c r="AH11" s="42"/>
      <c r="AM11" s="42"/>
      <c r="AN11" s="42"/>
      <c r="AO11" s="42"/>
    </row>
    <row r="12" spans="1:65" s="11" customFormat="1" ht="15" x14ac:dyDescent="0.25">
      <c r="A12" s="12" t="s">
        <v>265</v>
      </c>
      <c r="B12" s="12"/>
      <c r="C12" s="12"/>
      <c r="D12" s="12"/>
      <c r="E12" s="12"/>
      <c r="F12" s="12"/>
      <c r="G12" s="12"/>
      <c r="H12" s="12"/>
      <c r="I12" s="12"/>
      <c r="J12" s="12"/>
      <c r="K12" s="37"/>
      <c r="L12" s="16"/>
      <c r="M12" s="12"/>
      <c r="N12" s="12"/>
      <c r="O12" s="45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G12" s="42"/>
      <c r="AH12" s="42"/>
      <c r="AM12" s="42"/>
      <c r="AN12" s="42"/>
      <c r="AO12" s="42"/>
    </row>
    <row r="13" spans="1:65" s="11" customFormat="1" ht="15" x14ac:dyDescent="0.25">
      <c r="A13" s="12" t="s">
        <v>266</v>
      </c>
      <c r="B13" s="12"/>
      <c r="C13" s="12"/>
      <c r="D13" s="12"/>
      <c r="E13" s="12"/>
      <c r="F13" s="12"/>
      <c r="G13" s="12"/>
      <c r="H13" s="12"/>
      <c r="I13" s="12"/>
      <c r="J13" s="12"/>
      <c r="K13" s="37"/>
      <c r="L13" s="16"/>
      <c r="M13" s="12"/>
      <c r="N13" s="12"/>
      <c r="O13" s="45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G13" s="42"/>
      <c r="AH13" s="42"/>
      <c r="AM13" s="42"/>
      <c r="AN13" s="42"/>
      <c r="AO13" s="42"/>
    </row>
    <row r="14" spans="1:65" s="11" customFormat="1" ht="15" x14ac:dyDescent="0.25">
      <c r="A14" s="11" t="s">
        <v>169</v>
      </c>
      <c r="B14" s="13"/>
      <c r="C14" s="13"/>
      <c r="D14" s="13"/>
      <c r="E14" s="13"/>
      <c r="F14" s="12"/>
      <c r="G14" s="13"/>
      <c r="H14" s="13"/>
      <c r="I14" s="13"/>
      <c r="J14" s="13"/>
      <c r="K14" s="39"/>
      <c r="L14" s="16"/>
      <c r="M14" s="13"/>
      <c r="N14" s="13"/>
      <c r="O14" s="44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44"/>
      <c r="AH14" s="44"/>
      <c r="AI14" s="13"/>
      <c r="AJ14" s="13"/>
      <c r="AK14" s="13"/>
      <c r="AL14" s="13"/>
      <c r="AM14" s="44"/>
      <c r="AN14" s="44"/>
      <c r="AO14" s="44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</row>
    <row r="15" spans="1:65" s="11" customFormat="1" ht="15.75" thickBot="1" x14ac:dyDescent="0.3">
      <c r="A15" s="15" t="s">
        <v>78</v>
      </c>
      <c r="B15" s="14"/>
      <c r="C15" s="14"/>
      <c r="D15" s="14"/>
      <c r="E15" s="14"/>
      <c r="F15" s="38"/>
      <c r="G15" s="14"/>
      <c r="H15" s="14"/>
      <c r="I15" s="14"/>
      <c r="J15" s="14"/>
      <c r="K15" s="14"/>
      <c r="L15" s="14"/>
      <c r="M15" s="14"/>
      <c r="N15" s="14"/>
      <c r="O15" s="46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46"/>
      <c r="AH15" s="46"/>
      <c r="AI15" s="14"/>
      <c r="AJ15" s="14"/>
      <c r="AK15" s="14"/>
      <c r="AL15" s="14"/>
      <c r="AM15" s="46"/>
      <c r="AN15" s="46"/>
      <c r="AO15" s="46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</row>
    <row r="16" spans="1:65" x14ac:dyDescent="0.25">
      <c r="A16" s="91" t="s">
        <v>53</v>
      </c>
      <c r="B16" s="73" t="s">
        <v>21</v>
      </c>
      <c r="C16" s="73"/>
      <c r="D16" s="73"/>
      <c r="E16" s="73"/>
      <c r="F16" s="73"/>
      <c r="G16" s="73"/>
      <c r="H16" s="30"/>
      <c r="I16" s="30"/>
      <c r="J16" s="30"/>
      <c r="K16" s="73" t="s">
        <v>79</v>
      </c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 t="s">
        <v>83</v>
      </c>
      <c r="AQ16" s="73"/>
      <c r="AR16" s="73"/>
      <c r="AS16" s="73"/>
      <c r="AT16" s="73"/>
      <c r="AU16" s="73"/>
      <c r="AV16" s="73" t="s">
        <v>103</v>
      </c>
      <c r="AW16" s="73"/>
      <c r="AX16" s="73"/>
      <c r="AY16" s="73"/>
      <c r="AZ16" s="73"/>
      <c r="BA16" s="73"/>
      <c r="BB16" s="73" t="s">
        <v>80</v>
      </c>
      <c r="BC16" s="73"/>
      <c r="BD16" s="73"/>
      <c r="BE16" s="73"/>
      <c r="BF16" s="73"/>
      <c r="BG16" s="73"/>
      <c r="BH16" s="73"/>
      <c r="BI16" s="73"/>
      <c r="BJ16" s="73"/>
      <c r="BK16" s="73"/>
      <c r="BL16" s="73"/>
      <c r="BM16" s="90"/>
    </row>
    <row r="17" spans="1:65" x14ac:dyDescent="0.25">
      <c r="A17" s="92"/>
      <c r="B17" s="89"/>
      <c r="C17" s="89"/>
      <c r="D17" s="89"/>
      <c r="E17" s="89"/>
      <c r="F17" s="89"/>
      <c r="G17" s="89"/>
      <c r="H17" s="89" t="s">
        <v>123</v>
      </c>
      <c r="I17" s="89"/>
      <c r="J17" s="89"/>
      <c r="K17" s="89" t="s">
        <v>51</v>
      </c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 t="s">
        <v>114</v>
      </c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 t="s">
        <v>106</v>
      </c>
      <c r="AJ17" s="89"/>
      <c r="AK17" s="89"/>
      <c r="AL17" s="89" t="s">
        <v>52</v>
      </c>
      <c r="AM17" s="89"/>
      <c r="AN17" s="89"/>
      <c r="AO17" s="89"/>
      <c r="AP17" s="89" t="s">
        <v>85</v>
      </c>
      <c r="AQ17" s="89" t="s">
        <v>122</v>
      </c>
      <c r="AR17" s="89"/>
      <c r="AS17" s="89" t="s">
        <v>86</v>
      </c>
      <c r="AT17" s="89" t="s">
        <v>84</v>
      </c>
      <c r="AU17" s="89" t="s">
        <v>87</v>
      </c>
      <c r="AV17" s="89" t="s">
        <v>92</v>
      </c>
      <c r="AW17" s="89" t="s">
        <v>93</v>
      </c>
      <c r="AX17" s="89" t="s">
        <v>94</v>
      </c>
      <c r="AY17" s="89" t="s">
        <v>96</v>
      </c>
      <c r="AZ17" s="89" t="s">
        <v>95</v>
      </c>
      <c r="BA17" s="89" t="s">
        <v>96</v>
      </c>
      <c r="BB17" s="89" t="s">
        <v>1</v>
      </c>
      <c r="BC17" s="89" t="s">
        <v>58</v>
      </c>
      <c r="BD17" s="74" t="s">
        <v>62</v>
      </c>
      <c r="BE17" s="74"/>
      <c r="BF17" s="74"/>
      <c r="BG17" s="74" t="s">
        <v>65</v>
      </c>
      <c r="BH17" s="74"/>
      <c r="BI17" s="89" t="s">
        <v>135</v>
      </c>
      <c r="BJ17" s="89" t="s">
        <v>136</v>
      </c>
      <c r="BK17" s="74" t="s">
        <v>68</v>
      </c>
      <c r="BL17" s="74"/>
      <c r="BM17" s="75"/>
    </row>
    <row r="18" spans="1:65" x14ac:dyDescent="0.25">
      <c r="A18" s="92"/>
      <c r="B18" s="89"/>
      <c r="C18" s="89"/>
      <c r="D18" s="89"/>
      <c r="E18" s="89"/>
      <c r="F18" s="89"/>
      <c r="G18" s="89"/>
      <c r="H18" s="89" t="s">
        <v>121</v>
      </c>
      <c r="I18" s="89" t="s">
        <v>122</v>
      </c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 t="s">
        <v>105</v>
      </c>
      <c r="AD18" s="89"/>
      <c r="AE18" s="89" t="s">
        <v>108</v>
      </c>
      <c r="AF18" s="89"/>
      <c r="AG18" s="89"/>
      <c r="AH18" s="89"/>
      <c r="AI18" s="89" t="s">
        <v>107</v>
      </c>
      <c r="AJ18" s="89"/>
      <c r="AK18" s="89"/>
      <c r="AL18" s="17"/>
      <c r="AM18" s="94" t="s">
        <v>115</v>
      </c>
      <c r="AN18" s="94"/>
      <c r="AO18" s="94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74"/>
      <c r="BE18" s="74"/>
      <c r="BF18" s="74"/>
      <c r="BG18" s="74"/>
      <c r="BH18" s="74"/>
      <c r="BI18" s="89"/>
      <c r="BJ18" s="89"/>
      <c r="BK18" s="74"/>
      <c r="BL18" s="74"/>
      <c r="BM18" s="75"/>
    </row>
    <row r="19" spans="1:65" ht="38.25" x14ac:dyDescent="0.25">
      <c r="A19" s="92"/>
      <c r="B19" s="17" t="s">
        <v>6</v>
      </c>
      <c r="C19" s="17" t="s">
        <v>7</v>
      </c>
      <c r="D19" s="17" t="s">
        <v>0</v>
      </c>
      <c r="E19" s="17" t="s">
        <v>1</v>
      </c>
      <c r="F19" s="17" t="s">
        <v>2</v>
      </c>
      <c r="G19" s="17" t="s">
        <v>8</v>
      </c>
      <c r="H19" s="89"/>
      <c r="I19" s="17" t="s">
        <v>59</v>
      </c>
      <c r="J19" s="17" t="s">
        <v>60</v>
      </c>
      <c r="K19" s="26" t="s">
        <v>9</v>
      </c>
      <c r="L19" s="17" t="s">
        <v>3</v>
      </c>
      <c r="M19" s="17" t="s">
        <v>19</v>
      </c>
      <c r="N19" s="17" t="s">
        <v>10</v>
      </c>
      <c r="O19" s="47" t="s">
        <v>48</v>
      </c>
      <c r="P19" s="17" t="s">
        <v>14</v>
      </c>
      <c r="Q19" s="17" t="s">
        <v>13</v>
      </c>
      <c r="R19" s="17" t="s">
        <v>12</v>
      </c>
      <c r="S19" s="17" t="s">
        <v>4</v>
      </c>
      <c r="T19" s="17" t="s">
        <v>82</v>
      </c>
      <c r="U19" s="17" t="s">
        <v>54</v>
      </c>
      <c r="V19" s="17" t="s">
        <v>55</v>
      </c>
      <c r="W19" s="17" t="s">
        <v>5</v>
      </c>
      <c r="X19" s="17" t="s">
        <v>1</v>
      </c>
      <c r="Y19" s="17" t="s">
        <v>118</v>
      </c>
      <c r="Z19" s="17" t="s">
        <v>10</v>
      </c>
      <c r="AA19" s="17" t="s">
        <v>14</v>
      </c>
      <c r="AB19" s="17" t="s">
        <v>11</v>
      </c>
      <c r="AC19" s="17" t="s">
        <v>13</v>
      </c>
      <c r="AD19" s="17" t="s">
        <v>12</v>
      </c>
      <c r="AE19" s="17" t="s">
        <v>15</v>
      </c>
      <c r="AF19" s="17" t="s">
        <v>16</v>
      </c>
      <c r="AG19" s="47" t="s">
        <v>17</v>
      </c>
      <c r="AH19" s="47" t="s">
        <v>18</v>
      </c>
      <c r="AI19" s="17" t="s">
        <v>113</v>
      </c>
      <c r="AJ19" s="17" t="s">
        <v>112</v>
      </c>
      <c r="AK19" s="17" t="s">
        <v>111</v>
      </c>
      <c r="AL19" s="17" t="s">
        <v>22</v>
      </c>
      <c r="AM19" s="47" t="s">
        <v>133</v>
      </c>
      <c r="AN19" s="47" t="s">
        <v>134</v>
      </c>
      <c r="AO19" s="47" t="s">
        <v>20</v>
      </c>
      <c r="AP19" s="89"/>
      <c r="AQ19" s="17" t="s">
        <v>59</v>
      </c>
      <c r="AR19" s="17" t="s">
        <v>60</v>
      </c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27" t="s">
        <v>59</v>
      </c>
      <c r="BE19" s="27" t="s">
        <v>60</v>
      </c>
      <c r="BF19" s="27" t="s">
        <v>61</v>
      </c>
      <c r="BG19" s="27" t="s">
        <v>63</v>
      </c>
      <c r="BH19" s="17" t="s">
        <v>64</v>
      </c>
      <c r="BI19" s="89"/>
      <c r="BJ19" s="89"/>
      <c r="BK19" s="27" t="s">
        <v>59</v>
      </c>
      <c r="BL19" s="27" t="s">
        <v>67</v>
      </c>
      <c r="BM19" s="31" t="s">
        <v>66</v>
      </c>
    </row>
    <row r="20" spans="1:65" ht="13.5" thickBot="1" x14ac:dyDescent="0.3">
      <c r="A20" s="93"/>
      <c r="B20" s="32" t="s">
        <v>23</v>
      </c>
      <c r="C20" s="32" t="s">
        <v>24</v>
      </c>
      <c r="D20" s="33" t="s">
        <v>47</v>
      </c>
      <c r="E20" s="32" t="s">
        <v>25</v>
      </c>
      <c r="F20" s="32" t="s">
        <v>26</v>
      </c>
      <c r="G20" s="32" t="s">
        <v>27</v>
      </c>
      <c r="H20" s="32" t="s">
        <v>28</v>
      </c>
      <c r="I20" s="32" t="s">
        <v>29</v>
      </c>
      <c r="J20" s="32" t="s">
        <v>30</v>
      </c>
      <c r="K20" s="33" t="s">
        <v>31</v>
      </c>
      <c r="L20" s="32" t="s">
        <v>32</v>
      </c>
      <c r="M20" s="32" t="s">
        <v>33</v>
      </c>
      <c r="N20" s="32" t="s">
        <v>34</v>
      </c>
      <c r="O20" s="48" t="s">
        <v>35</v>
      </c>
      <c r="P20" s="32" t="s">
        <v>36</v>
      </c>
      <c r="Q20" s="32" t="s">
        <v>37</v>
      </c>
      <c r="R20" s="32" t="s">
        <v>38</v>
      </c>
      <c r="S20" s="32" t="s">
        <v>49</v>
      </c>
      <c r="T20" s="32" t="s">
        <v>39</v>
      </c>
      <c r="U20" s="32" t="s">
        <v>117</v>
      </c>
      <c r="V20" s="32" t="s">
        <v>40</v>
      </c>
      <c r="W20" s="32" t="s">
        <v>41</v>
      </c>
      <c r="X20" s="32" t="s">
        <v>42</v>
      </c>
      <c r="Y20" s="32" t="s">
        <v>43</v>
      </c>
      <c r="Z20" s="32" t="s">
        <v>44</v>
      </c>
      <c r="AA20" s="32" t="s">
        <v>45</v>
      </c>
      <c r="AB20" s="32" t="s">
        <v>56</v>
      </c>
      <c r="AC20" s="32" t="s">
        <v>46</v>
      </c>
      <c r="AD20" s="32" t="s">
        <v>119</v>
      </c>
      <c r="AE20" s="32" t="s">
        <v>109</v>
      </c>
      <c r="AF20" s="32" t="s">
        <v>57</v>
      </c>
      <c r="AG20" s="48" t="s">
        <v>110</v>
      </c>
      <c r="AH20" s="48" t="s">
        <v>120</v>
      </c>
      <c r="AI20" s="32" t="s">
        <v>69</v>
      </c>
      <c r="AJ20" s="32" t="s">
        <v>70</v>
      </c>
      <c r="AK20" s="32" t="s">
        <v>71</v>
      </c>
      <c r="AL20" s="32" t="s">
        <v>137</v>
      </c>
      <c r="AM20" s="48" t="s">
        <v>72</v>
      </c>
      <c r="AN20" s="48" t="s">
        <v>73</v>
      </c>
      <c r="AO20" s="48" t="s">
        <v>124</v>
      </c>
      <c r="AP20" s="32" t="s">
        <v>74</v>
      </c>
      <c r="AQ20" s="32" t="s">
        <v>75</v>
      </c>
      <c r="AR20" s="32" t="s">
        <v>76</v>
      </c>
      <c r="AS20" s="32" t="s">
        <v>77</v>
      </c>
      <c r="AT20" s="32" t="s">
        <v>81</v>
      </c>
      <c r="AU20" s="34" t="s">
        <v>88</v>
      </c>
      <c r="AV20" s="34" t="s">
        <v>89</v>
      </c>
      <c r="AW20" s="34" t="s">
        <v>90</v>
      </c>
      <c r="AX20" s="34" t="s">
        <v>97</v>
      </c>
      <c r="AY20" s="34" t="s">
        <v>91</v>
      </c>
      <c r="AZ20" s="34" t="s">
        <v>98</v>
      </c>
      <c r="BA20" s="34" t="s">
        <v>99</v>
      </c>
      <c r="BB20" s="34" t="s">
        <v>100</v>
      </c>
      <c r="BC20" s="34" t="s">
        <v>101</v>
      </c>
      <c r="BD20" s="34" t="s">
        <v>102</v>
      </c>
      <c r="BE20" s="34" t="s">
        <v>116</v>
      </c>
      <c r="BF20" s="34" t="s">
        <v>125</v>
      </c>
      <c r="BG20" s="34" t="s">
        <v>126</v>
      </c>
      <c r="BH20" s="34" t="s">
        <v>127</v>
      </c>
      <c r="BI20" s="34" t="s">
        <v>128</v>
      </c>
      <c r="BJ20" s="34" t="s">
        <v>129</v>
      </c>
      <c r="BK20" s="34" t="s">
        <v>130</v>
      </c>
      <c r="BL20" s="34" t="s">
        <v>131</v>
      </c>
      <c r="BM20" s="35" t="s">
        <v>132</v>
      </c>
    </row>
    <row r="21" spans="1:65" x14ac:dyDescent="0.25">
      <c r="A21" s="97" t="s">
        <v>138</v>
      </c>
      <c r="B21" s="76" t="s">
        <v>145</v>
      </c>
      <c r="C21" s="76" t="s">
        <v>146</v>
      </c>
      <c r="D21" s="76" t="s">
        <v>147</v>
      </c>
      <c r="E21" s="76" t="s">
        <v>143</v>
      </c>
      <c r="F21" s="104" t="s">
        <v>148</v>
      </c>
      <c r="G21" s="76" t="s">
        <v>151</v>
      </c>
      <c r="H21" s="78" t="s">
        <v>163</v>
      </c>
      <c r="I21" s="80">
        <v>42349</v>
      </c>
      <c r="J21" s="80">
        <v>42714</v>
      </c>
      <c r="K21" s="82" t="s">
        <v>149</v>
      </c>
      <c r="L21" s="83" t="s">
        <v>152</v>
      </c>
      <c r="M21" s="76" t="s">
        <v>158</v>
      </c>
      <c r="N21" s="76" t="s">
        <v>159</v>
      </c>
      <c r="O21" s="85">
        <v>25935.360000000001</v>
      </c>
      <c r="P21" s="87">
        <v>11903</v>
      </c>
      <c r="Q21" s="76" t="s">
        <v>159</v>
      </c>
      <c r="R21" s="76" t="s">
        <v>157</v>
      </c>
      <c r="S21" s="78" t="s">
        <v>226</v>
      </c>
      <c r="T21" s="78" t="s">
        <v>154</v>
      </c>
      <c r="U21" s="78" t="s">
        <v>154</v>
      </c>
      <c r="V21" s="78" t="s">
        <v>154</v>
      </c>
      <c r="W21" s="95" t="s">
        <v>155</v>
      </c>
      <c r="X21" s="78" t="s">
        <v>167</v>
      </c>
      <c r="Y21" s="1" t="s">
        <v>161</v>
      </c>
      <c r="Z21" s="1" t="s">
        <v>170</v>
      </c>
      <c r="AA21" s="28">
        <v>12142</v>
      </c>
      <c r="AB21" s="29" t="s">
        <v>162</v>
      </c>
      <c r="AC21" s="1" t="s">
        <v>189</v>
      </c>
      <c r="AD21" s="1" t="s">
        <v>190</v>
      </c>
      <c r="AE21" s="1">
        <v>0</v>
      </c>
      <c r="AF21" s="1">
        <v>0</v>
      </c>
      <c r="AG21" s="52">
        <v>0</v>
      </c>
      <c r="AH21" s="52">
        <v>0</v>
      </c>
      <c r="AI21" s="78" t="s">
        <v>154</v>
      </c>
      <c r="AJ21" s="78" t="s">
        <v>154</v>
      </c>
      <c r="AK21" s="78" t="s">
        <v>154</v>
      </c>
      <c r="AL21" s="78" t="s">
        <v>154</v>
      </c>
      <c r="AM21" s="85">
        <v>59074.99</v>
      </c>
      <c r="AN21" s="85">
        <f>(0+4322.56+0+2161.28+2161.28)</f>
        <v>8645.1200000000008</v>
      </c>
      <c r="AO21" s="106">
        <f>AM21+AN21</f>
        <v>67720.11</v>
      </c>
      <c r="AP21" s="78" t="s">
        <v>163</v>
      </c>
      <c r="AQ21" s="80">
        <v>42349</v>
      </c>
      <c r="AR21" s="80">
        <v>42714</v>
      </c>
      <c r="AS21" s="99">
        <v>11704</v>
      </c>
      <c r="AT21" s="78" t="s">
        <v>164</v>
      </c>
      <c r="AU21" s="99">
        <v>11900</v>
      </c>
      <c r="AV21" s="78" t="s">
        <v>154</v>
      </c>
      <c r="AW21" s="78" t="s">
        <v>154</v>
      </c>
      <c r="AX21" s="78" t="s">
        <v>154</v>
      </c>
      <c r="AY21" s="78" t="s">
        <v>154</v>
      </c>
      <c r="AZ21" s="78" t="s">
        <v>154</v>
      </c>
      <c r="BA21" s="78" t="s">
        <v>154</v>
      </c>
      <c r="BB21" s="78" t="s">
        <v>154</v>
      </c>
      <c r="BC21" s="76" t="s">
        <v>154</v>
      </c>
      <c r="BD21" s="76" t="s">
        <v>154</v>
      </c>
      <c r="BE21" s="76" t="s">
        <v>154</v>
      </c>
      <c r="BF21" s="76" t="s">
        <v>154</v>
      </c>
      <c r="BG21" s="76" t="s">
        <v>154</v>
      </c>
      <c r="BH21" s="76" t="s">
        <v>154</v>
      </c>
      <c r="BI21" s="76" t="s">
        <v>154</v>
      </c>
      <c r="BJ21" s="76" t="s">
        <v>154</v>
      </c>
      <c r="BK21" s="76" t="s">
        <v>154</v>
      </c>
      <c r="BL21" s="76" t="s">
        <v>154</v>
      </c>
      <c r="BM21" s="76" t="s">
        <v>154</v>
      </c>
    </row>
    <row r="22" spans="1:65" x14ac:dyDescent="0.25">
      <c r="A22" s="98"/>
      <c r="B22" s="77"/>
      <c r="C22" s="77"/>
      <c r="D22" s="77"/>
      <c r="E22" s="77"/>
      <c r="F22" s="105"/>
      <c r="G22" s="77"/>
      <c r="H22" s="79"/>
      <c r="I22" s="81"/>
      <c r="J22" s="81"/>
      <c r="K22" s="74"/>
      <c r="L22" s="84"/>
      <c r="M22" s="77"/>
      <c r="N22" s="77"/>
      <c r="O22" s="86"/>
      <c r="P22" s="88"/>
      <c r="Q22" s="77"/>
      <c r="R22" s="77"/>
      <c r="S22" s="79"/>
      <c r="T22" s="79"/>
      <c r="U22" s="79"/>
      <c r="V22" s="79"/>
      <c r="W22" s="96"/>
      <c r="X22" s="79"/>
      <c r="Y22" s="2" t="s">
        <v>248</v>
      </c>
      <c r="Z22" s="2" t="s">
        <v>190</v>
      </c>
      <c r="AA22" s="4">
        <v>12410</v>
      </c>
      <c r="AB22" s="5" t="s">
        <v>162</v>
      </c>
      <c r="AC22" s="2" t="s">
        <v>249</v>
      </c>
      <c r="AD22" s="2" t="s">
        <v>250</v>
      </c>
      <c r="AE22" s="2">
        <v>0</v>
      </c>
      <c r="AF22" s="2">
        <v>0</v>
      </c>
      <c r="AG22" s="49">
        <v>0</v>
      </c>
      <c r="AH22" s="49">
        <v>0</v>
      </c>
      <c r="AI22" s="79"/>
      <c r="AJ22" s="79"/>
      <c r="AK22" s="79"/>
      <c r="AL22" s="79"/>
      <c r="AM22" s="86"/>
      <c r="AN22" s="86"/>
      <c r="AO22" s="107"/>
      <c r="AP22" s="79"/>
      <c r="AQ22" s="81"/>
      <c r="AR22" s="81"/>
      <c r="AS22" s="100"/>
      <c r="AT22" s="79"/>
      <c r="AU22" s="100"/>
      <c r="AV22" s="79"/>
      <c r="AW22" s="79"/>
      <c r="AX22" s="79"/>
      <c r="AY22" s="79"/>
      <c r="AZ22" s="79"/>
      <c r="BA22" s="79"/>
      <c r="BB22" s="79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77"/>
    </row>
    <row r="23" spans="1:65" ht="127.5" x14ac:dyDescent="0.25">
      <c r="A23" s="36" t="s">
        <v>251</v>
      </c>
      <c r="B23" s="8" t="s">
        <v>171</v>
      </c>
      <c r="C23" s="8" t="s">
        <v>172</v>
      </c>
      <c r="D23" s="8" t="s">
        <v>144</v>
      </c>
      <c r="E23" s="8" t="s">
        <v>143</v>
      </c>
      <c r="F23" s="18" t="s">
        <v>150</v>
      </c>
      <c r="G23" s="19">
        <v>12108</v>
      </c>
      <c r="H23" s="2" t="s">
        <v>154</v>
      </c>
      <c r="I23" s="20" t="s">
        <v>154</v>
      </c>
      <c r="J23" s="20" t="s">
        <v>154</v>
      </c>
      <c r="K23" s="27" t="s">
        <v>172</v>
      </c>
      <c r="L23" s="41" t="s">
        <v>173</v>
      </c>
      <c r="M23" s="8" t="s">
        <v>174</v>
      </c>
      <c r="N23" s="21">
        <v>42949</v>
      </c>
      <c r="O23" s="51" t="s">
        <v>176</v>
      </c>
      <c r="P23" s="19">
        <v>12135</v>
      </c>
      <c r="Q23" s="21">
        <v>42949</v>
      </c>
      <c r="R23" s="21">
        <v>43313</v>
      </c>
      <c r="S23" s="2" t="s">
        <v>228</v>
      </c>
      <c r="T23" s="2" t="s">
        <v>154</v>
      </c>
      <c r="U23" s="2" t="s">
        <v>154</v>
      </c>
      <c r="V23" s="2" t="s">
        <v>154</v>
      </c>
      <c r="W23" s="22" t="s">
        <v>155</v>
      </c>
      <c r="X23" s="2" t="s">
        <v>167</v>
      </c>
      <c r="Y23" s="2" t="s">
        <v>161</v>
      </c>
      <c r="Z23" s="2" t="s">
        <v>231</v>
      </c>
      <c r="AA23" s="4">
        <v>12371</v>
      </c>
      <c r="AB23" s="2" t="s">
        <v>232</v>
      </c>
      <c r="AC23" s="20">
        <v>43314</v>
      </c>
      <c r="AD23" s="20">
        <v>43678</v>
      </c>
      <c r="AE23" s="2">
        <v>0</v>
      </c>
      <c r="AF23" s="2">
        <v>0</v>
      </c>
      <c r="AG23" s="49">
        <v>0</v>
      </c>
      <c r="AH23" s="49">
        <v>0</v>
      </c>
      <c r="AI23" s="2" t="s">
        <v>234</v>
      </c>
      <c r="AJ23" s="23" t="s">
        <v>235</v>
      </c>
      <c r="AK23" s="23" t="s">
        <v>236</v>
      </c>
      <c r="AL23" s="23" t="s">
        <v>233</v>
      </c>
      <c r="AM23" s="53">
        <v>2034.44</v>
      </c>
      <c r="AN23" s="53">
        <f>(42+143.21+100.14+72.02+0)</f>
        <v>357.37</v>
      </c>
      <c r="AO23" s="54">
        <f t="shared" ref="AO23:AO28" si="0">(AM23+AN23)</f>
        <v>2391.81</v>
      </c>
      <c r="AP23" s="2" t="s">
        <v>154</v>
      </c>
      <c r="AQ23" s="2" t="s">
        <v>154</v>
      </c>
      <c r="AR23" s="2" t="s">
        <v>154</v>
      </c>
      <c r="AS23" s="2" t="s">
        <v>154</v>
      </c>
      <c r="AT23" s="2" t="s">
        <v>154</v>
      </c>
      <c r="AU23" s="2" t="s">
        <v>154</v>
      </c>
      <c r="AV23" s="8" t="s">
        <v>165</v>
      </c>
      <c r="AW23" s="8" t="s">
        <v>175</v>
      </c>
      <c r="AX23" s="19">
        <v>12108</v>
      </c>
      <c r="AY23" s="21">
        <v>42949</v>
      </c>
      <c r="AZ23" s="19">
        <v>12108</v>
      </c>
      <c r="BA23" s="21">
        <v>42949</v>
      </c>
      <c r="BB23" s="2" t="s">
        <v>154</v>
      </c>
      <c r="BC23" s="8" t="s">
        <v>154</v>
      </c>
      <c r="BD23" s="8" t="s">
        <v>154</v>
      </c>
      <c r="BE23" s="8" t="s">
        <v>154</v>
      </c>
      <c r="BF23" s="8" t="s">
        <v>154</v>
      </c>
      <c r="BG23" s="8" t="s">
        <v>154</v>
      </c>
      <c r="BH23" s="8" t="s">
        <v>154</v>
      </c>
      <c r="BI23" s="8" t="s">
        <v>154</v>
      </c>
      <c r="BJ23" s="8" t="s">
        <v>154</v>
      </c>
      <c r="BK23" s="8" t="s">
        <v>154</v>
      </c>
      <c r="BL23" s="8" t="s">
        <v>154</v>
      </c>
      <c r="BM23" s="8" t="s">
        <v>154</v>
      </c>
    </row>
    <row r="24" spans="1:65" ht="63.75" x14ac:dyDescent="0.25">
      <c r="A24" s="36" t="s">
        <v>139</v>
      </c>
      <c r="B24" s="8" t="s">
        <v>177</v>
      </c>
      <c r="C24" s="8" t="s">
        <v>178</v>
      </c>
      <c r="D24" s="8" t="s">
        <v>179</v>
      </c>
      <c r="E24" s="8" t="s">
        <v>143</v>
      </c>
      <c r="F24" s="5" t="s">
        <v>180</v>
      </c>
      <c r="G24" s="19" t="s">
        <v>151</v>
      </c>
      <c r="H24" s="2" t="s">
        <v>181</v>
      </c>
      <c r="I24" s="20">
        <v>42769</v>
      </c>
      <c r="J24" s="20">
        <v>43133</v>
      </c>
      <c r="K24" s="27" t="s">
        <v>181</v>
      </c>
      <c r="L24" s="41" t="s">
        <v>182</v>
      </c>
      <c r="M24" s="8" t="s">
        <v>183</v>
      </c>
      <c r="N24" s="21" t="s">
        <v>184</v>
      </c>
      <c r="O24" s="49" t="s">
        <v>185</v>
      </c>
      <c r="P24" s="19">
        <v>12123</v>
      </c>
      <c r="Q24" s="21" t="s">
        <v>184</v>
      </c>
      <c r="R24" s="21" t="s">
        <v>186</v>
      </c>
      <c r="S24" s="2" t="s">
        <v>226</v>
      </c>
      <c r="T24" s="2" t="s">
        <v>154</v>
      </c>
      <c r="U24" s="2" t="s">
        <v>154</v>
      </c>
      <c r="V24" s="2" t="s">
        <v>154</v>
      </c>
      <c r="W24" s="22" t="s">
        <v>155</v>
      </c>
      <c r="X24" s="2" t="s">
        <v>167</v>
      </c>
      <c r="Y24" s="2" t="s">
        <v>161</v>
      </c>
      <c r="Z24" s="2" t="s">
        <v>186</v>
      </c>
      <c r="AA24" s="2" t="s">
        <v>154</v>
      </c>
      <c r="AB24" s="2" t="s">
        <v>230</v>
      </c>
      <c r="AC24" s="20">
        <v>43320</v>
      </c>
      <c r="AD24" s="20">
        <v>43684</v>
      </c>
      <c r="AE24" s="2">
        <v>0</v>
      </c>
      <c r="AF24" s="2">
        <v>0</v>
      </c>
      <c r="AG24" s="49">
        <v>0</v>
      </c>
      <c r="AH24" s="49">
        <v>0</v>
      </c>
      <c r="AI24" s="2" t="s">
        <v>154</v>
      </c>
      <c r="AJ24" s="2" t="s">
        <v>154</v>
      </c>
      <c r="AK24" s="2" t="s">
        <v>154</v>
      </c>
      <c r="AL24" s="24">
        <v>0</v>
      </c>
      <c r="AM24" s="53">
        <v>21000</v>
      </c>
      <c r="AN24" s="53">
        <f>(0+1400+2800+0+2800)</f>
        <v>7000</v>
      </c>
      <c r="AO24" s="54">
        <f t="shared" si="0"/>
        <v>28000</v>
      </c>
      <c r="AP24" s="2" t="s">
        <v>181</v>
      </c>
      <c r="AQ24" s="20">
        <v>42769</v>
      </c>
      <c r="AR24" s="20">
        <v>43133</v>
      </c>
      <c r="AS24" s="4">
        <v>11992</v>
      </c>
      <c r="AT24" s="2" t="s">
        <v>187</v>
      </c>
      <c r="AU24" s="2" t="s">
        <v>154</v>
      </c>
      <c r="AV24" s="8" t="s">
        <v>154</v>
      </c>
      <c r="AW24" s="8" t="s">
        <v>154</v>
      </c>
      <c r="AX24" s="19" t="s">
        <v>154</v>
      </c>
      <c r="AY24" s="21" t="s">
        <v>154</v>
      </c>
      <c r="AZ24" s="19" t="s">
        <v>154</v>
      </c>
      <c r="BA24" s="21" t="s">
        <v>154</v>
      </c>
      <c r="BB24" s="2" t="s">
        <v>154</v>
      </c>
      <c r="BC24" s="8" t="s">
        <v>154</v>
      </c>
      <c r="BD24" s="8" t="s">
        <v>154</v>
      </c>
      <c r="BE24" s="8" t="s">
        <v>154</v>
      </c>
      <c r="BF24" s="8" t="s">
        <v>154</v>
      </c>
      <c r="BG24" s="8" t="s">
        <v>154</v>
      </c>
      <c r="BH24" s="8" t="s">
        <v>154</v>
      </c>
      <c r="BI24" s="8" t="s">
        <v>154</v>
      </c>
      <c r="BJ24" s="8" t="s">
        <v>154</v>
      </c>
      <c r="BK24" s="8" t="s">
        <v>154</v>
      </c>
      <c r="BL24" s="8" t="s">
        <v>154</v>
      </c>
      <c r="BM24" s="8" t="s">
        <v>154</v>
      </c>
    </row>
    <row r="25" spans="1:65" ht="51" x14ac:dyDescent="0.25">
      <c r="A25" s="36" t="s">
        <v>140</v>
      </c>
      <c r="B25" s="8" t="s">
        <v>191</v>
      </c>
      <c r="C25" s="8" t="s">
        <v>192</v>
      </c>
      <c r="D25" s="2" t="s">
        <v>193</v>
      </c>
      <c r="E25" s="8" t="s">
        <v>143</v>
      </c>
      <c r="F25" s="5" t="s">
        <v>194</v>
      </c>
      <c r="G25" s="19">
        <v>12138</v>
      </c>
      <c r="H25" s="2" t="s">
        <v>168</v>
      </c>
      <c r="I25" s="20">
        <v>43018</v>
      </c>
      <c r="J25" s="20">
        <v>43017</v>
      </c>
      <c r="K25" s="27" t="s">
        <v>195</v>
      </c>
      <c r="L25" s="41" t="s">
        <v>196</v>
      </c>
      <c r="M25" s="8" t="s">
        <v>197</v>
      </c>
      <c r="N25" s="21">
        <v>43025</v>
      </c>
      <c r="O25" s="49" t="s">
        <v>198</v>
      </c>
      <c r="P25" s="19">
        <v>12168</v>
      </c>
      <c r="Q25" s="21" t="s">
        <v>188</v>
      </c>
      <c r="R25" s="21" t="s">
        <v>199</v>
      </c>
      <c r="S25" s="2" t="s">
        <v>229</v>
      </c>
      <c r="T25" s="2" t="s">
        <v>154</v>
      </c>
      <c r="U25" s="2" t="s">
        <v>154</v>
      </c>
      <c r="V25" s="2" t="s">
        <v>154</v>
      </c>
      <c r="W25" s="22" t="s">
        <v>156</v>
      </c>
      <c r="X25" s="2" t="s">
        <v>167</v>
      </c>
      <c r="Y25" s="2" t="s">
        <v>161</v>
      </c>
      <c r="Z25" s="2" t="s">
        <v>199</v>
      </c>
      <c r="AA25" s="4">
        <v>12423</v>
      </c>
      <c r="AB25" s="2" t="s">
        <v>162</v>
      </c>
      <c r="AC25" s="2" t="s">
        <v>257</v>
      </c>
      <c r="AD25" s="2" t="s">
        <v>258</v>
      </c>
      <c r="AE25" s="2">
        <v>0</v>
      </c>
      <c r="AF25" s="2">
        <v>0</v>
      </c>
      <c r="AG25" s="49">
        <v>0</v>
      </c>
      <c r="AH25" s="49">
        <v>0</v>
      </c>
      <c r="AI25" s="2" t="s">
        <v>154</v>
      </c>
      <c r="AJ25" s="2" t="s">
        <v>154</v>
      </c>
      <c r="AK25" s="2" t="s">
        <v>154</v>
      </c>
      <c r="AL25" s="25">
        <v>0</v>
      </c>
      <c r="AM25" s="53">
        <v>1135760</v>
      </c>
      <c r="AN25" s="53">
        <f>(0+148500+0+144600+74700)</f>
        <v>367800</v>
      </c>
      <c r="AO25" s="54">
        <f t="shared" si="0"/>
        <v>1503560</v>
      </c>
      <c r="AP25" s="2" t="s">
        <v>168</v>
      </c>
      <c r="AQ25" s="20">
        <v>43018</v>
      </c>
      <c r="AR25" s="20">
        <v>43017</v>
      </c>
      <c r="AS25" s="4">
        <v>12161</v>
      </c>
      <c r="AT25" s="2" t="s">
        <v>196</v>
      </c>
      <c r="AU25" s="2" t="s">
        <v>154</v>
      </c>
      <c r="AV25" s="8" t="s">
        <v>154</v>
      </c>
      <c r="AW25" s="8" t="s">
        <v>154</v>
      </c>
      <c r="AX25" s="19" t="s">
        <v>154</v>
      </c>
      <c r="AY25" s="21" t="s">
        <v>154</v>
      </c>
      <c r="AZ25" s="19" t="s">
        <v>154</v>
      </c>
      <c r="BA25" s="21" t="s">
        <v>154</v>
      </c>
      <c r="BB25" s="2" t="s">
        <v>154</v>
      </c>
      <c r="BC25" s="8" t="s">
        <v>154</v>
      </c>
      <c r="BD25" s="8" t="s">
        <v>154</v>
      </c>
      <c r="BE25" s="8" t="s">
        <v>154</v>
      </c>
      <c r="BF25" s="8" t="s">
        <v>154</v>
      </c>
      <c r="BG25" s="8" t="s">
        <v>154</v>
      </c>
      <c r="BH25" s="8" t="s">
        <v>154</v>
      </c>
      <c r="BI25" s="8" t="s">
        <v>154</v>
      </c>
      <c r="BJ25" s="8" t="s">
        <v>154</v>
      </c>
      <c r="BK25" s="8" t="s">
        <v>154</v>
      </c>
      <c r="BL25" s="8" t="s">
        <v>154</v>
      </c>
      <c r="BM25" s="8" t="s">
        <v>154</v>
      </c>
    </row>
    <row r="26" spans="1:65" ht="76.5" x14ac:dyDescent="0.25">
      <c r="A26" s="36" t="s">
        <v>141</v>
      </c>
      <c r="B26" s="8" t="s">
        <v>204</v>
      </c>
      <c r="C26" s="8" t="s">
        <v>205</v>
      </c>
      <c r="D26" s="8" t="s">
        <v>206</v>
      </c>
      <c r="E26" s="8" t="s">
        <v>207</v>
      </c>
      <c r="F26" s="5" t="s">
        <v>208</v>
      </c>
      <c r="G26" s="19">
        <v>12190</v>
      </c>
      <c r="H26" s="2" t="s">
        <v>154</v>
      </c>
      <c r="I26" s="20" t="s">
        <v>154</v>
      </c>
      <c r="J26" s="20" t="s">
        <v>154</v>
      </c>
      <c r="K26" s="27" t="s">
        <v>209</v>
      </c>
      <c r="L26" s="41" t="s">
        <v>210</v>
      </c>
      <c r="M26" s="8" t="s">
        <v>211</v>
      </c>
      <c r="N26" s="21" t="s">
        <v>212</v>
      </c>
      <c r="O26" s="49">
        <v>54000</v>
      </c>
      <c r="P26" s="19">
        <v>12258</v>
      </c>
      <c r="Q26" s="21" t="s">
        <v>213</v>
      </c>
      <c r="R26" s="21" t="s">
        <v>214</v>
      </c>
      <c r="S26" s="2" t="s">
        <v>226</v>
      </c>
      <c r="T26" s="2" t="s">
        <v>154</v>
      </c>
      <c r="U26" s="2" t="s">
        <v>154</v>
      </c>
      <c r="V26" s="2" t="s">
        <v>154</v>
      </c>
      <c r="W26" s="22" t="s">
        <v>155</v>
      </c>
      <c r="X26" s="2" t="s">
        <v>167</v>
      </c>
      <c r="Y26" s="2" t="s">
        <v>161</v>
      </c>
      <c r="Z26" s="2" t="s">
        <v>261</v>
      </c>
      <c r="AA26" s="4">
        <v>12530</v>
      </c>
      <c r="AB26" s="2" t="s">
        <v>162</v>
      </c>
      <c r="AC26" s="2" t="s">
        <v>262</v>
      </c>
      <c r="AD26" s="2" t="s">
        <v>263</v>
      </c>
      <c r="AE26" s="2">
        <v>0</v>
      </c>
      <c r="AF26" s="2">
        <v>0</v>
      </c>
      <c r="AG26" s="49">
        <v>0</v>
      </c>
      <c r="AH26" s="49">
        <v>0</v>
      </c>
      <c r="AI26" s="2" t="s">
        <v>154</v>
      </c>
      <c r="AJ26" s="2" t="s">
        <v>154</v>
      </c>
      <c r="AK26" s="2" t="s">
        <v>154</v>
      </c>
      <c r="AL26" s="25">
        <v>0</v>
      </c>
      <c r="AM26" s="53">
        <v>9000</v>
      </c>
      <c r="AN26" s="53">
        <f>(0+9000+0+0+9000)</f>
        <v>18000</v>
      </c>
      <c r="AO26" s="54">
        <f t="shared" si="0"/>
        <v>27000</v>
      </c>
      <c r="AP26" s="2" t="s">
        <v>154</v>
      </c>
      <c r="AQ26" s="20" t="s">
        <v>154</v>
      </c>
      <c r="AR26" s="20" t="s">
        <v>154</v>
      </c>
      <c r="AS26" s="4" t="s">
        <v>154</v>
      </c>
      <c r="AT26" s="2" t="s">
        <v>154</v>
      </c>
      <c r="AU26" s="2" t="s">
        <v>154</v>
      </c>
      <c r="AV26" s="8" t="s">
        <v>154</v>
      </c>
      <c r="AW26" s="8" t="s">
        <v>154</v>
      </c>
      <c r="AX26" s="19" t="s">
        <v>154</v>
      </c>
      <c r="AY26" s="21" t="s">
        <v>154</v>
      </c>
      <c r="AZ26" s="19" t="s">
        <v>154</v>
      </c>
      <c r="BA26" s="21" t="s">
        <v>154</v>
      </c>
      <c r="BB26" s="2" t="s">
        <v>154</v>
      </c>
      <c r="BC26" s="8" t="s">
        <v>154</v>
      </c>
      <c r="BD26" s="8" t="s">
        <v>154</v>
      </c>
      <c r="BE26" s="8" t="s">
        <v>154</v>
      </c>
      <c r="BF26" s="8" t="s">
        <v>154</v>
      </c>
      <c r="BG26" s="8" t="s">
        <v>154</v>
      </c>
      <c r="BH26" s="8" t="s">
        <v>154</v>
      </c>
      <c r="BI26" s="8" t="s">
        <v>154</v>
      </c>
      <c r="BJ26" s="8" t="s">
        <v>154</v>
      </c>
      <c r="BK26" s="8" t="s">
        <v>154</v>
      </c>
      <c r="BL26" s="8" t="s">
        <v>154</v>
      </c>
      <c r="BM26" s="8" t="s">
        <v>154</v>
      </c>
    </row>
    <row r="27" spans="1:65" ht="51" x14ac:dyDescent="0.25">
      <c r="A27" s="36" t="s">
        <v>142</v>
      </c>
      <c r="B27" s="8" t="s">
        <v>215</v>
      </c>
      <c r="C27" s="8" t="s">
        <v>205</v>
      </c>
      <c r="D27" s="8" t="s">
        <v>216</v>
      </c>
      <c r="E27" s="8" t="s">
        <v>143</v>
      </c>
      <c r="F27" s="5" t="s">
        <v>217</v>
      </c>
      <c r="G27" s="19" t="s">
        <v>151</v>
      </c>
      <c r="H27" s="2" t="s">
        <v>168</v>
      </c>
      <c r="I27" s="20">
        <v>42828</v>
      </c>
      <c r="J27" s="20">
        <v>43192</v>
      </c>
      <c r="K27" s="27" t="s">
        <v>218</v>
      </c>
      <c r="L27" s="41" t="s">
        <v>182</v>
      </c>
      <c r="M27" s="8" t="s">
        <v>183</v>
      </c>
      <c r="N27" s="21" t="s">
        <v>219</v>
      </c>
      <c r="O27" s="49">
        <v>1560</v>
      </c>
      <c r="P27" s="19">
        <v>12264</v>
      </c>
      <c r="Q27" s="21" t="s">
        <v>219</v>
      </c>
      <c r="R27" s="21" t="s">
        <v>220</v>
      </c>
      <c r="S27" s="2" t="s">
        <v>226</v>
      </c>
      <c r="T27" s="2" t="s">
        <v>154</v>
      </c>
      <c r="U27" s="2" t="s">
        <v>154</v>
      </c>
      <c r="V27" s="2" t="s">
        <v>154</v>
      </c>
      <c r="W27" s="22" t="s">
        <v>155</v>
      </c>
      <c r="X27" s="2" t="s">
        <v>167</v>
      </c>
      <c r="Y27" s="2" t="s">
        <v>161</v>
      </c>
      <c r="Z27" s="2" t="s">
        <v>220</v>
      </c>
      <c r="AA27" s="4">
        <v>12534</v>
      </c>
      <c r="AB27" s="2" t="s">
        <v>162</v>
      </c>
      <c r="AC27" s="2" t="s">
        <v>259</v>
      </c>
      <c r="AD27" s="2" t="s">
        <v>260</v>
      </c>
      <c r="AE27" s="2">
        <v>0</v>
      </c>
      <c r="AF27" s="2">
        <v>0</v>
      </c>
      <c r="AG27" s="49">
        <v>0</v>
      </c>
      <c r="AH27" s="49">
        <v>0</v>
      </c>
      <c r="AI27" s="2" t="s">
        <v>154</v>
      </c>
      <c r="AJ27" s="2" t="s">
        <v>154</v>
      </c>
      <c r="AK27" s="2" t="s">
        <v>154</v>
      </c>
      <c r="AL27" s="24">
        <v>0</v>
      </c>
      <c r="AM27" s="53">
        <v>1040</v>
      </c>
      <c r="AN27" s="53">
        <f>(0+130+0+0+520)</f>
        <v>650</v>
      </c>
      <c r="AO27" s="54">
        <f t="shared" si="0"/>
        <v>1690</v>
      </c>
      <c r="AP27" s="2" t="s">
        <v>168</v>
      </c>
      <c r="AQ27" s="20">
        <v>42828</v>
      </c>
      <c r="AR27" s="20">
        <v>43192</v>
      </c>
      <c r="AS27" s="4">
        <v>12031</v>
      </c>
      <c r="AT27" s="2" t="s">
        <v>221</v>
      </c>
      <c r="AU27" s="2" t="s">
        <v>154</v>
      </c>
      <c r="AV27" s="8" t="s">
        <v>154</v>
      </c>
      <c r="AW27" s="8" t="s">
        <v>154</v>
      </c>
      <c r="AX27" s="19" t="s">
        <v>154</v>
      </c>
      <c r="AY27" s="21" t="s">
        <v>154</v>
      </c>
      <c r="AZ27" s="19" t="s">
        <v>154</v>
      </c>
      <c r="BA27" s="21" t="s">
        <v>154</v>
      </c>
      <c r="BB27" s="2" t="s">
        <v>154</v>
      </c>
      <c r="BC27" s="8" t="s">
        <v>154</v>
      </c>
      <c r="BD27" s="8" t="s">
        <v>154</v>
      </c>
      <c r="BE27" s="8" t="s">
        <v>154</v>
      </c>
      <c r="BF27" s="8" t="s">
        <v>154</v>
      </c>
      <c r="BG27" s="8" t="s">
        <v>154</v>
      </c>
      <c r="BH27" s="8" t="s">
        <v>154</v>
      </c>
      <c r="BI27" s="8" t="s">
        <v>154</v>
      </c>
      <c r="BJ27" s="8" t="s">
        <v>154</v>
      </c>
      <c r="BK27" s="8" t="s">
        <v>154</v>
      </c>
      <c r="BL27" s="8" t="s">
        <v>154</v>
      </c>
      <c r="BM27" s="8" t="s">
        <v>154</v>
      </c>
    </row>
    <row r="28" spans="1:65" ht="63.75" x14ac:dyDescent="0.25">
      <c r="A28" s="36" t="s">
        <v>202</v>
      </c>
      <c r="B28" s="8" t="s">
        <v>177</v>
      </c>
      <c r="C28" s="8" t="s">
        <v>178</v>
      </c>
      <c r="D28" s="8" t="s">
        <v>179</v>
      </c>
      <c r="E28" s="8" t="s">
        <v>143</v>
      </c>
      <c r="F28" s="5" t="s">
        <v>180</v>
      </c>
      <c r="G28" s="19" t="s">
        <v>151</v>
      </c>
      <c r="H28" s="2" t="s">
        <v>181</v>
      </c>
      <c r="I28" s="20">
        <v>42769</v>
      </c>
      <c r="J28" s="20">
        <v>43133</v>
      </c>
      <c r="K28" s="27" t="s">
        <v>223</v>
      </c>
      <c r="L28" s="41" t="s">
        <v>182</v>
      </c>
      <c r="M28" s="8" t="s">
        <v>183</v>
      </c>
      <c r="N28" s="21" t="s">
        <v>224</v>
      </c>
      <c r="O28" s="49" t="s">
        <v>185</v>
      </c>
      <c r="P28" s="19">
        <v>12333</v>
      </c>
      <c r="Q28" s="21" t="s">
        <v>224</v>
      </c>
      <c r="R28" s="21" t="s">
        <v>225</v>
      </c>
      <c r="S28" s="2" t="s">
        <v>226</v>
      </c>
      <c r="T28" s="2" t="s">
        <v>154</v>
      </c>
      <c r="U28" s="2" t="s">
        <v>154</v>
      </c>
      <c r="V28" s="2" t="s">
        <v>154</v>
      </c>
      <c r="W28" s="22" t="s">
        <v>155</v>
      </c>
      <c r="X28" s="2" t="s">
        <v>154</v>
      </c>
      <c r="Y28" s="2" t="s">
        <v>154</v>
      </c>
      <c r="Z28" s="2" t="s">
        <v>154</v>
      </c>
      <c r="AA28" s="2" t="s">
        <v>154</v>
      </c>
      <c r="AB28" s="2" t="s">
        <v>154</v>
      </c>
      <c r="AC28" s="2" t="s">
        <v>154</v>
      </c>
      <c r="AD28" s="2" t="s">
        <v>154</v>
      </c>
      <c r="AE28" s="2">
        <v>0</v>
      </c>
      <c r="AF28" s="2">
        <v>0</v>
      </c>
      <c r="AG28" s="49">
        <v>0</v>
      </c>
      <c r="AH28" s="49">
        <v>0</v>
      </c>
      <c r="AI28" s="2" t="s">
        <v>154</v>
      </c>
      <c r="AJ28" s="2" t="s">
        <v>154</v>
      </c>
      <c r="AK28" s="2" t="s">
        <v>154</v>
      </c>
      <c r="AL28" s="24">
        <v>0</v>
      </c>
      <c r="AM28" s="53">
        <v>1680</v>
      </c>
      <c r="AN28" s="53">
        <f>(0+840+0+1680+1680)</f>
        <v>4200</v>
      </c>
      <c r="AO28" s="54">
        <f t="shared" si="0"/>
        <v>5880</v>
      </c>
      <c r="AP28" s="2" t="s">
        <v>181</v>
      </c>
      <c r="AQ28" s="20">
        <v>42769</v>
      </c>
      <c r="AR28" s="20">
        <v>43133</v>
      </c>
      <c r="AS28" s="4">
        <v>11992</v>
      </c>
      <c r="AT28" s="2" t="s">
        <v>187</v>
      </c>
      <c r="AU28" s="2" t="s">
        <v>154</v>
      </c>
      <c r="AV28" s="8" t="s">
        <v>154</v>
      </c>
      <c r="AW28" s="8" t="s">
        <v>154</v>
      </c>
      <c r="AX28" s="19" t="s">
        <v>154</v>
      </c>
      <c r="AY28" s="21" t="s">
        <v>154</v>
      </c>
      <c r="AZ28" s="19" t="s">
        <v>154</v>
      </c>
      <c r="BA28" s="21" t="s">
        <v>154</v>
      </c>
      <c r="BB28" s="2" t="s">
        <v>154</v>
      </c>
      <c r="BC28" s="8" t="s">
        <v>154</v>
      </c>
      <c r="BD28" s="8" t="s">
        <v>154</v>
      </c>
      <c r="BE28" s="8" t="s">
        <v>154</v>
      </c>
      <c r="BF28" s="8" t="s">
        <v>154</v>
      </c>
      <c r="BG28" s="8" t="s">
        <v>154</v>
      </c>
      <c r="BH28" s="8" t="s">
        <v>154</v>
      </c>
      <c r="BI28" s="8" t="s">
        <v>154</v>
      </c>
      <c r="BJ28" s="8" t="s">
        <v>154</v>
      </c>
      <c r="BK28" s="8" t="s">
        <v>154</v>
      </c>
      <c r="BL28" s="8" t="s">
        <v>154</v>
      </c>
      <c r="BM28" s="8" t="s">
        <v>154</v>
      </c>
    </row>
    <row r="29" spans="1:65" ht="89.25" x14ac:dyDescent="0.25">
      <c r="A29" s="36" t="s">
        <v>203</v>
      </c>
      <c r="B29" s="8" t="s">
        <v>237</v>
      </c>
      <c r="C29" s="8" t="s">
        <v>238</v>
      </c>
      <c r="D29" s="2" t="s">
        <v>239</v>
      </c>
      <c r="E29" s="8" t="s">
        <v>143</v>
      </c>
      <c r="F29" s="5" t="s">
        <v>240</v>
      </c>
      <c r="G29" s="19" t="s">
        <v>151</v>
      </c>
      <c r="H29" s="2" t="s">
        <v>218</v>
      </c>
      <c r="I29" s="20">
        <v>43154</v>
      </c>
      <c r="J29" s="20">
        <v>43518</v>
      </c>
      <c r="K29" s="27" t="s">
        <v>241</v>
      </c>
      <c r="L29" s="41" t="s">
        <v>242</v>
      </c>
      <c r="M29" s="8" t="s">
        <v>243</v>
      </c>
      <c r="N29" s="21" t="s">
        <v>244</v>
      </c>
      <c r="O29" s="49" t="s">
        <v>245</v>
      </c>
      <c r="P29" s="19">
        <v>12404</v>
      </c>
      <c r="Q29" s="21">
        <v>43383</v>
      </c>
      <c r="R29" s="21">
        <v>43747</v>
      </c>
      <c r="S29" s="2" t="s">
        <v>226</v>
      </c>
      <c r="T29" s="2" t="s">
        <v>154</v>
      </c>
      <c r="U29" s="2" t="s">
        <v>154</v>
      </c>
      <c r="V29" s="2" t="s">
        <v>154</v>
      </c>
      <c r="W29" s="22" t="s">
        <v>155</v>
      </c>
      <c r="X29" s="2" t="s">
        <v>154</v>
      </c>
      <c r="Y29" s="2" t="s">
        <v>154</v>
      </c>
      <c r="Z29" s="2" t="s">
        <v>154</v>
      </c>
      <c r="AA29" s="2" t="s">
        <v>154</v>
      </c>
      <c r="AB29" s="2" t="s">
        <v>154</v>
      </c>
      <c r="AC29" s="2" t="s">
        <v>154</v>
      </c>
      <c r="AD29" s="2" t="s">
        <v>154</v>
      </c>
      <c r="AE29" s="2">
        <v>0</v>
      </c>
      <c r="AF29" s="2">
        <v>0</v>
      </c>
      <c r="AG29" s="49">
        <v>0</v>
      </c>
      <c r="AH29" s="49">
        <v>0</v>
      </c>
      <c r="AI29" s="2" t="s">
        <v>154</v>
      </c>
      <c r="AJ29" s="2" t="s">
        <v>154</v>
      </c>
      <c r="AK29" s="2" t="s">
        <v>154</v>
      </c>
      <c r="AL29" s="24">
        <v>0</v>
      </c>
      <c r="AM29" s="53">
        <v>6477.3</v>
      </c>
      <c r="AN29" s="53">
        <f>(0+4798+0+2399+2399)</f>
        <v>9596</v>
      </c>
      <c r="AO29" s="54">
        <f t="shared" ref="AO29" si="1">(AM29+AN29)</f>
        <v>16073.3</v>
      </c>
      <c r="AP29" s="2" t="s">
        <v>218</v>
      </c>
      <c r="AQ29" s="20">
        <v>43154</v>
      </c>
      <c r="AR29" s="20">
        <v>43518</v>
      </c>
      <c r="AS29" s="4">
        <v>12248</v>
      </c>
      <c r="AT29" s="2" t="s">
        <v>246</v>
      </c>
      <c r="AU29" s="4">
        <v>12248</v>
      </c>
      <c r="AV29" s="8" t="s">
        <v>154</v>
      </c>
      <c r="AW29" s="8" t="s">
        <v>154</v>
      </c>
      <c r="AX29" s="19" t="s">
        <v>154</v>
      </c>
      <c r="AY29" s="21" t="s">
        <v>154</v>
      </c>
      <c r="AZ29" s="19" t="s">
        <v>154</v>
      </c>
      <c r="BA29" s="21" t="s">
        <v>154</v>
      </c>
      <c r="BB29" s="2" t="s">
        <v>154</v>
      </c>
      <c r="BC29" s="8" t="s">
        <v>154</v>
      </c>
      <c r="BD29" s="8" t="s">
        <v>154</v>
      </c>
      <c r="BE29" s="8" t="s">
        <v>154</v>
      </c>
      <c r="BF29" s="8" t="s">
        <v>154</v>
      </c>
      <c r="BG29" s="8" t="s">
        <v>154</v>
      </c>
      <c r="BH29" s="8" t="s">
        <v>154</v>
      </c>
      <c r="BI29" s="8" t="s">
        <v>154</v>
      </c>
      <c r="BJ29" s="8" t="s">
        <v>154</v>
      </c>
      <c r="BK29" s="8" t="s">
        <v>154</v>
      </c>
      <c r="BL29" s="8" t="s">
        <v>154</v>
      </c>
      <c r="BM29" s="8" t="s">
        <v>154</v>
      </c>
    </row>
    <row r="30" spans="1:65" s="9" customFormat="1" ht="90" thickBot="1" x14ac:dyDescent="0.3">
      <c r="A30" s="55" t="s">
        <v>222</v>
      </c>
      <c r="B30" s="56" t="s">
        <v>252</v>
      </c>
      <c r="C30" s="56" t="s">
        <v>253</v>
      </c>
      <c r="D30" s="56" t="s">
        <v>144</v>
      </c>
      <c r="E30" s="56" t="s">
        <v>143</v>
      </c>
      <c r="F30" s="57" t="s">
        <v>150</v>
      </c>
      <c r="G30" s="58">
        <v>12451</v>
      </c>
      <c r="H30" s="3" t="s">
        <v>154</v>
      </c>
      <c r="I30" s="3" t="s">
        <v>154</v>
      </c>
      <c r="J30" s="3" t="s">
        <v>154</v>
      </c>
      <c r="K30" s="59" t="s">
        <v>254</v>
      </c>
      <c r="L30" s="60" t="s">
        <v>153</v>
      </c>
      <c r="M30" s="56" t="s">
        <v>160</v>
      </c>
      <c r="N30" s="56" t="s">
        <v>200</v>
      </c>
      <c r="O30" s="61" t="s">
        <v>255</v>
      </c>
      <c r="P30" s="58">
        <v>12451</v>
      </c>
      <c r="Q30" s="56" t="s">
        <v>200</v>
      </c>
      <c r="R30" s="56" t="s">
        <v>256</v>
      </c>
      <c r="S30" s="3" t="s">
        <v>227</v>
      </c>
      <c r="T30" s="3" t="s">
        <v>154</v>
      </c>
      <c r="U30" s="3" t="s">
        <v>154</v>
      </c>
      <c r="V30" s="3" t="s">
        <v>154</v>
      </c>
      <c r="W30" s="62" t="s">
        <v>155</v>
      </c>
      <c r="X30" s="3" t="s">
        <v>154</v>
      </c>
      <c r="Y30" s="3" t="s">
        <v>154</v>
      </c>
      <c r="Z30" s="3" t="s">
        <v>154</v>
      </c>
      <c r="AA30" s="3" t="s">
        <v>154</v>
      </c>
      <c r="AB30" s="3" t="s">
        <v>154</v>
      </c>
      <c r="AC30" s="3" t="s">
        <v>154</v>
      </c>
      <c r="AD30" s="3" t="s">
        <v>154</v>
      </c>
      <c r="AE30" s="3">
        <v>0</v>
      </c>
      <c r="AF30" s="3">
        <v>0</v>
      </c>
      <c r="AG30" s="63">
        <v>0</v>
      </c>
      <c r="AH30" s="63">
        <v>0</v>
      </c>
      <c r="AI30" s="3" t="s">
        <v>154</v>
      </c>
      <c r="AJ30" s="3" t="s">
        <v>154</v>
      </c>
      <c r="AK30" s="3" t="s">
        <v>154</v>
      </c>
      <c r="AL30" s="3" t="s">
        <v>154</v>
      </c>
      <c r="AM30" s="64">
        <v>832.4</v>
      </c>
      <c r="AN30" s="65">
        <f>(0+3.8+0+0+0)</f>
        <v>3.8</v>
      </c>
      <c r="AO30" s="66">
        <f>AM30+AN30</f>
        <v>836.19999999999993</v>
      </c>
      <c r="AP30" s="3" t="s">
        <v>154</v>
      </c>
      <c r="AQ30" s="3" t="s">
        <v>154</v>
      </c>
      <c r="AR30" s="3" t="s">
        <v>154</v>
      </c>
      <c r="AS30" s="3" t="s">
        <v>154</v>
      </c>
      <c r="AT30" s="3" t="s">
        <v>154</v>
      </c>
      <c r="AU30" s="3" t="s">
        <v>154</v>
      </c>
      <c r="AV30" s="56" t="s">
        <v>165</v>
      </c>
      <c r="AW30" s="56" t="s">
        <v>166</v>
      </c>
      <c r="AX30" s="58">
        <v>12451</v>
      </c>
      <c r="AY30" s="67">
        <v>43448</v>
      </c>
      <c r="AZ30" s="58">
        <v>12451</v>
      </c>
      <c r="BA30" s="67">
        <v>43448</v>
      </c>
      <c r="BB30" s="3" t="s">
        <v>154</v>
      </c>
      <c r="BC30" s="56" t="s">
        <v>154</v>
      </c>
      <c r="BD30" s="56" t="s">
        <v>154</v>
      </c>
      <c r="BE30" s="56" t="s">
        <v>154</v>
      </c>
      <c r="BF30" s="56" t="s">
        <v>154</v>
      </c>
      <c r="BG30" s="56" t="s">
        <v>154</v>
      </c>
      <c r="BH30" s="56" t="s">
        <v>154</v>
      </c>
      <c r="BI30" s="56" t="s">
        <v>154</v>
      </c>
      <c r="BJ30" s="56" t="s">
        <v>154</v>
      </c>
      <c r="BK30" s="56" t="s">
        <v>154</v>
      </c>
      <c r="BL30" s="56" t="s">
        <v>154</v>
      </c>
      <c r="BM30" s="56" t="s">
        <v>154</v>
      </c>
    </row>
    <row r="31" spans="1:65" s="10" customFormat="1" ht="13.5" thickBot="1" x14ac:dyDescent="0.3">
      <c r="A31" s="101" t="s">
        <v>269</v>
      </c>
      <c r="B31" s="102"/>
      <c r="C31" s="102"/>
      <c r="D31" s="102"/>
      <c r="E31" s="102"/>
      <c r="F31" s="103"/>
      <c r="G31" s="68"/>
      <c r="H31" s="68"/>
      <c r="I31" s="68"/>
      <c r="J31" s="68"/>
      <c r="K31" s="68"/>
      <c r="L31" s="68"/>
      <c r="M31" s="68"/>
      <c r="N31" s="68"/>
      <c r="O31" s="69">
        <f>SUM(O21:O30)</f>
        <v>81495.360000000001</v>
      </c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9">
        <f>SUM(AG21:AG30)</f>
        <v>0</v>
      </c>
      <c r="AH31" s="69">
        <f>SUM(AH21:AH30)</f>
        <v>0</v>
      </c>
      <c r="AI31" s="68"/>
      <c r="AJ31" s="68"/>
      <c r="AK31" s="68">
        <f>SUM(AK21:AK29)</f>
        <v>0</v>
      </c>
      <c r="AL31" s="68">
        <f>SUM(AL21:AL29)</f>
        <v>0</v>
      </c>
      <c r="AM31" s="69">
        <f>SUM(AM21:AM30)</f>
        <v>1236899.1299999999</v>
      </c>
      <c r="AN31" s="69">
        <f>SUM(AN21:AN30)</f>
        <v>416252.29</v>
      </c>
      <c r="AO31" s="69">
        <f>SUM(AO21:AO30)</f>
        <v>1653151.42</v>
      </c>
      <c r="AP31" s="68"/>
      <c r="AQ31" s="68"/>
      <c r="AR31" s="68"/>
      <c r="AS31" s="68"/>
      <c r="AT31" s="68"/>
      <c r="AU31" s="68"/>
      <c r="AV31" s="68"/>
      <c r="AW31" s="68"/>
      <c r="AX31" s="68"/>
      <c r="AY31" s="68"/>
      <c r="AZ31" s="68"/>
      <c r="BA31" s="68"/>
      <c r="BB31" s="70"/>
      <c r="BC31" s="71"/>
      <c r="BD31" s="71"/>
      <c r="BE31" s="71"/>
      <c r="BF31" s="71"/>
      <c r="BG31" s="71"/>
      <c r="BH31" s="71"/>
      <c r="BI31" s="71"/>
      <c r="BJ31" s="71"/>
      <c r="BK31" s="71"/>
      <c r="BL31" s="71"/>
      <c r="BM31" s="72"/>
    </row>
    <row r="33" spans="1:10" x14ac:dyDescent="0.25">
      <c r="A33" s="6" t="s">
        <v>268</v>
      </c>
      <c r="B33" s="6"/>
      <c r="C33" s="6"/>
      <c r="D33" s="6"/>
    </row>
    <row r="34" spans="1:10" x14ac:dyDescent="0.25">
      <c r="A34" s="6"/>
      <c r="B34" s="6"/>
      <c r="C34" s="6"/>
      <c r="D34" s="6"/>
    </row>
    <row r="35" spans="1:10" x14ac:dyDescent="0.25">
      <c r="A35" s="6" t="s">
        <v>267</v>
      </c>
      <c r="B35" s="6"/>
      <c r="C35" s="6"/>
      <c r="D35" s="6"/>
      <c r="E35" s="6"/>
      <c r="G35" s="6"/>
      <c r="H35" s="6"/>
      <c r="I35" s="6"/>
      <c r="J35" s="6"/>
    </row>
  </sheetData>
  <mergeCells count="92">
    <mergeCell ref="BL21:BL22"/>
    <mergeCell ref="BM21:BM22"/>
    <mergeCell ref="AX21:AX22"/>
    <mergeCell ref="AY21:AY22"/>
    <mergeCell ref="AZ21:AZ22"/>
    <mergeCell ref="BA21:BA22"/>
    <mergeCell ref="BB21:BB22"/>
    <mergeCell ref="BC21:BC22"/>
    <mergeCell ref="BD21:BD22"/>
    <mergeCell ref="BE21:BE22"/>
    <mergeCell ref="BF21:BF22"/>
    <mergeCell ref="BG21:BG22"/>
    <mergeCell ref="BH21:BH22"/>
    <mergeCell ref="BI21:BI22"/>
    <mergeCell ref="BJ21:BJ22"/>
    <mergeCell ref="BK21:BK22"/>
    <mergeCell ref="AI17:AK17"/>
    <mergeCell ref="AI18:AK18"/>
    <mergeCell ref="C21:C22"/>
    <mergeCell ref="D21:D22"/>
    <mergeCell ref="E21:E22"/>
    <mergeCell ref="F21:F22"/>
    <mergeCell ref="AI21:AI22"/>
    <mergeCell ref="AJ21:AJ22"/>
    <mergeCell ref="AK21:AK22"/>
    <mergeCell ref="AU21:AU22"/>
    <mergeCell ref="AV21:AV22"/>
    <mergeCell ref="AW21:AW22"/>
    <mergeCell ref="A31:F31"/>
    <mergeCell ref="AC18:AD18"/>
    <mergeCell ref="AE18:AH18"/>
    <mergeCell ref="AL21:AL22"/>
    <mergeCell ref="AM21:AM22"/>
    <mergeCell ref="AN21:AN22"/>
    <mergeCell ref="AO21:AO22"/>
    <mergeCell ref="AP21:AP22"/>
    <mergeCell ref="AQ21:AQ22"/>
    <mergeCell ref="AR21:AR22"/>
    <mergeCell ref="AS21:AS22"/>
    <mergeCell ref="AT21:AT22"/>
    <mergeCell ref="V21:V22"/>
    <mergeCell ref="W21:W22"/>
    <mergeCell ref="X21:X22"/>
    <mergeCell ref="A21:A22"/>
    <mergeCell ref="B21:B22"/>
    <mergeCell ref="BC17:BC19"/>
    <mergeCell ref="A16:A20"/>
    <mergeCell ref="AL17:AO17"/>
    <mergeCell ref="X17:AH17"/>
    <mergeCell ref="AM18:AO18"/>
    <mergeCell ref="B16:G18"/>
    <mergeCell ref="K17:W18"/>
    <mergeCell ref="X18:AB18"/>
    <mergeCell ref="AU17:AU19"/>
    <mergeCell ref="AP17:AP19"/>
    <mergeCell ref="AS17:AS19"/>
    <mergeCell ref="AT17:AT19"/>
    <mergeCell ref="I18:J18"/>
    <mergeCell ref="H18:H19"/>
    <mergeCell ref="H17:J17"/>
    <mergeCell ref="AW17:AW19"/>
    <mergeCell ref="Q21:Q22"/>
    <mergeCell ref="R21:R22"/>
    <mergeCell ref="S21:S22"/>
    <mergeCell ref="T21:T22"/>
    <mergeCell ref="U21:U22"/>
    <mergeCell ref="L21:L22"/>
    <mergeCell ref="M21:M22"/>
    <mergeCell ref="N21:N22"/>
    <mergeCell ref="O21:O22"/>
    <mergeCell ref="P21:P22"/>
    <mergeCell ref="G21:G22"/>
    <mergeCell ref="H21:H22"/>
    <mergeCell ref="I21:I22"/>
    <mergeCell ref="J21:J22"/>
    <mergeCell ref="K21:K22"/>
    <mergeCell ref="AP16:AU16"/>
    <mergeCell ref="K16:AO16"/>
    <mergeCell ref="AV16:BA16"/>
    <mergeCell ref="BK17:BM18"/>
    <mergeCell ref="BG17:BH18"/>
    <mergeCell ref="BD17:BF18"/>
    <mergeCell ref="AX17:AX19"/>
    <mergeCell ref="AY17:AY19"/>
    <mergeCell ref="AZ17:AZ19"/>
    <mergeCell ref="BA17:BA19"/>
    <mergeCell ref="AV17:AV19"/>
    <mergeCell ref="AQ17:AR18"/>
    <mergeCell ref="BI17:BI19"/>
    <mergeCell ref="BJ17:BJ19"/>
    <mergeCell ref="BB16:BM16"/>
    <mergeCell ref="BB17:BB19"/>
  </mergeCells>
  <pageMargins left="1.1023622047244095" right="0.51181102362204722" top="0.39370078740157483" bottom="0.39370078740157483" header="0.31496062992125984" footer="0.31496062992125984"/>
  <pageSetup paperSize="9" scale="50" orientation="landscape" r:id="rId1"/>
  <headerFooter>
    <oddFooter>&amp;R&amp;N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SAERB LICITAÇÕES MAIO 2019</vt:lpstr>
      <vt:lpstr>'SAERB LICITAÇÕES MAIO 2019'!Area_de_impressao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2019-05-06T11:52:25Z</cp:lastPrinted>
  <dcterms:created xsi:type="dcterms:W3CDTF">2013-10-11T22:10:57Z</dcterms:created>
  <dcterms:modified xsi:type="dcterms:W3CDTF">2019-06-07T20:40:39Z</dcterms:modified>
</cp:coreProperties>
</file>