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 tabRatio="814"/>
  </bookViews>
  <sheets>
    <sheet name="RBTRANS LICITAÇÕES MAR 2023" sheetId="4" r:id="rId1"/>
  </sheets>
  <definedNames>
    <definedName name="_xlnm._FilterDatabase" localSheetId="0" hidden="1">'RBTRANS LICITAÇÕES MAR 2023'!$AK$1:$AK$495</definedName>
    <definedName name="_xlnm.Print_Area" localSheetId="0">'RBTRANS LICITAÇÕES MAR 2023'!$A$1:$BH$104</definedName>
  </definedNames>
  <calcPr calcId="125725"/>
</workbook>
</file>

<file path=xl/calcChain.xml><?xml version="1.0" encoding="utf-8"?>
<calcChain xmlns="http://schemas.openxmlformats.org/spreadsheetml/2006/main">
  <c r="L125" i="4"/>
  <c r="AH125"/>
  <c r="AD125"/>
  <c r="AE125"/>
  <c r="AI125"/>
  <c r="AJ125"/>
  <c r="AK125"/>
  <c r="AL125"/>
  <c r="AL23"/>
  <c r="AL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8"/>
  <c r="AL107" l="1"/>
  <c r="AK67"/>
  <c r="AL124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05"/>
  <c r="AL71"/>
  <c r="AL68"/>
  <c r="AL42"/>
  <c r="AL56"/>
  <c r="AL54"/>
  <c r="AL51"/>
  <c r="AL49"/>
  <c r="AK80"/>
  <c r="AK82"/>
  <c r="AL81" s="1"/>
  <c r="AL26" l="1"/>
  <c r="AJ104" l="1"/>
  <c r="AL102" s="1"/>
  <c r="AJ101"/>
  <c r="AJ93"/>
  <c r="AJ90"/>
  <c r="AL87" s="1"/>
  <c r="AJ86"/>
  <c r="AJ67"/>
  <c r="AJ25"/>
  <c r="AJ100" l="1"/>
  <c r="AJ92" l="1"/>
  <c r="AL91" s="1"/>
  <c r="AJ85"/>
  <c r="AJ66" l="1"/>
  <c r="AJ24"/>
  <c r="AJ35" l="1"/>
  <c r="AL35" s="1"/>
  <c r="AJ95" l="1"/>
  <c r="AL94" s="1"/>
  <c r="AJ98" l="1"/>
  <c r="AL98" s="1"/>
  <c r="AJ83" l="1"/>
  <c r="AL83" s="1"/>
  <c r="AJ64" l="1"/>
  <c r="AL64" s="1"/>
  <c r="AJ59"/>
  <c r="AL58" s="1"/>
  <c r="AJ30"/>
  <c r="AL30" s="1"/>
  <c r="AJ18" l="1"/>
</calcChain>
</file>

<file path=xl/sharedStrings.xml><?xml version="1.0" encoding="utf-8"?>
<sst xmlns="http://schemas.openxmlformats.org/spreadsheetml/2006/main" count="2233" uniqueCount="473">
  <si>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</si>
  <si>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</si>
  <si>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</si>
  <si>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</si>
  <si>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</si>
  <si>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</si>
  <si>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</si>
  <si>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</si>
  <si>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</si>
  <si>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</si>
  <si>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</si>
  <si>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</si>
  <si>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</si>
  <si>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</si>
  <si>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</si>
  <si>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</si>
  <si>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</si>
  <si>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</si>
  <si>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</si>
  <si>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</si>
  <si>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</si>
  <si>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</si>
  <si>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</si>
  <si>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</si>
  <si>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</si>
  <si>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</si>
  <si>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</si>
  <si>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</si>
  <si>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</si>
  <si>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</si>
  <si>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</si>
  <si>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</si>
  <si>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</si>
  <si>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</si>
  <si>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</si>
  <si>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</si>
  <si>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</si>
  <si>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</si>
  <si>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</si>
  <si>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</si>
  <si>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</si>
  <si>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</si>
  <si>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</si>
  <si>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</si>
  <si>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</si>
  <si>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</si>
  <si>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</si>
  <si>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</si>
  <si>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</si>
  <si>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</si>
  <si>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</si>
  <si>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</si>
  <si>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</si>
  <si>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</si>
  <si>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</si>
  <si>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</si>
  <si>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</si>
  <si>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</si>
  <si>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</si>
  <si>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</si>
  <si>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</si>
  <si>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</si>
  <si>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</si>
  <si>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</si>
  <si>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</si>
  <si>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</si>
  <si>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</si>
  <si>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</si>
  <si>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</si>
  <si>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</si>
  <si>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</si>
  <si>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</si>
  <si>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</si>
  <si>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</si>
  <si>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</si>
  <si>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</si>
  <si>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</si>
  <si>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</si>
  <si>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</si>
  <si>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</si>
  <si>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</si>
  <si>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</si>
  <si>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</si>
  <si>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</si>
  <si>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</si>
  <si>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</si>
  <si>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</si>
  <si>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</si>
  <si>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</si>
  <si>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</si>
  <si>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</si>
  <si>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</si>
  <si>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</si>
  <si>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</si>
  <si>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</si>
  <si>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</si>
  <si>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</si>
  <si>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</si>
  <si>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</si>
  <si>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</si>
  <si>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</si>
  <si>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</si>
  <si>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</si>
  <si>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</si>
  <si>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</si>
  <si>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</si>
  <si>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Fonte 10</t>
  </si>
  <si>
    <t>Termo Aditivo de Valor</t>
  </si>
  <si>
    <t>33.90.30.00</t>
  </si>
  <si>
    <t>(t)</t>
  </si>
  <si>
    <t>(u )</t>
  </si>
  <si>
    <t>Nº do Termo</t>
  </si>
  <si>
    <t>Especificações de Termo Aditivo ou Termo de Apostilamento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</si>
  <si>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</si>
  <si>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</si>
  <si>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</si>
  <si>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</si>
  <si>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</si>
  <si>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</si>
  <si>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</si>
  <si>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</si>
  <si>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</si>
  <si>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</si>
  <si>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</si>
  <si>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</si>
  <si>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</si>
  <si>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</si>
  <si>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</si>
  <si>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</si>
  <si>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</si>
  <si>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</si>
  <si>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Pregão SRP Nº 069/2017</t>
  </si>
  <si>
    <t>A. S. LIMA - ME</t>
  </si>
  <si>
    <t>04.035.754/0001-38</t>
  </si>
  <si>
    <t>Prorrogação de prazo até 31 de dezembro de 2019</t>
  </si>
  <si>
    <t>12.457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</si>
  <si>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</si>
  <si>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</si>
  <si>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</si>
  <si>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</si>
  <si>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</si>
  <si>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</si>
  <si>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</si>
  <si>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Pregão SRP Nº 002/2017 CEL/PMRB</t>
  </si>
  <si>
    <t>LOACRE - LOC. E COM. DE MÁQ. E EQUIP.</t>
  </si>
  <si>
    <t>03.520.514/0001-66</t>
  </si>
  <si>
    <t>025/2017</t>
  </si>
  <si>
    <t>Prorrogar o prazo até 15 de fevereiro de 2019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</si>
  <si>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</si>
  <si>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</si>
  <si>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</si>
  <si>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</si>
  <si>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</si>
  <si>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Contratação de empresa para prestação de serviços de limpeza de prédios, mobiliários e equipamentos</t>
  </si>
  <si>
    <t>TEC NEWS EIRELI</t>
  </si>
  <si>
    <t>05.608.779/0001-46</t>
  </si>
  <si>
    <t>Parecer PROJU Nº 001/2019</t>
  </si>
  <si>
    <t>Inexigibilidade de licitação</t>
  </si>
  <si>
    <t>Contratação da Empresa Brasileira de Correios e Telegráfos - CORREIOS</t>
  </si>
  <si>
    <t>9912462363</t>
  </si>
  <si>
    <t>EMPRESA BRASILEIRA DE CORREIOS E TELEGRÁFOS - CORREIOS</t>
  </si>
  <si>
    <t>34.028.316/7709-95</t>
  </si>
  <si>
    <t>12.570</t>
  </si>
  <si>
    <t>Artigo 25 e inciso VIII do art. 24 da Lei de Licitações nº 8.666/93</t>
  </si>
  <si>
    <t>Serviços de impressão</t>
  </si>
  <si>
    <t>SERMATEC COM. E SERVIÇOS IMP. E EXP. LTDA</t>
  </si>
  <si>
    <t>04.439.665/0001-57</t>
  </si>
  <si>
    <t>12.711</t>
  </si>
  <si>
    <t>Prorrogação de prazo até 31 de dezembro de 2020</t>
  </si>
  <si>
    <t>Pregão SRP Nº 130/2019 CEL/PMRB</t>
  </si>
  <si>
    <t>Contratação dos serviços de transportes, caminhão carga seca, como motorista.</t>
  </si>
  <si>
    <t>R. J. ANDRADE TRANSPORTES E TERRAPLANAGEM</t>
  </si>
  <si>
    <t>22.901.124/0001-80</t>
  </si>
  <si>
    <t>002/2020</t>
  </si>
  <si>
    <t>Pregão SRP Nº 141/2019 CPL - PMRB</t>
  </si>
  <si>
    <t>Contratação de serviço de mensageria através da utilização de motocicleta</t>
  </si>
  <si>
    <t>F. M. TERCEIRIZAÇÃO LTDA</t>
  </si>
  <si>
    <t>20.345.453/0001-67</t>
  </si>
  <si>
    <t>Pregão SRP Nº 110/2019 CEL/PMRB</t>
  </si>
  <si>
    <t>Contratação de empresa para prestação de serviços de terceirizados para apoio técnico e atividades auxiliares</t>
  </si>
  <si>
    <t>062/2020</t>
  </si>
  <si>
    <t>33.90.37.00</t>
  </si>
  <si>
    <t>071/2020</t>
  </si>
  <si>
    <t>066/2020</t>
  </si>
  <si>
    <t>012/2020</t>
  </si>
  <si>
    <t>Prestação de serviço de manutenção preventiva e corretiva de veículo tipo motocicleta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</si>
  <si>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</si>
  <si>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</si>
  <si>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</si>
  <si>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</si>
  <si>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</si>
  <si>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</si>
  <si>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</si>
  <si>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</si>
  <si>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</si>
  <si>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</si>
  <si>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Prestação de serviços de transporte automotivo c/ e s/ condutor</t>
  </si>
  <si>
    <t>Prorrogar o prazo até 16 de fevereiro de 2020</t>
  </si>
  <si>
    <t>Prorrogar o prazo até 17 de fevereiro de 2021</t>
  </si>
  <si>
    <t>Contratação Direta - Dispensa de Licitação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</si>
  <si>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</si>
  <si>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</si>
  <si>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</si>
  <si>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</si>
  <si>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</si>
  <si>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 xml:space="preserve">Cotratação de empresa especializada no serviço de rastreamento e monitoramento de veículos via satélite, compreendendo a instalação em comodata, de módulos rastreadores </t>
  </si>
  <si>
    <t>054/2020</t>
  </si>
  <si>
    <t>ECS - EMPRESA DE COMUNICAÇÃO E SEGURANÇA LTDA - EPP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</si>
  <si>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</si>
  <si>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</si>
  <si>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</si>
  <si>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</si>
  <si>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</si>
  <si>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</si>
  <si>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Locação de envelopadora</t>
  </si>
  <si>
    <t>DUX COMÉRCIO, REPRESENTAÇÕES, IMPORTAÇÃO E EXPORTAÇÃO LTDA</t>
  </si>
  <si>
    <t>05.502.105/0001-62</t>
  </si>
  <si>
    <t>Prorrogar o prazo até 20/11/2021</t>
  </si>
  <si>
    <t>Prorrogar o prazo até 31/12/2021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</si>
  <si>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</si>
  <si>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</si>
  <si>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</si>
  <si>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</si>
  <si>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</si>
  <si>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</si>
  <si>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</si>
  <si>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</si>
  <si>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</si>
  <si>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</si>
  <si>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</si>
  <si>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</si>
  <si>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</si>
  <si>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</si>
  <si>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</si>
  <si>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</si>
  <si>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</si>
  <si>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</si>
  <si>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</si>
  <si>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</si>
  <si>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</si>
  <si>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</si>
  <si>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</si>
  <si>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</si>
  <si>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</si>
  <si>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Prorrogação de prazo até 31 de dezembro de 2021</t>
  </si>
  <si>
    <t>12.942</t>
  </si>
  <si>
    <t>2° Termo Aditivo</t>
  </si>
  <si>
    <t>Prorrogar o prazo até 01/10/2022</t>
  </si>
  <si>
    <t>Prorrogar o prazo até 20/11/2022</t>
  </si>
  <si>
    <t>Prorrogar o prazo até 14 de outubro de 2022</t>
  </si>
  <si>
    <t>NORTE XPRESS TRANSPORTES E SERVIÇOS LTDA</t>
  </si>
  <si>
    <t>Prorrogar o prazo até 02 de julho de 2022</t>
  </si>
  <si>
    <t>13.153</t>
  </si>
  <si>
    <t>Prorrogar o prazo até 02 de dezembro de 2022</t>
  </si>
  <si>
    <t>004/2021</t>
  </si>
  <si>
    <t>Acréscimo de um veículo</t>
  </si>
  <si>
    <t>Prorrogar o prazo até 17 de fevereiro de 2022</t>
  </si>
  <si>
    <t>SANCAR COMERCIO E SERVIÇOS EIRELI</t>
  </si>
  <si>
    <t>08.805.247/0001-97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</si>
  <si>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</si>
  <si>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</si>
  <si>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</si>
  <si>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</si>
  <si>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</si>
  <si>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</si>
  <si>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</si>
  <si>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</si>
  <si>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02 de março de de 2023</t>
  </si>
  <si>
    <t>Prorrogar o prazo até 31 de dezembro 2020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</si>
  <si>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</si>
  <si>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</si>
  <si>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</si>
  <si>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</si>
  <si>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</si>
  <si>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</si>
  <si>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</si>
  <si>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</si>
  <si>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</si>
  <si>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</si>
  <si>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</si>
  <si>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</si>
  <si>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17 de fevereiro de 2023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</si>
  <si>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</si>
  <si>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</si>
  <si>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</si>
  <si>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</si>
  <si>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</si>
  <si>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</si>
  <si>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</si>
  <si>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</si>
  <si>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</si>
  <si>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</si>
  <si>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</si>
  <si>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</si>
  <si>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</si>
  <si>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</si>
  <si>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</si>
  <si>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</si>
  <si>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</si>
  <si>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</si>
  <si>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</si>
  <si>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</si>
  <si>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Prorrogação de prazo até 31 de dezembro de 2022</t>
  </si>
  <si>
    <t>Prorrogar o prazo até 14 de outubro de 2023</t>
  </si>
  <si>
    <t>Prorrogar o prazo até 09 de janeiro de 2023</t>
  </si>
  <si>
    <t>04.475.329/0001-60</t>
  </si>
  <si>
    <t>Pregão SRP Nº 037/2022 CPL/ PMRB</t>
  </si>
  <si>
    <t>Pregão SRP Nº 060/2021 CEL/PMRB</t>
  </si>
  <si>
    <t>Pregão SRP Nº 197/2020 CPL 04</t>
  </si>
  <si>
    <t>Contrattação de empresa para prestação de serviço terceirizado e continuado de apoio operacional e administrativo com disponibilização de mao de obra em regime de dedicação exclusiva</t>
  </si>
  <si>
    <t>1541/2022</t>
  </si>
  <si>
    <t>SECRETARIA DE ESTADO DA FAZENDA</t>
  </si>
  <si>
    <t>13.309</t>
  </si>
  <si>
    <t>Termo aditivo de Prazo</t>
  </si>
  <si>
    <t>Menor Preço por item</t>
  </si>
  <si>
    <t>Contratação de empresa para prestação de serviços de terceirizados de apoio administrativo e operacional</t>
  </si>
  <si>
    <t>1593/2022</t>
  </si>
  <si>
    <t>SEFIN/PMRB</t>
  </si>
  <si>
    <t>13.405</t>
  </si>
  <si>
    <t>Executado até o exercício de 2022</t>
  </si>
  <si>
    <t xml:space="preserve">Pregão SRP  Nº 41/2021  CPL/PMRB </t>
  </si>
  <si>
    <t>Fornecimento e prestação de serviço de diversos materiais gráficos</t>
  </si>
  <si>
    <t>2068/2022</t>
  </si>
  <si>
    <t>G.S SILVEIRA - ME</t>
  </si>
  <si>
    <t>84.313.923/0001-93</t>
  </si>
  <si>
    <t>065/2023</t>
  </si>
  <si>
    <t>054/2023</t>
  </si>
  <si>
    <t>Pregão SRP Nº 104/2022 CPL/ PMRB</t>
  </si>
  <si>
    <t xml:space="preserve">Aquisição de material de consumo e gêneros alimentícios - Água mineral sem gás (garrafas de 500 ml, garrafão com carga de água - 20 Litros), gelo em bara, Gás Liquefeito de Petróleo, café, açucar e copo descartáveis 180 ml, para atender as necessidades da Superintendência Municipal de Transporte e Trânsito - RBTRANS. </t>
  </si>
  <si>
    <t>1218/2023</t>
  </si>
  <si>
    <t xml:space="preserve">R.B DA SILVA </t>
  </si>
  <si>
    <t>39.286.296/0001-94</t>
  </si>
  <si>
    <t>4.4.90.52.00</t>
  </si>
  <si>
    <t>052/2023</t>
  </si>
  <si>
    <t>1217/2023</t>
  </si>
  <si>
    <t>AUGUSTO S. DE ARAUJO EIRELI</t>
  </si>
  <si>
    <t>05.511.061/0001-37</t>
  </si>
  <si>
    <t>043/2023</t>
  </si>
  <si>
    <t>027/2023</t>
  </si>
  <si>
    <t>053/2023</t>
  </si>
  <si>
    <t>042/2023</t>
  </si>
  <si>
    <t>MS SERVIÇOS, COMÉRCIO E REPRESENTAÇÕES LTDA</t>
  </si>
  <si>
    <t>22.172.177/0001-08</t>
  </si>
  <si>
    <t>064/2023</t>
  </si>
  <si>
    <t>Contratação de empresa para ministração de curso aos profissionais dos órgãos executivos de trânsito municipais e rodoviários e aos membros indicados e nomeados pela Junta Administrativa de Recursos de Infrações (JARI), Diretoria de Trânsito (DITR) e pela Divisão de Atendimento ao Público e Processamento de Autos de Infração (DAPA), para conhecimentos que possibilitem uma visão abrangente do trabalho e a prática do julgamento dos recursos de multas, visando atender as necessidades da Superintendência Municipal de Transportes e Trânsito – RBTRANS.</t>
  </si>
  <si>
    <t>1284/2023</t>
  </si>
  <si>
    <t>IMEP/ PLANOTRAN</t>
  </si>
  <si>
    <t>02.718.891/0001-41</t>
  </si>
  <si>
    <t>15/02//2023</t>
  </si>
  <si>
    <t>059/2023</t>
  </si>
  <si>
    <t>Pregão SRP N° 002/2022 CPL/PMRB</t>
  </si>
  <si>
    <t>Aquisição de material (Material para manutenção de bens imóveis, hidráulico, elétrico, equipamentos de proteção e segurança, material básico de construção ferramentas, mobilitário e máquinas e utensílios de oficina), sob demanda, para atender as demandas da RBTRANS.</t>
  </si>
  <si>
    <t>1176/2023</t>
  </si>
  <si>
    <t>V&amp;K PALOMBO IMPORTAÇÃO E EXP. LTDA</t>
  </si>
  <si>
    <t>16.807.046/0001-57</t>
  </si>
  <si>
    <t>056/2023</t>
  </si>
  <si>
    <t>1215/2023</t>
  </si>
  <si>
    <t>A.A RODRIGUES LTDA</t>
  </si>
  <si>
    <t>44.474.199/001-65</t>
  </si>
  <si>
    <t>024/2023</t>
  </si>
  <si>
    <t>Contratação de empresa para fornecimento de água potável através de carros-pipas, para abastecimento de cisternas e caixa d'água dos locais sob responsabilidade da Superintendência Municipal de Transporte e Trânsito - RBTRANS</t>
  </si>
  <si>
    <t>2437/2022</t>
  </si>
  <si>
    <t>ACRETEC INDUSTRIA COMERCIO DE ÁGUA E REPRESENTAÇÕES</t>
  </si>
  <si>
    <t>062/2023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</si>
  <si>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</si>
  <si>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</si>
  <si>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</si>
  <si>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</si>
  <si>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</si>
  <si>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</si>
  <si>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041/2023</t>
  </si>
  <si>
    <t>Contratação de empresa especializada na prestação de serviços especiais e continuos de tecnologia da informação, compreendendo o processamento e armazenamento de dados, trasnmissão eletrônica de arquivos</t>
  </si>
  <si>
    <t>2087/2023 (008/2022)</t>
  </si>
  <si>
    <t>SERPRO</t>
  </si>
  <si>
    <t>33.683.111/0001-07</t>
  </si>
  <si>
    <t>2088/2023 (007/2022)</t>
  </si>
  <si>
    <t>051/2023</t>
  </si>
  <si>
    <t>1216/2023</t>
  </si>
  <si>
    <t>37.169.375/0001-90</t>
  </si>
  <si>
    <t>055/2023</t>
  </si>
  <si>
    <t>1219/2023</t>
  </si>
  <si>
    <t>F.F DE MEDEIROS</t>
  </si>
  <si>
    <t>09.638.709/0001-91</t>
  </si>
  <si>
    <t>13.427</t>
  </si>
  <si>
    <t>Prorogação de prazo até 31 de dezembro de 2023</t>
  </si>
  <si>
    <t>017/2023</t>
  </si>
  <si>
    <t>Pregão SRP Nº 046/2022 CPL/ PMRB</t>
  </si>
  <si>
    <t>EDSON RAMOS DE CASTRO NETO</t>
  </si>
  <si>
    <t>Contratação de empresa especializada na prestação de serviços de manutenção preventiva e instalação e desinstalação de aprelhos de ar condicionado com fornecimento de peças para atender as necessidades da RBTRANS</t>
  </si>
  <si>
    <t>1715/2022</t>
  </si>
  <si>
    <t>AMAZONAS COMERCIO SERV. E REPRESENTAÇÕES LTDA</t>
  </si>
  <si>
    <t>08.580.940/0001-09</t>
  </si>
  <si>
    <t>33.90.39.00                            33.90.30.00</t>
  </si>
  <si>
    <t>33.90.39.00           33.90.30.00</t>
  </si>
  <si>
    <t>074/2023</t>
  </si>
  <si>
    <t>Contratação de empresa para ministração de curso presencial junto com  o professor, pelo Instituto Euvlado Lofo (IEL), visando atender as necessidades da Superintendência Municipal de Transporte e Trânsito - RBTRANS</t>
  </si>
  <si>
    <t>2140/2023</t>
  </si>
  <si>
    <t>INSTITUTO EUVALDO LODI (IEL)</t>
  </si>
  <si>
    <t>02.373.341/0001-38</t>
  </si>
  <si>
    <t xml:space="preserve">33.90.39.00  </t>
  </si>
  <si>
    <t>049/2023</t>
  </si>
  <si>
    <t>Adesão ARP Nº 077/2022</t>
  </si>
  <si>
    <t>2205/2022</t>
  </si>
  <si>
    <t>COOPERTATIVA DE PROPRIETÁRIO DE VEÍCULOS DO ESTADO DO ACRE - COOPERVEL</t>
  </si>
  <si>
    <t>13.052.004/0001-65</t>
  </si>
  <si>
    <t>PODER EXECUTIVO MUNICIPAL</t>
  </si>
  <si>
    <t>PRESTAÇÃO DE CONTAS  - EXERCÍCIO 2023</t>
  </si>
  <si>
    <t>RESOLUÇÃO Nº 87, DE 28 DE NOVEMBRO DE 2013 - TRIBUNAL DE CONTAS DO ESTADO DO ACRE</t>
  </si>
  <si>
    <t>DEMONSTRATIVO DE LICITAÇÕES E CONTRATOS</t>
  </si>
  <si>
    <t>Data da emissão: 04/04/2023</t>
  </si>
  <si>
    <t>Nome do responsável pela elaboração: Rosineuda Silva de Freitas da Cunha</t>
  </si>
  <si>
    <t>Nome do titular do Órgão/Entidade/Fundo (no exercício do cargo): Francisco José Benício Dias</t>
  </si>
  <si>
    <t>1.256/2018 (023/2018)</t>
  </si>
  <si>
    <t>636/2020  (055/2020)</t>
  </si>
  <si>
    <t xml:space="preserve"> Executado no exercício  de 2023</t>
  </si>
  <si>
    <t>Valor do contrato após alteração</t>
  </si>
  <si>
    <t>254/2022</t>
  </si>
  <si>
    <t>13.354</t>
  </si>
  <si>
    <t>SECRETARIA DE ESTADO DE SAUDE - SESACRE</t>
  </si>
  <si>
    <t>Concluída em 2023</t>
  </si>
  <si>
    <t>Em andamento em 2023</t>
  </si>
  <si>
    <t>054/2019 (1035/2019)</t>
  </si>
  <si>
    <t>071/2019 (1479/2020)</t>
  </si>
  <si>
    <t>073/2020 (570/2021)</t>
  </si>
  <si>
    <t>TOTAL</t>
  </si>
  <si>
    <t>066/2023</t>
  </si>
  <si>
    <t>Pregão SRP Nº 091/2022  CPL/PMRB</t>
  </si>
  <si>
    <t>Aquisiçãio de materiais de consumo (cimento, areia, telhas fibrocimento ondulada, tintas, entre outros)</t>
  </si>
  <si>
    <t>1257/2023</t>
  </si>
  <si>
    <t>J R DISTRIBUIDORA LTDA</t>
  </si>
  <si>
    <t>33.412.571/001-92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</si>
  <si>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</si>
  <si>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</si>
  <si>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</si>
  <si>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</si>
  <si>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</si>
  <si>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</si>
  <si>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039/2023</t>
  </si>
  <si>
    <t>025/2023</t>
  </si>
  <si>
    <t>023/2023</t>
  </si>
  <si>
    <t>021/2023</t>
  </si>
  <si>
    <t>013/2023</t>
  </si>
  <si>
    <t>Termo de Ratificação de Inexigibilidade</t>
  </si>
  <si>
    <t>Contratação Direta  -  Inexigibilidade de licitação</t>
  </si>
  <si>
    <t>Contratação Direta - Inexigibilidade de licitação</t>
  </si>
  <si>
    <t>Artigo 25, inciso II da Lei de Licitações nº 8.666/93</t>
  </si>
  <si>
    <t>Inexigibilidade</t>
  </si>
  <si>
    <t>13.435</t>
  </si>
  <si>
    <t>21/12/2023</t>
  </si>
  <si>
    <t>009/2023</t>
  </si>
  <si>
    <t>008/2023</t>
  </si>
  <si>
    <t>011/2023</t>
  </si>
  <si>
    <t>020/2023</t>
  </si>
  <si>
    <t>030/2023</t>
  </si>
  <si>
    <t>029/2023</t>
  </si>
  <si>
    <t>019/2023</t>
  </si>
  <si>
    <t>046/2023</t>
  </si>
  <si>
    <t>022/2023</t>
  </si>
  <si>
    <t>003/2023</t>
  </si>
  <si>
    <t>006/2023</t>
  </si>
  <si>
    <t>002/2023</t>
  </si>
  <si>
    <t>005/2023</t>
  </si>
  <si>
    <t>007/2023</t>
  </si>
  <si>
    <t>004/2023</t>
  </si>
  <si>
    <t>001/2023</t>
  </si>
  <si>
    <t>Dispensa de Licitação Nº 013/2022</t>
  </si>
  <si>
    <t>Dispensa de Licitação</t>
  </si>
  <si>
    <t>Artigo 24, inciso X da Lei de Licitações nº 8.666/93</t>
  </si>
  <si>
    <t>Artigo 25, inciso II da Lei de Licitações nº 8.666/94</t>
  </si>
  <si>
    <t xml:space="preserve"> 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</si>
  <si>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SUPERINTENDÊNCIA MUNICIPAL DE TRANSPORTES E TRÂNSITO - RBTRANS</t>
    </r>
  </si>
  <si>
    <r>
      <t xml:space="preserve">REALIZADO ATÉ O MÊS (ACUMULADO): </t>
    </r>
    <r>
      <rPr>
        <b/>
        <sz val="11"/>
        <rFont val="Calibri"/>
        <family val="2"/>
        <scheme val="minor"/>
      </rPr>
      <t>JANEIRO A MARÇO/2023</t>
    </r>
  </si>
  <si>
    <t>Nº do Convênio/ Contrato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</si>
</sst>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5" fillId="0" borderId="5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vertical="center"/>
    </xf>
    <xf numFmtId="44" fontId="6" fillId="0" borderId="5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6" fillId="0" borderId="5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5" xfId="1" applyFont="1" applyFill="1" applyBorder="1" applyAlignment="1">
      <alignment vertical="center" wrapText="1"/>
    </xf>
    <xf numFmtId="44" fontId="6" fillId="0" borderId="5" xfId="1" applyFont="1" applyFill="1" applyBorder="1" applyAlignment="1">
      <alignment horizontal="right" vertical="center" wrapText="1"/>
    </xf>
    <xf numFmtId="44" fontId="6" fillId="0" borderId="5" xfId="1" applyFont="1" applyFill="1" applyBorder="1" applyAlignment="1">
      <alignment horizontal="right" vertical="center"/>
    </xf>
    <xf numFmtId="44" fontId="6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/>
    </xf>
    <xf numFmtId="44" fontId="6" fillId="0" borderId="10" xfId="1" applyFont="1" applyFill="1" applyBorder="1" applyAlignment="1">
      <alignment horizontal="right" vertical="center"/>
    </xf>
    <xf numFmtId="44" fontId="5" fillId="0" borderId="11" xfId="1" applyFont="1" applyFill="1" applyBorder="1" applyAlignment="1">
      <alignment horizontal="right" vertical="center"/>
    </xf>
    <xf numFmtId="44" fontId="6" fillId="0" borderId="0" xfId="1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right" vertical="center"/>
    </xf>
    <xf numFmtId="44" fontId="5" fillId="0" borderId="5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/>
    </xf>
    <xf numFmtId="44" fontId="5" fillId="0" borderId="1" xfId="1" applyFont="1" applyFill="1" applyBorder="1" applyAlignment="1">
      <alignment horizontal="right" vertical="center"/>
    </xf>
    <xf numFmtId="44" fontId="5" fillId="0" borderId="10" xfId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12</xdr:row>
      <xdr:rowOff>0</xdr:rowOff>
    </xdr:from>
    <xdr:to>
      <xdr:col>8</xdr:col>
      <xdr:colOff>981075</xdr:colOff>
      <xdr:row>13</xdr:row>
      <xdr:rowOff>20731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76200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17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17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17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17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22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22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22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17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17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22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17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25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xmlns="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xmlns="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xmlns="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25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xmlns="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xmlns="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xmlns="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xmlns="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xmlns="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xmlns="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xmlns="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xmlns="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xmlns="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25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xmlns="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xmlns="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xmlns="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xmlns="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xmlns="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xmlns="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138645</xdr:colOff>
      <xdr:row>0</xdr:row>
      <xdr:rowOff>19048</xdr:rowOff>
    </xdr:from>
    <xdr:to>
      <xdr:col>1</xdr:col>
      <xdr:colOff>542925</xdr:colOff>
      <xdr:row>3</xdr:row>
      <xdr:rowOff>13370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5845" y="19048"/>
          <a:ext cx="404280" cy="565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E195"/>
  <sheetViews>
    <sheetView tabSelected="1" zoomScaleNormal="100" workbookViewId="0">
      <selection activeCell="B2" sqref="B2"/>
    </sheetView>
  </sheetViews>
  <sheetFormatPr defaultRowHeight="12.75"/>
  <cols>
    <col min="1" max="1" width="6.85546875" style="51" customWidth="1"/>
    <col min="2" max="2" width="22.85546875" style="50" bestFit="1" customWidth="1"/>
    <col min="3" max="3" width="30.42578125" style="50" bestFit="1" customWidth="1"/>
    <col min="4" max="4" width="40" style="51" bestFit="1" customWidth="1"/>
    <col min="5" max="5" width="18.28515625" style="50" bestFit="1" customWidth="1"/>
    <col min="6" max="6" width="55.85546875" style="50" customWidth="1"/>
    <col min="7" max="7" width="12.7109375" style="50" customWidth="1"/>
    <col min="8" max="8" width="19.7109375" style="52" bestFit="1" customWidth="1"/>
    <col min="9" max="9" width="51.28515625" style="55" customWidth="1"/>
    <col min="10" max="10" width="17.42578125" style="50" bestFit="1" customWidth="1"/>
    <col min="11" max="11" width="11.140625" style="50" bestFit="1" customWidth="1"/>
    <col min="12" max="12" width="15" style="103" bestFit="1" customWidth="1"/>
    <col min="13" max="13" width="13.85546875" style="50" customWidth="1"/>
    <col min="14" max="15" width="10.42578125" style="50" bestFit="1" customWidth="1"/>
    <col min="16" max="16" width="27.7109375" style="50" bestFit="1" customWidth="1"/>
    <col min="17" max="17" width="14.28515625" style="50" bestFit="1" customWidth="1"/>
    <col min="18" max="18" width="10.42578125" style="110" bestFit="1" customWidth="1"/>
    <col min="19" max="19" width="12.28515625" style="110" bestFit="1" customWidth="1"/>
    <col min="20" max="20" width="28" style="50" bestFit="1" customWidth="1"/>
    <col min="21" max="21" width="4.28515625" style="50" bestFit="1" customWidth="1"/>
    <col min="22" max="22" width="15.5703125" style="50" bestFit="1" customWidth="1"/>
    <col min="23" max="23" width="11.5703125" style="50" bestFit="1" customWidth="1"/>
    <col min="24" max="24" width="23.140625" style="51" bestFit="1" customWidth="1"/>
    <col min="25" max="25" width="47.140625" style="50" bestFit="1" customWidth="1"/>
    <col min="26" max="26" width="11.5703125" style="51" bestFit="1" customWidth="1"/>
    <col min="27" max="27" width="12.42578125" style="50" bestFit="1" customWidth="1"/>
    <col min="28" max="28" width="13.5703125" style="51" bestFit="1" customWidth="1"/>
    <col min="29" max="29" width="11.28515625" style="51" bestFit="1" customWidth="1"/>
    <col min="30" max="30" width="13.5703125" style="113" bestFit="1" customWidth="1"/>
    <col min="31" max="31" width="8.7109375" style="113" bestFit="1" customWidth="1"/>
    <col min="32" max="32" width="17.7109375" style="51" bestFit="1" customWidth="1"/>
    <col min="33" max="33" width="9.28515625" style="51" bestFit="1" customWidth="1"/>
    <col min="34" max="34" width="12.42578125" style="113" bestFit="1" customWidth="1"/>
    <col min="35" max="35" width="22" style="110" customWidth="1"/>
    <col min="36" max="36" width="16.140625" style="121" bestFit="1" customWidth="1"/>
    <col min="37" max="37" width="20" style="122" bestFit="1" customWidth="1"/>
    <col min="38" max="38" width="16" style="122" bestFit="1" customWidth="1"/>
    <col min="39" max="39" width="8.7109375" style="51" bestFit="1" customWidth="1"/>
    <col min="40" max="40" width="13" style="53" customWidth="1"/>
    <col min="41" max="41" width="49" style="51" bestFit="1" customWidth="1"/>
    <col min="42" max="42" width="13.140625" style="53" customWidth="1"/>
    <col min="43" max="43" width="23" style="51" bestFit="1" customWidth="1"/>
    <col min="44" max="44" width="23.5703125" style="51" customWidth="1"/>
    <col min="45" max="45" width="13.85546875" style="51" customWidth="1"/>
    <col min="46" max="46" width="10.7109375" style="51" bestFit="1" customWidth="1"/>
    <col min="47" max="47" width="13.28515625" style="51" customWidth="1"/>
    <col min="48" max="48" width="10.7109375" style="51" bestFit="1" customWidth="1"/>
    <col min="49" max="49" width="4.42578125" style="50" bestFit="1" customWidth="1"/>
    <col min="50" max="50" width="13" style="50" customWidth="1"/>
    <col min="51" max="51" width="5" style="50" bestFit="1" customWidth="1"/>
    <col min="52" max="52" width="7.5703125" style="50" bestFit="1" customWidth="1"/>
    <col min="53" max="53" width="4" style="50" bestFit="1" customWidth="1"/>
    <col min="54" max="54" width="4.140625" style="50" bestFit="1" customWidth="1"/>
    <col min="55" max="55" width="10.140625" style="50" bestFit="1" customWidth="1"/>
    <col min="56" max="56" width="16" style="50" bestFit="1" customWidth="1"/>
    <col min="57" max="57" width="16.28515625" style="50" customWidth="1"/>
    <col min="58" max="58" width="5" style="50" bestFit="1" customWidth="1"/>
    <col min="59" max="59" width="7" style="50" bestFit="1" customWidth="1"/>
    <col min="60" max="60" width="6.5703125" style="50" bestFit="1" customWidth="1"/>
    <col min="61" max="61" width="9" style="50" customWidth="1"/>
    <col min="62" max="16384" width="9.140625" style="50"/>
  </cols>
  <sheetData>
    <row r="1" spans="1:60" s="56" customFormat="1" ht="15">
      <c r="F1" s="81"/>
      <c r="H1" s="57"/>
      <c r="I1" s="91"/>
      <c r="L1" s="94"/>
      <c r="R1" s="94"/>
      <c r="S1" s="94"/>
      <c r="AD1" s="94"/>
      <c r="AE1" s="94"/>
      <c r="AH1" s="94"/>
      <c r="AI1" s="94"/>
      <c r="AJ1" s="94"/>
      <c r="AK1" s="94"/>
      <c r="AL1" s="94"/>
    </row>
    <row r="2" spans="1:60" s="56" customFormat="1" ht="15">
      <c r="F2" s="81"/>
      <c r="H2" s="57"/>
      <c r="I2" s="91"/>
      <c r="L2" s="94"/>
      <c r="R2" s="94"/>
      <c r="S2" s="94"/>
      <c r="AD2" s="94"/>
      <c r="AE2" s="94"/>
      <c r="AH2" s="94"/>
      <c r="AI2" s="94"/>
      <c r="AJ2" s="94"/>
      <c r="AK2" s="94"/>
      <c r="AL2" s="94"/>
    </row>
    <row r="3" spans="1:60" s="56" customFormat="1" ht="15">
      <c r="F3" s="81"/>
      <c r="H3" s="57"/>
      <c r="I3" s="91"/>
      <c r="L3" s="94"/>
      <c r="R3" s="94"/>
      <c r="S3" s="94"/>
      <c r="AD3" s="94"/>
      <c r="AE3" s="94"/>
      <c r="AH3" s="94"/>
      <c r="AI3" s="94"/>
      <c r="AJ3" s="94"/>
      <c r="AK3" s="94"/>
      <c r="AL3" s="94"/>
    </row>
    <row r="4" spans="1:60" s="56" customFormat="1" ht="15">
      <c r="A4" s="57" t="s">
        <v>405</v>
      </c>
      <c r="F4" s="81"/>
      <c r="H4" s="57"/>
      <c r="I4" s="91"/>
      <c r="L4" s="94"/>
      <c r="R4" s="94"/>
      <c r="S4" s="94"/>
      <c r="AD4" s="94"/>
      <c r="AE4" s="94"/>
      <c r="AH4" s="94"/>
      <c r="AI4" s="94"/>
      <c r="AJ4" s="94"/>
      <c r="AK4" s="94"/>
      <c r="AL4" s="94"/>
    </row>
    <row r="5" spans="1:60" s="56" customFormat="1" ht="15">
      <c r="A5" s="57"/>
      <c r="F5" s="81"/>
      <c r="H5" s="57"/>
      <c r="I5" s="91"/>
      <c r="L5" s="94"/>
      <c r="R5" s="94"/>
      <c r="S5" s="94"/>
      <c r="AD5" s="94"/>
      <c r="AE5" s="94"/>
      <c r="AH5" s="94"/>
      <c r="AI5" s="94"/>
      <c r="AJ5" s="94"/>
      <c r="AK5" s="94"/>
      <c r="AL5" s="94"/>
    </row>
    <row r="6" spans="1:60" s="56" customFormat="1" ht="15">
      <c r="A6" s="56" t="s">
        <v>406</v>
      </c>
      <c r="F6" s="81"/>
      <c r="H6" s="57"/>
      <c r="I6" s="91"/>
      <c r="L6" s="94"/>
      <c r="R6" s="94"/>
      <c r="S6" s="94"/>
      <c r="AD6" s="94"/>
      <c r="AE6" s="94"/>
      <c r="AH6" s="94"/>
      <c r="AI6" s="94"/>
      <c r="AJ6" s="94"/>
      <c r="AK6" s="94"/>
      <c r="AL6" s="94"/>
    </row>
    <row r="7" spans="1:60" s="56" customFormat="1" ht="15">
      <c r="A7" s="56" t="s">
        <v>407</v>
      </c>
      <c r="F7" s="81"/>
      <c r="H7" s="57"/>
      <c r="I7" s="91"/>
      <c r="L7" s="94"/>
      <c r="R7" s="94"/>
      <c r="S7" s="94"/>
      <c r="AD7" s="94"/>
      <c r="AE7" s="94"/>
      <c r="AH7" s="94"/>
      <c r="AI7" s="94"/>
      <c r="AJ7" s="94"/>
      <c r="AK7" s="94"/>
      <c r="AL7" s="94"/>
    </row>
    <row r="8" spans="1:60" s="56" customFormat="1" ht="15">
      <c r="F8" s="81"/>
      <c r="H8" s="57"/>
      <c r="I8" s="91"/>
      <c r="L8" s="94"/>
      <c r="R8" s="94"/>
      <c r="S8" s="94"/>
      <c r="AD8" s="94"/>
      <c r="AE8" s="94"/>
      <c r="AH8" s="94"/>
      <c r="AI8" s="94"/>
      <c r="AJ8" s="94"/>
      <c r="AK8" s="94"/>
      <c r="AL8" s="94"/>
    </row>
    <row r="9" spans="1:60" s="56" customFormat="1" ht="15">
      <c r="A9" s="56" t="s">
        <v>470</v>
      </c>
      <c r="F9" s="81"/>
      <c r="H9" s="57"/>
      <c r="I9" s="91"/>
      <c r="L9" s="94"/>
      <c r="R9" s="94"/>
      <c r="S9" s="94"/>
      <c r="AD9" s="94"/>
      <c r="AE9" s="94"/>
      <c r="AH9" s="94"/>
      <c r="AI9" s="94"/>
      <c r="AJ9" s="94"/>
      <c r="AK9" s="94"/>
      <c r="AL9" s="94"/>
    </row>
    <row r="10" spans="1:60" s="56" customFormat="1" ht="15">
      <c r="A10" s="56" t="s">
        <v>471</v>
      </c>
      <c r="F10" s="81"/>
      <c r="H10" s="57"/>
      <c r="I10" s="91"/>
      <c r="L10" s="94"/>
      <c r="R10" s="94"/>
      <c r="S10" s="94"/>
      <c r="AD10" s="94"/>
      <c r="AE10" s="94"/>
      <c r="AH10" s="94"/>
      <c r="AI10" s="94"/>
      <c r="AJ10" s="94"/>
      <c r="AK10" s="94"/>
      <c r="AL10" s="94"/>
    </row>
    <row r="11" spans="1:60" s="56" customFormat="1" ht="15">
      <c r="F11" s="81"/>
      <c r="H11" s="57"/>
      <c r="I11" s="91"/>
      <c r="L11" s="94"/>
      <c r="R11" s="94"/>
      <c r="S11" s="94"/>
      <c r="AD11" s="94"/>
      <c r="AE11" s="94"/>
      <c r="AH11" s="94"/>
      <c r="AI11" s="94"/>
      <c r="AJ11" s="94"/>
      <c r="AK11" s="94"/>
      <c r="AL11" s="94"/>
    </row>
    <row r="12" spans="1:60" ht="15.75" thickBot="1">
      <c r="A12" s="58" t="s">
        <v>408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10"/>
      <c r="AJ12" s="110"/>
      <c r="AK12" s="110"/>
      <c r="AL12" s="11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60">
      <c r="A13" s="1" t="s">
        <v>301</v>
      </c>
      <c r="B13" s="2" t="s">
        <v>21</v>
      </c>
      <c r="C13" s="2"/>
      <c r="D13" s="2"/>
      <c r="E13" s="2"/>
      <c r="F13" s="2"/>
      <c r="G13" s="2"/>
      <c r="H13" s="2" t="s">
        <v>73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 t="s">
        <v>76</v>
      </c>
      <c r="AN13" s="2"/>
      <c r="AO13" s="2"/>
      <c r="AP13" s="2"/>
      <c r="AQ13" s="2" t="s">
        <v>96</v>
      </c>
      <c r="AR13" s="2"/>
      <c r="AS13" s="2"/>
      <c r="AT13" s="2"/>
      <c r="AU13" s="2"/>
      <c r="AV13" s="2"/>
      <c r="AW13" s="2" t="s">
        <v>74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3"/>
    </row>
    <row r="14" spans="1:60">
      <c r="A14" s="4"/>
      <c r="B14" s="5"/>
      <c r="C14" s="5"/>
      <c r="D14" s="6"/>
      <c r="E14" s="5"/>
      <c r="F14" s="5"/>
      <c r="G14" s="5"/>
      <c r="H14" s="7" t="s">
        <v>48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7" t="s">
        <v>112</v>
      </c>
      <c r="W14" s="7"/>
      <c r="X14" s="7"/>
      <c r="Y14" s="7"/>
      <c r="Z14" s="7"/>
      <c r="AA14" s="7"/>
      <c r="AB14" s="7"/>
      <c r="AC14" s="7"/>
      <c r="AD14" s="7"/>
      <c r="AE14" s="7"/>
      <c r="AF14" s="7" t="s">
        <v>117</v>
      </c>
      <c r="AG14" s="7"/>
      <c r="AH14" s="7"/>
      <c r="AI14" s="98" t="s">
        <v>49</v>
      </c>
      <c r="AJ14" s="98"/>
      <c r="AK14" s="98"/>
      <c r="AL14" s="98"/>
      <c r="AM14" s="7" t="s">
        <v>78</v>
      </c>
      <c r="AN14" s="8" t="s">
        <v>79</v>
      </c>
      <c r="AO14" s="7" t="s">
        <v>77</v>
      </c>
      <c r="AP14" s="8" t="s">
        <v>80</v>
      </c>
      <c r="AQ14" s="7" t="s">
        <v>85</v>
      </c>
      <c r="AR14" s="7" t="s">
        <v>86</v>
      </c>
      <c r="AS14" s="7" t="s">
        <v>87</v>
      </c>
      <c r="AT14" s="7" t="s">
        <v>89</v>
      </c>
      <c r="AU14" s="7" t="s">
        <v>88</v>
      </c>
      <c r="AV14" s="7" t="s">
        <v>89</v>
      </c>
      <c r="AW14" s="7" t="s">
        <v>1</v>
      </c>
      <c r="AX14" s="7" t="s">
        <v>54</v>
      </c>
      <c r="AY14" s="9" t="s">
        <v>58</v>
      </c>
      <c r="AZ14" s="9"/>
      <c r="BA14" s="9"/>
      <c r="BB14" s="9" t="s">
        <v>61</v>
      </c>
      <c r="BC14" s="9"/>
      <c r="BD14" s="7" t="s">
        <v>419</v>
      </c>
      <c r="BE14" s="7" t="s">
        <v>420</v>
      </c>
      <c r="BF14" s="9" t="s">
        <v>64</v>
      </c>
      <c r="BG14" s="9"/>
      <c r="BH14" s="10"/>
    </row>
    <row r="15" spans="1:60">
      <c r="A15" s="4"/>
      <c r="B15" s="6"/>
      <c r="C15" s="6"/>
      <c r="D15" s="6"/>
      <c r="E15" s="6"/>
      <c r="F15" s="5"/>
      <c r="G15" s="6"/>
      <c r="H15" s="6"/>
      <c r="I15" s="5"/>
      <c r="J15" s="6"/>
      <c r="K15" s="6"/>
      <c r="L15" s="95"/>
      <c r="M15" s="6"/>
      <c r="N15" s="6"/>
      <c r="O15" s="6"/>
      <c r="P15" s="6"/>
      <c r="Q15" s="6"/>
      <c r="R15" s="95"/>
      <c r="S15" s="95"/>
      <c r="T15" s="6"/>
      <c r="U15" s="6"/>
      <c r="V15" s="7"/>
      <c r="W15" s="7"/>
      <c r="X15" s="7"/>
      <c r="Y15" s="7"/>
      <c r="Z15" s="7" t="s">
        <v>113</v>
      </c>
      <c r="AA15" s="7"/>
      <c r="AB15" s="7" t="s">
        <v>114</v>
      </c>
      <c r="AC15" s="7"/>
      <c r="AD15" s="7"/>
      <c r="AE15" s="7"/>
      <c r="AF15" s="7" t="s">
        <v>118</v>
      </c>
      <c r="AG15" s="7"/>
      <c r="AH15" s="7"/>
      <c r="AI15" s="98"/>
      <c r="AJ15" s="98"/>
      <c r="AK15" s="98"/>
      <c r="AL15" s="98"/>
      <c r="AM15" s="7"/>
      <c r="AN15" s="8"/>
      <c r="AO15" s="7"/>
      <c r="AP15" s="8"/>
      <c r="AQ15" s="7"/>
      <c r="AR15" s="7"/>
      <c r="AS15" s="7"/>
      <c r="AT15" s="7"/>
      <c r="AU15" s="7"/>
      <c r="AV15" s="7"/>
      <c r="AW15" s="7"/>
      <c r="AX15" s="7"/>
      <c r="AY15" s="11"/>
      <c r="AZ15" s="11"/>
      <c r="BA15" s="11"/>
      <c r="BB15" s="11"/>
      <c r="BC15" s="11"/>
      <c r="BD15" s="7"/>
      <c r="BE15" s="7"/>
      <c r="BF15" s="11"/>
      <c r="BG15" s="11"/>
      <c r="BH15" s="12"/>
    </row>
    <row r="16" spans="1:60" ht="47.25" customHeight="1">
      <c r="A16" s="4"/>
      <c r="B16" s="6" t="s">
        <v>6</v>
      </c>
      <c r="C16" s="6" t="s">
        <v>7</v>
      </c>
      <c r="D16" s="6" t="s">
        <v>0</v>
      </c>
      <c r="E16" s="6" t="s">
        <v>1</v>
      </c>
      <c r="F16" s="6" t="s">
        <v>2</v>
      </c>
      <c r="G16" s="6" t="s">
        <v>8</v>
      </c>
      <c r="H16" s="13" t="s">
        <v>9</v>
      </c>
      <c r="I16" s="6" t="s">
        <v>3</v>
      </c>
      <c r="J16" s="6" t="s">
        <v>19</v>
      </c>
      <c r="K16" s="6" t="s">
        <v>10</v>
      </c>
      <c r="L16" s="95" t="s">
        <v>46</v>
      </c>
      <c r="M16" s="6" t="s">
        <v>14</v>
      </c>
      <c r="N16" s="6" t="s">
        <v>13</v>
      </c>
      <c r="O16" s="6" t="s">
        <v>12</v>
      </c>
      <c r="P16" s="6" t="s">
        <v>4</v>
      </c>
      <c r="Q16" s="6" t="s">
        <v>472</v>
      </c>
      <c r="R16" s="95" t="s">
        <v>50</v>
      </c>
      <c r="S16" s="95" t="s">
        <v>51</v>
      </c>
      <c r="T16" s="6" t="s">
        <v>5</v>
      </c>
      <c r="U16" s="6" t="s">
        <v>1</v>
      </c>
      <c r="V16" s="6" t="s">
        <v>111</v>
      </c>
      <c r="W16" s="6" t="s">
        <v>10</v>
      </c>
      <c r="X16" s="6" t="s">
        <v>14</v>
      </c>
      <c r="Y16" s="6" t="s">
        <v>11</v>
      </c>
      <c r="Z16" s="6" t="s">
        <v>13</v>
      </c>
      <c r="AA16" s="6" t="s">
        <v>12</v>
      </c>
      <c r="AB16" s="6" t="s">
        <v>15</v>
      </c>
      <c r="AC16" s="6" t="s">
        <v>16</v>
      </c>
      <c r="AD16" s="95" t="s">
        <v>17</v>
      </c>
      <c r="AE16" s="95" t="s">
        <v>18</v>
      </c>
      <c r="AF16" s="6" t="s">
        <v>119</v>
      </c>
      <c r="AG16" s="6" t="s">
        <v>120</v>
      </c>
      <c r="AH16" s="95" t="s">
        <v>121</v>
      </c>
      <c r="AI16" s="95" t="s">
        <v>415</v>
      </c>
      <c r="AJ16" s="95" t="s">
        <v>319</v>
      </c>
      <c r="AK16" s="95" t="s">
        <v>414</v>
      </c>
      <c r="AL16" s="95" t="s">
        <v>20</v>
      </c>
      <c r="AM16" s="7"/>
      <c r="AN16" s="8"/>
      <c r="AO16" s="7"/>
      <c r="AP16" s="8"/>
      <c r="AQ16" s="7"/>
      <c r="AR16" s="7"/>
      <c r="AS16" s="7"/>
      <c r="AT16" s="7"/>
      <c r="AU16" s="7"/>
      <c r="AV16" s="7"/>
      <c r="AW16" s="7"/>
      <c r="AX16" s="7"/>
      <c r="AY16" s="11" t="s">
        <v>55</v>
      </c>
      <c r="AZ16" s="11" t="s">
        <v>56</v>
      </c>
      <c r="BA16" s="11" t="s">
        <v>57</v>
      </c>
      <c r="BB16" s="11" t="s">
        <v>59</v>
      </c>
      <c r="BC16" s="6" t="s">
        <v>60</v>
      </c>
      <c r="BD16" s="7"/>
      <c r="BE16" s="7"/>
      <c r="BF16" s="11" t="s">
        <v>55</v>
      </c>
      <c r="BG16" s="11" t="s">
        <v>63</v>
      </c>
      <c r="BH16" s="12" t="s">
        <v>62</v>
      </c>
    </row>
    <row r="17" spans="1:61" ht="13.5" thickBot="1">
      <c r="A17" s="63"/>
      <c r="B17" s="64" t="s">
        <v>22</v>
      </c>
      <c r="C17" s="64" t="s">
        <v>23</v>
      </c>
      <c r="D17" s="65" t="s">
        <v>45</v>
      </c>
      <c r="E17" s="64" t="s">
        <v>24</v>
      </c>
      <c r="F17" s="64" t="s">
        <v>25</v>
      </c>
      <c r="G17" s="64" t="s">
        <v>26</v>
      </c>
      <c r="H17" s="65" t="s">
        <v>27</v>
      </c>
      <c r="I17" s="64" t="s">
        <v>28</v>
      </c>
      <c r="J17" s="64" t="s">
        <v>29</v>
      </c>
      <c r="K17" s="64" t="s">
        <v>30</v>
      </c>
      <c r="L17" s="96" t="s">
        <v>31</v>
      </c>
      <c r="M17" s="64" t="s">
        <v>32</v>
      </c>
      <c r="N17" s="64" t="s">
        <v>33</v>
      </c>
      <c r="O17" s="64" t="s">
        <v>34</v>
      </c>
      <c r="P17" s="64" t="s">
        <v>35</v>
      </c>
      <c r="Q17" s="64" t="s">
        <v>36</v>
      </c>
      <c r="R17" s="96" t="s">
        <v>37</v>
      </c>
      <c r="S17" s="96" t="s">
        <v>47</v>
      </c>
      <c r="T17" s="64" t="s">
        <v>38</v>
      </c>
      <c r="U17" s="64" t="s">
        <v>109</v>
      </c>
      <c r="V17" s="64" t="s">
        <v>110</v>
      </c>
      <c r="W17" s="64" t="s">
        <v>39</v>
      </c>
      <c r="X17" s="64" t="s">
        <v>40</v>
      </c>
      <c r="Y17" s="64" t="s">
        <v>41</v>
      </c>
      <c r="Z17" s="64" t="s">
        <v>42</v>
      </c>
      <c r="AA17" s="64" t="s">
        <v>43</v>
      </c>
      <c r="AB17" s="64" t="s">
        <v>52</v>
      </c>
      <c r="AC17" s="64" t="s">
        <v>44</v>
      </c>
      <c r="AD17" s="96" t="s">
        <v>115</v>
      </c>
      <c r="AE17" s="96" t="s">
        <v>116</v>
      </c>
      <c r="AF17" s="64" t="s">
        <v>53</v>
      </c>
      <c r="AG17" s="64" t="s">
        <v>122</v>
      </c>
      <c r="AH17" s="96" t="s">
        <v>123</v>
      </c>
      <c r="AI17" s="96" t="s">
        <v>124</v>
      </c>
      <c r="AJ17" s="96" t="s">
        <v>65</v>
      </c>
      <c r="AK17" s="96" t="s">
        <v>125</v>
      </c>
      <c r="AL17" s="96" t="s">
        <v>126</v>
      </c>
      <c r="AM17" s="64" t="s">
        <v>66</v>
      </c>
      <c r="AN17" s="66" t="s">
        <v>67</v>
      </c>
      <c r="AO17" s="64" t="s">
        <v>68</v>
      </c>
      <c r="AP17" s="66" t="s">
        <v>69</v>
      </c>
      <c r="AQ17" s="67" t="s">
        <v>70</v>
      </c>
      <c r="AR17" s="67" t="s">
        <v>71</v>
      </c>
      <c r="AS17" s="67" t="s">
        <v>72</v>
      </c>
      <c r="AT17" s="67" t="s">
        <v>75</v>
      </c>
      <c r="AU17" s="67" t="s">
        <v>81</v>
      </c>
      <c r="AV17" s="67" t="s">
        <v>82</v>
      </c>
      <c r="AW17" s="67" t="s">
        <v>127</v>
      </c>
      <c r="AX17" s="67" t="s">
        <v>83</v>
      </c>
      <c r="AY17" s="67" t="s">
        <v>90</v>
      </c>
      <c r="AZ17" s="67" t="s">
        <v>84</v>
      </c>
      <c r="BA17" s="67" t="s">
        <v>91</v>
      </c>
      <c r="BB17" s="67" t="s">
        <v>92</v>
      </c>
      <c r="BC17" s="67" t="s">
        <v>93</v>
      </c>
      <c r="BD17" s="67" t="s">
        <v>94</v>
      </c>
      <c r="BE17" s="67" t="s">
        <v>95</v>
      </c>
      <c r="BF17" s="67" t="s">
        <v>128</v>
      </c>
      <c r="BG17" s="67" t="s">
        <v>129</v>
      </c>
      <c r="BH17" s="68" t="s">
        <v>130</v>
      </c>
    </row>
    <row r="18" spans="1:61">
      <c r="A18" s="59">
        <v>1</v>
      </c>
      <c r="B18" s="26" t="s">
        <v>452</v>
      </c>
      <c r="C18" s="26" t="s">
        <v>131</v>
      </c>
      <c r="D18" s="26" t="s">
        <v>97</v>
      </c>
      <c r="E18" s="26" t="s">
        <v>99</v>
      </c>
      <c r="F18" s="82" t="s">
        <v>185</v>
      </c>
      <c r="G18" s="60">
        <v>12150</v>
      </c>
      <c r="H18" s="89" t="s">
        <v>412</v>
      </c>
      <c r="I18" s="86" t="s">
        <v>132</v>
      </c>
      <c r="J18" s="26" t="s">
        <v>133</v>
      </c>
      <c r="K18" s="27">
        <v>43200</v>
      </c>
      <c r="L18" s="97">
        <v>60000</v>
      </c>
      <c r="M18" s="60">
        <v>12283</v>
      </c>
      <c r="N18" s="27">
        <v>43200</v>
      </c>
      <c r="O18" s="27">
        <v>43465</v>
      </c>
      <c r="P18" s="26" t="s">
        <v>432</v>
      </c>
      <c r="Q18" s="27" t="s">
        <v>100</v>
      </c>
      <c r="R18" s="105" t="s">
        <v>100</v>
      </c>
      <c r="S18" s="105" t="s">
        <v>100</v>
      </c>
      <c r="T18" s="26" t="s">
        <v>393</v>
      </c>
      <c r="U18" s="27" t="s">
        <v>100</v>
      </c>
      <c r="V18" s="24" t="s">
        <v>101</v>
      </c>
      <c r="W18" s="24">
        <v>43437</v>
      </c>
      <c r="X18" s="61" t="s">
        <v>135</v>
      </c>
      <c r="Y18" s="24" t="s">
        <v>134</v>
      </c>
      <c r="Z18" s="24">
        <v>43467</v>
      </c>
      <c r="AA18" s="24">
        <v>43830</v>
      </c>
      <c r="AB18" s="24" t="s">
        <v>100</v>
      </c>
      <c r="AC18" s="24" t="s">
        <v>100</v>
      </c>
      <c r="AD18" s="111">
        <v>0</v>
      </c>
      <c r="AE18" s="111">
        <v>0</v>
      </c>
      <c r="AF18" s="62" t="s">
        <v>100</v>
      </c>
      <c r="AG18" s="62" t="s">
        <v>100</v>
      </c>
      <c r="AH18" s="111">
        <v>0</v>
      </c>
      <c r="AI18" s="114">
        <f>L18-AE18+AD18+AH18</f>
        <v>60000</v>
      </c>
      <c r="AJ18" s="115">
        <f>17036.3+12250.11</f>
        <v>29286.41</v>
      </c>
      <c r="AK18" s="116">
        <v>0</v>
      </c>
      <c r="AL18" s="123">
        <f>AJ18+AJ19+AJ20+AJ21+AK22</f>
        <v>76417.11</v>
      </c>
      <c r="AM18" s="26" t="s">
        <v>100</v>
      </c>
      <c r="AN18" s="26" t="s">
        <v>100</v>
      </c>
      <c r="AO18" s="26" t="s">
        <v>100</v>
      </c>
      <c r="AP18" s="26" t="s">
        <v>100</v>
      </c>
      <c r="AQ18" s="26" t="s">
        <v>100</v>
      </c>
      <c r="AR18" s="26" t="s">
        <v>100</v>
      </c>
      <c r="AS18" s="26" t="s">
        <v>100</v>
      </c>
      <c r="AT18" s="26" t="s">
        <v>100</v>
      </c>
      <c r="AU18" s="26" t="s">
        <v>100</v>
      </c>
      <c r="AV18" s="26" t="s">
        <v>100</v>
      </c>
      <c r="AW18" s="26" t="s">
        <v>100</v>
      </c>
      <c r="AX18" s="26" t="s">
        <v>100</v>
      </c>
      <c r="AY18" s="26" t="s">
        <v>100</v>
      </c>
      <c r="AZ18" s="26" t="s">
        <v>100</v>
      </c>
      <c r="BA18" s="26" t="s">
        <v>100</v>
      </c>
      <c r="BB18" s="26" t="s">
        <v>100</v>
      </c>
      <c r="BC18" s="26" t="s">
        <v>100</v>
      </c>
      <c r="BD18" s="26" t="s">
        <v>100</v>
      </c>
      <c r="BE18" s="26" t="s">
        <v>100</v>
      </c>
      <c r="BF18" s="26" t="s">
        <v>100</v>
      </c>
      <c r="BG18" s="26" t="s">
        <v>100</v>
      </c>
      <c r="BH18" s="59" t="s">
        <v>100</v>
      </c>
      <c r="BI18" s="51"/>
    </row>
    <row r="19" spans="1:61">
      <c r="A19" s="43"/>
      <c r="B19" s="18"/>
      <c r="C19" s="18"/>
      <c r="D19" s="18"/>
      <c r="E19" s="18"/>
      <c r="F19" s="83"/>
      <c r="G19" s="19"/>
      <c r="H19" s="90"/>
      <c r="I19" s="87"/>
      <c r="J19" s="18"/>
      <c r="K19" s="21"/>
      <c r="L19" s="98"/>
      <c r="M19" s="19"/>
      <c r="N19" s="21"/>
      <c r="O19" s="21"/>
      <c r="P19" s="18"/>
      <c r="Q19" s="21"/>
      <c r="R19" s="106"/>
      <c r="S19" s="106"/>
      <c r="T19" s="18"/>
      <c r="U19" s="21"/>
      <c r="V19" s="15" t="s">
        <v>103</v>
      </c>
      <c r="W19" s="15">
        <v>43818</v>
      </c>
      <c r="X19" s="16" t="s">
        <v>167</v>
      </c>
      <c r="Y19" s="15" t="s">
        <v>168</v>
      </c>
      <c r="Z19" s="15">
        <v>43831</v>
      </c>
      <c r="AA19" s="15">
        <v>44196</v>
      </c>
      <c r="AB19" s="15" t="s">
        <v>100</v>
      </c>
      <c r="AC19" s="15" t="s">
        <v>100</v>
      </c>
      <c r="AD19" s="112">
        <v>0</v>
      </c>
      <c r="AE19" s="112">
        <v>0</v>
      </c>
      <c r="AF19" s="17" t="s">
        <v>100</v>
      </c>
      <c r="AG19" s="17" t="s">
        <v>100</v>
      </c>
      <c r="AH19" s="112">
        <v>0</v>
      </c>
      <c r="AI19" s="114">
        <f t="shared" ref="AI19:AI82" si="0">L19-AE19+AD19+AH19</f>
        <v>0</v>
      </c>
      <c r="AJ19" s="117">
        <v>11112.8</v>
      </c>
      <c r="AK19" s="118">
        <v>0</v>
      </c>
      <c r="AL19" s="124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43"/>
      <c r="BI19" s="51"/>
    </row>
    <row r="20" spans="1:61">
      <c r="A20" s="43"/>
      <c r="B20" s="18"/>
      <c r="C20" s="18"/>
      <c r="D20" s="18"/>
      <c r="E20" s="18"/>
      <c r="F20" s="83"/>
      <c r="G20" s="19"/>
      <c r="H20" s="90"/>
      <c r="I20" s="87"/>
      <c r="J20" s="18"/>
      <c r="K20" s="21"/>
      <c r="L20" s="98"/>
      <c r="M20" s="19"/>
      <c r="N20" s="21"/>
      <c r="O20" s="21"/>
      <c r="P20" s="18"/>
      <c r="Q20" s="21"/>
      <c r="R20" s="106"/>
      <c r="S20" s="106"/>
      <c r="T20" s="18"/>
      <c r="U20" s="21"/>
      <c r="V20" s="15" t="s">
        <v>104</v>
      </c>
      <c r="W20" s="15">
        <v>44172</v>
      </c>
      <c r="X20" s="16" t="s">
        <v>245</v>
      </c>
      <c r="Y20" s="15" t="s">
        <v>244</v>
      </c>
      <c r="Z20" s="15">
        <v>44197</v>
      </c>
      <c r="AA20" s="15">
        <v>44561</v>
      </c>
      <c r="AB20" s="15" t="s">
        <v>100</v>
      </c>
      <c r="AC20" s="15" t="s">
        <v>100</v>
      </c>
      <c r="AD20" s="112">
        <v>0</v>
      </c>
      <c r="AE20" s="112">
        <v>0</v>
      </c>
      <c r="AF20" s="17" t="s">
        <v>100</v>
      </c>
      <c r="AG20" s="17" t="s">
        <v>100</v>
      </c>
      <c r="AH20" s="112">
        <v>0</v>
      </c>
      <c r="AI20" s="114">
        <f t="shared" si="0"/>
        <v>0</v>
      </c>
      <c r="AJ20" s="117">
        <v>10953.45</v>
      </c>
      <c r="AK20" s="118">
        <v>0</v>
      </c>
      <c r="AL20" s="124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43"/>
      <c r="BI20" s="51"/>
    </row>
    <row r="21" spans="1:61">
      <c r="A21" s="43"/>
      <c r="B21" s="18"/>
      <c r="C21" s="18"/>
      <c r="D21" s="18"/>
      <c r="E21" s="18"/>
      <c r="F21" s="83"/>
      <c r="G21" s="19"/>
      <c r="H21" s="90"/>
      <c r="I21" s="87"/>
      <c r="J21" s="18"/>
      <c r="K21" s="21"/>
      <c r="L21" s="98"/>
      <c r="M21" s="19"/>
      <c r="N21" s="21"/>
      <c r="O21" s="21"/>
      <c r="P21" s="18"/>
      <c r="Q21" s="21"/>
      <c r="R21" s="106"/>
      <c r="S21" s="106"/>
      <c r="T21" s="18"/>
      <c r="U21" s="21"/>
      <c r="V21" s="15" t="s">
        <v>105</v>
      </c>
      <c r="W21" s="15">
        <v>44553</v>
      </c>
      <c r="X21" s="16" t="s">
        <v>284</v>
      </c>
      <c r="Y21" s="15" t="s">
        <v>302</v>
      </c>
      <c r="Z21" s="15">
        <v>44562</v>
      </c>
      <c r="AA21" s="15">
        <v>44926</v>
      </c>
      <c r="AB21" s="15" t="s">
        <v>100</v>
      </c>
      <c r="AC21" s="15" t="s">
        <v>100</v>
      </c>
      <c r="AD21" s="112">
        <v>0</v>
      </c>
      <c r="AE21" s="112">
        <v>0</v>
      </c>
      <c r="AF21" s="17" t="s">
        <v>100</v>
      </c>
      <c r="AG21" s="17" t="s">
        <v>100</v>
      </c>
      <c r="AH21" s="112">
        <v>0</v>
      </c>
      <c r="AI21" s="114">
        <f t="shared" si="0"/>
        <v>0</v>
      </c>
      <c r="AJ21" s="117">
        <v>24190.2</v>
      </c>
      <c r="AK21" s="118">
        <v>0</v>
      </c>
      <c r="AL21" s="124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43"/>
      <c r="BI21" s="51"/>
    </row>
    <row r="22" spans="1:61">
      <c r="A22" s="43"/>
      <c r="B22" s="18"/>
      <c r="C22" s="18"/>
      <c r="D22" s="18"/>
      <c r="E22" s="18"/>
      <c r="F22" s="83"/>
      <c r="G22" s="19"/>
      <c r="H22" s="90"/>
      <c r="I22" s="87"/>
      <c r="J22" s="18"/>
      <c r="K22" s="21"/>
      <c r="L22" s="98"/>
      <c r="M22" s="19"/>
      <c r="N22" s="21"/>
      <c r="O22" s="21"/>
      <c r="P22" s="18"/>
      <c r="Q22" s="21"/>
      <c r="R22" s="106"/>
      <c r="S22" s="106"/>
      <c r="T22" s="18"/>
      <c r="U22" s="21"/>
      <c r="V22" s="15" t="s">
        <v>228</v>
      </c>
      <c r="W22" s="15">
        <v>44902</v>
      </c>
      <c r="X22" s="16" t="s">
        <v>383</v>
      </c>
      <c r="Y22" s="15" t="s">
        <v>384</v>
      </c>
      <c r="Z22" s="15">
        <v>44927</v>
      </c>
      <c r="AA22" s="15">
        <v>44957</v>
      </c>
      <c r="AB22" s="15" t="s">
        <v>100</v>
      </c>
      <c r="AC22" s="15" t="s">
        <v>100</v>
      </c>
      <c r="AD22" s="112">
        <v>0</v>
      </c>
      <c r="AE22" s="112">
        <v>0</v>
      </c>
      <c r="AF22" s="17" t="s">
        <v>100</v>
      </c>
      <c r="AG22" s="17" t="s">
        <v>100</v>
      </c>
      <c r="AH22" s="112">
        <v>0</v>
      </c>
      <c r="AI22" s="114">
        <f t="shared" si="0"/>
        <v>0</v>
      </c>
      <c r="AJ22" s="117"/>
      <c r="AK22" s="118">
        <v>874.25</v>
      </c>
      <c r="AL22" s="124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43"/>
    </row>
    <row r="23" spans="1:61">
      <c r="A23" s="43">
        <v>2</v>
      </c>
      <c r="B23" s="18" t="s">
        <v>453</v>
      </c>
      <c r="C23" s="18" t="s">
        <v>174</v>
      </c>
      <c r="D23" s="18" t="s">
        <v>97</v>
      </c>
      <c r="E23" s="18" t="s">
        <v>99</v>
      </c>
      <c r="F23" s="83" t="s">
        <v>175</v>
      </c>
      <c r="G23" s="19">
        <v>12697</v>
      </c>
      <c r="H23" s="90" t="s">
        <v>413</v>
      </c>
      <c r="I23" s="87" t="s">
        <v>250</v>
      </c>
      <c r="J23" s="18" t="s">
        <v>102</v>
      </c>
      <c r="K23" s="21">
        <v>43997</v>
      </c>
      <c r="L23" s="98">
        <v>99590.16</v>
      </c>
      <c r="M23" s="19">
        <v>12829</v>
      </c>
      <c r="N23" s="21">
        <v>44013</v>
      </c>
      <c r="O23" s="21">
        <v>44378</v>
      </c>
      <c r="P23" s="18" t="s">
        <v>431</v>
      </c>
      <c r="Q23" s="18" t="s">
        <v>100</v>
      </c>
      <c r="R23" s="106" t="s">
        <v>100</v>
      </c>
      <c r="S23" s="106" t="s">
        <v>100</v>
      </c>
      <c r="T23" s="18" t="s">
        <v>98</v>
      </c>
      <c r="U23" s="7" t="s">
        <v>100</v>
      </c>
      <c r="V23" s="16" t="s">
        <v>100</v>
      </c>
      <c r="W23" s="16" t="s">
        <v>100</v>
      </c>
      <c r="X23" s="16" t="s">
        <v>100</v>
      </c>
      <c r="Y23" s="22" t="s">
        <v>100</v>
      </c>
      <c r="Z23" s="15" t="s">
        <v>100</v>
      </c>
      <c r="AA23" s="15" t="s">
        <v>100</v>
      </c>
      <c r="AB23" s="15" t="s">
        <v>100</v>
      </c>
      <c r="AC23" s="15" t="s">
        <v>100</v>
      </c>
      <c r="AD23" s="112">
        <v>0</v>
      </c>
      <c r="AE23" s="112">
        <v>0</v>
      </c>
      <c r="AF23" s="15" t="s">
        <v>100</v>
      </c>
      <c r="AG23" s="15" t="s">
        <v>100</v>
      </c>
      <c r="AH23" s="112">
        <v>0</v>
      </c>
      <c r="AI23" s="114">
        <f t="shared" si="0"/>
        <v>99590.16</v>
      </c>
      <c r="AJ23" s="117">
        <v>49795.08</v>
      </c>
      <c r="AK23" s="118">
        <v>0</v>
      </c>
      <c r="AL23" s="124">
        <f>AJ23+AJ24+AJ25+AK25</f>
        <v>273872.94</v>
      </c>
      <c r="AM23" s="18" t="s">
        <v>100</v>
      </c>
      <c r="AN23" s="18" t="s">
        <v>100</v>
      </c>
      <c r="AO23" s="18" t="s">
        <v>100</v>
      </c>
      <c r="AP23" s="18" t="s">
        <v>100</v>
      </c>
      <c r="AQ23" s="18" t="s">
        <v>100</v>
      </c>
      <c r="AR23" s="18" t="s">
        <v>100</v>
      </c>
      <c r="AS23" s="18" t="s">
        <v>100</v>
      </c>
      <c r="AT23" s="18" t="s">
        <v>100</v>
      </c>
      <c r="AU23" s="18" t="s">
        <v>100</v>
      </c>
      <c r="AV23" s="18" t="s">
        <v>100</v>
      </c>
      <c r="AW23" s="18" t="s">
        <v>100</v>
      </c>
      <c r="AX23" s="18" t="s">
        <v>100</v>
      </c>
      <c r="AY23" s="18" t="s">
        <v>100</v>
      </c>
      <c r="AZ23" s="18" t="s">
        <v>100</v>
      </c>
      <c r="BA23" s="18" t="s">
        <v>100</v>
      </c>
      <c r="BB23" s="18" t="s">
        <v>100</v>
      </c>
      <c r="BC23" s="18" t="s">
        <v>100</v>
      </c>
      <c r="BD23" s="18" t="s">
        <v>100</v>
      </c>
      <c r="BE23" s="18" t="s">
        <v>100</v>
      </c>
      <c r="BF23" s="18" t="s">
        <v>100</v>
      </c>
      <c r="BG23" s="18" t="s">
        <v>100</v>
      </c>
      <c r="BH23" s="18" t="s">
        <v>100</v>
      </c>
    </row>
    <row r="24" spans="1:61">
      <c r="A24" s="43"/>
      <c r="B24" s="18"/>
      <c r="C24" s="18"/>
      <c r="D24" s="18"/>
      <c r="E24" s="18"/>
      <c r="F24" s="83"/>
      <c r="G24" s="19"/>
      <c r="H24" s="90"/>
      <c r="I24" s="87"/>
      <c r="J24" s="18"/>
      <c r="K24" s="21"/>
      <c r="L24" s="98"/>
      <c r="M24" s="19"/>
      <c r="N24" s="21"/>
      <c r="O24" s="21"/>
      <c r="P24" s="18"/>
      <c r="Q24" s="18"/>
      <c r="R24" s="106"/>
      <c r="S24" s="106"/>
      <c r="T24" s="18"/>
      <c r="U24" s="7"/>
      <c r="V24" s="16" t="s">
        <v>101</v>
      </c>
      <c r="W24" s="16" t="s">
        <v>243</v>
      </c>
      <c r="X24" s="16" t="s">
        <v>242</v>
      </c>
      <c r="Y24" s="22" t="s">
        <v>251</v>
      </c>
      <c r="Z24" s="15">
        <v>44379</v>
      </c>
      <c r="AA24" s="15">
        <v>44744</v>
      </c>
      <c r="AB24" s="15" t="s">
        <v>100</v>
      </c>
      <c r="AC24" s="15" t="s">
        <v>100</v>
      </c>
      <c r="AD24" s="112">
        <v>0</v>
      </c>
      <c r="AE24" s="112">
        <v>0</v>
      </c>
      <c r="AF24" s="15" t="s">
        <v>100</v>
      </c>
      <c r="AG24" s="15" t="s">
        <v>100</v>
      </c>
      <c r="AH24" s="112">
        <v>0</v>
      </c>
      <c r="AI24" s="114">
        <f t="shared" si="0"/>
        <v>0</v>
      </c>
      <c r="AJ24" s="117">
        <f>41495.9+58094.26</f>
        <v>99590.16</v>
      </c>
      <c r="AK24" s="118">
        <v>0</v>
      </c>
      <c r="AL24" s="124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1">
      <c r="A25" s="43"/>
      <c r="B25" s="18"/>
      <c r="C25" s="18"/>
      <c r="D25" s="18"/>
      <c r="E25" s="18"/>
      <c r="F25" s="83"/>
      <c r="G25" s="19"/>
      <c r="H25" s="90"/>
      <c r="I25" s="87"/>
      <c r="J25" s="18"/>
      <c r="K25" s="21"/>
      <c r="L25" s="98"/>
      <c r="M25" s="19"/>
      <c r="N25" s="21"/>
      <c r="O25" s="21"/>
      <c r="P25" s="18"/>
      <c r="Q25" s="18"/>
      <c r="R25" s="106"/>
      <c r="S25" s="106"/>
      <c r="T25" s="18"/>
      <c r="U25" s="7"/>
      <c r="V25" s="16" t="s">
        <v>103</v>
      </c>
      <c r="W25" s="16" t="s">
        <v>265</v>
      </c>
      <c r="X25" s="16" t="s">
        <v>264</v>
      </c>
      <c r="Y25" s="22" t="s">
        <v>266</v>
      </c>
      <c r="Z25" s="15">
        <v>44744</v>
      </c>
      <c r="AA25" s="15">
        <v>45108</v>
      </c>
      <c r="AB25" s="15" t="s">
        <v>100</v>
      </c>
      <c r="AC25" s="15" t="s">
        <v>100</v>
      </c>
      <c r="AD25" s="112">
        <v>0</v>
      </c>
      <c r="AE25" s="112">
        <v>0</v>
      </c>
      <c r="AF25" s="15" t="s">
        <v>100</v>
      </c>
      <c r="AG25" s="15" t="s">
        <v>100</v>
      </c>
      <c r="AH25" s="112">
        <v>0</v>
      </c>
      <c r="AI25" s="114">
        <f t="shared" si="0"/>
        <v>0</v>
      </c>
      <c r="AJ25" s="117">
        <f>49795.08+49795.08</f>
        <v>99590.16</v>
      </c>
      <c r="AK25" s="118">
        <v>24897.54</v>
      </c>
      <c r="AL25" s="124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1">
      <c r="A26" s="43">
        <v>3</v>
      </c>
      <c r="B26" s="18" t="s">
        <v>458</v>
      </c>
      <c r="C26" s="18" t="s">
        <v>178</v>
      </c>
      <c r="D26" s="18" t="s">
        <v>97</v>
      </c>
      <c r="E26" s="18" t="s">
        <v>99</v>
      </c>
      <c r="F26" s="83" t="s">
        <v>179</v>
      </c>
      <c r="G26" s="44">
        <v>12653</v>
      </c>
      <c r="H26" s="90" t="s">
        <v>184</v>
      </c>
      <c r="I26" s="87" t="s">
        <v>176</v>
      </c>
      <c r="J26" s="18" t="s">
        <v>177</v>
      </c>
      <c r="K26" s="45">
        <v>43860</v>
      </c>
      <c r="L26" s="98">
        <v>1476187.92</v>
      </c>
      <c r="M26" s="44">
        <v>12738</v>
      </c>
      <c r="N26" s="45">
        <v>43862</v>
      </c>
      <c r="O26" s="45">
        <v>44227</v>
      </c>
      <c r="P26" s="18" t="s">
        <v>433</v>
      </c>
      <c r="Q26" s="21" t="s">
        <v>100</v>
      </c>
      <c r="R26" s="106" t="s">
        <v>100</v>
      </c>
      <c r="S26" s="106" t="s">
        <v>100</v>
      </c>
      <c r="T26" s="18" t="s">
        <v>181</v>
      </c>
      <c r="U26" s="18" t="s">
        <v>100</v>
      </c>
      <c r="V26" s="15" t="s">
        <v>100</v>
      </c>
      <c r="W26" s="15" t="s">
        <v>100</v>
      </c>
      <c r="X26" s="15" t="s">
        <v>100</v>
      </c>
      <c r="Y26" s="15" t="s">
        <v>100</v>
      </c>
      <c r="Z26" s="15" t="s">
        <v>100</v>
      </c>
      <c r="AA26" s="15" t="s">
        <v>100</v>
      </c>
      <c r="AB26" s="15" t="s">
        <v>100</v>
      </c>
      <c r="AC26" s="15" t="s">
        <v>100</v>
      </c>
      <c r="AD26" s="112">
        <v>0</v>
      </c>
      <c r="AE26" s="112">
        <v>0</v>
      </c>
      <c r="AF26" s="15" t="s">
        <v>100</v>
      </c>
      <c r="AG26" s="15" t="s">
        <v>100</v>
      </c>
      <c r="AH26" s="112">
        <v>0</v>
      </c>
      <c r="AI26" s="114">
        <f t="shared" si="0"/>
        <v>1476187.92</v>
      </c>
      <c r="AJ26" s="117">
        <v>1413576.36</v>
      </c>
      <c r="AK26" s="118">
        <v>0</v>
      </c>
      <c r="AL26" s="125">
        <f>AJ26+AJ27+AJ29+AK29</f>
        <v>4877276.6000000006</v>
      </c>
      <c r="AM26" s="18" t="s">
        <v>100</v>
      </c>
      <c r="AN26" s="18" t="s">
        <v>100</v>
      </c>
      <c r="AO26" s="18" t="s">
        <v>100</v>
      </c>
      <c r="AP26" s="18" t="s">
        <v>100</v>
      </c>
      <c r="AQ26" s="18" t="s">
        <v>100</v>
      </c>
      <c r="AR26" s="18" t="s">
        <v>100</v>
      </c>
      <c r="AS26" s="18" t="s">
        <v>100</v>
      </c>
      <c r="AT26" s="18" t="s">
        <v>100</v>
      </c>
      <c r="AU26" s="18" t="s">
        <v>100</v>
      </c>
      <c r="AV26" s="19" t="s">
        <v>100</v>
      </c>
      <c r="AW26" s="19" t="s">
        <v>100</v>
      </c>
      <c r="AX26" s="19" t="s">
        <v>100</v>
      </c>
      <c r="AY26" s="19" t="s">
        <v>100</v>
      </c>
      <c r="AZ26" s="19" t="s">
        <v>100</v>
      </c>
      <c r="BA26" s="19" t="s">
        <v>100</v>
      </c>
      <c r="BB26" s="19" t="s">
        <v>100</v>
      </c>
      <c r="BC26" s="19" t="s">
        <v>100</v>
      </c>
      <c r="BD26" s="19" t="s">
        <v>100</v>
      </c>
      <c r="BE26" s="19" t="s">
        <v>100</v>
      </c>
      <c r="BF26" s="19" t="s">
        <v>100</v>
      </c>
      <c r="BG26" s="19" t="s">
        <v>100</v>
      </c>
      <c r="BH26" s="18" t="s">
        <v>100</v>
      </c>
    </row>
    <row r="27" spans="1:61">
      <c r="A27" s="43"/>
      <c r="B27" s="18"/>
      <c r="C27" s="18"/>
      <c r="D27" s="18"/>
      <c r="E27" s="18"/>
      <c r="F27" s="83"/>
      <c r="G27" s="44"/>
      <c r="H27" s="90"/>
      <c r="I27" s="87"/>
      <c r="J27" s="18"/>
      <c r="K27" s="45"/>
      <c r="L27" s="98"/>
      <c r="M27" s="44"/>
      <c r="N27" s="45"/>
      <c r="O27" s="45"/>
      <c r="P27" s="18"/>
      <c r="Q27" s="21"/>
      <c r="R27" s="106"/>
      <c r="S27" s="106"/>
      <c r="T27" s="18"/>
      <c r="U27" s="18"/>
      <c r="V27" s="15" t="s">
        <v>101</v>
      </c>
      <c r="W27" s="15">
        <v>44188</v>
      </c>
      <c r="X27" s="16" t="s">
        <v>232</v>
      </c>
      <c r="Y27" s="15" t="s">
        <v>231</v>
      </c>
      <c r="Z27" s="15">
        <v>44228</v>
      </c>
      <c r="AA27" s="15">
        <v>44592</v>
      </c>
      <c r="AB27" s="15" t="s">
        <v>100</v>
      </c>
      <c r="AC27" s="15" t="s">
        <v>100</v>
      </c>
      <c r="AD27" s="112">
        <v>0</v>
      </c>
      <c r="AE27" s="112">
        <v>0</v>
      </c>
      <c r="AF27" s="15" t="s">
        <v>100</v>
      </c>
      <c r="AG27" s="15" t="s">
        <v>100</v>
      </c>
      <c r="AH27" s="112">
        <v>0</v>
      </c>
      <c r="AI27" s="114">
        <f t="shared" si="0"/>
        <v>0</v>
      </c>
      <c r="AJ27" s="117">
        <v>1524416.86</v>
      </c>
      <c r="AK27" s="118">
        <v>0</v>
      </c>
      <c r="AL27" s="125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8"/>
    </row>
    <row r="28" spans="1:61">
      <c r="A28" s="43"/>
      <c r="B28" s="18"/>
      <c r="C28" s="18"/>
      <c r="D28" s="18"/>
      <c r="E28" s="18"/>
      <c r="F28" s="83"/>
      <c r="G28" s="44"/>
      <c r="H28" s="90"/>
      <c r="I28" s="87"/>
      <c r="J28" s="18"/>
      <c r="K28" s="45"/>
      <c r="L28" s="98"/>
      <c r="M28" s="44"/>
      <c r="N28" s="45"/>
      <c r="O28" s="45"/>
      <c r="P28" s="18"/>
      <c r="Q28" s="21"/>
      <c r="R28" s="106"/>
      <c r="S28" s="106"/>
      <c r="T28" s="18"/>
      <c r="U28" s="18"/>
      <c r="V28" s="15" t="s">
        <v>246</v>
      </c>
      <c r="W28" s="15">
        <v>44589</v>
      </c>
      <c r="X28" s="16" t="s">
        <v>288</v>
      </c>
      <c r="Y28" s="15" t="s">
        <v>287</v>
      </c>
      <c r="Z28" s="15">
        <v>44593</v>
      </c>
      <c r="AA28" s="15">
        <v>44957</v>
      </c>
      <c r="AB28" s="15" t="s">
        <v>100</v>
      </c>
      <c r="AC28" s="15" t="s">
        <v>100</v>
      </c>
      <c r="AD28" s="112">
        <v>0</v>
      </c>
      <c r="AE28" s="112">
        <v>0</v>
      </c>
      <c r="AF28" s="15" t="s">
        <v>100</v>
      </c>
      <c r="AG28" s="15" t="s">
        <v>100</v>
      </c>
      <c r="AH28" s="112">
        <v>0</v>
      </c>
      <c r="AI28" s="114">
        <f t="shared" si="0"/>
        <v>0</v>
      </c>
      <c r="AJ28" s="117">
        <v>0</v>
      </c>
      <c r="AK28" s="118">
        <v>0</v>
      </c>
      <c r="AL28" s="125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8"/>
    </row>
    <row r="29" spans="1:61">
      <c r="A29" s="43"/>
      <c r="B29" s="18"/>
      <c r="C29" s="18"/>
      <c r="D29" s="18"/>
      <c r="E29" s="18"/>
      <c r="F29" s="83"/>
      <c r="G29" s="44"/>
      <c r="H29" s="90"/>
      <c r="I29" s="87"/>
      <c r="J29" s="18"/>
      <c r="K29" s="45"/>
      <c r="L29" s="98"/>
      <c r="M29" s="44"/>
      <c r="N29" s="45"/>
      <c r="O29" s="45"/>
      <c r="P29" s="18"/>
      <c r="Q29" s="21"/>
      <c r="R29" s="106"/>
      <c r="S29" s="106"/>
      <c r="T29" s="18"/>
      <c r="U29" s="18"/>
      <c r="V29" s="15" t="s">
        <v>104</v>
      </c>
      <c r="W29" s="15">
        <v>44740</v>
      </c>
      <c r="X29" s="16" t="s">
        <v>289</v>
      </c>
      <c r="Y29" s="22" t="s">
        <v>107</v>
      </c>
      <c r="Z29" s="15">
        <v>44563</v>
      </c>
      <c r="AA29" s="15">
        <v>44926</v>
      </c>
      <c r="AB29" s="15" t="s">
        <v>100</v>
      </c>
      <c r="AC29" s="15" t="s">
        <v>100</v>
      </c>
      <c r="AD29" s="112">
        <v>0</v>
      </c>
      <c r="AE29" s="112">
        <v>0</v>
      </c>
      <c r="AF29" s="15" t="s">
        <v>100</v>
      </c>
      <c r="AG29" s="15" t="s">
        <v>100</v>
      </c>
      <c r="AH29" s="112">
        <v>0</v>
      </c>
      <c r="AI29" s="114">
        <f t="shared" si="0"/>
        <v>0</v>
      </c>
      <c r="AJ29" s="117">
        <v>1551435.75</v>
      </c>
      <c r="AK29" s="118">
        <v>387847.63</v>
      </c>
      <c r="AL29" s="125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8"/>
    </row>
    <row r="30" spans="1:61">
      <c r="A30" s="43">
        <v>4</v>
      </c>
      <c r="B30" s="18" t="s">
        <v>459</v>
      </c>
      <c r="C30" s="18" t="s">
        <v>178</v>
      </c>
      <c r="D30" s="18" t="s">
        <v>97</v>
      </c>
      <c r="E30" s="18" t="s">
        <v>99</v>
      </c>
      <c r="F30" s="83" t="s">
        <v>179</v>
      </c>
      <c r="G30" s="44">
        <v>12653</v>
      </c>
      <c r="H30" s="90" t="s">
        <v>180</v>
      </c>
      <c r="I30" s="87" t="s">
        <v>176</v>
      </c>
      <c r="J30" s="18" t="s">
        <v>177</v>
      </c>
      <c r="K30" s="45">
        <v>44042</v>
      </c>
      <c r="L30" s="98">
        <v>96699.25</v>
      </c>
      <c r="M30" s="44">
        <v>12856</v>
      </c>
      <c r="N30" s="45">
        <v>44044</v>
      </c>
      <c r="O30" s="45">
        <v>44196</v>
      </c>
      <c r="P30" s="18" t="s">
        <v>432</v>
      </c>
      <c r="Q30" s="21" t="s">
        <v>100</v>
      </c>
      <c r="R30" s="106" t="s">
        <v>100</v>
      </c>
      <c r="S30" s="106" t="s">
        <v>100</v>
      </c>
      <c r="T30" s="18" t="s">
        <v>181</v>
      </c>
      <c r="U30" s="18" t="s">
        <v>100</v>
      </c>
      <c r="V30" s="15" t="s">
        <v>100</v>
      </c>
      <c r="W30" s="15" t="s">
        <v>100</v>
      </c>
      <c r="X30" s="15" t="s">
        <v>100</v>
      </c>
      <c r="Y30" s="15" t="s">
        <v>100</v>
      </c>
      <c r="Z30" s="15" t="s">
        <v>100</v>
      </c>
      <c r="AA30" s="15" t="s">
        <v>100</v>
      </c>
      <c r="AB30" s="15" t="s">
        <v>100</v>
      </c>
      <c r="AC30" s="15" t="s">
        <v>100</v>
      </c>
      <c r="AD30" s="112">
        <v>0</v>
      </c>
      <c r="AE30" s="112">
        <v>0</v>
      </c>
      <c r="AF30" s="15" t="s">
        <v>100</v>
      </c>
      <c r="AG30" s="15" t="s">
        <v>100</v>
      </c>
      <c r="AH30" s="112">
        <v>0</v>
      </c>
      <c r="AI30" s="114">
        <f t="shared" si="0"/>
        <v>96699.25</v>
      </c>
      <c r="AJ30" s="117">
        <f>13537.9+19339.85+19339.85+19339.85+1932.87+1445.36+19339.85+1621.77+411.38+646.82+2033.15</f>
        <v>98988.650000000009</v>
      </c>
      <c r="AK30" s="118">
        <v>0</v>
      </c>
      <c r="AL30" s="125">
        <f>AJ30+AJ33+AJ34+AK34</f>
        <v>682215.67</v>
      </c>
      <c r="AM30" s="18" t="s">
        <v>100</v>
      </c>
      <c r="AN30" s="18" t="s">
        <v>100</v>
      </c>
      <c r="AO30" s="18" t="s">
        <v>100</v>
      </c>
      <c r="AP30" s="18" t="s">
        <v>100</v>
      </c>
      <c r="AQ30" s="18" t="s">
        <v>100</v>
      </c>
      <c r="AR30" s="18" t="s">
        <v>100</v>
      </c>
      <c r="AS30" s="18" t="s">
        <v>100</v>
      </c>
      <c r="AT30" s="18" t="s">
        <v>100</v>
      </c>
      <c r="AU30" s="18" t="s">
        <v>100</v>
      </c>
      <c r="AV30" s="19" t="s">
        <v>100</v>
      </c>
      <c r="AW30" s="19" t="s">
        <v>100</v>
      </c>
      <c r="AX30" s="19" t="s">
        <v>100</v>
      </c>
      <c r="AY30" s="19" t="s">
        <v>100</v>
      </c>
      <c r="AZ30" s="19" t="s">
        <v>100</v>
      </c>
      <c r="BA30" s="19" t="s">
        <v>100</v>
      </c>
      <c r="BB30" s="19" t="s">
        <v>100</v>
      </c>
      <c r="BC30" s="19" t="s">
        <v>100</v>
      </c>
      <c r="BD30" s="19" t="s">
        <v>100</v>
      </c>
      <c r="BE30" s="19" t="s">
        <v>100</v>
      </c>
      <c r="BF30" s="19" t="s">
        <v>100</v>
      </c>
      <c r="BG30" s="19" t="s">
        <v>100</v>
      </c>
      <c r="BH30" s="18" t="s">
        <v>100</v>
      </c>
    </row>
    <row r="31" spans="1:61">
      <c r="A31" s="43"/>
      <c r="B31" s="18"/>
      <c r="C31" s="18"/>
      <c r="D31" s="18"/>
      <c r="E31" s="18"/>
      <c r="F31" s="83"/>
      <c r="G31" s="44"/>
      <c r="H31" s="90"/>
      <c r="I31" s="87"/>
      <c r="J31" s="18"/>
      <c r="K31" s="45"/>
      <c r="L31" s="98"/>
      <c r="M31" s="44"/>
      <c r="N31" s="45"/>
      <c r="O31" s="45"/>
      <c r="P31" s="18"/>
      <c r="Q31" s="21"/>
      <c r="R31" s="106"/>
      <c r="S31" s="106"/>
      <c r="T31" s="18"/>
      <c r="U31" s="18"/>
      <c r="V31" s="15" t="s">
        <v>101</v>
      </c>
      <c r="W31" s="15">
        <v>44188</v>
      </c>
      <c r="X31" s="16" t="s">
        <v>233</v>
      </c>
      <c r="Y31" s="15" t="s">
        <v>211</v>
      </c>
      <c r="Z31" s="15">
        <v>44197</v>
      </c>
      <c r="AA31" s="15">
        <v>44347</v>
      </c>
      <c r="AB31" s="15" t="s">
        <v>100</v>
      </c>
      <c r="AC31" s="15" t="s">
        <v>100</v>
      </c>
      <c r="AD31" s="112">
        <v>0</v>
      </c>
      <c r="AE31" s="112">
        <v>0</v>
      </c>
      <c r="AF31" s="15" t="s">
        <v>100</v>
      </c>
      <c r="AG31" s="15" t="s">
        <v>100</v>
      </c>
      <c r="AH31" s="112">
        <v>0</v>
      </c>
      <c r="AI31" s="114">
        <f t="shared" si="0"/>
        <v>0</v>
      </c>
      <c r="AJ31" s="117">
        <v>0</v>
      </c>
      <c r="AK31" s="118">
        <v>0</v>
      </c>
      <c r="AL31" s="125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8"/>
    </row>
    <row r="32" spans="1:61">
      <c r="A32" s="43"/>
      <c r="B32" s="18"/>
      <c r="C32" s="18"/>
      <c r="D32" s="18"/>
      <c r="E32" s="18"/>
      <c r="F32" s="83"/>
      <c r="G32" s="44"/>
      <c r="H32" s="90"/>
      <c r="I32" s="87"/>
      <c r="J32" s="18"/>
      <c r="K32" s="45"/>
      <c r="L32" s="98"/>
      <c r="M32" s="44"/>
      <c r="N32" s="45"/>
      <c r="O32" s="45"/>
      <c r="P32" s="18"/>
      <c r="Q32" s="21"/>
      <c r="R32" s="106"/>
      <c r="S32" s="106"/>
      <c r="T32" s="18"/>
      <c r="U32" s="18"/>
      <c r="V32" s="15" t="s">
        <v>103</v>
      </c>
      <c r="W32" s="15">
        <v>44348</v>
      </c>
      <c r="X32" s="16" t="s">
        <v>275</v>
      </c>
      <c r="Y32" s="15" t="s">
        <v>276</v>
      </c>
      <c r="Z32" s="15">
        <v>44348</v>
      </c>
      <c r="AA32" s="15">
        <v>44501</v>
      </c>
      <c r="AB32" s="15" t="s">
        <v>100</v>
      </c>
      <c r="AC32" s="15" t="s">
        <v>100</v>
      </c>
      <c r="AD32" s="112">
        <v>0</v>
      </c>
      <c r="AE32" s="112">
        <v>0</v>
      </c>
      <c r="AF32" s="15" t="s">
        <v>100</v>
      </c>
      <c r="AG32" s="15" t="s">
        <v>100</v>
      </c>
      <c r="AH32" s="112">
        <v>0</v>
      </c>
      <c r="AI32" s="114">
        <f t="shared" si="0"/>
        <v>0</v>
      </c>
      <c r="AJ32" s="117">
        <v>0</v>
      </c>
      <c r="AK32" s="118">
        <v>0</v>
      </c>
      <c r="AL32" s="125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8"/>
    </row>
    <row r="33" spans="1:60">
      <c r="A33" s="43"/>
      <c r="B33" s="18"/>
      <c r="C33" s="18"/>
      <c r="D33" s="18"/>
      <c r="E33" s="18"/>
      <c r="F33" s="83"/>
      <c r="G33" s="44"/>
      <c r="H33" s="90"/>
      <c r="I33" s="87"/>
      <c r="J33" s="18"/>
      <c r="K33" s="45"/>
      <c r="L33" s="98"/>
      <c r="M33" s="44"/>
      <c r="N33" s="45"/>
      <c r="O33" s="45"/>
      <c r="P33" s="18"/>
      <c r="Q33" s="21"/>
      <c r="R33" s="106"/>
      <c r="S33" s="106"/>
      <c r="T33" s="18"/>
      <c r="U33" s="18"/>
      <c r="V33" s="15" t="s">
        <v>104</v>
      </c>
      <c r="W33" s="15">
        <v>44490</v>
      </c>
      <c r="X33" s="16" t="s">
        <v>252</v>
      </c>
      <c r="Y33" s="15" t="s">
        <v>277</v>
      </c>
      <c r="Z33" s="15">
        <v>44501</v>
      </c>
      <c r="AA33" s="15">
        <v>44681</v>
      </c>
      <c r="AB33" s="15" t="s">
        <v>100</v>
      </c>
      <c r="AC33" s="15" t="s">
        <v>100</v>
      </c>
      <c r="AD33" s="112">
        <v>0</v>
      </c>
      <c r="AE33" s="112">
        <v>0</v>
      </c>
      <c r="AF33" s="15" t="s">
        <v>100</v>
      </c>
      <c r="AG33" s="15" t="s">
        <v>100</v>
      </c>
      <c r="AH33" s="112">
        <v>0</v>
      </c>
      <c r="AI33" s="114">
        <f t="shared" si="0"/>
        <v>0</v>
      </c>
      <c r="AJ33" s="117">
        <v>252713.12</v>
      </c>
      <c r="AK33" s="118">
        <v>0</v>
      </c>
      <c r="AL33" s="125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8"/>
    </row>
    <row r="34" spans="1:60">
      <c r="A34" s="43"/>
      <c r="B34" s="18"/>
      <c r="C34" s="18"/>
      <c r="D34" s="18"/>
      <c r="E34" s="18"/>
      <c r="F34" s="83"/>
      <c r="G34" s="44"/>
      <c r="H34" s="90"/>
      <c r="I34" s="87"/>
      <c r="J34" s="18"/>
      <c r="K34" s="45"/>
      <c r="L34" s="98"/>
      <c r="M34" s="44"/>
      <c r="N34" s="45"/>
      <c r="O34" s="45"/>
      <c r="P34" s="18"/>
      <c r="Q34" s="21"/>
      <c r="R34" s="106"/>
      <c r="S34" s="106"/>
      <c r="T34" s="18"/>
      <c r="U34" s="18"/>
      <c r="V34" s="15" t="s">
        <v>105</v>
      </c>
      <c r="W34" s="15">
        <v>44678</v>
      </c>
      <c r="X34" s="16" t="s">
        <v>278</v>
      </c>
      <c r="Y34" s="22" t="s">
        <v>229</v>
      </c>
      <c r="Z34" s="15">
        <v>44682</v>
      </c>
      <c r="AA34" s="15">
        <v>44865</v>
      </c>
      <c r="AB34" s="15" t="s">
        <v>100</v>
      </c>
      <c r="AC34" s="15" t="s">
        <v>100</v>
      </c>
      <c r="AD34" s="112">
        <v>0</v>
      </c>
      <c r="AE34" s="112">
        <v>0</v>
      </c>
      <c r="AF34" s="15" t="s">
        <v>100</v>
      </c>
      <c r="AG34" s="15" t="s">
        <v>100</v>
      </c>
      <c r="AH34" s="112">
        <v>0</v>
      </c>
      <c r="AI34" s="114">
        <f t="shared" si="0"/>
        <v>0</v>
      </c>
      <c r="AJ34" s="117">
        <v>270456.77</v>
      </c>
      <c r="AK34" s="118">
        <v>60057.13</v>
      </c>
      <c r="AL34" s="125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8"/>
    </row>
    <row r="35" spans="1:60">
      <c r="A35" s="43">
        <v>5</v>
      </c>
      <c r="B35" s="18" t="s">
        <v>460</v>
      </c>
      <c r="C35" s="18" t="s">
        <v>178</v>
      </c>
      <c r="D35" s="18" t="s">
        <v>97</v>
      </c>
      <c r="E35" s="18" t="s">
        <v>99</v>
      </c>
      <c r="F35" s="83" t="s">
        <v>179</v>
      </c>
      <c r="G35" s="44">
        <v>12653</v>
      </c>
      <c r="H35" s="90" t="s">
        <v>183</v>
      </c>
      <c r="I35" s="87" t="s">
        <v>176</v>
      </c>
      <c r="J35" s="18" t="s">
        <v>177</v>
      </c>
      <c r="K35" s="45">
        <v>44074</v>
      </c>
      <c r="L35" s="98">
        <v>72083.360000000001</v>
      </c>
      <c r="M35" s="44">
        <v>12873</v>
      </c>
      <c r="N35" s="45">
        <v>44075</v>
      </c>
      <c r="O35" s="45">
        <v>44196</v>
      </c>
      <c r="P35" s="18" t="s">
        <v>432</v>
      </c>
      <c r="Q35" s="21" t="s">
        <v>100</v>
      </c>
      <c r="R35" s="106" t="s">
        <v>100</v>
      </c>
      <c r="S35" s="106" t="s">
        <v>100</v>
      </c>
      <c r="T35" s="18" t="s">
        <v>181</v>
      </c>
      <c r="U35" s="18" t="s">
        <v>100</v>
      </c>
      <c r="V35" s="15" t="s">
        <v>100</v>
      </c>
      <c r="W35" s="15" t="s">
        <v>100</v>
      </c>
      <c r="X35" s="15" t="s">
        <v>100</v>
      </c>
      <c r="Y35" s="15" t="s">
        <v>100</v>
      </c>
      <c r="Z35" s="15" t="s">
        <v>100</v>
      </c>
      <c r="AA35" s="15" t="s">
        <v>100</v>
      </c>
      <c r="AB35" s="15" t="s">
        <v>100</v>
      </c>
      <c r="AC35" s="15" t="s">
        <v>100</v>
      </c>
      <c r="AD35" s="112">
        <v>0</v>
      </c>
      <c r="AE35" s="112">
        <v>0</v>
      </c>
      <c r="AF35" s="15" t="s">
        <v>100</v>
      </c>
      <c r="AG35" s="15" t="s">
        <v>100</v>
      </c>
      <c r="AH35" s="112">
        <v>0</v>
      </c>
      <c r="AI35" s="114">
        <f t="shared" si="0"/>
        <v>72083.360000000001</v>
      </c>
      <c r="AJ35" s="117">
        <f>18020.84+6398.95+18020.84+18020.84+18020.84</f>
        <v>78482.31</v>
      </c>
      <c r="AK35" s="118">
        <v>0</v>
      </c>
      <c r="AL35" s="125">
        <f>AJ35+AJ38+AJ41+AK41</f>
        <v>581763.98</v>
      </c>
      <c r="AM35" s="18" t="s">
        <v>100</v>
      </c>
      <c r="AN35" s="18" t="s">
        <v>100</v>
      </c>
      <c r="AO35" s="18" t="s">
        <v>100</v>
      </c>
      <c r="AP35" s="18" t="s">
        <v>100</v>
      </c>
      <c r="AQ35" s="18" t="s">
        <v>100</v>
      </c>
      <c r="AR35" s="18" t="s">
        <v>100</v>
      </c>
      <c r="AS35" s="18" t="s">
        <v>100</v>
      </c>
      <c r="AT35" s="18" t="s">
        <v>100</v>
      </c>
      <c r="AU35" s="18" t="s">
        <v>100</v>
      </c>
      <c r="AV35" s="19" t="s">
        <v>100</v>
      </c>
      <c r="AW35" s="19" t="s">
        <v>100</v>
      </c>
      <c r="AX35" s="19" t="s">
        <v>100</v>
      </c>
      <c r="AY35" s="19" t="s">
        <v>100</v>
      </c>
      <c r="AZ35" s="19" t="s">
        <v>100</v>
      </c>
      <c r="BA35" s="19" t="s">
        <v>100</v>
      </c>
      <c r="BB35" s="19" t="s">
        <v>100</v>
      </c>
      <c r="BC35" s="19" t="s">
        <v>100</v>
      </c>
      <c r="BD35" s="19" t="s">
        <v>100</v>
      </c>
      <c r="BE35" s="19" t="s">
        <v>100</v>
      </c>
      <c r="BF35" s="19" t="s">
        <v>100</v>
      </c>
      <c r="BG35" s="19" t="s">
        <v>100</v>
      </c>
      <c r="BH35" s="18" t="s">
        <v>100</v>
      </c>
    </row>
    <row r="36" spans="1:60">
      <c r="A36" s="43"/>
      <c r="B36" s="18"/>
      <c r="C36" s="18"/>
      <c r="D36" s="18"/>
      <c r="E36" s="18"/>
      <c r="F36" s="83"/>
      <c r="G36" s="44"/>
      <c r="H36" s="90"/>
      <c r="I36" s="87"/>
      <c r="J36" s="18"/>
      <c r="K36" s="45"/>
      <c r="L36" s="98"/>
      <c r="M36" s="44"/>
      <c r="N36" s="45"/>
      <c r="O36" s="45"/>
      <c r="P36" s="18"/>
      <c r="Q36" s="21"/>
      <c r="R36" s="106"/>
      <c r="S36" s="106"/>
      <c r="T36" s="18"/>
      <c r="U36" s="18"/>
      <c r="V36" s="15" t="s">
        <v>101</v>
      </c>
      <c r="W36" s="15">
        <v>44188</v>
      </c>
      <c r="X36" s="16" t="s">
        <v>233</v>
      </c>
      <c r="Y36" s="15" t="s">
        <v>210</v>
      </c>
      <c r="Z36" s="15">
        <v>44197</v>
      </c>
      <c r="AA36" s="15">
        <v>44316</v>
      </c>
      <c r="AB36" s="15" t="s">
        <v>100</v>
      </c>
      <c r="AC36" s="15" t="s">
        <v>100</v>
      </c>
      <c r="AD36" s="112">
        <v>0</v>
      </c>
      <c r="AE36" s="112">
        <v>0</v>
      </c>
      <c r="AF36" s="15" t="s">
        <v>100</v>
      </c>
      <c r="AG36" s="15" t="s">
        <v>100</v>
      </c>
      <c r="AH36" s="112">
        <v>0</v>
      </c>
      <c r="AI36" s="114">
        <f t="shared" si="0"/>
        <v>0</v>
      </c>
      <c r="AJ36" s="117">
        <v>0</v>
      </c>
      <c r="AK36" s="118">
        <v>0</v>
      </c>
      <c r="AL36" s="125"/>
      <c r="AM36" s="18"/>
      <c r="AN36" s="18"/>
      <c r="AO36" s="18"/>
      <c r="AP36" s="18"/>
      <c r="AQ36" s="18"/>
      <c r="AR36" s="18"/>
      <c r="AS36" s="18"/>
      <c r="AT36" s="18"/>
      <c r="AU36" s="18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8"/>
    </row>
    <row r="37" spans="1:60">
      <c r="A37" s="43"/>
      <c r="B37" s="18"/>
      <c r="C37" s="18"/>
      <c r="D37" s="18"/>
      <c r="E37" s="18"/>
      <c r="F37" s="83"/>
      <c r="G37" s="44"/>
      <c r="H37" s="90"/>
      <c r="I37" s="87"/>
      <c r="J37" s="18"/>
      <c r="K37" s="45"/>
      <c r="L37" s="98"/>
      <c r="M37" s="44"/>
      <c r="N37" s="45"/>
      <c r="O37" s="45"/>
      <c r="P37" s="18"/>
      <c r="Q37" s="21"/>
      <c r="R37" s="106"/>
      <c r="S37" s="106"/>
      <c r="T37" s="18"/>
      <c r="U37" s="18"/>
      <c r="V37" s="15" t="s">
        <v>103</v>
      </c>
      <c r="W37" s="15">
        <v>44314</v>
      </c>
      <c r="X37" s="16" t="s">
        <v>235</v>
      </c>
      <c r="Y37" s="15" t="s">
        <v>225</v>
      </c>
      <c r="Z37" s="15">
        <v>44317</v>
      </c>
      <c r="AA37" s="15">
        <v>44377</v>
      </c>
      <c r="AB37" s="15" t="s">
        <v>100</v>
      </c>
      <c r="AC37" s="15" t="s">
        <v>100</v>
      </c>
      <c r="AD37" s="112">
        <v>0</v>
      </c>
      <c r="AE37" s="112">
        <v>0</v>
      </c>
      <c r="AF37" s="15" t="s">
        <v>100</v>
      </c>
      <c r="AG37" s="15" t="s">
        <v>100</v>
      </c>
      <c r="AH37" s="112">
        <v>0</v>
      </c>
      <c r="AI37" s="114">
        <f t="shared" si="0"/>
        <v>0</v>
      </c>
      <c r="AJ37" s="117">
        <v>0</v>
      </c>
      <c r="AK37" s="118">
        <v>0</v>
      </c>
      <c r="AL37" s="125"/>
      <c r="AM37" s="18"/>
      <c r="AN37" s="18"/>
      <c r="AO37" s="18"/>
      <c r="AP37" s="18"/>
      <c r="AQ37" s="18"/>
      <c r="AR37" s="18"/>
      <c r="AS37" s="18"/>
      <c r="AT37" s="18"/>
      <c r="AU37" s="18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8"/>
    </row>
    <row r="38" spans="1:60">
      <c r="A38" s="43"/>
      <c r="B38" s="18"/>
      <c r="C38" s="18"/>
      <c r="D38" s="18"/>
      <c r="E38" s="18"/>
      <c r="F38" s="83"/>
      <c r="G38" s="44"/>
      <c r="H38" s="90"/>
      <c r="I38" s="87"/>
      <c r="J38" s="18"/>
      <c r="K38" s="45"/>
      <c r="L38" s="98"/>
      <c r="M38" s="44"/>
      <c r="N38" s="45"/>
      <c r="O38" s="45"/>
      <c r="P38" s="18"/>
      <c r="Q38" s="21"/>
      <c r="R38" s="106"/>
      <c r="S38" s="106"/>
      <c r="T38" s="18"/>
      <c r="U38" s="18"/>
      <c r="V38" s="15" t="s">
        <v>104</v>
      </c>
      <c r="W38" s="15">
        <v>44372</v>
      </c>
      <c r="X38" s="16" t="s">
        <v>237</v>
      </c>
      <c r="Y38" s="15" t="s">
        <v>236</v>
      </c>
      <c r="Z38" s="15">
        <v>44378</v>
      </c>
      <c r="AA38" s="15">
        <v>44561</v>
      </c>
      <c r="AB38" s="15" t="s">
        <v>100</v>
      </c>
      <c r="AC38" s="15" t="s">
        <v>100</v>
      </c>
      <c r="AD38" s="112">
        <v>0</v>
      </c>
      <c r="AE38" s="112">
        <v>0</v>
      </c>
      <c r="AF38" s="15" t="s">
        <v>100</v>
      </c>
      <c r="AG38" s="15" t="s">
        <v>100</v>
      </c>
      <c r="AH38" s="112">
        <v>0</v>
      </c>
      <c r="AI38" s="114">
        <f t="shared" si="0"/>
        <v>0</v>
      </c>
      <c r="AJ38" s="117">
        <v>215701.74</v>
      </c>
      <c r="AK38" s="118">
        <v>0</v>
      </c>
      <c r="AL38" s="125"/>
      <c r="AM38" s="18"/>
      <c r="AN38" s="18"/>
      <c r="AO38" s="18"/>
      <c r="AP38" s="18"/>
      <c r="AQ38" s="18"/>
      <c r="AR38" s="18"/>
      <c r="AS38" s="18"/>
      <c r="AT38" s="18"/>
      <c r="AU38" s="18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8"/>
    </row>
    <row r="39" spans="1:60">
      <c r="A39" s="43"/>
      <c r="B39" s="18"/>
      <c r="C39" s="18"/>
      <c r="D39" s="18"/>
      <c r="E39" s="18"/>
      <c r="F39" s="83"/>
      <c r="G39" s="44"/>
      <c r="H39" s="90"/>
      <c r="I39" s="87"/>
      <c r="J39" s="18"/>
      <c r="K39" s="45"/>
      <c r="L39" s="98"/>
      <c r="M39" s="44"/>
      <c r="N39" s="45"/>
      <c r="O39" s="45"/>
      <c r="P39" s="18"/>
      <c r="Q39" s="21"/>
      <c r="R39" s="106"/>
      <c r="S39" s="106"/>
      <c r="T39" s="18"/>
      <c r="U39" s="18"/>
      <c r="V39" s="15" t="s">
        <v>105</v>
      </c>
      <c r="W39" s="15">
        <v>44551</v>
      </c>
      <c r="X39" s="16" t="s">
        <v>284</v>
      </c>
      <c r="Y39" s="15" t="s">
        <v>271</v>
      </c>
      <c r="Z39" s="15">
        <v>44562</v>
      </c>
      <c r="AA39" s="15">
        <v>44742</v>
      </c>
      <c r="AB39" s="15" t="s">
        <v>100</v>
      </c>
      <c r="AC39" s="15" t="s">
        <v>100</v>
      </c>
      <c r="AD39" s="112">
        <v>0</v>
      </c>
      <c r="AE39" s="112">
        <v>0</v>
      </c>
      <c r="AF39" s="15" t="s">
        <v>100</v>
      </c>
      <c r="AG39" s="15" t="s">
        <v>100</v>
      </c>
      <c r="AH39" s="112">
        <v>0</v>
      </c>
      <c r="AI39" s="114">
        <f t="shared" si="0"/>
        <v>0</v>
      </c>
      <c r="AJ39" s="117">
        <v>0</v>
      </c>
      <c r="AK39" s="118">
        <v>0</v>
      </c>
      <c r="AL39" s="125"/>
      <c r="AM39" s="18"/>
      <c r="AN39" s="18"/>
      <c r="AO39" s="18"/>
      <c r="AP39" s="18"/>
      <c r="AQ39" s="18"/>
      <c r="AR39" s="18"/>
      <c r="AS39" s="18"/>
      <c r="AT39" s="18"/>
      <c r="AU39" s="18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8"/>
    </row>
    <row r="40" spans="1:60">
      <c r="A40" s="43"/>
      <c r="B40" s="18"/>
      <c r="C40" s="18"/>
      <c r="D40" s="18"/>
      <c r="E40" s="18"/>
      <c r="F40" s="83"/>
      <c r="G40" s="44"/>
      <c r="H40" s="90"/>
      <c r="I40" s="87"/>
      <c r="J40" s="18"/>
      <c r="K40" s="45"/>
      <c r="L40" s="98"/>
      <c r="M40" s="44"/>
      <c r="N40" s="45"/>
      <c r="O40" s="45"/>
      <c r="P40" s="18"/>
      <c r="Q40" s="21"/>
      <c r="R40" s="106"/>
      <c r="S40" s="106"/>
      <c r="T40" s="18"/>
      <c r="U40" s="18"/>
      <c r="V40" s="15" t="s">
        <v>228</v>
      </c>
      <c r="W40" s="15">
        <v>44736</v>
      </c>
      <c r="X40" s="16" t="s">
        <v>286</v>
      </c>
      <c r="Y40" s="15" t="s">
        <v>280</v>
      </c>
      <c r="Z40" s="15">
        <v>44743</v>
      </c>
      <c r="AA40" s="15">
        <v>44926</v>
      </c>
      <c r="AB40" s="15" t="s">
        <v>100</v>
      </c>
      <c r="AC40" s="15" t="s">
        <v>100</v>
      </c>
      <c r="AD40" s="112">
        <v>0</v>
      </c>
      <c r="AE40" s="112">
        <v>0</v>
      </c>
      <c r="AF40" s="15" t="s">
        <v>100</v>
      </c>
      <c r="AG40" s="15" t="s">
        <v>100</v>
      </c>
      <c r="AH40" s="112">
        <v>0</v>
      </c>
      <c r="AI40" s="114">
        <f t="shared" si="0"/>
        <v>0</v>
      </c>
      <c r="AJ40" s="117">
        <v>0</v>
      </c>
      <c r="AK40" s="118">
        <v>0</v>
      </c>
      <c r="AL40" s="125"/>
      <c r="AM40" s="18"/>
      <c r="AN40" s="18"/>
      <c r="AO40" s="18"/>
      <c r="AP40" s="18"/>
      <c r="AQ40" s="18"/>
      <c r="AR40" s="18"/>
      <c r="AS40" s="18"/>
      <c r="AT40" s="18"/>
      <c r="AU40" s="18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8"/>
    </row>
    <row r="41" spans="1:60">
      <c r="A41" s="43"/>
      <c r="B41" s="18"/>
      <c r="C41" s="18"/>
      <c r="D41" s="18"/>
      <c r="E41" s="18"/>
      <c r="F41" s="83"/>
      <c r="G41" s="44"/>
      <c r="H41" s="90"/>
      <c r="I41" s="87"/>
      <c r="J41" s="18"/>
      <c r="K41" s="45"/>
      <c r="L41" s="98"/>
      <c r="M41" s="44"/>
      <c r="N41" s="45"/>
      <c r="O41" s="45"/>
      <c r="P41" s="18"/>
      <c r="Q41" s="21"/>
      <c r="R41" s="106"/>
      <c r="S41" s="106"/>
      <c r="T41" s="18"/>
      <c r="U41" s="18"/>
      <c r="V41" s="15" t="s">
        <v>230</v>
      </c>
      <c r="W41" s="15">
        <v>44895</v>
      </c>
      <c r="X41" s="16" t="s">
        <v>294</v>
      </c>
      <c r="Y41" s="15" t="s">
        <v>295</v>
      </c>
      <c r="Z41" s="15">
        <v>44895</v>
      </c>
      <c r="AA41" s="15">
        <v>44926</v>
      </c>
      <c r="AB41" s="15" t="s">
        <v>100</v>
      </c>
      <c r="AC41" s="15" t="s">
        <v>100</v>
      </c>
      <c r="AD41" s="112">
        <v>0</v>
      </c>
      <c r="AE41" s="112">
        <v>0</v>
      </c>
      <c r="AF41" s="15" t="s">
        <v>100</v>
      </c>
      <c r="AG41" s="15" t="s">
        <v>100</v>
      </c>
      <c r="AH41" s="112">
        <v>0</v>
      </c>
      <c r="AI41" s="114">
        <f t="shared" si="0"/>
        <v>0</v>
      </c>
      <c r="AJ41" s="117">
        <v>233168.06</v>
      </c>
      <c r="AK41" s="118">
        <v>54411.87</v>
      </c>
      <c r="AL41" s="125"/>
      <c r="AM41" s="18"/>
      <c r="AN41" s="18"/>
      <c r="AO41" s="18"/>
      <c r="AP41" s="18"/>
      <c r="AQ41" s="18"/>
      <c r="AR41" s="18"/>
      <c r="AS41" s="18"/>
      <c r="AT41" s="18"/>
      <c r="AU41" s="18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8"/>
    </row>
    <row r="42" spans="1:60" s="52" customFormat="1">
      <c r="A42" s="43">
        <v>6</v>
      </c>
      <c r="B42" s="18" t="s">
        <v>461</v>
      </c>
      <c r="C42" s="18" t="s">
        <v>178</v>
      </c>
      <c r="D42" s="18" t="s">
        <v>97</v>
      </c>
      <c r="E42" s="18" t="s">
        <v>99</v>
      </c>
      <c r="F42" s="83" t="s">
        <v>179</v>
      </c>
      <c r="G42" s="19">
        <v>12653</v>
      </c>
      <c r="H42" s="90" t="s">
        <v>182</v>
      </c>
      <c r="I42" s="87" t="s">
        <v>176</v>
      </c>
      <c r="J42" s="18" t="s">
        <v>177</v>
      </c>
      <c r="K42" s="45">
        <v>44097</v>
      </c>
      <c r="L42" s="98">
        <v>53338.05</v>
      </c>
      <c r="M42" s="44">
        <v>12892</v>
      </c>
      <c r="N42" s="45">
        <v>44105</v>
      </c>
      <c r="O42" s="45">
        <v>44196</v>
      </c>
      <c r="P42" s="18" t="s">
        <v>432</v>
      </c>
      <c r="Q42" s="21" t="s">
        <v>100</v>
      </c>
      <c r="R42" s="106" t="s">
        <v>100</v>
      </c>
      <c r="S42" s="106" t="s">
        <v>100</v>
      </c>
      <c r="T42" s="18" t="s">
        <v>181</v>
      </c>
      <c r="U42" s="18" t="s">
        <v>100</v>
      </c>
      <c r="V42" s="15" t="s">
        <v>100</v>
      </c>
      <c r="W42" s="15" t="s">
        <v>100</v>
      </c>
      <c r="X42" s="15" t="s">
        <v>100</v>
      </c>
      <c r="Y42" s="15" t="s">
        <v>100</v>
      </c>
      <c r="Z42" s="15" t="s">
        <v>100</v>
      </c>
      <c r="AA42" s="15" t="s">
        <v>100</v>
      </c>
      <c r="AB42" s="25" t="s">
        <v>100</v>
      </c>
      <c r="AC42" s="25" t="s">
        <v>100</v>
      </c>
      <c r="AD42" s="112">
        <v>0</v>
      </c>
      <c r="AE42" s="112">
        <v>0</v>
      </c>
      <c r="AF42" s="15" t="s">
        <v>100</v>
      </c>
      <c r="AG42" s="15" t="s">
        <v>100</v>
      </c>
      <c r="AH42" s="112">
        <v>0</v>
      </c>
      <c r="AI42" s="114">
        <f t="shared" si="0"/>
        <v>53338.05</v>
      </c>
      <c r="AJ42" s="117">
        <v>26910.26</v>
      </c>
      <c r="AK42" s="118">
        <v>0</v>
      </c>
      <c r="AL42" s="125">
        <f>AJ42+AJ43+AJ45+AJ48+AK48</f>
        <v>547243.17999999993</v>
      </c>
      <c r="AM42" s="18" t="s">
        <v>100</v>
      </c>
      <c r="AN42" s="18" t="s">
        <v>100</v>
      </c>
      <c r="AO42" s="18" t="s">
        <v>100</v>
      </c>
      <c r="AP42" s="18" t="s">
        <v>100</v>
      </c>
      <c r="AQ42" s="18" t="s">
        <v>100</v>
      </c>
      <c r="AR42" s="18" t="s">
        <v>100</v>
      </c>
      <c r="AS42" s="18" t="s">
        <v>100</v>
      </c>
      <c r="AT42" s="18" t="s">
        <v>100</v>
      </c>
      <c r="AU42" s="18" t="s">
        <v>100</v>
      </c>
      <c r="AV42" s="18" t="s">
        <v>100</v>
      </c>
      <c r="AW42" s="18" t="s">
        <v>100</v>
      </c>
      <c r="AX42" s="18" t="s">
        <v>100</v>
      </c>
      <c r="AY42" s="18" t="s">
        <v>100</v>
      </c>
      <c r="AZ42" s="18" t="s">
        <v>100</v>
      </c>
      <c r="BA42" s="18" t="s">
        <v>100</v>
      </c>
      <c r="BB42" s="18" t="s">
        <v>100</v>
      </c>
      <c r="BC42" s="18" t="s">
        <v>100</v>
      </c>
      <c r="BD42" s="18" t="s">
        <v>100</v>
      </c>
      <c r="BE42" s="18" t="s">
        <v>100</v>
      </c>
      <c r="BF42" s="18" t="s">
        <v>100</v>
      </c>
      <c r="BG42" s="18" t="s">
        <v>100</v>
      </c>
      <c r="BH42" s="18" t="s">
        <v>100</v>
      </c>
    </row>
    <row r="43" spans="1:60" s="52" customFormat="1">
      <c r="A43" s="43"/>
      <c r="B43" s="18"/>
      <c r="C43" s="18"/>
      <c r="D43" s="18"/>
      <c r="E43" s="18"/>
      <c r="F43" s="83"/>
      <c r="G43" s="19"/>
      <c r="H43" s="90"/>
      <c r="I43" s="87"/>
      <c r="J43" s="18"/>
      <c r="K43" s="45"/>
      <c r="L43" s="98"/>
      <c r="M43" s="44"/>
      <c r="N43" s="45"/>
      <c r="O43" s="45"/>
      <c r="P43" s="18"/>
      <c r="Q43" s="21"/>
      <c r="R43" s="106"/>
      <c r="S43" s="106"/>
      <c r="T43" s="18"/>
      <c r="U43" s="18"/>
      <c r="V43" s="15" t="s">
        <v>101</v>
      </c>
      <c r="W43" s="15">
        <v>44188</v>
      </c>
      <c r="X43" s="16" t="s">
        <v>233</v>
      </c>
      <c r="Y43" s="15" t="s">
        <v>234</v>
      </c>
      <c r="Z43" s="15">
        <v>44197</v>
      </c>
      <c r="AA43" s="15">
        <v>44286</v>
      </c>
      <c r="AB43" s="25" t="s">
        <v>100</v>
      </c>
      <c r="AC43" s="25" t="s">
        <v>100</v>
      </c>
      <c r="AD43" s="112">
        <v>0</v>
      </c>
      <c r="AE43" s="112">
        <v>0</v>
      </c>
      <c r="AF43" s="15" t="s">
        <v>100</v>
      </c>
      <c r="AG43" s="15" t="s">
        <v>100</v>
      </c>
      <c r="AH43" s="112">
        <v>0</v>
      </c>
      <c r="AI43" s="114">
        <f t="shared" si="0"/>
        <v>0</v>
      </c>
      <c r="AJ43" s="117">
        <v>0</v>
      </c>
      <c r="AK43" s="118">
        <v>0</v>
      </c>
      <c r="AL43" s="125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s="52" customFormat="1">
      <c r="A44" s="43"/>
      <c r="B44" s="18"/>
      <c r="C44" s="18"/>
      <c r="D44" s="18"/>
      <c r="E44" s="18"/>
      <c r="F44" s="83"/>
      <c r="G44" s="19"/>
      <c r="H44" s="90"/>
      <c r="I44" s="87"/>
      <c r="J44" s="18"/>
      <c r="K44" s="45"/>
      <c r="L44" s="98"/>
      <c r="M44" s="44"/>
      <c r="N44" s="45"/>
      <c r="O44" s="45"/>
      <c r="P44" s="18"/>
      <c r="Q44" s="21"/>
      <c r="R44" s="106"/>
      <c r="S44" s="106"/>
      <c r="T44" s="18"/>
      <c r="U44" s="18"/>
      <c r="V44" s="15" t="s">
        <v>103</v>
      </c>
      <c r="W44" s="15">
        <v>44284</v>
      </c>
      <c r="X44" s="16" t="s">
        <v>238</v>
      </c>
      <c r="Y44" s="15" t="s">
        <v>225</v>
      </c>
      <c r="Z44" s="15">
        <v>44287</v>
      </c>
      <c r="AA44" s="15">
        <v>44377</v>
      </c>
      <c r="AB44" s="25" t="s">
        <v>100</v>
      </c>
      <c r="AC44" s="25" t="s">
        <v>100</v>
      </c>
      <c r="AD44" s="112">
        <v>0</v>
      </c>
      <c r="AE44" s="112">
        <v>0</v>
      </c>
      <c r="AF44" s="15" t="s">
        <v>100</v>
      </c>
      <c r="AG44" s="15" t="s">
        <v>100</v>
      </c>
      <c r="AH44" s="112">
        <v>0</v>
      </c>
      <c r="AI44" s="114">
        <f t="shared" si="0"/>
        <v>0</v>
      </c>
      <c r="AJ44" s="117">
        <v>0</v>
      </c>
      <c r="AK44" s="118">
        <v>0</v>
      </c>
      <c r="AL44" s="125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s="52" customFormat="1">
      <c r="A45" s="43"/>
      <c r="B45" s="18"/>
      <c r="C45" s="18"/>
      <c r="D45" s="18"/>
      <c r="E45" s="18"/>
      <c r="F45" s="83"/>
      <c r="G45" s="19"/>
      <c r="H45" s="90"/>
      <c r="I45" s="87"/>
      <c r="J45" s="18"/>
      <c r="K45" s="45"/>
      <c r="L45" s="98"/>
      <c r="M45" s="44"/>
      <c r="N45" s="45"/>
      <c r="O45" s="45"/>
      <c r="P45" s="18"/>
      <c r="Q45" s="21"/>
      <c r="R45" s="106"/>
      <c r="S45" s="106"/>
      <c r="T45" s="18"/>
      <c r="U45" s="18"/>
      <c r="V45" s="15" t="s">
        <v>104</v>
      </c>
      <c r="W45" s="15">
        <v>44369</v>
      </c>
      <c r="X45" s="16" t="s">
        <v>239</v>
      </c>
      <c r="Y45" s="15" t="s">
        <v>236</v>
      </c>
      <c r="Z45" s="15">
        <v>44378</v>
      </c>
      <c r="AA45" s="15">
        <v>44561</v>
      </c>
      <c r="AB45" s="15" t="s">
        <v>100</v>
      </c>
      <c r="AC45" s="15" t="s">
        <v>100</v>
      </c>
      <c r="AD45" s="112">
        <v>0</v>
      </c>
      <c r="AE45" s="112">
        <v>0</v>
      </c>
      <c r="AF45" s="15" t="s">
        <v>100</v>
      </c>
      <c r="AG45" s="15" t="s">
        <v>100</v>
      </c>
      <c r="AH45" s="112">
        <v>0</v>
      </c>
      <c r="AI45" s="114">
        <f t="shared" si="0"/>
        <v>0</v>
      </c>
      <c r="AJ45" s="117">
        <v>227665.83</v>
      </c>
      <c r="AK45" s="118">
        <v>0</v>
      </c>
      <c r="AL45" s="125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s="52" customFormat="1">
      <c r="A46" s="43"/>
      <c r="B46" s="18"/>
      <c r="C46" s="18"/>
      <c r="D46" s="18"/>
      <c r="E46" s="18"/>
      <c r="F46" s="83"/>
      <c r="G46" s="19"/>
      <c r="H46" s="90"/>
      <c r="I46" s="87"/>
      <c r="J46" s="18"/>
      <c r="K46" s="45"/>
      <c r="L46" s="98"/>
      <c r="M46" s="44"/>
      <c r="N46" s="45"/>
      <c r="O46" s="45"/>
      <c r="P46" s="18"/>
      <c r="Q46" s="21"/>
      <c r="R46" s="106"/>
      <c r="S46" s="106"/>
      <c r="T46" s="18"/>
      <c r="U46" s="18"/>
      <c r="V46" s="15" t="s">
        <v>105</v>
      </c>
      <c r="W46" s="15">
        <v>44559</v>
      </c>
      <c r="X46" s="16" t="s">
        <v>279</v>
      </c>
      <c r="Y46" s="15" t="s">
        <v>271</v>
      </c>
      <c r="Z46" s="15">
        <v>44562</v>
      </c>
      <c r="AA46" s="15">
        <v>44742</v>
      </c>
      <c r="AB46" s="15" t="s">
        <v>100</v>
      </c>
      <c r="AC46" s="15" t="s">
        <v>100</v>
      </c>
      <c r="AD46" s="112">
        <v>0</v>
      </c>
      <c r="AE46" s="112">
        <v>0</v>
      </c>
      <c r="AF46" s="15" t="s">
        <v>100</v>
      </c>
      <c r="AG46" s="15" t="s">
        <v>100</v>
      </c>
      <c r="AH46" s="112">
        <v>0</v>
      </c>
      <c r="AI46" s="114">
        <f t="shared" si="0"/>
        <v>0</v>
      </c>
      <c r="AJ46" s="117">
        <v>0</v>
      </c>
      <c r="AK46" s="118">
        <v>0</v>
      </c>
      <c r="AL46" s="125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52" customFormat="1">
      <c r="A47" s="43"/>
      <c r="B47" s="18"/>
      <c r="C47" s="18"/>
      <c r="D47" s="18"/>
      <c r="E47" s="18"/>
      <c r="F47" s="83"/>
      <c r="G47" s="19"/>
      <c r="H47" s="90"/>
      <c r="I47" s="87"/>
      <c r="J47" s="18"/>
      <c r="K47" s="45"/>
      <c r="L47" s="98"/>
      <c r="M47" s="44"/>
      <c r="N47" s="45"/>
      <c r="O47" s="45"/>
      <c r="P47" s="18"/>
      <c r="Q47" s="21"/>
      <c r="R47" s="106"/>
      <c r="S47" s="106"/>
      <c r="T47" s="18"/>
      <c r="U47" s="18"/>
      <c r="V47" s="15" t="s">
        <v>228</v>
      </c>
      <c r="W47" s="15">
        <v>44739</v>
      </c>
      <c r="X47" s="16" t="s">
        <v>296</v>
      </c>
      <c r="Y47" s="15" t="s">
        <v>269</v>
      </c>
      <c r="Z47" s="15">
        <v>44743</v>
      </c>
      <c r="AA47" s="15">
        <v>44926</v>
      </c>
      <c r="AB47" s="15" t="s">
        <v>100</v>
      </c>
      <c r="AC47" s="15" t="s">
        <v>100</v>
      </c>
      <c r="AD47" s="112">
        <v>0</v>
      </c>
      <c r="AE47" s="112">
        <v>0</v>
      </c>
      <c r="AF47" s="15" t="s">
        <v>100</v>
      </c>
      <c r="AG47" s="15" t="s">
        <v>100</v>
      </c>
      <c r="AH47" s="112">
        <v>0</v>
      </c>
      <c r="AI47" s="114">
        <f t="shared" si="0"/>
        <v>0</v>
      </c>
      <c r="AJ47" s="117">
        <v>0</v>
      </c>
      <c r="AK47" s="118">
        <v>0</v>
      </c>
      <c r="AL47" s="125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>
      <c r="A48" s="43"/>
      <c r="B48" s="18"/>
      <c r="C48" s="18"/>
      <c r="D48" s="18"/>
      <c r="E48" s="18"/>
      <c r="F48" s="83"/>
      <c r="G48" s="19"/>
      <c r="H48" s="90"/>
      <c r="I48" s="87"/>
      <c r="J48" s="18"/>
      <c r="K48" s="45"/>
      <c r="L48" s="98"/>
      <c r="M48" s="44"/>
      <c r="N48" s="45"/>
      <c r="O48" s="45"/>
      <c r="P48" s="18"/>
      <c r="Q48" s="21"/>
      <c r="R48" s="106"/>
      <c r="S48" s="106"/>
      <c r="T48" s="18"/>
      <c r="U48" s="18"/>
      <c r="V48" s="15" t="s">
        <v>230</v>
      </c>
      <c r="W48" s="15">
        <v>44895</v>
      </c>
      <c r="X48" s="16" t="s">
        <v>294</v>
      </c>
      <c r="Y48" s="15" t="s">
        <v>295</v>
      </c>
      <c r="Z48" s="15">
        <v>44895</v>
      </c>
      <c r="AA48" s="15">
        <v>44926</v>
      </c>
      <c r="AB48" s="15" t="s">
        <v>100</v>
      </c>
      <c r="AC48" s="15" t="s">
        <v>100</v>
      </c>
      <c r="AD48" s="112">
        <v>0</v>
      </c>
      <c r="AE48" s="112">
        <v>0</v>
      </c>
      <c r="AF48" s="15" t="s">
        <v>100</v>
      </c>
      <c r="AG48" s="15" t="s">
        <v>100</v>
      </c>
      <c r="AH48" s="112">
        <v>0</v>
      </c>
      <c r="AI48" s="114">
        <f t="shared" si="0"/>
        <v>0</v>
      </c>
      <c r="AJ48" s="117">
        <v>237452.64</v>
      </c>
      <c r="AK48" s="118">
        <v>55214.45</v>
      </c>
      <c r="AL48" s="125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1023 1031:2047 2055:3071 3079:4095 4103:5119 5127:6143 6151:7167 7175:8191 8199:9215 9223:10239 10247:11263 11271:12287 12295:13311 13319:14335 14343:15359 15367:16359">
      <c r="A49" s="43">
        <v>7</v>
      </c>
      <c r="B49" s="18" t="s">
        <v>462</v>
      </c>
      <c r="C49" s="18" t="s">
        <v>178</v>
      </c>
      <c r="D49" s="18" t="s">
        <v>97</v>
      </c>
      <c r="E49" s="18" t="s">
        <v>99</v>
      </c>
      <c r="F49" s="83" t="s">
        <v>179</v>
      </c>
      <c r="G49" s="44">
        <v>12653</v>
      </c>
      <c r="H49" s="90" t="s">
        <v>240</v>
      </c>
      <c r="I49" s="87" t="s">
        <v>176</v>
      </c>
      <c r="J49" s="18" t="s">
        <v>177</v>
      </c>
      <c r="K49" s="45">
        <v>44162</v>
      </c>
      <c r="L49" s="98">
        <v>45676.800000000003</v>
      </c>
      <c r="M49" s="44">
        <v>12939</v>
      </c>
      <c r="N49" s="45">
        <v>44166</v>
      </c>
      <c r="O49" s="45">
        <v>44530</v>
      </c>
      <c r="P49" s="18" t="s">
        <v>432</v>
      </c>
      <c r="Q49" s="21" t="s">
        <v>100</v>
      </c>
      <c r="R49" s="106" t="s">
        <v>100</v>
      </c>
      <c r="S49" s="106" t="s">
        <v>100</v>
      </c>
      <c r="T49" s="18" t="s">
        <v>181</v>
      </c>
      <c r="U49" s="18" t="s">
        <v>100</v>
      </c>
      <c r="V49" s="15" t="s">
        <v>100</v>
      </c>
      <c r="W49" s="15" t="s">
        <v>100</v>
      </c>
      <c r="X49" s="16" t="s">
        <v>100</v>
      </c>
      <c r="Y49" s="15" t="s">
        <v>100</v>
      </c>
      <c r="Z49" s="15" t="s">
        <v>100</v>
      </c>
      <c r="AA49" s="15" t="s">
        <v>100</v>
      </c>
      <c r="AB49" s="15" t="s">
        <v>100</v>
      </c>
      <c r="AC49" s="15" t="s">
        <v>100</v>
      </c>
      <c r="AD49" s="112">
        <v>0</v>
      </c>
      <c r="AE49" s="112">
        <v>0</v>
      </c>
      <c r="AF49" s="15" t="s">
        <v>100</v>
      </c>
      <c r="AG49" s="15" t="s">
        <v>100</v>
      </c>
      <c r="AH49" s="112">
        <v>0</v>
      </c>
      <c r="AI49" s="114">
        <f t="shared" si="0"/>
        <v>45676.800000000003</v>
      </c>
      <c r="AJ49" s="117">
        <v>56264.39</v>
      </c>
      <c r="AK49" s="118"/>
      <c r="AL49" s="125">
        <f>AJ49+AJ50+AK50</f>
        <v>125596.63</v>
      </c>
      <c r="AM49" s="18" t="s">
        <v>100</v>
      </c>
      <c r="AN49" s="18" t="s">
        <v>100</v>
      </c>
      <c r="AO49" s="18" t="s">
        <v>100</v>
      </c>
      <c r="AP49" s="18" t="s">
        <v>100</v>
      </c>
      <c r="AQ49" s="18" t="s">
        <v>100</v>
      </c>
      <c r="AR49" s="18" t="s">
        <v>100</v>
      </c>
      <c r="AS49" s="18" t="s">
        <v>100</v>
      </c>
      <c r="AT49" s="18" t="s">
        <v>100</v>
      </c>
      <c r="AU49" s="18" t="s">
        <v>100</v>
      </c>
      <c r="AV49" s="18" t="s">
        <v>100</v>
      </c>
      <c r="AW49" s="18" t="s">
        <v>100</v>
      </c>
      <c r="AX49" s="18" t="s">
        <v>100</v>
      </c>
      <c r="AY49" s="18" t="s">
        <v>100</v>
      </c>
      <c r="AZ49" s="18" t="s">
        <v>100</v>
      </c>
      <c r="BA49" s="18" t="s">
        <v>100</v>
      </c>
      <c r="BB49" s="18" t="s">
        <v>100</v>
      </c>
      <c r="BC49" s="18" t="s">
        <v>100</v>
      </c>
      <c r="BD49" s="18" t="s">
        <v>100</v>
      </c>
      <c r="BE49" s="18" t="s">
        <v>100</v>
      </c>
      <c r="BF49" s="18" t="s">
        <v>100</v>
      </c>
      <c r="BG49" s="18" t="s">
        <v>100</v>
      </c>
      <c r="BH49" s="18" t="s">
        <v>100</v>
      </c>
    </row>
    <row r="50" spans="1:1023 1031:2047 2055:3071 3079:4095 4103:5119 5127:6143 6151:7167 7175:8191 8199:9215 9223:10239 10247:11263 11271:12287 12295:13311 13319:14335 14343:15359 15367:16359">
      <c r="A50" s="43"/>
      <c r="B50" s="18"/>
      <c r="C50" s="18"/>
      <c r="D50" s="18"/>
      <c r="E50" s="18"/>
      <c r="F50" s="83"/>
      <c r="G50" s="44"/>
      <c r="H50" s="90"/>
      <c r="I50" s="87"/>
      <c r="J50" s="18"/>
      <c r="K50" s="45"/>
      <c r="L50" s="98"/>
      <c r="M50" s="44"/>
      <c r="N50" s="45"/>
      <c r="O50" s="45"/>
      <c r="P50" s="18"/>
      <c r="Q50" s="21"/>
      <c r="R50" s="106"/>
      <c r="S50" s="106"/>
      <c r="T50" s="18"/>
      <c r="U50" s="18"/>
      <c r="V50" s="15" t="s">
        <v>101</v>
      </c>
      <c r="W50" s="15">
        <v>44490</v>
      </c>
      <c r="X50" s="16" t="s">
        <v>252</v>
      </c>
      <c r="Y50" s="15" t="s">
        <v>253</v>
      </c>
      <c r="Z50" s="15">
        <v>44897</v>
      </c>
      <c r="AA50" s="15">
        <v>45262</v>
      </c>
      <c r="AB50" s="15" t="s">
        <v>100</v>
      </c>
      <c r="AC50" s="15" t="s">
        <v>100</v>
      </c>
      <c r="AD50" s="112">
        <v>0</v>
      </c>
      <c r="AE50" s="112">
        <v>0</v>
      </c>
      <c r="AF50" s="15" t="s">
        <v>100</v>
      </c>
      <c r="AG50" s="15" t="s">
        <v>100</v>
      </c>
      <c r="AH50" s="112">
        <v>0</v>
      </c>
      <c r="AI50" s="114">
        <f t="shared" si="0"/>
        <v>0</v>
      </c>
      <c r="AJ50" s="117">
        <v>57513.46</v>
      </c>
      <c r="AK50" s="118">
        <v>11818.78</v>
      </c>
      <c r="AL50" s="125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1023 1031:2047 2055:3071 3079:4095 4103:5119 5127:6143 6151:7167 7175:8191 8199:9215 9223:10239 10247:11263 11271:12287 12295:13311 13319:14335 14343:15359 15367:16359">
      <c r="A51" s="43">
        <v>8</v>
      </c>
      <c r="B51" s="18" t="s">
        <v>463</v>
      </c>
      <c r="C51" s="18" t="s">
        <v>178</v>
      </c>
      <c r="D51" s="18" t="s">
        <v>97</v>
      </c>
      <c r="E51" s="18" t="s">
        <v>99</v>
      </c>
      <c r="F51" s="83" t="s">
        <v>179</v>
      </c>
      <c r="G51" s="44">
        <v>12953</v>
      </c>
      <c r="H51" s="90" t="s">
        <v>224</v>
      </c>
      <c r="I51" s="87" t="s">
        <v>176</v>
      </c>
      <c r="J51" s="18" t="s">
        <v>177</v>
      </c>
      <c r="K51" s="45">
        <v>44194</v>
      </c>
      <c r="L51" s="98">
        <v>48688.56</v>
      </c>
      <c r="M51" s="44">
        <v>12953</v>
      </c>
      <c r="N51" s="45">
        <v>44197</v>
      </c>
      <c r="O51" s="45">
        <v>44561</v>
      </c>
      <c r="P51" s="18" t="s">
        <v>432</v>
      </c>
      <c r="Q51" s="21" t="s">
        <v>100</v>
      </c>
      <c r="R51" s="106" t="s">
        <v>100</v>
      </c>
      <c r="S51" s="106" t="s">
        <v>100</v>
      </c>
      <c r="T51" s="18" t="s">
        <v>181</v>
      </c>
      <c r="U51" s="18" t="s">
        <v>100</v>
      </c>
      <c r="V51" s="15" t="s">
        <v>100</v>
      </c>
      <c r="W51" s="15" t="s">
        <v>100</v>
      </c>
      <c r="X51" s="15" t="s">
        <v>100</v>
      </c>
      <c r="Y51" s="15" t="s">
        <v>100</v>
      </c>
      <c r="Z51" s="15" t="s">
        <v>100</v>
      </c>
      <c r="AA51" s="15" t="s">
        <v>100</v>
      </c>
      <c r="AB51" s="15" t="s">
        <v>100</v>
      </c>
      <c r="AC51" s="15" t="s">
        <v>100</v>
      </c>
      <c r="AD51" s="112">
        <v>0</v>
      </c>
      <c r="AE51" s="112">
        <v>0</v>
      </c>
      <c r="AF51" s="15" t="s">
        <v>100</v>
      </c>
      <c r="AG51" s="15" t="s">
        <v>100</v>
      </c>
      <c r="AH51" s="112">
        <v>0</v>
      </c>
      <c r="AI51" s="114">
        <f t="shared" si="0"/>
        <v>48688.56</v>
      </c>
      <c r="AJ51" s="117" t="s">
        <v>100</v>
      </c>
      <c r="AK51" s="118">
        <v>0</v>
      </c>
      <c r="AL51" s="99">
        <f>AJ52+AJ53+AK53</f>
        <v>258471.63999999998</v>
      </c>
      <c r="AM51" s="18" t="s">
        <v>100</v>
      </c>
      <c r="AN51" s="18" t="s">
        <v>100</v>
      </c>
      <c r="AO51" s="18" t="s">
        <v>100</v>
      </c>
      <c r="AP51" s="18" t="s">
        <v>100</v>
      </c>
      <c r="AQ51" s="18" t="s">
        <v>100</v>
      </c>
      <c r="AR51" s="18" t="s">
        <v>100</v>
      </c>
      <c r="AS51" s="18" t="s">
        <v>100</v>
      </c>
      <c r="AT51" s="18" t="s">
        <v>100</v>
      </c>
      <c r="AU51" s="18" t="s">
        <v>100</v>
      </c>
      <c r="AV51" s="19" t="s">
        <v>100</v>
      </c>
      <c r="AW51" s="19" t="s">
        <v>100</v>
      </c>
      <c r="AX51" s="19" t="s">
        <v>100</v>
      </c>
      <c r="AY51" s="19" t="s">
        <v>100</v>
      </c>
      <c r="AZ51" s="19" t="s">
        <v>100</v>
      </c>
      <c r="BA51" s="19" t="s">
        <v>100</v>
      </c>
      <c r="BB51" s="19" t="s">
        <v>100</v>
      </c>
      <c r="BC51" s="19" t="s">
        <v>100</v>
      </c>
      <c r="BD51" s="19" t="s">
        <v>100</v>
      </c>
      <c r="BE51" s="19" t="s">
        <v>100</v>
      </c>
      <c r="BF51" s="19" t="s">
        <v>100</v>
      </c>
      <c r="BG51" s="19" t="s">
        <v>100</v>
      </c>
      <c r="BH51" s="18" t="s">
        <v>100</v>
      </c>
    </row>
    <row r="52" spans="1:1023 1031:2047 2055:3071 3079:4095 4103:5119 5127:6143 6151:7167 7175:8191 8199:9215 9223:10239 10247:11263 11271:12287 12295:13311 13319:14335 14343:15359 15367:16359">
      <c r="A52" s="43"/>
      <c r="B52" s="18"/>
      <c r="C52" s="18"/>
      <c r="D52" s="18"/>
      <c r="E52" s="18"/>
      <c r="F52" s="83"/>
      <c r="G52" s="44"/>
      <c r="H52" s="90"/>
      <c r="I52" s="87"/>
      <c r="J52" s="18"/>
      <c r="K52" s="45"/>
      <c r="L52" s="98"/>
      <c r="M52" s="44"/>
      <c r="N52" s="45"/>
      <c r="O52" s="45"/>
      <c r="P52" s="18"/>
      <c r="Q52" s="21"/>
      <c r="R52" s="106"/>
      <c r="S52" s="106"/>
      <c r="T52" s="18"/>
      <c r="U52" s="18"/>
      <c r="V52" s="15" t="s">
        <v>101</v>
      </c>
      <c r="W52" s="15">
        <v>44559</v>
      </c>
      <c r="X52" s="16" t="s">
        <v>279</v>
      </c>
      <c r="Y52" s="15" t="s">
        <v>293</v>
      </c>
      <c r="Z52" s="15">
        <v>44562</v>
      </c>
      <c r="AA52" s="15">
        <v>44592</v>
      </c>
      <c r="AB52" s="15" t="s">
        <v>100</v>
      </c>
      <c r="AC52" s="15" t="s">
        <v>100</v>
      </c>
      <c r="AD52" s="112">
        <v>0</v>
      </c>
      <c r="AE52" s="112">
        <v>0</v>
      </c>
      <c r="AF52" s="15" t="s">
        <v>100</v>
      </c>
      <c r="AG52" s="15" t="s">
        <v>100</v>
      </c>
      <c r="AH52" s="112">
        <v>0</v>
      </c>
      <c r="AI52" s="114">
        <f t="shared" si="0"/>
        <v>0</v>
      </c>
      <c r="AJ52" s="117">
        <v>60084.56</v>
      </c>
      <c r="AK52" s="118">
        <v>0</v>
      </c>
      <c r="AL52" s="99"/>
      <c r="AM52" s="18"/>
      <c r="AN52" s="18"/>
      <c r="AO52" s="18"/>
      <c r="AP52" s="18"/>
      <c r="AQ52" s="18"/>
      <c r="AR52" s="18"/>
      <c r="AS52" s="18"/>
      <c r="AT52" s="18"/>
      <c r="AU52" s="18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8"/>
    </row>
    <row r="53" spans="1:1023 1031:2047 2055:3071 3079:4095 4103:5119 5127:6143 6151:7167 7175:8191 8199:9215 9223:10239 10247:11263 11271:12287 12295:13311 13319:14335 14343:15359 15367:16359">
      <c r="A53" s="43"/>
      <c r="B53" s="18"/>
      <c r="C53" s="18"/>
      <c r="D53" s="18"/>
      <c r="E53" s="18"/>
      <c r="F53" s="83"/>
      <c r="G53" s="44"/>
      <c r="H53" s="90"/>
      <c r="I53" s="87"/>
      <c r="J53" s="18"/>
      <c r="K53" s="45"/>
      <c r="L53" s="98"/>
      <c r="M53" s="44"/>
      <c r="N53" s="45"/>
      <c r="O53" s="45"/>
      <c r="P53" s="18"/>
      <c r="Q53" s="21"/>
      <c r="R53" s="106"/>
      <c r="S53" s="106"/>
      <c r="T53" s="18"/>
      <c r="U53" s="18"/>
      <c r="V53" s="15" t="s">
        <v>103</v>
      </c>
      <c r="W53" s="15">
        <v>44895</v>
      </c>
      <c r="X53" s="16" t="s">
        <v>294</v>
      </c>
      <c r="Y53" s="15" t="s">
        <v>295</v>
      </c>
      <c r="Z53" s="15">
        <v>44895</v>
      </c>
      <c r="AA53" s="15">
        <v>44926</v>
      </c>
      <c r="AB53" s="15" t="s">
        <v>100</v>
      </c>
      <c r="AC53" s="15" t="s">
        <v>100</v>
      </c>
      <c r="AD53" s="112">
        <v>0</v>
      </c>
      <c r="AE53" s="112">
        <v>0</v>
      </c>
      <c r="AF53" s="15" t="s">
        <v>100</v>
      </c>
      <c r="AG53" s="15" t="s">
        <v>100</v>
      </c>
      <c r="AH53" s="112">
        <v>0</v>
      </c>
      <c r="AI53" s="114">
        <f t="shared" si="0"/>
        <v>0</v>
      </c>
      <c r="AJ53" s="117">
        <v>185720.78</v>
      </c>
      <c r="AK53" s="118">
        <v>12666.3</v>
      </c>
      <c r="AL53" s="99"/>
      <c r="AM53" s="18"/>
      <c r="AN53" s="18"/>
      <c r="AO53" s="18"/>
      <c r="AP53" s="18"/>
      <c r="AQ53" s="18"/>
      <c r="AR53" s="18"/>
      <c r="AS53" s="18"/>
      <c r="AT53" s="18"/>
      <c r="AU53" s="18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8"/>
    </row>
    <row r="54" spans="1:1023 1031:2047 2055:3071 3079:4095 4103:5119 5127:6143 6151:7167 7175:8191 8199:9215 9223:10239 10247:11263 11271:12287 12295:13311 13319:14335 14343:15359 15367:16359">
      <c r="A54" s="43">
        <v>9</v>
      </c>
      <c r="B54" s="18" t="s">
        <v>464</v>
      </c>
      <c r="C54" s="18" t="s">
        <v>178</v>
      </c>
      <c r="D54" s="18" t="s">
        <v>97</v>
      </c>
      <c r="E54" s="18" t="s">
        <v>99</v>
      </c>
      <c r="F54" s="83" t="s">
        <v>179</v>
      </c>
      <c r="G54" s="44">
        <v>12971</v>
      </c>
      <c r="H54" s="90" t="s">
        <v>212</v>
      </c>
      <c r="I54" s="87" t="s">
        <v>176</v>
      </c>
      <c r="J54" s="18" t="s">
        <v>177</v>
      </c>
      <c r="K54" s="45">
        <v>44221</v>
      </c>
      <c r="L54" s="98">
        <v>161062.32</v>
      </c>
      <c r="M54" s="44">
        <v>12971</v>
      </c>
      <c r="N54" s="45">
        <v>44221</v>
      </c>
      <c r="O54" s="45">
        <v>44585</v>
      </c>
      <c r="P54" s="18" t="s">
        <v>432</v>
      </c>
      <c r="Q54" s="21" t="s">
        <v>100</v>
      </c>
      <c r="R54" s="106" t="s">
        <v>100</v>
      </c>
      <c r="S54" s="106" t="s">
        <v>100</v>
      </c>
      <c r="T54" s="18" t="s">
        <v>181</v>
      </c>
      <c r="U54" s="18" t="s">
        <v>100</v>
      </c>
      <c r="V54" s="15" t="s">
        <v>100</v>
      </c>
      <c r="W54" s="15" t="s">
        <v>100</v>
      </c>
      <c r="X54" s="15" t="s">
        <v>100</v>
      </c>
      <c r="Y54" s="15" t="s">
        <v>100</v>
      </c>
      <c r="Z54" s="15" t="s">
        <v>100</v>
      </c>
      <c r="AA54" s="15" t="s">
        <v>100</v>
      </c>
      <c r="AB54" s="15" t="s">
        <v>100</v>
      </c>
      <c r="AC54" s="15" t="s">
        <v>100</v>
      </c>
      <c r="AD54" s="112">
        <v>0</v>
      </c>
      <c r="AE54" s="112">
        <v>0</v>
      </c>
      <c r="AF54" s="15" t="s">
        <v>100</v>
      </c>
      <c r="AG54" s="15" t="s">
        <v>100</v>
      </c>
      <c r="AH54" s="112">
        <v>0</v>
      </c>
      <c r="AI54" s="114">
        <f t="shared" si="0"/>
        <v>161062.32</v>
      </c>
      <c r="AJ54" s="117">
        <v>167509.91</v>
      </c>
      <c r="AK54" s="118">
        <v>0</v>
      </c>
      <c r="AL54" s="99">
        <f>AJ54+AJ55+AK55</f>
        <v>262544.58999999997</v>
      </c>
      <c r="AM54" s="18" t="s">
        <v>100</v>
      </c>
      <c r="AN54" s="18" t="s">
        <v>100</v>
      </c>
      <c r="AO54" s="18" t="s">
        <v>100</v>
      </c>
      <c r="AP54" s="18" t="s">
        <v>100</v>
      </c>
      <c r="AQ54" s="18" t="s">
        <v>100</v>
      </c>
      <c r="AR54" s="18" t="s">
        <v>100</v>
      </c>
      <c r="AS54" s="18" t="s">
        <v>100</v>
      </c>
      <c r="AT54" s="18" t="s">
        <v>100</v>
      </c>
      <c r="AU54" s="18" t="s">
        <v>100</v>
      </c>
      <c r="AV54" s="19" t="s">
        <v>100</v>
      </c>
      <c r="AW54" s="19" t="s">
        <v>100</v>
      </c>
      <c r="AX54" s="19" t="s">
        <v>100</v>
      </c>
      <c r="AY54" s="19" t="s">
        <v>100</v>
      </c>
      <c r="AZ54" s="19" t="s">
        <v>100</v>
      </c>
      <c r="BA54" s="19" t="s">
        <v>100</v>
      </c>
      <c r="BB54" s="19" t="s">
        <v>100</v>
      </c>
      <c r="BC54" s="19" t="s">
        <v>100</v>
      </c>
      <c r="BD54" s="19" t="s">
        <v>100</v>
      </c>
      <c r="BE54" s="19" t="s">
        <v>100</v>
      </c>
      <c r="BF54" s="19" t="s">
        <v>100</v>
      </c>
      <c r="BG54" s="19" t="s">
        <v>100</v>
      </c>
      <c r="BH54" s="18" t="s">
        <v>100</v>
      </c>
    </row>
    <row r="55" spans="1:1023 1031:2047 2055:3071 3079:4095 4103:5119 5127:6143 6151:7167 7175:8191 8199:9215 9223:10239 10247:11263 11271:12287 12295:13311 13319:14335 14343:15359 15367:16359">
      <c r="A55" s="43"/>
      <c r="B55" s="18"/>
      <c r="C55" s="18"/>
      <c r="D55" s="18"/>
      <c r="E55" s="18"/>
      <c r="F55" s="83"/>
      <c r="G55" s="44"/>
      <c r="H55" s="90"/>
      <c r="I55" s="87"/>
      <c r="J55" s="18"/>
      <c r="K55" s="45"/>
      <c r="L55" s="98"/>
      <c r="M55" s="44"/>
      <c r="N55" s="45"/>
      <c r="O55" s="45"/>
      <c r="P55" s="18"/>
      <c r="Q55" s="21"/>
      <c r="R55" s="106"/>
      <c r="S55" s="106"/>
      <c r="T55" s="18"/>
      <c r="U55" s="18"/>
      <c r="V55" s="15" t="s">
        <v>101</v>
      </c>
      <c r="W55" s="15">
        <v>44579</v>
      </c>
      <c r="X55" s="16" t="s">
        <v>290</v>
      </c>
      <c r="Y55" s="15" t="s">
        <v>291</v>
      </c>
      <c r="Z55" s="15">
        <v>44586</v>
      </c>
      <c r="AA55" s="15">
        <v>44950</v>
      </c>
      <c r="AB55" s="15" t="s">
        <v>100</v>
      </c>
      <c r="AC55" s="15" t="s">
        <v>100</v>
      </c>
      <c r="AD55" s="112">
        <v>0</v>
      </c>
      <c r="AE55" s="112">
        <v>0</v>
      </c>
      <c r="AF55" s="15" t="s">
        <v>100</v>
      </c>
      <c r="AG55" s="15" t="s">
        <v>100</v>
      </c>
      <c r="AH55" s="112">
        <v>0</v>
      </c>
      <c r="AI55" s="114">
        <f t="shared" si="0"/>
        <v>0</v>
      </c>
      <c r="AJ55" s="117">
        <v>54483.24</v>
      </c>
      <c r="AK55" s="118">
        <v>40551.440000000002</v>
      </c>
      <c r="AL55" s="99"/>
      <c r="AM55" s="18"/>
      <c r="AN55" s="18"/>
      <c r="AO55" s="18"/>
      <c r="AP55" s="18"/>
      <c r="AQ55" s="18"/>
      <c r="AR55" s="18"/>
      <c r="AS55" s="18"/>
      <c r="AT55" s="18"/>
      <c r="AU55" s="18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8"/>
    </row>
    <row r="56" spans="1:1023 1031:2047 2055:3071 3079:4095 4103:5119 5127:6143 6151:7167 7175:8191 8199:9215 9223:10239 10247:11263 11271:12287 12295:13311 13319:14335 14343:15359 15367:16359">
      <c r="A56" s="43">
        <v>10</v>
      </c>
      <c r="B56" s="18" t="s">
        <v>449</v>
      </c>
      <c r="C56" s="18" t="s">
        <v>307</v>
      </c>
      <c r="D56" s="18" t="s">
        <v>142</v>
      </c>
      <c r="E56" s="18" t="s">
        <v>314</v>
      </c>
      <c r="F56" s="83" t="s">
        <v>315</v>
      </c>
      <c r="G56" s="44">
        <v>13123</v>
      </c>
      <c r="H56" s="90" t="s">
        <v>316</v>
      </c>
      <c r="I56" s="87" t="s">
        <v>176</v>
      </c>
      <c r="J56" s="18" t="s">
        <v>177</v>
      </c>
      <c r="K56" s="45">
        <v>44743</v>
      </c>
      <c r="L56" s="98">
        <v>938629.68</v>
      </c>
      <c r="M56" s="44">
        <v>13318</v>
      </c>
      <c r="N56" s="45">
        <v>44743</v>
      </c>
      <c r="O56" s="45">
        <v>45108</v>
      </c>
      <c r="P56" s="18" t="s">
        <v>434</v>
      </c>
      <c r="Q56" s="21" t="s">
        <v>100</v>
      </c>
      <c r="R56" s="106" t="s">
        <v>100</v>
      </c>
      <c r="S56" s="106" t="s">
        <v>100</v>
      </c>
      <c r="T56" s="18" t="s">
        <v>181</v>
      </c>
      <c r="U56" s="18" t="s">
        <v>100</v>
      </c>
      <c r="V56" s="15" t="s">
        <v>100</v>
      </c>
      <c r="W56" s="15" t="s">
        <v>100</v>
      </c>
      <c r="X56" s="15" t="s">
        <v>100</v>
      </c>
      <c r="Y56" s="15" t="s">
        <v>100</v>
      </c>
      <c r="Z56" s="15" t="s">
        <v>100</v>
      </c>
      <c r="AA56" s="15" t="s">
        <v>100</v>
      </c>
      <c r="AB56" s="15" t="s">
        <v>100</v>
      </c>
      <c r="AC56" s="15" t="s">
        <v>100</v>
      </c>
      <c r="AD56" s="112">
        <v>0</v>
      </c>
      <c r="AE56" s="112">
        <v>0</v>
      </c>
      <c r="AF56" s="15" t="s">
        <v>100</v>
      </c>
      <c r="AG56" s="15" t="s">
        <v>100</v>
      </c>
      <c r="AH56" s="112">
        <v>0</v>
      </c>
      <c r="AI56" s="114">
        <f t="shared" si="0"/>
        <v>938629.68</v>
      </c>
      <c r="AJ56" s="117">
        <v>0</v>
      </c>
      <c r="AK56" s="118">
        <v>0</v>
      </c>
      <c r="AL56" s="99">
        <f>AJ57+AK57</f>
        <v>739678.3</v>
      </c>
      <c r="AM56" s="18" t="s">
        <v>254</v>
      </c>
      <c r="AN56" s="19">
        <v>13157</v>
      </c>
      <c r="AO56" s="18" t="s">
        <v>317</v>
      </c>
      <c r="AP56" s="19">
        <v>13157</v>
      </c>
      <c r="AQ56" s="18" t="s">
        <v>100</v>
      </c>
      <c r="AR56" s="18" t="s">
        <v>100</v>
      </c>
      <c r="AS56" s="18" t="s">
        <v>100</v>
      </c>
      <c r="AT56" s="18" t="s">
        <v>100</v>
      </c>
      <c r="AU56" s="18" t="s">
        <v>100</v>
      </c>
      <c r="AV56" s="18" t="s">
        <v>100</v>
      </c>
      <c r="AW56" s="18" t="s">
        <v>100</v>
      </c>
      <c r="AX56" s="18" t="s">
        <v>100</v>
      </c>
      <c r="AY56" s="18" t="s">
        <v>100</v>
      </c>
      <c r="AZ56" s="18" t="s">
        <v>100</v>
      </c>
      <c r="BA56" s="18" t="s">
        <v>100</v>
      </c>
      <c r="BB56" s="18" t="s">
        <v>100</v>
      </c>
      <c r="BC56" s="18" t="s">
        <v>100</v>
      </c>
      <c r="BD56" s="18" t="s">
        <v>100</v>
      </c>
      <c r="BE56" s="18" t="s">
        <v>100</v>
      </c>
      <c r="BF56" s="18" t="s">
        <v>100</v>
      </c>
      <c r="BG56" s="18" t="s">
        <v>100</v>
      </c>
      <c r="BH56" s="18" t="s">
        <v>100</v>
      </c>
    </row>
    <row r="57" spans="1:1023 1031:2047 2055:3071 3079:4095 4103:5119 5127:6143 6151:7167 7175:8191 8199:9215 9223:10239 10247:11263 11271:12287 12295:13311 13319:14335 14343:15359 15367:16359">
      <c r="A57" s="43"/>
      <c r="B57" s="18"/>
      <c r="C57" s="18"/>
      <c r="D57" s="18"/>
      <c r="E57" s="18"/>
      <c r="F57" s="83"/>
      <c r="G57" s="44"/>
      <c r="H57" s="90"/>
      <c r="I57" s="87"/>
      <c r="J57" s="18"/>
      <c r="K57" s="45"/>
      <c r="L57" s="98"/>
      <c r="M57" s="44"/>
      <c r="N57" s="45"/>
      <c r="O57" s="45"/>
      <c r="P57" s="18"/>
      <c r="Q57" s="21"/>
      <c r="R57" s="106"/>
      <c r="S57" s="106"/>
      <c r="T57" s="18"/>
      <c r="U57" s="18"/>
      <c r="V57" s="15" t="s">
        <v>101</v>
      </c>
      <c r="W57" s="15">
        <v>44868</v>
      </c>
      <c r="X57" s="16" t="s">
        <v>318</v>
      </c>
      <c r="Y57" s="15" t="s">
        <v>295</v>
      </c>
      <c r="Z57" s="15">
        <v>44868</v>
      </c>
      <c r="AA57" s="15">
        <v>45108</v>
      </c>
      <c r="AB57" s="41">
        <v>0.2</v>
      </c>
      <c r="AC57" s="15" t="s">
        <v>100</v>
      </c>
      <c r="AD57" s="112">
        <v>283196.15999999997</v>
      </c>
      <c r="AE57" s="112">
        <v>0</v>
      </c>
      <c r="AF57" s="15" t="s">
        <v>100</v>
      </c>
      <c r="AG57" s="15" t="s">
        <v>100</v>
      </c>
      <c r="AH57" s="112">
        <v>0</v>
      </c>
      <c r="AI57" s="114">
        <f t="shared" si="0"/>
        <v>283196.15999999997</v>
      </c>
      <c r="AJ57" s="117">
        <v>480991.68</v>
      </c>
      <c r="AK57" s="118">
        <v>258686.62</v>
      </c>
      <c r="AL57" s="99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1023 1031:2047 2055:3071 3079:4095 4103:5119 5127:6143 6151:7167 7175:8191 8199:9215 9223:10239 10247:11263 11271:12287 12295:13311 13319:14335 14343:15359 15367:16359">
      <c r="A58" s="43">
        <v>11</v>
      </c>
      <c r="B58" s="18" t="s">
        <v>454</v>
      </c>
      <c r="C58" s="18" t="s">
        <v>143</v>
      </c>
      <c r="D58" s="18" t="s">
        <v>97</v>
      </c>
      <c r="E58" s="18" t="s">
        <v>99</v>
      </c>
      <c r="F58" s="83" t="s">
        <v>196</v>
      </c>
      <c r="G58" s="44">
        <v>11968</v>
      </c>
      <c r="H58" s="90" t="s">
        <v>146</v>
      </c>
      <c r="I58" s="87" t="s">
        <v>144</v>
      </c>
      <c r="J58" s="18" t="s">
        <v>145</v>
      </c>
      <c r="K58" s="45">
        <v>42781</v>
      </c>
      <c r="L58" s="98">
        <v>234420</v>
      </c>
      <c r="M58" s="44">
        <v>12027</v>
      </c>
      <c r="N58" s="45">
        <v>42781</v>
      </c>
      <c r="O58" s="45">
        <v>43146</v>
      </c>
      <c r="P58" s="18" t="s">
        <v>435</v>
      </c>
      <c r="Q58" s="21" t="s">
        <v>100</v>
      </c>
      <c r="R58" s="106" t="s">
        <v>100</v>
      </c>
      <c r="S58" s="106" t="s">
        <v>100</v>
      </c>
      <c r="T58" s="18" t="s">
        <v>98</v>
      </c>
      <c r="U58" s="18" t="s">
        <v>100</v>
      </c>
      <c r="V58" s="15" t="s">
        <v>101</v>
      </c>
      <c r="W58" s="15">
        <v>43146</v>
      </c>
      <c r="X58" s="28">
        <v>12276</v>
      </c>
      <c r="Y58" s="15" t="s">
        <v>147</v>
      </c>
      <c r="Z58" s="29">
        <v>43146</v>
      </c>
      <c r="AA58" s="15">
        <v>43511</v>
      </c>
      <c r="AB58" s="30" t="s">
        <v>100</v>
      </c>
      <c r="AC58" s="30" t="s">
        <v>100</v>
      </c>
      <c r="AD58" s="108">
        <v>0</v>
      </c>
      <c r="AE58" s="108">
        <v>0</v>
      </c>
      <c r="AF58" s="30" t="s">
        <v>100</v>
      </c>
      <c r="AG58" s="31" t="s">
        <v>100</v>
      </c>
      <c r="AH58" s="108">
        <v>0</v>
      </c>
      <c r="AI58" s="114">
        <f t="shared" si="0"/>
        <v>234420</v>
      </c>
      <c r="AJ58" s="118">
        <v>426850.06</v>
      </c>
      <c r="AK58" s="118">
        <v>0</v>
      </c>
      <c r="AL58" s="125">
        <f>AJ58+AJ59+AK63+AJ62+AJ60+AJ63</f>
        <v>1485045.55</v>
      </c>
      <c r="AM58" s="46" t="s">
        <v>100</v>
      </c>
      <c r="AN58" s="46" t="s">
        <v>100</v>
      </c>
      <c r="AO58" s="46" t="s">
        <v>100</v>
      </c>
      <c r="AP58" s="46" t="s">
        <v>100</v>
      </c>
      <c r="AQ58" s="46" t="s">
        <v>100</v>
      </c>
      <c r="AR58" s="46" t="s">
        <v>100</v>
      </c>
      <c r="AS58" s="46" t="s">
        <v>100</v>
      </c>
      <c r="AT58" s="46" t="s">
        <v>100</v>
      </c>
      <c r="AU58" s="46" t="s">
        <v>100</v>
      </c>
      <c r="AV58" s="46" t="s">
        <v>100</v>
      </c>
      <c r="AW58" s="46" t="s">
        <v>100</v>
      </c>
      <c r="AX58" s="46" t="s">
        <v>100</v>
      </c>
      <c r="AY58" s="46" t="s">
        <v>100</v>
      </c>
      <c r="AZ58" s="46" t="s">
        <v>100</v>
      </c>
      <c r="BA58" s="46" t="s">
        <v>100</v>
      </c>
      <c r="BB58" s="46" t="s">
        <v>100</v>
      </c>
      <c r="BC58" s="46" t="s">
        <v>100</v>
      </c>
      <c r="BD58" s="46" t="s">
        <v>100</v>
      </c>
      <c r="BE58" s="46" t="s">
        <v>100</v>
      </c>
      <c r="BF58" s="46" t="s">
        <v>100</v>
      </c>
      <c r="BG58" s="46" t="s">
        <v>100</v>
      </c>
      <c r="BH58" s="18" t="s">
        <v>100</v>
      </c>
      <c r="KA58" s="54"/>
      <c r="KI58" s="54"/>
      <c r="KQ58" s="54"/>
      <c r="KY58" s="54"/>
      <c r="LG58" s="54"/>
      <c r="LO58" s="54"/>
      <c r="LW58" s="54"/>
      <c r="ME58" s="54"/>
      <c r="MM58" s="54"/>
      <c r="MU58" s="54"/>
      <c r="NC58" s="54"/>
      <c r="NK58" s="54"/>
      <c r="NS58" s="54"/>
      <c r="OA58" s="54"/>
      <c r="OI58" s="54"/>
      <c r="OQ58" s="54"/>
      <c r="OY58" s="54"/>
      <c r="PG58" s="54"/>
      <c r="PO58" s="54"/>
      <c r="PW58" s="54"/>
      <c r="QE58" s="54"/>
      <c r="QM58" s="54"/>
      <c r="QU58" s="54"/>
      <c r="RC58" s="54"/>
      <c r="RK58" s="54"/>
      <c r="RS58" s="54"/>
      <c r="SA58" s="54"/>
      <c r="SI58" s="54"/>
      <c r="SQ58" s="54"/>
      <c r="SY58" s="54"/>
      <c r="TG58" s="54"/>
      <c r="TO58" s="54"/>
      <c r="TW58" s="54"/>
      <c r="UE58" s="54"/>
      <c r="UM58" s="54"/>
      <c r="UU58" s="54"/>
      <c r="VC58" s="54"/>
      <c r="VK58" s="54"/>
      <c r="VS58" s="54"/>
      <c r="WA58" s="54"/>
      <c r="WI58" s="54"/>
      <c r="WQ58" s="54"/>
      <c r="WY58" s="54"/>
      <c r="XG58" s="54"/>
      <c r="XO58" s="54"/>
      <c r="XW58" s="54"/>
      <c r="YE58" s="54"/>
      <c r="YM58" s="54"/>
      <c r="YU58" s="54"/>
      <c r="ZC58" s="54"/>
      <c r="ZK58" s="54"/>
      <c r="ZS58" s="54"/>
      <c r="AAA58" s="54"/>
      <c r="AAI58" s="54"/>
      <c r="AAQ58" s="54"/>
      <c r="AAY58" s="54"/>
      <c r="ABG58" s="54"/>
      <c r="ABO58" s="54"/>
      <c r="ABW58" s="54"/>
      <c r="ACE58" s="54"/>
      <c r="ACM58" s="54"/>
      <c r="ACU58" s="54"/>
      <c r="ADC58" s="54"/>
      <c r="ADK58" s="54"/>
      <c r="ADS58" s="54"/>
      <c r="AEA58" s="54"/>
      <c r="AEI58" s="54"/>
      <c r="AEQ58" s="54"/>
      <c r="AEY58" s="54"/>
      <c r="AFG58" s="54"/>
      <c r="AFO58" s="54"/>
      <c r="AFW58" s="54"/>
      <c r="AGE58" s="54"/>
      <c r="AGM58" s="54"/>
      <c r="AGU58" s="54"/>
      <c r="AHC58" s="54"/>
      <c r="AHK58" s="54"/>
      <c r="AHS58" s="54"/>
      <c r="AIA58" s="54"/>
      <c r="AII58" s="54"/>
      <c r="AIQ58" s="54"/>
      <c r="AIY58" s="54"/>
      <c r="AJG58" s="54"/>
      <c r="AJO58" s="54"/>
      <c r="AJW58" s="54"/>
      <c r="AKE58" s="54"/>
      <c r="AKM58" s="54"/>
      <c r="AKU58" s="54"/>
      <c r="ALC58" s="54"/>
      <c r="ALK58" s="54"/>
      <c r="ALS58" s="54"/>
      <c r="AMA58" s="54"/>
      <c r="AMI58" s="54"/>
      <c r="AMQ58" s="54"/>
      <c r="AMY58" s="54"/>
      <c r="ANG58" s="54"/>
      <c r="ANO58" s="54"/>
      <c r="ANW58" s="54"/>
      <c r="AOE58" s="54"/>
      <c r="AOM58" s="54"/>
      <c r="AOU58" s="54"/>
      <c r="APC58" s="54"/>
      <c r="APK58" s="54"/>
      <c r="APS58" s="54"/>
      <c r="AQA58" s="54"/>
      <c r="AQI58" s="54"/>
      <c r="AQQ58" s="54"/>
      <c r="AQY58" s="54"/>
      <c r="ARG58" s="54"/>
      <c r="ARO58" s="54"/>
      <c r="ARW58" s="54"/>
      <c r="ASE58" s="54"/>
      <c r="ASM58" s="54"/>
      <c r="ASU58" s="54"/>
      <c r="ATC58" s="54"/>
      <c r="ATK58" s="54"/>
      <c r="ATS58" s="54"/>
      <c r="AUA58" s="54"/>
      <c r="AUI58" s="54"/>
      <c r="AUQ58" s="54"/>
      <c r="AUY58" s="54"/>
      <c r="AVG58" s="54"/>
      <c r="AVO58" s="54"/>
      <c r="AVW58" s="54"/>
      <c r="AWE58" s="54"/>
      <c r="AWM58" s="54"/>
      <c r="AWU58" s="54"/>
      <c r="AXC58" s="54"/>
      <c r="AXK58" s="54"/>
      <c r="AXS58" s="54"/>
      <c r="AYA58" s="54"/>
      <c r="AYI58" s="54"/>
      <c r="AYQ58" s="54"/>
      <c r="AYY58" s="54"/>
      <c r="AZG58" s="54"/>
      <c r="AZO58" s="54"/>
      <c r="AZW58" s="54"/>
      <c r="BAE58" s="54"/>
      <c r="BAM58" s="54"/>
      <c r="BAU58" s="54"/>
      <c r="BBC58" s="54"/>
      <c r="BBK58" s="54"/>
      <c r="BBS58" s="54"/>
      <c r="BCA58" s="54"/>
      <c r="BCI58" s="54"/>
      <c r="BCQ58" s="54"/>
      <c r="BCY58" s="54"/>
      <c r="BDG58" s="54"/>
      <c r="BDO58" s="54"/>
      <c r="BDW58" s="54"/>
      <c r="BEE58" s="54"/>
      <c r="BEM58" s="54"/>
      <c r="BEU58" s="54"/>
      <c r="BFC58" s="54"/>
      <c r="BFK58" s="54"/>
      <c r="BFS58" s="54"/>
      <c r="BGA58" s="54"/>
      <c r="BGI58" s="54"/>
      <c r="BGQ58" s="54"/>
      <c r="BGY58" s="54"/>
      <c r="BHG58" s="54"/>
      <c r="BHO58" s="54"/>
      <c r="BHW58" s="54"/>
      <c r="BIE58" s="54"/>
      <c r="BIM58" s="54"/>
      <c r="BIU58" s="54"/>
      <c r="BJC58" s="54"/>
      <c r="BJK58" s="54"/>
      <c r="BJS58" s="54"/>
      <c r="BKA58" s="54"/>
      <c r="BKI58" s="54"/>
      <c r="BKQ58" s="54"/>
      <c r="BKY58" s="54"/>
      <c r="BLG58" s="54"/>
      <c r="BLO58" s="54"/>
      <c r="BLW58" s="54"/>
      <c r="BME58" s="54"/>
      <c r="BMM58" s="54"/>
      <c r="BMU58" s="54"/>
      <c r="BNC58" s="54"/>
      <c r="BNK58" s="54"/>
      <c r="BNS58" s="54"/>
      <c r="BOA58" s="54"/>
      <c r="BOI58" s="54"/>
      <c r="BOQ58" s="54"/>
      <c r="BOY58" s="54"/>
      <c r="BPG58" s="54"/>
      <c r="BPO58" s="54"/>
      <c r="BPW58" s="54"/>
      <c r="BQE58" s="54"/>
      <c r="BQM58" s="54"/>
      <c r="BQU58" s="54"/>
      <c r="BRC58" s="54"/>
      <c r="BRK58" s="54"/>
      <c r="BRS58" s="54"/>
      <c r="BSA58" s="54"/>
      <c r="BSI58" s="54"/>
      <c r="BSQ58" s="54"/>
      <c r="BSY58" s="54"/>
      <c r="BTG58" s="54"/>
      <c r="BTO58" s="54"/>
      <c r="BTW58" s="54"/>
      <c r="BUE58" s="54"/>
      <c r="BUM58" s="54"/>
      <c r="BUU58" s="54"/>
      <c r="BVC58" s="54"/>
      <c r="BVK58" s="54"/>
      <c r="BVS58" s="54"/>
      <c r="BWA58" s="54"/>
      <c r="BWI58" s="54"/>
      <c r="BWQ58" s="54"/>
      <c r="BWY58" s="54"/>
      <c r="BXG58" s="54"/>
      <c r="BXO58" s="54"/>
      <c r="BXW58" s="54"/>
      <c r="BYE58" s="54"/>
      <c r="BYM58" s="54"/>
      <c r="BYU58" s="54"/>
      <c r="BZC58" s="54"/>
      <c r="BZK58" s="54"/>
      <c r="BZS58" s="54"/>
      <c r="CAA58" s="54"/>
      <c r="CAI58" s="54"/>
      <c r="CAQ58" s="54"/>
      <c r="CAY58" s="54"/>
      <c r="CBG58" s="54"/>
      <c r="CBO58" s="54"/>
      <c r="CBW58" s="54"/>
      <c r="CCE58" s="54"/>
      <c r="CCM58" s="54"/>
      <c r="CCU58" s="54"/>
      <c r="CDC58" s="54"/>
      <c r="CDK58" s="54"/>
      <c r="CDS58" s="54"/>
      <c r="CEA58" s="54"/>
      <c r="CEI58" s="54"/>
      <c r="CEQ58" s="54"/>
      <c r="CEY58" s="54"/>
      <c r="CFG58" s="54"/>
      <c r="CFO58" s="54"/>
      <c r="CFW58" s="54"/>
      <c r="CGE58" s="54"/>
      <c r="CGM58" s="54"/>
      <c r="CGU58" s="54"/>
      <c r="CHC58" s="54"/>
      <c r="CHK58" s="54"/>
      <c r="CHS58" s="54"/>
      <c r="CIA58" s="54"/>
      <c r="CII58" s="54"/>
      <c r="CIQ58" s="54"/>
      <c r="CIY58" s="54"/>
      <c r="CJG58" s="54"/>
      <c r="CJO58" s="54"/>
      <c r="CJW58" s="54"/>
      <c r="CKE58" s="54"/>
      <c r="CKM58" s="54"/>
      <c r="CKU58" s="54"/>
      <c r="CLC58" s="54"/>
      <c r="CLK58" s="54"/>
      <c r="CLS58" s="54"/>
      <c r="CMA58" s="54"/>
      <c r="CMI58" s="54"/>
      <c r="CMQ58" s="54"/>
      <c r="CMY58" s="54"/>
      <c r="CNG58" s="54"/>
      <c r="CNO58" s="54"/>
      <c r="CNW58" s="54"/>
      <c r="COE58" s="54"/>
      <c r="COM58" s="54"/>
      <c r="COU58" s="54"/>
      <c r="CPC58" s="54"/>
      <c r="CPK58" s="54"/>
      <c r="CPS58" s="54"/>
      <c r="CQA58" s="54"/>
      <c r="CQI58" s="54"/>
      <c r="CQQ58" s="54"/>
      <c r="CQY58" s="54"/>
      <c r="CRG58" s="54"/>
      <c r="CRO58" s="54"/>
      <c r="CRW58" s="54"/>
      <c r="CSE58" s="54"/>
      <c r="CSM58" s="54"/>
      <c r="CSU58" s="54"/>
      <c r="CTC58" s="54"/>
      <c r="CTK58" s="54"/>
      <c r="CTS58" s="54"/>
      <c r="CUA58" s="54"/>
      <c r="CUI58" s="54"/>
      <c r="CUQ58" s="54"/>
      <c r="CUY58" s="54"/>
      <c r="CVG58" s="54"/>
      <c r="CVO58" s="54"/>
      <c r="CVW58" s="54"/>
      <c r="CWE58" s="54"/>
      <c r="CWM58" s="54"/>
      <c r="CWU58" s="54"/>
      <c r="CXC58" s="54"/>
      <c r="CXK58" s="54"/>
      <c r="CXS58" s="54"/>
      <c r="CYA58" s="54"/>
      <c r="CYI58" s="54"/>
      <c r="CYQ58" s="54"/>
      <c r="CYY58" s="54"/>
      <c r="CZG58" s="54"/>
      <c r="CZO58" s="54"/>
      <c r="CZW58" s="54"/>
      <c r="DAE58" s="54"/>
      <c r="DAM58" s="54"/>
      <c r="DAU58" s="54"/>
      <c r="DBC58" s="54"/>
      <c r="DBK58" s="54"/>
      <c r="DBS58" s="54"/>
      <c r="DCA58" s="54"/>
      <c r="DCI58" s="54"/>
      <c r="DCQ58" s="54"/>
      <c r="DCY58" s="54"/>
      <c r="DDG58" s="54"/>
      <c r="DDO58" s="54"/>
      <c r="DDW58" s="54"/>
      <c r="DEE58" s="54"/>
      <c r="DEM58" s="54"/>
      <c r="DEU58" s="54"/>
      <c r="DFC58" s="54"/>
      <c r="DFK58" s="54"/>
      <c r="DFS58" s="54"/>
      <c r="DGA58" s="54"/>
      <c r="DGI58" s="54"/>
      <c r="DGQ58" s="54"/>
      <c r="DGY58" s="54"/>
      <c r="DHG58" s="54"/>
      <c r="DHO58" s="54"/>
      <c r="DHW58" s="54"/>
      <c r="DIE58" s="54"/>
      <c r="DIM58" s="54"/>
      <c r="DIU58" s="54"/>
      <c r="DJC58" s="54"/>
      <c r="DJK58" s="54"/>
      <c r="DJS58" s="54"/>
      <c r="DKA58" s="54"/>
      <c r="DKI58" s="54"/>
      <c r="DKQ58" s="54"/>
      <c r="DKY58" s="54"/>
      <c r="DLG58" s="54"/>
      <c r="DLO58" s="54"/>
      <c r="DLW58" s="54"/>
      <c r="DME58" s="54"/>
      <c r="DMM58" s="54"/>
      <c r="DMU58" s="54"/>
      <c r="DNC58" s="54"/>
      <c r="DNK58" s="54"/>
      <c r="DNS58" s="54"/>
      <c r="DOA58" s="54"/>
      <c r="DOI58" s="54"/>
      <c r="DOQ58" s="54"/>
      <c r="DOY58" s="54"/>
      <c r="DPG58" s="54"/>
      <c r="DPO58" s="54"/>
      <c r="DPW58" s="54"/>
      <c r="DQE58" s="54"/>
      <c r="DQM58" s="54"/>
      <c r="DQU58" s="54"/>
      <c r="DRC58" s="54"/>
      <c r="DRK58" s="54"/>
      <c r="DRS58" s="54"/>
      <c r="DSA58" s="54"/>
      <c r="DSI58" s="54"/>
      <c r="DSQ58" s="54"/>
      <c r="DSY58" s="54"/>
      <c r="DTG58" s="54"/>
      <c r="DTO58" s="54"/>
      <c r="DTW58" s="54"/>
      <c r="DUE58" s="54"/>
      <c r="DUM58" s="54"/>
      <c r="DUU58" s="54"/>
      <c r="DVC58" s="54"/>
      <c r="DVK58" s="54"/>
      <c r="DVS58" s="54"/>
      <c r="DWA58" s="54"/>
      <c r="DWI58" s="54"/>
      <c r="DWQ58" s="54"/>
      <c r="DWY58" s="54"/>
      <c r="DXG58" s="54"/>
      <c r="DXO58" s="54"/>
      <c r="DXW58" s="54"/>
      <c r="DYE58" s="54"/>
      <c r="DYM58" s="54"/>
      <c r="DYU58" s="54"/>
      <c r="DZC58" s="54"/>
      <c r="DZK58" s="54"/>
      <c r="DZS58" s="54"/>
      <c r="EAA58" s="54"/>
      <c r="EAI58" s="54"/>
      <c r="EAQ58" s="54"/>
      <c r="EAY58" s="54"/>
      <c r="EBG58" s="54"/>
      <c r="EBO58" s="54"/>
      <c r="EBW58" s="54"/>
      <c r="ECE58" s="54"/>
      <c r="ECM58" s="54"/>
      <c r="ECU58" s="54"/>
      <c r="EDC58" s="54"/>
      <c r="EDK58" s="54"/>
      <c r="EDS58" s="54"/>
      <c r="EEA58" s="54"/>
      <c r="EEI58" s="54"/>
      <c r="EEQ58" s="54"/>
      <c r="EEY58" s="54"/>
      <c r="EFG58" s="54"/>
      <c r="EFO58" s="54"/>
      <c r="EFW58" s="54"/>
      <c r="EGE58" s="54"/>
      <c r="EGM58" s="54"/>
      <c r="EGU58" s="54"/>
      <c r="EHC58" s="54"/>
      <c r="EHK58" s="54"/>
      <c r="EHS58" s="54"/>
      <c r="EIA58" s="54"/>
      <c r="EII58" s="54"/>
      <c r="EIQ58" s="54"/>
      <c r="EIY58" s="54"/>
      <c r="EJG58" s="54"/>
      <c r="EJO58" s="54"/>
      <c r="EJW58" s="54"/>
      <c r="EKE58" s="54"/>
      <c r="EKM58" s="54"/>
      <c r="EKU58" s="54"/>
      <c r="ELC58" s="54"/>
      <c r="ELK58" s="54"/>
      <c r="ELS58" s="54"/>
      <c r="EMA58" s="54"/>
      <c r="EMI58" s="54"/>
      <c r="EMQ58" s="54"/>
      <c r="EMY58" s="54"/>
      <c r="ENG58" s="54"/>
      <c r="ENO58" s="54"/>
      <c r="ENW58" s="54"/>
      <c r="EOE58" s="54"/>
      <c r="EOM58" s="54"/>
      <c r="EOU58" s="54"/>
      <c r="EPC58" s="54"/>
      <c r="EPK58" s="54"/>
      <c r="EPS58" s="54"/>
      <c r="EQA58" s="54"/>
      <c r="EQI58" s="54"/>
      <c r="EQQ58" s="54"/>
      <c r="EQY58" s="54"/>
      <c r="ERG58" s="54"/>
      <c r="ERO58" s="54"/>
      <c r="ERW58" s="54"/>
      <c r="ESE58" s="54"/>
      <c r="ESM58" s="54"/>
      <c r="ESU58" s="54"/>
      <c r="ETC58" s="54"/>
      <c r="ETK58" s="54"/>
      <c r="ETS58" s="54"/>
      <c r="EUA58" s="54"/>
      <c r="EUI58" s="54"/>
      <c r="EUQ58" s="54"/>
      <c r="EUY58" s="54"/>
      <c r="EVG58" s="54"/>
      <c r="EVO58" s="54"/>
      <c r="EVW58" s="54"/>
      <c r="EWE58" s="54"/>
      <c r="EWM58" s="54"/>
      <c r="EWU58" s="54"/>
      <c r="EXC58" s="54"/>
      <c r="EXK58" s="54"/>
      <c r="EXS58" s="54"/>
      <c r="EYA58" s="54"/>
      <c r="EYI58" s="54"/>
      <c r="EYQ58" s="54"/>
      <c r="EYY58" s="54"/>
      <c r="EZG58" s="54"/>
      <c r="EZO58" s="54"/>
      <c r="EZW58" s="54"/>
      <c r="FAE58" s="54"/>
      <c r="FAM58" s="54"/>
      <c r="FAU58" s="54"/>
      <c r="FBC58" s="54"/>
      <c r="FBK58" s="54"/>
      <c r="FBS58" s="54"/>
      <c r="FCA58" s="54"/>
      <c r="FCI58" s="54"/>
      <c r="FCQ58" s="54"/>
      <c r="FCY58" s="54"/>
      <c r="FDG58" s="54"/>
      <c r="FDO58" s="54"/>
      <c r="FDW58" s="54"/>
      <c r="FEE58" s="54"/>
      <c r="FEM58" s="54"/>
      <c r="FEU58" s="54"/>
      <c r="FFC58" s="54"/>
      <c r="FFK58" s="54"/>
      <c r="FFS58" s="54"/>
      <c r="FGA58" s="54"/>
      <c r="FGI58" s="54"/>
      <c r="FGQ58" s="54"/>
      <c r="FGY58" s="54"/>
      <c r="FHG58" s="54"/>
      <c r="FHO58" s="54"/>
      <c r="FHW58" s="54"/>
      <c r="FIE58" s="54"/>
      <c r="FIM58" s="54"/>
      <c r="FIU58" s="54"/>
      <c r="FJC58" s="54"/>
      <c r="FJK58" s="54"/>
      <c r="FJS58" s="54"/>
      <c r="FKA58" s="54"/>
      <c r="FKI58" s="54"/>
      <c r="FKQ58" s="54"/>
      <c r="FKY58" s="54"/>
      <c r="FLG58" s="54"/>
      <c r="FLO58" s="54"/>
      <c r="FLW58" s="54"/>
      <c r="FME58" s="54"/>
      <c r="FMM58" s="54"/>
      <c r="FMU58" s="54"/>
      <c r="FNC58" s="54"/>
      <c r="FNK58" s="54"/>
      <c r="FNS58" s="54"/>
      <c r="FOA58" s="54"/>
      <c r="FOI58" s="54"/>
      <c r="FOQ58" s="54"/>
      <c r="FOY58" s="54"/>
      <c r="FPG58" s="54"/>
      <c r="FPO58" s="54"/>
      <c r="FPW58" s="54"/>
      <c r="FQE58" s="54"/>
      <c r="FQM58" s="54"/>
      <c r="FQU58" s="54"/>
      <c r="FRC58" s="54"/>
      <c r="FRK58" s="54"/>
      <c r="FRS58" s="54"/>
      <c r="FSA58" s="54"/>
      <c r="FSI58" s="54"/>
      <c r="FSQ58" s="54"/>
      <c r="FSY58" s="54"/>
      <c r="FTG58" s="54"/>
      <c r="FTO58" s="54"/>
      <c r="FTW58" s="54"/>
      <c r="FUE58" s="54"/>
      <c r="FUM58" s="54"/>
      <c r="FUU58" s="54"/>
      <c r="FVC58" s="54"/>
      <c r="FVK58" s="54"/>
      <c r="FVS58" s="54"/>
      <c r="FWA58" s="54"/>
      <c r="FWI58" s="54"/>
      <c r="FWQ58" s="54"/>
      <c r="FWY58" s="54"/>
      <c r="FXG58" s="54"/>
      <c r="FXO58" s="54"/>
      <c r="FXW58" s="54"/>
      <c r="FYE58" s="54"/>
      <c r="FYM58" s="54"/>
      <c r="FYU58" s="54"/>
      <c r="FZC58" s="54"/>
      <c r="FZK58" s="54"/>
      <c r="FZS58" s="54"/>
      <c r="GAA58" s="54"/>
      <c r="GAI58" s="54"/>
      <c r="GAQ58" s="54"/>
      <c r="GAY58" s="54"/>
      <c r="GBG58" s="54"/>
      <c r="GBO58" s="54"/>
      <c r="GBW58" s="54"/>
      <c r="GCE58" s="54"/>
      <c r="GCM58" s="54"/>
      <c r="GCU58" s="54"/>
      <c r="GDC58" s="54"/>
      <c r="GDK58" s="54"/>
      <c r="GDS58" s="54"/>
      <c r="GEA58" s="54"/>
      <c r="GEI58" s="54"/>
      <c r="GEQ58" s="54"/>
      <c r="GEY58" s="54"/>
      <c r="GFG58" s="54"/>
      <c r="GFO58" s="54"/>
      <c r="GFW58" s="54"/>
      <c r="GGE58" s="54"/>
      <c r="GGM58" s="54"/>
      <c r="GGU58" s="54"/>
      <c r="GHC58" s="54"/>
      <c r="GHK58" s="54"/>
      <c r="GHS58" s="54"/>
      <c r="GIA58" s="54"/>
      <c r="GII58" s="54"/>
      <c r="GIQ58" s="54"/>
      <c r="GIY58" s="54"/>
      <c r="GJG58" s="54"/>
      <c r="GJO58" s="54"/>
      <c r="GJW58" s="54"/>
      <c r="GKE58" s="54"/>
      <c r="GKM58" s="54"/>
      <c r="GKU58" s="54"/>
      <c r="GLC58" s="54"/>
      <c r="GLK58" s="54"/>
      <c r="GLS58" s="54"/>
      <c r="GMA58" s="54"/>
      <c r="GMI58" s="54"/>
      <c r="GMQ58" s="54"/>
      <c r="GMY58" s="54"/>
      <c r="GNG58" s="54"/>
      <c r="GNO58" s="54"/>
      <c r="GNW58" s="54"/>
      <c r="GOE58" s="54"/>
      <c r="GOM58" s="54"/>
      <c r="GOU58" s="54"/>
      <c r="GPC58" s="54"/>
      <c r="GPK58" s="54"/>
      <c r="GPS58" s="54"/>
      <c r="GQA58" s="54"/>
      <c r="GQI58" s="54"/>
      <c r="GQQ58" s="54"/>
      <c r="GQY58" s="54"/>
      <c r="GRG58" s="54"/>
      <c r="GRO58" s="54"/>
      <c r="GRW58" s="54"/>
      <c r="GSE58" s="54"/>
      <c r="GSM58" s="54"/>
      <c r="GSU58" s="54"/>
      <c r="GTC58" s="54"/>
      <c r="GTK58" s="54"/>
      <c r="GTS58" s="54"/>
      <c r="GUA58" s="54"/>
      <c r="GUI58" s="54"/>
      <c r="GUQ58" s="54"/>
      <c r="GUY58" s="54"/>
      <c r="GVG58" s="54"/>
      <c r="GVO58" s="54"/>
      <c r="GVW58" s="54"/>
      <c r="GWE58" s="54"/>
      <c r="GWM58" s="54"/>
      <c r="GWU58" s="54"/>
      <c r="GXC58" s="54"/>
      <c r="GXK58" s="54"/>
      <c r="GXS58" s="54"/>
      <c r="GYA58" s="54"/>
      <c r="GYI58" s="54"/>
      <c r="GYQ58" s="54"/>
      <c r="GYY58" s="54"/>
      <c r="GZG58" s="54"/>
      <c r="GZO58" s="54"/>
      <c r="GZW58" s="54"/>
      <c r="HAE58" s="54"/>
      <c r="HAM58" s="54"/>
      <c r="HAU58" s="54"/>
      <c r="HBC58" s="54"/>
      <c r="HBK58" s="54"/>
      <c r="HBS58" s="54"/>
      <c r="HCA58" s="54"/>
      <c r="HCI58" s="54"/>
      <c r="HCQ58" s="54"/>
      <c r="HCY58" s="54"/>
      <c r="HDG58" s="54"/>
      <c r="HDO58" s="54"/>
      <c r="HDW58" s="54"/>
      <c r="HEE58" s="54"/>
      <c r="HEM58" s="54"/>
      <c r="HEU58" s="54"/>
      <c r="HFC58" s="54"/>
      <c r="HFK58" s="54"/>
      <c r="HFS58" s="54"/>
      <c r="HGA58" s="54"/>
      <c r="HGI58" s="54"/>
      <c r="HGQ58" s="54"/>
      <c r="HGY58" s="54"/>
      <c r="HHG58" s="54"/>
      <c r="HHO58" s="54"/>
      <c r="HHW58" s="54"/>
      <c r="HIE58" s="54"/>
      <c r="HIM58" s="54"/>
      <c r="HIU58" s="54"/>
      <c r="HJC58" s="54"/>
      <c r="HJK58" s="54"/>
      <c r="HJS58" s="54"/>
      <c r="HKA58" s="54"/>
      <c r="HKI58" s="54"/>
      <c r="HKQ58" s="54"/>
      <c r="HKY58" s="54"/>
      <c r="HLG58" s="54"/>
      <c r="HLO58" s="54"/>
      <c r="HLW58" s="54"/>
      <c r="HME58" s="54"/>
      <c r="HMM58" s="54"/>
      <c r="HMU58" s="54"/>
      <c r="HNC58" s="54"/>
      <c r="HNK58" s="54"/>
      <c r="HNS58" s="54"/>
      <c r="HOA58" s="54"/>
      <c r="HOI58" s="54"/>
      <c r="HOQ58" s="54"/>
      <c r="HOY58" s="54"/>
      <c r="HPG58" s="54"/>
      <c r="HPO58" s="54"/>
      <c r="HPW58" s="54"/>
      <c r="HQE58" s="54"/>
      <c r="HQM58" s="54"/>
      <c r="HQU58" s="54"/>
      <c r="HRC58" s="54"/>
      <c r="HRK58" s="54"/>
      <c r="HRS58" s="54"/>
      <c r="HSA58" s="54"/>
      <c r="HSI58" s="54"/>
      <c r="HSQ58" s="54"/>
      <c r="HSY58" s="54"/>
      <c r="HTG58" s="54"/>
      <c r="HTO58" s="54"/>
      <c r="HTW58" s="54"/>
      <c r="HUE58" s="54"/>
      <c r="HUM58" s="54"/>
      <c r="HUU58" s="54"/>
      <c r="HVC58" s="54"/>
      <c r="HVK58" s="54"/>
      <c r="HVS58" s="54"/>
      <c r="HWA58" s="54"/>
      <c r="HWI58" s="54"/>
      <c r="HWQ58" s="54"/>
      <c r="HWY58" s="54"/>
      <c r="HXG58" s="54"/>
      <c r="HXO58" s="54"/>
      <c r="HXW58" s="54"/>
      <c r="HYE58" s="54"/>
      <c r="HYM58" s="54"/>
      <c r="HYU58" s="54"/>
      <c r="HZC58" s="54"/>
      <c r="HZK58" s="54"/>
      <c r="HZS58" s="54"/>
      <c r="IAA58" s="54"/>
      <c r="IAI58" s="54"/>
      <c r="IAQ58" s="54"/>
      <c r="IAY58" s="54"/>
      <c r="IBG58" s="54"/>
      <c r="IBO58" s="54"/>
      <c r="IBW58" s="54"/>
      <c r="ICE58" s="54"/>
      <c r="ICM58" s="54"/>
      <c r="ICU58" s="54"/>
      <c r="IDC58" s="54"/>
      <c r="IDK58" s="54"/>
      <c r="IDS58" s="54"/>
      <c r="IEA58" s="54"/>
      <c r="IEI58" s="54"/>
      <c r="IEQ58" s="54"/>
      <c r="IEY58" s="54"/>
      <c r="IFG58" s="54"/>
      <c r="IFO58" s="54"/>
      <c r="IFW58" s="54"/>
      <c r="IGE58" s="54"/>
      <c r="IGM58" s="54"/>
      <c r="IGU58" s="54"/>
      <c r="IHC58" s="54"/>
      <c r="IHK58" s="54"/>
      <c r="IHS58" s="54"/>
      <c r="IIA58" s="54"/>
      <c r="III58" s="54"/>
      <c r="IIQ58" s="54"/>
      <c r="IIY58" s="54"/>
      <c r="IJG58" s="54"/>
      <c r="IJO58" s="54"/>
      <c r="IJW58" s="54"/>
      <c r="IKE58" s="54"/>
      <c r="IKM58" s="54"/>
      <c r="IKU58" s="54"/>
      <c r="ILC58" s="54"/>
      <c r="ILK58" s="54"/>
      <c r="ILS58" s="54"/>
      <c r="IMA58" s="54"/>
      <c r="IMI58" s="54"/>
      <c r="IMQ58" s="54"/>
      <c r="IMY58" s="54"/>
      <c r="ING58" s="54"/>
      <c r="INO58" s="54"/>
      <c r="INW58" s="54"/>
      <c r="IOE58" s="54"/>
      <c r="IOM58" s="54"/>
      <c r="IOU58" s="54"/>
      <c r="IPC58" s="54"/>
      <c r="IPK58" s="54"/>
      <c r="IPS58" s="54"/>
      <c r="IQA58" s="54"/>
      <c r="IQI58" s="54"/>
      <c r="IQQ58" s="54"/>
      <c r="IQY58" s="54"/>
      <c r="IRG58" s="54"/>
      <c r="IRO58" s="54"/>
      <c r="IRW58" s="54"/>
      <c r="ISE58" s="54"/>
      <c r="ISM58" s="54"/>
      <c r="ISU58" s="54"/>
      <c r="ITC58" s="54"/>
      <c r="ITK58" s="54"/>
      <c r="ITS58" s="54"/>
      <c r="IUA58" s="54"/>
      <c r="IUI58" s="54"/>
      <c r="IUQ58" s="54"/>
      <c r="IUY58" s="54"/>
      <c r="IVG58" s="54"/>
      <c r="IVO58" s="54"/>
      <c r="IVW58" s="54"/>
      <c r="IWE58" s="54"/>
      <c r="IWM58" s="54"/>
      <c r="IWU58" s="54"/>
      <c r="IXC58" s="54"/>
      <c r="IXK58" s="54"/>
      <c r="IXS58" s="54"/>
      <c r="IYA58" s="54"/>
      <c r="IYI58" s="54"/>
      <c r="IYQ58" s="54"/>
      <c r="IYY58" s="54"/>
      <c r="IZG58" s="54"/>
      <c r="IZO58" s="54"/>
      <c r="IZW58" s="54"/>
      <c r="JAE58" s="54"/>
      <c r="JAM58" s="54"/>
      <c r="JAU58" s="54"/>
      <c r="JBC58" s="54"/>
      <c r="JBK58" s="54"/>
      <c r="JBS58" s="54"/>
      <c r="JCA58" s="54"/>
      <c r="JCI58" s="54"/>
      <c r="JCQ58" s="54"/>
      <c r="JCY58" s="54"/>
      <c r="JDG58" s="54"/>
      <c r="JDO58" s="54"/>
      <c r="JDW58" s="54"/>
      <c r="JEE58" s="54"/>
      <c r="JEM58" s="54"/>
      <c r="JEU58" s="54"/>
      <c r="JFC58" s="54"/>
      <c r="JFK58" s="54"/>
      <c r="JFS58" s="54"/>
      <c r="JGA58" s="54"/>
      <c r="JGI58" s="54"/>
      <c r="JGQ58" s="54"/>
      <c r="JGY58" s="54"/>
      <c r="JHG58" s="54"/>
      <c r="JHO58" s="54"/>
      <c r="JHW58" s="54"/>
      <c r="JIE58" s="54"/>
      <c r="JIM58" s="54"/>
      <c r="JIU58" s="54"/>
      <c r="JJC58" s="54"/>
      <c r="JJK58" s="54"/>
      <c r="JJS58" s="54"/>
      <c r="JKA58" s="54"/>
      <c r="JKI58" s="54"/>
      <c r="JKQ58" s="54"/>
      <c r="JKY58" s="54"/>
      <c r="JLG58" s="54"/>
      <c r="JLO58" s="54"/>
      <c r="JLW58" s="54"/>
      <c r="JME58" s="54"/>
      <c r="JMM58" s="54"/>
      <c r="JMU58" s="54"/>
      <c r="JNC58" s="54"/>
      <c r="JNK58" s="54"/>
      <c r="JNS58" s="54"/>
      <c r="JOA58" s="54"/>
      <c r="JOI58" s="54"/>
      <c r="JOQ58" s="54"/>
      <c r="JOY58" s="54"/>
      <c r="JPG58" s="54"/>
      <c r="JPO58" s="54"/>
      <c r="JPW58" s="54"/>
      <c r="JQE58" s="54"/>
      <c r="JQM58" s="54"/>
      <c r="JQU58" s="54"/>
      <c r="JRC58" s="54"/>
      <c r="JRK58" s="54"/>
      <c r="JRS58" s="54"/>
      <c r="JSA58" s="54"/>
      <c r="JSI58" s="54"/>
      <c r="JSQ58" s="54"/>
      <c r="JSY58" s="54"/>
      <c r="JTG58" s="54"/>
      <c r="JTO58" s="54"/>
      <c r="JTW58" s="54"/>
      <c r="JUE58" s="54"/>
      <c r="JUM58" s="54"/>
      <c r="JUU58" s="54"/>
      <c r="JVC58" s="54"/>
      <c r="JVK58" s="54"/>
      <c r="JVS58" s="54"/>
      <c r="JWA58" s="54"/>
      <c r="JWI58" s="54"/>
      <c r="JWQ58" s="54"/>
      <c r="JWY58" s="54"/>
      <c r="JXG58" s="54"/>
      <c r="JXO58" s="54"/>
      <c r="JXW58" s="54"/>
      <c r="JYE58" s="54"/>
      <c r="JYM58" s="54"/>
      <c r="JYU58" s="54"/>
      <c r="JZC58" s="54"/>
      <c r="JZK58" s="54"/>
      <c r="JZS58" s="54"/>
      <c r="KAA58" s="54"/>
      <c r="KAI58" s="54"/>
      <c r="KAQ58" s="54"/>
      <c r="KAY58" s="54"/>
      <c r="KBG58" s="54"/>
      <c r="KBO58" s="54"/>
      <c r="KBW58" s="54"/>
      <c r="KCE58" s="54"/>
      <c r="KCM58" s="54"/>
      <c r="KCU58" s="54"/>
      <c r="KDC58" s="54"/>
      <c r="KDK58" s="54"/>
      <c r="KDS58" s="54"/>
      <c r="KEA58" s="54"/>
      <c r="KEI58" s="54"/>
      <c r="KEQ58" s="54"/>
      <c r="KEY58" s="54"/>
      <c r="KFG58" s="54"/>
      <c r="KFO58" s="54"/>
      <c r="KFW58" s="54"/>
      <c r="KGE58" s="54"/>
      <c r="KGM58" s="54"/>
      <c r="KGU58" s="54"/>
      <c r="KHC58" s="54"/>
      <c r="KHK58" s="54"/>
      <c r="KHS58" s="54"/>
      <c r="KIA58" s="54"/>
      <c r="KII58" s="54"/>
      <c r="KIQ58" s="54"/>
      <c r="KIY58" s="54"/>
      <c r="KJG58" s="54"/>
      <c r="KJO58" s="54"/>
      <c r="KJW58" s="54"/>
      <c r="KKE58" s="54"/>
      <c r="KKM58" s="54"/>
      <c r="KKU58" s="54"/>
      <c r="KLC58" s="54"/>
      <c r="KLK58" s="54"/>
      <c r="KLS58" s="54"/>
      <c r="KMA58" s="54"/>
      <c r="KMI58" s="54"/>
      <c r="KMQ58" s="54"/>
      <c r="KMY58" s="54"/>
      <c r="KNG58" s="54"/>
      <c r="KNO58" s="54"/>
      <c r="KNW58" s="54"/>
      <c r="KOE58" s="54"/>
      <c r="KOM58" s="54"/>
      <c r="KOU58" s="54"/>
      <c r="KPC58" s="54"/>
      <c r="KPK58" s="54"/>
      <c r="KPS58" s="54"/>
      <c r="KQA58" s="54"/>
      <c r="KQI58" s="54"/>
      <c r="KQQ58" s="54"/>
      <c r="KQY58" s="54"/>
      <c r="KRG58" s="54"/>
      <c r="KRO58" s="54"/>
      <c r="KRW58" s="54"/>
      <c r="KSE58" s="54"/>
      <c r="KSM58" s="54"/>
      <c r="KSU58" s="54"/>
      <c r="KTC58" s="54"/>
      <c r="KTK58" s="54"/>
      <c r="KTS58" s="54"/>
      <c r="KUA58" s="54"/>
      <c r="KUI58" s="54"/>
      <c r="KUQ58" s="54"/>
      <c r="KUY58" s="54"/>
      <c r="KVG58" s="54"/>
      <c r="KVO58" s="54"/>
      <c r="KVW58" s="54"/>
      <c r="KWE58" s="54"/>
      <c r="KWM58" s="54"/>
      <c r="KWU58" s="54"/>
      <c r="KXC58" s="54"/>
      <c r="KXK58" s="54"/>
      <c r="KXS58" s="54"/>
      <c r="KYA58" s="54"/>
      <c r="KYI58" s="54"/>
      <c r="KYQ58" s="54"/>
      <c r="KYY58" s="54"/>
      <c r="KZG58" s="54"/>
      <c r="KZO58" s="54"/>
      <c r="KZW58" s="54"/>
      <c r="LAE58" s="54"/>
      <c r="LAM58" s="54"/>
      <c r="LAU58" s="54"/>
      <c r="LBC58" s="54"/>
      <c r="LBK58" s="54"/>
      <c r="LBS58" s="54"/>
      <c r="LCA58" s="54"/>
      <c r="LCI58" s="54"/>
      <c r="LCQ58" s="54"/>
      <c r="LCY58" s="54"/>
      <c r="LDG58" s="54"/>
      <c r="LDO58" s="54"/>
      <c r="LDW58" s="54"/>
      <c r="LEE58" s="54"/>
      <c r="LEM58" s="54"/>
      <c r="LEU58" s="54"/>
      <c r="LFC58" s="54"/>
      <c r="LFK58" s="54"/>
      <c r="LFS58" s="54"/>
      <c r="LGA58" s="54"/>
      <c r="LGI58" s="54"/>
      <c r="LGQ58" s="54"/>
      <c r="LGY58" s="54"/>
      <c r="LHG58" s="54"/>
      <c r="LHO58" s="54"/>
      <c r="LHW58" s="54"/>
      <c r="LIE58" s="54"/>
      <c r="LIM58" s="54"/>
      <c r="LIU58" s="54"/>
      <c r="LJC58" s="54"/>
      <c r="LJK58" s="54"/>
      <c r="LJS58" s="54"/>
      <c r="LKA58" s="54"/>
      <c r="LKI58" s="54"/>
      <c r="LKQ58" s="54"/>
      <c r="LKY58" s="54"/>
      <c r="LLG58" s="54"/>
      <c r="LLO58" s="54"/>
      <c r="LLW58" s="54"/>
      <c r="LME58" s="54"/>
      <c r="LMM58" s="54"/>
      <c r="LMU58" s="54"/>
      <c r="LNC58" s="54"/>
      <c r="LNK58" s="54"/>
      <c r="LNS58" s="54"/>
      <c r="LOA58" s="54"/>
      <c r="LOI58" s="54"/>
      <c r="LOQ58" s="54"/>
      <c r="LOY58" s="54"/>
      <c r="LPG58" s="54"/>
      <c r="LPO58" s="54"/>
      <c r="LPW58" s="54"/>
      <c r="LQE58" s="54"/>
      <c r="LQM58" s="54"/>
      <c r="LQU58" s="54"/>
      <c r="LRC58" s="54"/>
      <c r="LRK58" s="54"/>
      <c r="LRS58" s="54"/>
      <c r="LSA58" s="54"/>
      <c r="LSI58" s="54"/>
      <c r="LSQ58" s="54"/>
      <c r="LSY58" s="54"/>
      <c r="LTG58" s="54"/>
      <c r="LTO58" s="54"/>
      <c r="LTW58" s="54"/>
      <c r="LUE58" s="54"/>
      <c r="LUM58" s="54"/>
      <c r="LUU58" s="54"/>
      <c r="LVC58" s="54"/>
      <c r="LVK58" s="54"/>
      <c r="LVS58" s="54"/>
      <c r="LWA58" s="54"/>
      <c r="LWI58" s="54"/>
      <c r="LWQ58" s="54"/>
      <c r="LWY58" s="54"/>
      <c r="LXG58" s="54"/>
      <c r="LXO58" s="54"/>
      <c r="LXW58" s="54"/>
      <c r="LYE58" s="54"/>
      <c r="LYM58" s="54"/>
      <c r="LYU58" s="54"/>
      <c r="LZC58" s="54"/>
      <c r="LZK58" s="54"/>
      <c r="LZS58" s="54"/>
      <c r="MAA58" s="54"/>
      <c r="MAI58" s="54"/>
      <c r="MAQ58" s="54"/>
      <c r="MAY58" s="54"/>
      <c r="MBG58" s="54"/>
      <c r="MBO58" s="54"/>
      <c r="MBW58" s="54"/>
      <c r="MCE58" s="54"/>
      <c r="MCM58" s="54"/>
      <c r="MCU58" s="54"/>
      <c r="MDC58" s="54"/>
      <c r="MDK58" s="54"/>
      <c r="MDS58" s="54"/>
      <c r="MEA58" s="54"/>
      <c r="MEI58" s="54"/>
      <c r="MEQ58" s="54"/>
      <c r="MEY58" s="54"/>
      <c r="MFG58" s="54"/>
      <c r="MFO58" s="54"/>
      <c r="MFW58" s="54"/>
      <c r="MGE58" s="54"/>
      <c r="MGM58" s="54"/>
      <c r="MGU58" s="54"/>
      <c r="MHC58" s="54"/>
      <c r="MHK58" s="54"/>
      <c r="MHS58" s="54"/>
      <c r="MIA58" s="54"/>
      <c r="MII58" s="54"/>
      <c r="MIQ58" s="54"/>
      <c r="MIY58" s="54"/>
      <c r="MJG58" s="54"/>
      <c r="MJO58" s="54"/>
      <c r="MJW58" s="54"/>
      <c r="MKE58" s="54"/>
      <c r="MKM58" s="54"/>
      <c r="MKU58" s="54"/>
      <c r="MLC58" s="54"/>
      <c r="MLK58" s="54"/>
      <c r="MLS58" s="54"/>
      <c r="MMA58" s="54"/>
      <c r="MMI58" s="54"/>
      <c r="MMQ58" s="54"/>
      <c r="MMY58" s="54"/>
      <c r="MNG58" s="54"/>
      <c r="MNO58" s="54"/>
      <c r="MNW58" s="54"/>
      <c r="MOE58" s="54"/>
      <c r="MOM58" s="54"/>
      <c r="MOU58" s="54"/>
      <c r="MPC58" s="54"/>
      <c r="MPK58" s="54"/>
      <c r="MPS58" s="54"/>
      <c r="MQA58" s="54"/>
      <c r="MQI58" s="54"/>
      <c r="MQQ58" s="54"/>
      <c r="MQY58" s="54"/>
      <c r="MRG58" s="54"/>
      <c r="MRO58" s="54"/>
      <c r="MRW58" s="54"/>
      <c r="MSE58" s="54"/>
      <c r="MSM58" s="54"/>
      <c r="MSU58" s="54"/>
      <c r="MTC58" s="54"/>
      <c r="MTK58" s="54"/>
      <c r="MTS58" s="54"/>
      <c r="MUA58" s="54"/>
      <c r="MUI58" s="54"/>
      <c r="MUQ58" s="54"/>
      <c r="MUY58" s="54"/>
      <c r="MVG58" s="54"/>
      <c r="MVO58" s="54"/>
      <c r="MVW58" s="54"/>
      <c r="MWE58" s="54"/>
      <c r="MWM58" s="54"/>
      <c r="MWU58" s="54"/>
      <c r="MXC58" s="54"/>
      <c r="MXK58" s="54"/>
      <c r="MXS58" s="54"/>
      <c r="MYA58" s="54"/>
      <c r="MYI58" s="54"/>
      <c r="MYQ58" s="54"/>
      <c r="MYY58" s="54"/>
      <c r="MZG58" s="54"/>
      <c r="MZO58" s="54"/>
      <c r="MZW58" s="54"/>
      <c r="NAE58" s="54"/>
      <c r="NAM58" s="54"/>
      <c r="NAU58" s="54"/>
      <c r="NBC58" s="54"/>
      <c r="NBK58" s="54"/>
      <c r="NBS58" s="54"/>
      <c r="NCA58" s="54"/>
      <c r="NCI58" s="54"/>
      <c r="NCQ58" s="54"/>
      <c r="NCY58" s="54"/>
      <c r="NDG58" s="54"/>
      <c r="NDO58" s="54"/>
      <c r="NDW58" s="54"/>
      <c r="NEE58" s="54"/>
      <c r="NEM58" s="54"/>
      <c r="NEU58" s="54"/>
      <c r="NFC58" s="54"/>
      <c r="NFK58" s="54"/>
      <c r="NFS58" s="54"/>
      <c r="NGA58" s="54"/>
      <c r="NGI58" s="54"/>
      <c r="NGQ58" s="54"/>
      <c r="NGY58" s="54"/>
      <c r="NHG58" s="54"/>
      <c r="NHO58" s="54"/>
      <c r="NHW58" s="54"/>
      <c r="NIE58" s="54"/>
      <c r="NIM58" s="54"/>
      <c r="NIU58" s="54"/>
      <c r="NJC58" s="54"/>
      <c r="NJK58" s="54"/>
      <c r="NJS58" s="54"/>
      <c r="NKA58" s="54"/>
      <c r="NKI58" s="54"/>
      <c r="NKQ58" s="54"/>
      <c r="NKY58" s="54"/>
      <c r="NLG58" s="54"/>
      <c r="NLO58" s="54"/>
      <c r="NLW58" s="54"/>
      <c r="NME58" s="54"/>
      <c r="NMM58" s="54"/>
      <c r="NMU58" s="54"/>
      <c r="NNC58" s="54"/>
      <c r="NNK58" s="54"/>
      <c r="NNS58" s="54"/>
      <c r="NOA58" s="54"/>
      <c r="NOI58" s="54"/>
      <c r="NOQ58" s="54"/>
      <c r="NOY58" s="54"/>
      <c r="NPG58" s="54"/>
      <c r="NPO58" s="54"/>
      <c r="NPW58" s="54"/>
      <c r="NQE58" s="54"/>
      <c r="NQM58" s="54"/>
      <c r="NQU58" s="54"/>
      <c r="NRC58" s="54"/>
      <c r="NRK58" s="54"/>
      <c r="NRS58" s="54"/>
      <c r="NSA58" s="54"/>
      <c r="NSI58" s="54"/>
      <c r="NSQ58" s="54"/>
      <c r="NSY58" s="54"/>
      <c r="NTG58" s="54"/>
      <c r="NTO58" s="54"/>
      <c r="NTW58" s="54"/>
      <c r="NUE58" s="54"/>
      <c r="NUM58" s="54"/>
      <c r="NUU58" s="54"/>
      <c r="NVC58" s="54"/>
      <c r="NVK58" s="54"/>
      <c r="NVS58" s="54"/>
      <c r="NWA58" s="54"/>
      <c r="NWI58" s="54"/>
      <c r="NWQ58" s="54"/>
      <c r="NWY58" s="54"/>
      <c r="NXG58" s="54"/>
      <c r="NXO58" s="54"/>
      <c r="NXW58" s="54"/>
      <c r="NYE58" s="54"/>
      <c r="NYM58" s="54"/>
      <c r="NYU58" s="54"/>
      <c r="NZC58" s="54"/>
      <c r="NZK58" s="54"/>
      <c r="NZS58" s="54"/>
      <c r="OAA58" s="54"/>
      <c r="OAI58" s="54"/>
      <c r="OAQ58" s="54"/>
      <c r="OAY58" s="54"/>
      <c r="OBG58" s="54"/>
      <c r="OBO58" s="54"/>
      <c r="OBW58" s="54"/>
      <c r="OCE58" s="54"/>
      <c r="OCM58" s="54"/>
      <c r="OCU58" s="54"/>
      <c r="ODC58" s="54"/>
      <c r="ODK58" s="54"/>
      <c r="ODS58" s="54"/>
      <c r="OEA58" s="54"/>
      <c r="OEI58" s="54"/>
      <c r="OEQ58" s="54"/>
      <c r="OEY58" s="54"/>
      <c r="OFG58" s="54"/>
      <c r="OFO58" s="54"/>
      <c r="OFW58" s="54"/>
      <c r="OGE58" s="54"/>
      <c r="OGM58" s="54"/>
      <c r="OGU58" s="54"/>
      <c r="OHC58" s="54"/>
      <c r="OHK58" s="54"/>
      <c r="OHS58" s="54"/>
      <c r="OIA58" s="54"/>
      <c r="OII58" s="54"/>
      <c r="OIQ58" s="54"/>
      <c r="OIY58" s="54"/>
      <c r="OJG58" s="54"/>
      <c r="OJO58" s="54"/>
      <c r="OJW58" s="54"/>
      <c r="OKE58" s="54"/>
      <c r="OKM58" s="54"/>
      <c r="OKU58" s="54"/>
      <c r="OLC58" s="54"/>
      <c r="OLK58" s="54"/>
      <c r="OLS58" s="54"/>
      <c r="OMA58" s="54"/>
      <c r="OMI58" s="54"/>
      <c r="OMQ58" s="54"/>
      <c r="OMY58" s="54"/>
      <c r="ONG58" s="54"/>
      <c r="ONO58" s="54"/>
      <c r="ONW58" s="54"/>
      <c r="OOE58" s="54"/>
      <c r="OOM58" s="54"/>
      <c r="OOU58" s="54"/>
      <c r="OPC58" s="54"/>
      <c r="OPK58" s="54"/>
      <c r="OPS58" s="54"/>
      <c r="OQA58" s="54"/>
      <c r="OQI58" s="54"/>
      <c r="OQQ58" s="54"/>
      <c r="OQY58" s="54"/>
      <c r="ORG58" s="54"/>
      <c r="ORO58" s="54"/>
      <c r="ORW58" s="54"/>
      <c r="OSE58" s="54"/>
      <c r="OSM58" s="54"/>
      <c r="OSU58" s="54"/>
      <c r="OTC58" s="54"/>
      <c r="OTK58" s="54"/>
      <c r="OTS58" s="54"/>
      <c r="OUA58" s="54"/>
      <c r="OUI58" s="54"/>
      <c r="OUQ58" s="54"/>
      <c r="OUY58" s="54"/>
      <c r="OVG58" s="54"/>
      <c r="OVO58" s="54"/>
      <c r="OVW58" s="54"/>
      <c r="OWE58" s="54"/>
      <c r="OWM58" s="54"/>
      <c r="OWU58" s="54"/>
      <c r="OXC58" s="54"/>
      <c r="OXK58" s="54"/>
      <c r="OXS58" s="54"/>
      <c r="OYA58" s="54"/>
      <c r="OYI58" s="54"/>
      <c r="OYQ58" s="54"/>
      <c r="OYY58" s="54"/>
      <c r="OZG58" s="54"/>
      <c r="OZO58" s="54"/>
      <c r="OZW58" s="54"/>
      <c r="PAE58" s="54"/>
      <c r="PAM58" s="54"/>
      <c r="PAU58" s="54"/>
      <c r="PBC58" s="54"/>
      <c r="PBK58" s="54"/>
      <c r="PBS58" s="54"/>
      <c r="PCA58" s="54"/>
      <c r="PCI58" s="54"/>
      <c r="PCQ58" s="54"/>
      <c r="PCY58" s="54"/>
      <c r="PDG58" s="54"/>
      <c r="PDO58" s="54"/>
      <c r="PDW58" s="54"/>
      <c r="PEE58" s="54"/>
      <c r="PEM58" s="54"/>
      <c r="PEU58" s="54"/>
      <c r="PFC58" s="54"/>
      <c r="PFK58" s="54"/>
      <c r="PFS58" s="54"/>
      <c r="PGA58" s="54"/>
      <c r="PGI58" s="54"/>
      <c r="PGQ58" s="54"/>
      <c r="PGY58" s="54"/>
      <c r="PHG58" s="54"/>
      <c r="PHO58" s="54"/>
      <c r="PHW58" s="54"/>
      <c r="PIE58" s="54"/>
      <c r="PIM58" s="54"/>
      <c r="PIU58" s="54"/>
      <c r="PJC58" s="54"/>
      <c r="PJK58" s="54"/>
      <c r="PJS58" s="54"/>
      <c r="PKA58" s="54"/>
      <c r="PKI58" s="54"/>
      <c r="PKQ58" s="54"/>
      <c r="PKY58" s="54"/>
      <c r="PLG58" s="54"/>
      <c r="PLO58" s="54"/>
      <c r="PLW58" s="54"/>
      <c r="PME58" s="54"/>
      <c r="PMM58" s="54"/>
      <c r="PMU58" s="54"/>
      <c r="PNC58" s="54"/>
      <c r="PNK58" s="54"/>
      <c r="PNS58" s="54"/>
      <c r="POA58" s="54"/>
      <c r="POI58" s="54"/>
      <c r="POQ58" s="54"/>
      <c r="POY58" s="54"/>
      <c r="PPG58" s="54"/>
      <c r="PPO58" s="54"/>
      <c r="PPW58" s="54"/>
      <c r="PQE58" s="54"/>
      <c r="PQM58" s="54"/>
      <c r="PQU58" s="54"/>
      <c r="PRC58" s="54"/>
      <c r="PRK58" s="54"/>
      <c r="PRS58" s="54"/>
      <c r="PSA58" s="54"/>
      <c r="PSI58" s="54"/>
      <c r="PSQ58" s="54"/>
      <c r="PSY58" s="54"/>
      <c r="PTG58" s="54"/>
      <c r="PTO58" s="54"/>
      <c r="PTW58" s="54"/>
      <c r="PUE58" s="54"/>
      <c r="PUM58" s="54"/>
      <c r="PUU58" s="54"/>
      <c r="PVC58" s="54"/>
      <c r="PVK58" s="54"/>
      <c r="PVS58" s="54"/>
      <c r="PWA58" s="54"/>
      <c r="PWI58" s="54"/>
      <c r="PWQ58" s="54"/>
      <c r="PWY58" s="54"/>
      <c r="PXG58" s="54"/>
      <c r="PXO58" s="54"/>
      <c r="PXW58" s="54"/>
      <c r="PYE58" s="54"/>
      <c r="PYM58" s="54"/>
      <c r="PYU58" s="54"/>
      <c r="PZC58" s="54"/>
      <c r="PZK58" s="54"/>
      <c r="PZS58" s="54"/>
      <c r="QAA58" s="54"/>
      <c r="QAI58" s="54"/>
      <c r="QAQ58" s="54"/>
      <c r="QAY58" s="54"/>
      <c r="QBG58" s="54"/>
      <c r="QBO58" s="54"/>
      <c r="QBW58" s="54"/>
      <c r="QCE58" s="54"/>
      <c r="QCM58" s="54"/>
      <c r="QCU58" s="54"/>
      <c r="QDC58" s="54"/>
      <c r="QDK58" s="54"/>
      <c r="QDS58" s="54"/>
      <c r="QEA58" s="54"/>
      <c r="QEI58" s="54"/>
      <c r="QEQ58" s="54"/>
      <c r="QEY58" s="54"/>
      <c r="QFG58" s="54"/>
      <c r="QFO58" s="54"/>
      <c r="QFW58" s="54"/>
      <c r="QGE58" s="54"/>
      <c r="QGM58" s="54"/>
      <c r="QGU58" s="54"/>
      <c r="QHC58" s="54"/>
      <c r="QHK58" s="54"/>
      <c r="QHS58" s="54"/>
      <c r="QIA58" s="54"/>
      <c r="QII58" s="54"/>
      <c r="QIQ58" s="54"/>
      <c r="QIY58" s="54"/>
      <c r="QJG58" s="54"/>
      <c r="QJO58" s="54"/>
      <c r="QJW58" s="54"/>
      <c r="QKE58" s="54"/>
      <c r="QKM58" s="54"/>
      <c r="QKU58" s="54"/>
      <c r="QLC58" s="54"/>
      <c r="QLK58" s="54"/>
      <c r="QLS58" s="54"/>
      <c r="QMA58" s="54"/>
      <c r="QMI58" s="54"/>
      <c r="QMQ58" s="54"/>
      <c r="QMY58" s="54"/>
      <c r="QNG58" s="54"/>
      <c r="QNO58" s="54"/>
      <c r="QNW58" s="54"/>
      <c r="QOE58" s="54"/>
      <c r="QOM58" s="54"/>
      <c r="QOU58" s="54"/>
      <c r="QPC58" s="54"/>
      <c r="QPK58" s="54"/>
      <c r="QPS58" s="54"/>
      <c r="QQA58" s="54"/>
      <c r="QQI58" s="54"/>
      <c r="QQQ58" s="54"/>
      <c r="QQY58" s="54"/>
      <c r="QRG58" s="54"/>
      <c r="QRO58" s="54"/>
      <c r="QRW58" s="54"/>
      <c r="QSE58" s="54"/>
      <c r="QSM58" s="54"/>
      <c r="QSU58" s="54"/>
      <c r="QTC58" s="54"/>
      <c r="QTK58" s="54"/>
      <c r="QTS58" s="54"/>
      <c r="QUA58" s="54"/>
      <c r="QUI58" s="54"/>
      <c r="QUQ58" s="54"/>
      <c r="QUY58" s="54"/>
      <c r="QVG58" s="54"/>
      <c r="QVO58" s="54"/>
      <c r="QVW58" s="54"/>
      <c r="QWE58" s="54"/>
      <c r="QWM58" s="54"/>
      <c r="QWU58" s="54"/>
      <c r="QXC58" s="54"/>
      <c r="QXK58" s="54"/>
      <c r="QXS58" s="54"/>
      <c r="QYA58" s="54"/>
      <c r="QYI58" s="54"/>
      <c r="QYQ58" s="54"/>
      <c r="QYY58" s="54"/>
      <c r="QZG58" s="54"/>
      <c r="QZO58" s="54"/>
      <c r="QZW58" s="54"/>
      <c r="RAE58" s="54"/>
      <c r="RAM58" s="54"/>
      <c r="RAU58" s="54"/>
      <c r="RBC58" s="54"/>
      <c r="RBK58" s="54"/>
      <c r="RBS58" s="54"/>
      <c r="RCA58" s="54"/>
      <c r="RCI58" s="54"/>
      <c r="RCQ58" s="54"/>
      <c r="RCY58" s="54"/>
      <c r="RDG58" s="54"/>
      <c r="RDO58" s="54"/>
      <c r="RDW58" s="54"/>
      <c r="REE58" s="54"/>
      <c r="REM58" s="54"/>
      <c r="REU58" s="54"/>
      <c r="RFC58" s="54"/>
      <c r="RFK58" s="54"/>
      <c r="RFS58" s="54"/>
      <c r="RGA58" s="54"/>
      <c r="RGI58" s="54"/>
      <c r="RGQ58" s="54"/>
      <c r="RGY58" s="54"/>
      <c r="RHG58" s="54"/>
      <c r="RHO58" s="54"/>
      <c r="RHW58" s="54"/>
      <c r="RIE58" s="54"/>
      <c r="RIM58" s="54"/>
      <c r="RIU58" s="54"/>
      <c r="RJC58" s="54"/>
      <c r="RJK58" s="54"/>
      <c r="RJS58" s="54"/>
      <c r="RKA58" s="54"/>
      <c r="RKI58" s="54"/>
      <c r="RKQ58" s="54"/>
      <c r="RKY58" s="54"/>
      <c r="RLG58" s="54"/>
      <c r="RLO58" s="54"/>
      <c r="RLW58" s="54"/>
      <c r="RME58" s="54"/>
      <c r="RMM58" s="54"/>
      <c r="RMU58" s="54"/>
      <c r="RNC58" s="54"/>
      <c r="RNK58" s="54"/>
      <c r="RNS58" s="54"/>
      <c r="ROA58" s="54"/>
      <c r="ROI58" s="54"/>
      <c r="ROQ58" s="54"/>
      <c r="ROY58" s="54"/>
      <c r="RPG58" s="54"/>
      <c r="RPO58" s="54"/>
      <c r="RPW58" s="54"/>
      <c r="RQE58" s="54"/>
      <c r="RQM58" s="54"/>
      <c r="RQU58" s="54"/>
      <c r="RRC58" s="54"/>
      <c r="RRK58" s="54"/>
      <c r="RRS58" s="54"/>
      <c r="RSA58" s="54"/>
      <c r="RSI58" s="54"/>
      <c r="RSQ58" s="54"/>
      <c r="RSY58" s="54"/>
      <c r="RTG58" s="54"/>
      <c r="RTO58" s="54"/>
      <c r="RTW58" s="54"/>
      <c r="RUE58" s="54"/>
      <c r="RUM58" s="54"/>
      <c r="RUU58" s="54"/>
      <c r="RVC58" s="54"/>
      <c r="RVK58" s="54"/>
      <c r="RVS58" s="54"/>
      <c r="RWA58" s="54"/>
      <c r="RWI58" s="54"/>
      <c r="RWQ58" s="54"/>
      <c r="RWY58" s="54"/>
      <c r="RXG58" s="54"/>
      <c r="RXO58" s="54"/>
      <c r="RXW58" s="54"/>
      <c r="RYE58" s="54"/>
      <c r="RYM58" s="54"/>
      <c r="RYU58" s="54"/>
      <c r="RZC58" s="54"/>
      <c r="RZK58" s="54"/>
      <c r="RZS58" s="54"/>
      <c r="SAA58" s="54"/>
      <c r="SAI58" s="54"/>
      <c r="SAQ58" s="54"/>
      <c r="SAY58" s="54"/>
      <c r="SBG58" s="54"/>
      <c r="SBO58" s="54"/>
      <c r="SBW58" s="54"/>
      <c r="SCE58" s="54"/>
      <c r="SCM58" s="54"/>
      <c r="SCU58" s="54"/>
      <c r="SDC58" s="54"/>
      <c r="SDK58" s="54"/>
      <c r="SDS58" s="54"/>
      <c r="SEA58" s="54"/>
      <c r="SEI58" s="54"/>
      <c r="SEQ58" s="54"/>
      <c r="SEY58" s="54"/>
      <c r="SFG58" s="54"/>
      <c r="SFO58" s="54"/>
      <c r="SFW58" s="54"/>
      <c r="SGE58" s="54"/>
      <c r="SGM58" s="54"/>
      <c r="SGU58" s="54"/>
      <c r="SHC58" s="54"/>
      <c r="SHK58" s="54"/>
      <c r="SHS58" s="54"/>
      <c r="SIA58" s="54"/>
      <c r="SII58" s="54"/>
      <c r="SIQ58" s="54"/>
      <c r="SIY58" s="54"/>
      <c r="SJG58" s="54"/>
      <c r="SJO58" s="54"/>
      <c r="SJW58" s="54"/>
      <c r="SKE58" s="54"/>
      <c r="SKM58" s="54"/>
      <c r="SKU58" s="54"/>
      <c r="SLC58" s="54"/>
      <c r="SLK58" s="54"/>
      <c r="SLS58" s="54"/>
      <c r="SMA58" s="54"/>
      <c r="SMI58" s="54"/>
      <c r="SMQ58" s="54"/>
      <c r="SMY58" s="54"/>
      <c r="SNG58" s="54"/>
      <c r="SNO58" s="54"/>
      <c r="SNW58" s="54"/>
      <c r="SOE58" s="54"/>
      <c r="SOM58" s="54"/>
      <c r="SOU58" s="54"/>
      <c r="SPC58" s="54"/>
      <c r="SPK58" s="54"/>
      <c r="SPS58" s="54"/>
      <c r="SQA58" s="54"/>
      <c r="SQI58" s="54"/>
      <c r="SQQ58" s="54"/>
      <c r="SQY58" s="54"/>
      <c r="SRG58" s="54"/>
      <c r="SRO58" s="54"/>
      <c r="SRW58" s="54"/>
      <c r="SSE58" s="54"/>
      <c r="SSM58" s="54"/>
      <c r="SSU58" s="54"/>
      <c r="STC58" s="54"/>
      <c r="STK58" s="54"/>
      <c r="STS58" s="54"/>
      <c r="SUA58" s="54"/>
      <c r="SUI58" s="54"/>
      <c r="SUQ58" s="54"/>
      <c r="SUY58" s="54"/>
      <c r="SVG58" s="54"/>
      <c r="SVO58" s="54"/>
      <c r="SVW58" s="54"/>
      <c r="SWE58" s="54"/>
      <c r="SWM58" s="54"/>
      <c r="SWU58" s="54"/>
      <c r="SXC58" s="54"/>
      <c r="SXK58" s="54"/>
      <c r="SXS58" s="54"/>
      <c r="SYA58" s="54"/>
      <c r="SYI58" s="54"/>
      <c r="SYQ58" s="54"/>
      <c r="SYY58" s="54"/>
      <c r="SZG58" s="54"/>
      <c r="SZO58" s="54"/>
      <c r="SZW58" s="54"/>
      <c r="TAE58" s="54"/>
      <c r="TAM58" s="54"/>
      <c r="TAU58" s="54"/>
      <c r="TBC58" s="54"/>
      <c r="TBK58" s="54"/>
      <c r="TBS58" s="54"/>
      <c r="TCA58" s="54"/>
      <c r="TCI58" s="54"/>
      <c r="TCQ58" s="54"/>
      <c r="TCY58" s="54"/>
      <c r="TDG58" s="54"/>
      <c r="TDO58" s="54"/>
      <c r="TDW58" s="54"/>
      <c r="TEE58" s="54"/>
      <c r="TEM58" s="54"/>
      <c r="TEU58" s="54"/>
      <c r="TFC58" s="54"/>
      <c r="TFK58" s="54"/>
      <c r="TFS58" s="54"/>
      <c r="TGA58" s="54"/>
      <c r="TGI58" s="54"/>
      <c r="TGQ58" s="54"/>
      <c r="TGY58" s="54"/>
      <c r="THG58" s="54"/>
      <c r="THO58" s="54"/>
      <c r="THW58" s="54"/>
      <c r="TIE58" s="54"/>
      <c r="TIM58" s="54"/>
      <c r="TIU58" s="54"/>
      <c r="TJC58" s="54"/>
      <c r="TJK58" s="54"/>
      <c r="TJS58" s="54"/>
      <c r="TKA58" s="54"/>
      <c r="TKI58" s="54"/>
      <c r="TKQ58" s="54"/>
      <c r="TKY58" s="54"/>
      <c r="TLG58" s="54"/>
      <c r="TLO58" s="54"/>
      <c r="TLW58" s="54"/>
      <c r="TME58" s="54"/>
      <c r="TMM58" s="54"/>
      <c r="TMU58" s="54"/>
      <c r="TNC58" s="54"/>
      <c r="TNK58" s="54"/>
      <c r="TNS58" s="54"/>
      <c r="TOA58" s="54"/>
      <c r="TOI58" s="54"/>
      <c r="TOQ58" s="54"/>
      <c r="TOY58" s="54"/>
      <c r="TPG58" s="54"/>
      <c r="TPO58" s="54"/>
      <c r="TPW58" s="54"/>
      <c r="TQE58" s="54"/>
      <c r="TQM58" s="54"/>
      <c r="TQU58" s="54"/>
      <c r="TRC58" s="54"/>
      <c r="TRK58" s="54"/>
      <c r="TRS58" s="54"/>
      <c r="TSA58" s="54"/>
      <c r="TSI58" s="54"/>
      <c r="TSQ58" s="54"/>
      <c r="TSY58" s="54"/>
      <c r="TTG58" s="54"/>
      <c r="TTO58" s="54"/>
      <c r="TTW58" s="54"/>
      <c r="TUE58" s="54"/>
      <c r="TUM58" s="54"/>
      <c r="TUU58" s="54"/>
      <c r="TVC58" s="54"/>
      <c r="TVK58" s="54"/>
      <c r="TVS58" s="54"/>
      <c r="TWA58" s="54"/>
      <c r="TWI58" s="54"/>
      <c r="TWQ58" s="54"/>
      <c r="TWY58" s="54"/>
      <c r="TXG58" s="54"/>
      <c r="TXO58" s="54"/>
      <c r="TXW58" s="54"/>
      <c r="TYE58" s="54"/>
      <c r="TYM58" s="54"/>
      <c r="TYU58" s="54"/>
      <c r="TZC58" s="54"/>
      <c r="TZK58" s="54"/>
      <c r="TZS58" s="54"/>
      <c r="UAA58" s="54"/>
      <c r="UAI58" s="54"/>
      <c r="UAQ58" s="54"/>
      <c r="UAY58" s="54"/>
      <c r="UBG58" s="54"/>
      <c r="UBO58" s="54"/>
      <c r="UBW58" s="54"/>
      <c r="UCE58" s="54"/>
      <c r="UCM58" s="54"/>
      <c r="UCU58" s="54"/>
      <c r="UDC58" s="54"/>
      <c r="UDK58" s="54"/>
      <c r="UDS58" s="54"/>
      <c r="UEA58" s="54"/>
      <c r="UEI58" s="54"/>
      <c r="UEQ58" s="54"/>
      <c r="UEY58" s="54"/>
      <c r="UFG58" s="54"/>
      <c r="UFO58" s="54"/>
      <c r="UFW58" s="54"/>
      <c r="UGE58" s="54"/>
      <c r="UGM58" s="54"/>
      <c r="UGU58" s="54"/>
      <c r="UHC58" s="54"/>
      <c r="UHK58" s="54"/>
      <c r="UHS58" s="54"/>
      <c r="UIA58" s="54"/>
      <c r="UII58" s="54"/>
      <c r="UIQ58" s="54"/>
      <c r="UIY58" s="54"/>
      <c r="UJG58" s="54"/>
      <c r="UJO58" s="54"/>
      <c r="UJW58" s="54"/>
      <c r="UKE58" s="54"/>
      <c r="UKM58" s="54"/>
      <c r="UKU58" s="54"/>
      <c r="ULC58" s="54"/>
      <c r="ULK58" s="54"/>
      <c r="ULS58" s="54"/>
      <c r="UMA58" s="54"/>
      <c r="UMI58" s="54"/>
      <c r="UMQ58" s="54"/>
      <c r="UMY58" s="54"/>
      <c r="UNG58" s="54"/>
      <c r="UNO58" s="54"/>
      <c r="UNW58" s="54"/>
      <c r="UOE58" s="54"/>
      <c r="UOM58" s="54"/>
      <c r="UOU58" s="54"/>
      <c r="UPC58" s="54"/>
      <c r="UPK58" s="54"/>
      <c r="UPS58" s="54"/>
      <c r="UQA58" s="54"/>
      <c r="UQI58" s="54"/>
      <c r="UQQ58" s="54"/>
      <c r="UQY58" s="54"/>
      <c r="URG58" s="54"/>
      <c r="URO58" s="54"/>
      <c r="URW58" s="54"/>
      <c r="USE58" s="54"/>
      <c r="USM58" s="54"/>
      <c r="USU58" s="54"/>
      <c r="UTC58" s="54"/>
      <c r="UTK58" s="54"/>
      <c r="UTS58" s="54"/>
      <c r="UUA58" s="54"/>
      <c r="UUI58" s="54"/>
      <c r="UUQ58" s="54"/>
      <c r="UUY58" s="54"/>
      <c r="UVG58" s="54"/>
      <c r="UVO58" s="54"/>
      <c r="UVW58" s="54"/>
      <c r="UWE58" s="54"/>
      <c r="UWM58" s="54"/>
      <c r="UWU58" s="54"/>
      <c r="UXC58" s="54"/>
      <c r="UXK58" s="54"/>
      <c r="UXS58" s="54"/>
      <c r="UYA58" s="54"/>
      <c r="UYI58" s="54"/>
      <c r="UYQ58" s="54"/>
      <c r="UYY58" s="54"/>
      <c r="UZG58" s="54"/>
      <c r="UZO58" s="54"/>
      <c r="UZW58" s="54"/>
      <c r="VAE58" s="54"/>
      <c r="VAM58" s="54"/>
      <c r="VAU58" s="54"/>
      <c r="VBC58" s="54"/>
      <c r="VBK58" s="54"/>
      <c r="VBS58" s="54"/>
      <c r="VCA58" s="54"/>
      <c r="VCI58" s="54"/>
      <c r="VCQ58" s="54"/>
      <c r="VCY58" s="54"/>
      <c r="VDG58" s="54"/>
      <c r="VDO58" s="54"/>
      <c r="VDW58" s="54"/>
      <c r="VEE58" s="54"/>
      <c r="VEM58" s="54"/>
      <c r="VEU58" s="54"/>
      <c r="VFC58" s="54"/>
      <c r="VFK58" s="54"/>
      <c r="VFS58" s="54"/>
      <c r="VGA58" s="54"/>
      <c r="VGI58" s="54"/>
      <c r="VGQ58" s="54"/>
      <c r="VGY58" s="54"/>
      <c r="VHG58" s="54"/>
      <c r="VHO58" s="54"/>
      <c r="VHW58" s="54"/>
      <c r="VIE58" s="54"/>
      <c r="VIM58" s="54"/>
      <c r="VIU58" s="54"/>
      <c r="VJC58" s="54"/>
      <c r="VJK58" s="54"/>
      <c r="VJS58" s="54"/>
      <c r="VKA58" s="54"/>
      <c r="VKI58" s="54"/>
      <c r="VKQ58" s="54"/>
      <c r="VKY58" s="54"/>
      <c r="VLG58" s="54"/>
      <c r="VLO58" s="54"/>
      <c r="VLW58" s="54"/>
      <c r="VME58" s="54"/>
      <c r="VMM58" s="54"/>
      <c r="VMU58" s="54"/>
      <c r="VNC58" s="54"/>
      <c r="VNK58" s="54"/>
      <c r="VNS58" s="54"/>
      <c r="VOA58" s="54"/>
      <c r="VOI58" s="54"/>
      <c r="VOQ58" s="54"/>
      <c r="VOY58" s="54"/>
      <c r="VPG58" s="54"/>
      <c r="VPO58" s="54"/>
      <c r="VPW58" s="54"/>
      <c r="VQE58" s="54"/>
      <c r="VQM58" s="54"/>
      <c r="VQU58" s="54"/>
      <c r="VRC58" s="54"/>
      <c r="VRK58" s="54"/>
      <c r="VRS58" s="54"/>
      <c r="VSA58" s="54"/>
      <c r="VSI58" s="54"/>
      <c r="VSQ58" s="54"/>
      <c r="VSY58" s="54"/>
      <c r="VTG58" s="54"/>
      <c r="VTO58" s="54"/>
      <c r="VTW58" s="54"/>
      <c r="VUE58" s="54"/>
      <c r="VUM58" s="54"/>
      <c r="VUU58" s="54"/>
      <c r="VVC58" s="54"/>
      <c r="VVK58" s="54"/>
      <c r="VVS58" s="54"/>
      <c r="VWA58" s="54"/>
      <c r="VWI58" s="54"/>
      <c r="VWQ58" s="54"/>
      <c r="VWY58" s="54"/>
      <c r="VXG58" s="54"/>
      <c r="VXO58" s="54"/>
      <c r="VXW58" s="54"/>
      <c r="VYE58" s="54"/>
      <c r="VYM58" s="54"/>
      <c r="VYU58" s="54"/>
      <c r="VZC58" s="54"/>
      <c r="VZK58" s="54"/>
      <c r="VZS58" s="54"/>
      <c r="WAA58" s="54"/>
      <c r="WAI58" s="54"/>
      <c r="WAQ58" s="54"/>
      <c r="WAY58" s="54"/>
      <c r="WBG58" s="54"/>
      <c r="WBO58" s="54"/>
      <c r="WBW58" s="54"/>
      <c r="WCE58" s="54"/>
      <c r="WCM58" s="54"/>
      <c r="WCU58" s="54"/>
      <c r="WDC58" s="54"/>
      <c r="WDK58" s="54"/>
      <c r="WDS58" s="54"/>
      <c r="WEA58" s="54"/>
      <c r="WEI58" s="54"/>
      <c r="WEQ58" s="54"/>
      <c r="WEY58" s="54"/>
      <c r="WFG58" s="54"/>
      <c r="WFO58" s="54"/>
      <c r="WFW58" s="54"/>
      <c r="WGE58" s="54"/>
      <c r="WGM58" s="54"/>
      <c r="WGU58" s="54"/>
      <c r="WHC58" s="54"/>
      <c r="WHK58" s="54"/>
      <c r="WHS58" s="54"/>
      <c r="WIA58" s="54"/>
      <c r="WII58" s="54"/>
      <c r="WIQ58" s="54"/>
      <c r="WIY58" s="54"/>
      <c r="WJG58" s="54"/>
      <c r="WJO58" s="54"/>
      <c r="WJW58" s="54"/>
      <c r="WKE58" s="54"/>
      <c r="WKM58" s="54"/>
      <c r="WKU58" s="54"/>
      <c r="WLC58" s="54"/>
      <c r="WLK58" s="54"/>
      <c r="WLS58" s="54"/>
      <c r="WMA58" s="54"/>
      <c r="WMI58" s="54"/>
      <c r="WMQ58" s="54"/>
      <c r="WMY58" s="54"/>
      <c r="WNG58" s="54"/>
      <c r="WNO58" s="54"/>
      <c r="WNW58" s="54"/>
      <c r="WOE58" s="54"/>
      <c r="WOM58" s="54"/>
      <c r="WOU58" s="54"/>
      <c r="WPC58" s="54"/>
      <c r="WPK58" s="54"/>
      <c r="WPS58" s="54"/>
      <c r="WQA58" s="54"/>
      <c r="WQI58" s="54"/>
      <c r="WQQ58" s="54"/>
      <c r="WQY58" s="54"/>
      <c r="WRG58" s="54"/>
      <c r="WRO58" s="54"/>
      <c r="WRW58" s="54"/>
      <c r="WSE58" s="54"/>
      <c r="WSM58" s="54"/>
      <c r="WSU58" s="54"/>
      <c r="WTC58" s="54"/>
      <c r="WTK58" s="54"/>
      <c r="WTS58" s="54"/>
      <c r="WUA58" s="54"/>
      <c r="WUI58" s="54"/>
      <c r="WUQ58" s="54"/>
      <c r="WUY58" s="54"/>
      <c r="WVG58" s="54"/>
      <c r="WVO58" s="54"/>
      <c r="WVW58" s="54"/>
      <c r="WWE58" s="54"/>
      <c r="WWM58" s="54"/>
      <c r="WWU58" s="54"/>
      <c r="WXC58" s="54"/>
      <c r="WXK58" s="54"/>
      <c r="WXS58" s="54"/>
      <c r="WYA58" s="54"/>
      <c r="WYI58" s="54"/>
      <c r="WYQ58" s="54"/>
      <c r="WYY58" s="54"/>
      <c r="WZG58" s="54"/>
      <c r="WZO58" s="54"/>
      <c r="WZW58" s="54"/>
      <c r="XAE58" s="54"/>
      <c r="XAM58" s="54"/>
      <c r="XAU58" s="54"/>
      <c r="XBC58" s="54"/>
      <c r="XBK58" s="54"/>
      <c r="XBS58" s="54"/>
      <c r="XCA58" s="54"/>
      <c r="XCI58" s="54"/>
      <c r="XCQ58" s="54"/>
      <c r="XCY58" s="54"/>
      <c r="XDG58" s="54"/>
      <c r="XDO58" s="54"/>
      <c r="XDW58" s="54"/>
      <c r="XEE58" s="54"/>
    </row>
    <row r="59" spans="1:1023 1031:2047 2055:3071 3079:4095 4103:5119 5127:6143 6151:7167 7175:8191 8199:9215 9223:10239 10247:11263 11271:12287 12295:13311 13319:14335 14343:15359 15367:16359">
      <c r="A59" s="43"/>
      <c r="B59" s="18"/>
      <c r="C59" s="18"/>
      <c r="D59" s="18"/>
      <c r="E59" s="18"/>
      <c r="F59" s="83"/>
      <c r="G59" s="44"/>
      <c r="H59" s="90"/>
      <c r="I59" s="87"/>
      <c r="J59" s="18"/>
      <c r="K59" s="45"/>
      <c r="L59" s="98"/>
      <c r="M59" s="44"/>
      <c r="N59" s="45"/>
      <c r="O59" s="45"/>
      <c r="P59" s="18"/>
      <c r="Q59" s="21"/>
      <c r="R59" s="106"/>
      <c r="S59" s="106"/>
      <c r="T59" s="18"/>
      <c r="U59" s="18"/>
      <c r="V59" s="15" t="s">
        <v>103</v>
      </c>
      <c r="W59" s="15">
        <v>43454</v>
      </c>
      <c r="X59" s="28">
        <v>12467</v>
      </c>
      <c r="Y59" s="15" t="s">
        <v>197</v>
      </c>
      <c r="Z59" s="29">
        <v>43512</v>
      </c>
      <c r="AA59" s="15">
        <v>43877</v>
      </c>
      <c r="AB59" s="30" t="s">
        <v>100</v>
      </c>
      <c r="AC59" s="30" t="s">
        <v>100</v>
      </c>
      <c r="AD59" s="108">
        <v>0</v>
      </c>
      <c r="AE59" s="108">
        <v>0</v>
      </c>
      <c r="AF59" s="30" t="s">
        <v>100</v>
      </c>
      <c r="AG59" s="31" t="s">
        <v>100</v>
      </c>
      <c r="AH59" s="108">
        <v>0</v>
      </c>
      <c r="AI59" s="114">
        <f t="shared" si="0"/>
        <v>0</v>
      </c>
      <c r="AJ59" s="118">
        <f>234419.97+19535</f>
        <v>253954.97</v>
      </c>
      <c r="AK59" s="118">
        <v>0</v>
      </c>
      <c r="AL59" s="125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18"/>
      <c r="KA59" s="54"/>
      <c r="KI59" s="54"/>
      <c r="KQ59" s="54"/>
      <c r="KY59" s="54"/>
      <c r="LG59" s="54"/>
      <c r="LO59" s="54"/>
      <c r="LW59" s="54"/>
      <c r="ME59" s="54"/>
      <c r="MM59" s="54"/>
      <c r="MU59" s="54"/>
      <c r="NC59" s="54"/>
      <c r="NK59" s="54"/>
      <c r="NS59" s="54"/>
      <c r="OA59" s="54"/>
      <c r="OI59" s="54"/>
      <c r="OQ59" s="54"/>
      <c r="OY59" s="54"/>
      <c r="PG59" s="54"/>
      <c r="PO59" s="54"/>
      <c r="PW59" s="54"/>
      <c r="QE59" s="54"/>
      <c r="QM59" s="54"/>
      <c r="QU59" s="54"/>
      <c r="RC59" s="54"/>
      <c r="RK59" s="54"/>
      <c r="RS59" s="54"/>
      <c r="SA59" s="54"/>
      <c r="SI59" s="54"/>
      <c r="SQ59" s="54"/>
      <c r="SY59" s="54"/>
      <c r="TG59" s="54"/>
      <c r="TO59" s="54"/>
      <c r="TW59" s="54"/>
      <c r="UE59" s="54"/>
      <c r="UM59" s="54"/>
      <c r="UU59" s="54"/>
      <c r="VC59" s="54"/>
      <c r="VK59" s="54"/>
      <c r="VS59" s="54"/>
      <c r="WA59" s="54"/>
      <c r="WI59" s="54"/>
      <c r="WQ59" s="54"/>
      <c r="WY59" s="54"/>
      <c r="XG59" s="54"/>
      <c r="XO59" s="54"/>
      <c r="XW59" s="54"/>
      <c r="YE59" s="54"/>
      <c r="YM59" s="54"/>
      <c r="YU59" s="54"/>
      <c r="ZC59" s="54"/>
      <c r="ZK59" s="54"/>
      <c r="ZS59" s="54"/>
      <c r="AAA59" s="54"/>
      <c r="AAI59" s="54"/>
      <c r="AAQ59" s="54"/>
      <c r="AAY59" s="54"/>
      <c r="ABG59" s="54"/>
      <c r="ABO59" s="54"/>
      <c r="ABW59" s="54"/>
      <c r="ACE59" s="54"/>
      <c r="ACM59" s="54"/>
      <c r="ACU59" s="54"/>
      <c r="ADC59" s="54"/>
      <c r="ADK59" s="54"/>
      <c r="ADS59" s="54"/>
      <c r="AEA59" s="54"/>
      <c r="AEI59" s="54"/>
      <c r="AEQ59" s="54"/>
      <c r="AEY59" s="54"/>
      <c r="AFG59" s="54"/>
      <c r="AFO59" s="54"/>
      <c r="AFW59" s="54"/>
      <c r="AGE59" s="54"/>
      <c r="AGM59" s="54"/>
      <c r="AGU59" s="54"/>
      <c r="AHC59" s="54"/>
      <c r="AHK59" s="54"/>
      <c r="AHS59" s="54"/>
      <c r="AIA59" s="54"/>
      <c r="AII59" s="54"/>
      <c r="AIQ59" s="54"/>
      <c r="AIY59" s="54"/>
      <c r="AJG59" s="54"/>
      <c r="AJO59" s="54"/>
      <c r="AJW59" s="54"/>
      <c r="AKE59" s="54"/>
      <c r="AKM59" s="54"/>
      <c r="AKU59" s="54"/>
      <c r="ALC59" s="54"/>
      <c r="ALK59" s="54"/>
      <c r="ALS59" s="54"/>
      <c r="AMA59" s="54"/>
      <c r="AMI59" s="54"/>
      <c r="AMQ59" s="54"/>
      <c r="AMY59" s="54"/>
      <c r="ANG59" s="54"/>
      <c r="ANO59" s="54"/>
      <c r="ANW59" s="54"/>
      <c r="AOE59" s="54"/>
      <c r="AOM59" s="54"/>
      <c r="AOU59" s="54"/>
      <c r="APC59" s="54"/>
      <c r="APK59" s="54"/>
      <c r="APS59" s="54"/>
      <c r="AQA59" s="54"/>
      <c r="AQI59" s="54"/>
      <c r="AQQ59" s="54"/>
      <c r="AQY59" s="54"/>
      <c r="ARG59" s="54"/>
      <c r="ARO59" s="54"/>
      <c r="ARW59" s="54"/>
      <c r="ASE59" s="54"/>
      <c r="ASM59" s="54"/>
      <c r="ASU59" s="54"/>
      <c r="ATC59" s="54"/>
      <c r="ATK59" s="54"/>
      <c r="ATS59" s="54"/>
      <c r="AUA59" s="54"/>
      <c r="AUI59" s="54"/>
      <c r="AUQ59" s="54"/>
      <c r="AUY59" s="54"/>
      <c r="AVG59" s="54"/>
      <c r="AVO59" s="54"/>
      <c r="AVW59" s="54"/>
      <c r="AWE59" s="54"/>
      <c r="AWM59" s="54"/>
      <c r="AWU59" s="54"/>
      <c r="AXC59" s="54"/>
      <c r="AXK59" s="54"/>
      <c r="AXS59" s="54"/>
      <c r="AYA59" s="54"/>
      <c r="AYI59" s="54"/>
      <c r="AYQ59" s="54"/>
      <c r="AYY59" s="54"/>
      <c r="AZG59" s="54"/>
      <c r="AZO59" s="54"/>
      <c r="AZW59" s="54"/>
      <c r="BAE59" s="54"/>
      <c r="BAM59" s="54"/>
      <c r="BAU59" s="54"/>
      <c r="BBC59" s="54"/>
      <c r="BBK59" s="54"/>
      <c r="BBS59" s="54"/>
      <c r="BCA59" s="54"/>
      <c r="BCI59" s="54"/>
      <c r="BCQ59" s="54"/>
      <c r="BCY59" s="54"/>
      <c r="BDG59" s="54"/>
      <c r="BDO59" s="54"/>
      <c r="BDW59" s="54"/>
      <c r="BEE59" s="54"/>
      <c r="BEM59" s="54"/>
      <c r="BEU59" s="54"/>
      <c r="BFC59" s="54"/>
      <c r="BFK59" s="54"/>
      <c r="BFS59" s="54"/>
      <c r="BGA59" s="54"/>
      <c r="BGI59" s="54"/>
      <c r="BGQ59" s="54"/>
      <c r="BGY59" s="54"/>
      <c r="BHG59" s="54"/>
      <c r="BHO59" s="54"/>
      <c r="BHW59" s="54"/>
      <c r="BIE59" s="54"/>
      <c r="BIM59" s="54"/>
      <c r="BIU59" s="54"/>
      <c r="BJC59" s="54"/>
      <c r="BJK59" s="54"/>
      <c r="BJS59" s="54"/>
      <c r="BKA59" s="54"/>
      <c r="BKI59" s="54"/>
      <c r="BKQ59" s="54"/>
      <c r="BKY59" s="54"/>
      <c r="BLG59" s="54"/>
      <c r="BLO59" s="54"/>
      <c r="BLW59" s="54"/>
      <c r="BME59" s="54"/>
      <c r="BMM59" s="54"/>
      <c r="BMU59" s="54"/>
      <c r="BNC59" s="54"/>
      <c r="BNK59" s="54"/>
      <c r="BNS59" s="54"/>
      <c r="BOA59" s="54"/>
      <c r="BOI59" s="54"/>
      <c r="BOQ59" s="54"/>
      <c r="BOY59" s="54"/>
      <c r="BPG59" s="54"/>
      <c r="BPO59" s="54"/>
      <c r="BPW59" s="54"/>
      <c r="BQE59" s="54"/>
      <c r="BQM59" s="54"/>
      <c r="BQU59" s="54"/>
      <c r="BRC59" s="54"/>
      <c r="BRK59" s="54"/>
      <c r="BRS59" s="54"/>
      <c r="BSA59" s="54"/>
      <c r="BSI59" s="54"/>
      <c r="BSQ59" s="54"/>
      <c r="BSY59" s="54"/>
      <c r="BTG59" s="54"/>
      <c r="BTO59" s="54"/>
      <c r="BTW59" s="54"/>
      <c r="BUE59" s="54"/>
      <c r="BUM59" s="54"/>
      <c r="BUU59" s="54"/>
      <c r="BVC59" s="54"/>
      <c r="BVK59" s="54"/>
      <c r="BVS59" s="54"/>
      <c r="BWA59" s="54"/>
      <c r="BWI59" s="54"/>
      <c r="BWQ59" s="54"/>
      <c r="BWY59" s="54"/>
      <c r="BXG59" s="54"/>
      <c r="BXO59" s="54"/>
      <c r="BXW59" s="54"/>
      <c r="BYE59" s="54"/>
      <c r="BYM59" s="54"/>
      <c r="BYU59" s="54"/>
      <c r="BZC59" s="54"/>
      <c r="BZK59" s="54"/>
      <c r="BZS59" s="54"/>
      <c r="CAA59" s="54"/>
      <c r="CAI59" s="54"/>
      <c r="CAQ59" s="54"/>
      <c r="CAY59" s="54"/>
      <c r="CBG59" s="54"/>
      <c r="CBO59" s="54"/>
      <c r="CBW59" s="54"/>
      <c r="CCE59" s="54"/>
      <c r="CCM59" s="54"/>
      <c r="CCU59" s="54"/>
      <c r="CDC59" s="54"/>
      <c r="CDK59" s="54"/>
      <c r="CDS59" s="54"/>
      <c r="CEA59" s="54"/>
      <c r="CEI59" s="54"/>
      <c r="CEQ59" s="54"/>
      <c r="CEY59" s="54"/>
      <c r="CFG59" s="54"/>
      <c r="CFO59" s="54"/>
      <c r="CFW59" s="54"/>
      <c r="CGE59" s="54"/>
      <c r="CGM59" s="54"/>
      <c r="CGU59" s="54"/>
      <c r="CHC59" s="54"/>
      <c r="CHK59" s="54"/>
      <c r="CHS59" s="54"/>
      <c r="CIA59" s="54"/>
      <c r="CII59" s="54"/>
      <c r="CIQ59" s="54"/>
      <c r="CIY59" s="54"/>
      <c r="CJG59" s="54"/>
      <c r="CJO59" s="54"/>
      <c r="CJW59" s="54"/>
      <c r="CKE59" s="54"/>
      <c r="CKM59" s="54"/>
      <c r="CKU59" s="54"/>
      <c r="CLC59" s="54"/>
      <c r="CLK59" s="54"/>
      <c r="CLS59" s="54"/>
      <c r="CMA59" s="54"/>
      <c r="CMI59" s="54"/>
      <c r="CMQ59" s="54"/>
      <c r="CMY59" s="54"/>
      <c r="CNG59" s="54"/>
      <c r="CNO59" s="54"/>
      <c r="CNW59" s="54"/>
      <c r="COE59" s="54"/>
      <c r="COM59" s="54"/>
      <c r="COU59" s="54"/>
      <c r="CPC59" s="54"/>
      <c r="CPK59" s="54"/>
      <c r="CPS59" s="54"/>
      <c r="CQA59" s="54"/>
      <c r="CQI59" s="54"/>
      <c r="CQQ59" s="54"/>
      <c r="CQY59" s="54"/>
      <c r="CRG59" s="54"/>
      <c r="CRO59" s="54"/>
      <c r="CRW59" s="54"/>
      <c r="CSE59" s="54"/>
      <c r="CSM59" s="54"/>
      <c r="CSU59" s="54"/>
      <c r="CTC59" s="54"/>
      <c r="CTK59" s="54"/>
      <c r="CTS59" s="54"/>
      <c r="CUA59" s="54"/>
      <c r="CUI59" s="54"/>
      <c r="CUQ59" s="54"/>
      <c r="CUY59" s="54"/>
      <c r="CVG59" s="54"/>
      <c r="CVO59" s="54"/>
      <c r="CVW59" s="54"/>
      <c r="CWE59" s="54"/>
      <c r="CWM59" s="54"/>
      <c r="CWU59" s="54"/>
      <c r="CXC59" s="54"/>
      <c r="CXK59" s="54"/>
      <c r="CXS59" s="54"/>
      <c r="CYA59" s="54"/>
      <c r="CYI59" s="54"/>
      <c r="CYQ59" s="54"/>
      <c r="CYY59" s="54"/>
      <c r="CZG59" s="54"/>
      <c r="CZO59" s="54"/>
      <c r="CZW59" s="54"/>
      <c r="DAE59" s="54"/>
      <c r="DAM59" s="54"/>
      <c r="DAU59" s="54"/>
      <c r="DBC59" s="54"/>
      <c r="DBK59" s="54"/>
      <c r="DBS59" s="54"/>
      <c r="DCA59" s="54"/>
      <c r="DCI59" s="54"/>
      <c r="DCQ59" s="54"/>
      <c r="DCY59" s="54"/>
      <c r="DDG59" s="54"/>
      <c r="DDO59" s="54"/>
      <c r="DDW59" s="54"/>
      <c r="DEE59" s="54"/>
      <c r="DEM59" s="54"/>
      <c r="DEU59" s="54"/>
      <c r="DFC59" s="54"/>
      <c r="DFK59" s="54"/>
      <c r="DFS59" s="54"/>
      <c r="DGA59" s="54"/>
      <c r="DGI59" s="54"/>
      <c r="DGQ59" s="54"/>
      <c r="DGY59" s="54"/>
      <c r="DHG59" s="54"/>
      <c r="DHO59" s="54"/>
      <c r="DHW59" s="54"/>
      <c r="DIE59" s="54"/>
      <c r="DIM59" s="54"/>
      <c r="DIU59" s="54"/>
      <c r="DJC59" s="54"/>
      <c r="DJK59" s="54"/>
      <c r="DJS59" s="54"/>
      <c r="DKA59" s="54"/>
      <c r="DKI59" s="54"/>
      <c r="DKQ59" s="54"/>
      <c r="DKY59" s="54"/>
      <c r="DLG59" s="54"/>
      <c r="DLO59" s="54"/>
      <c r="DLW59" s="54"/>
      <c r="DME59" s="54"/>
      <c r="DMM59" s="54"/>
      <c r="DMU59" s="54"/>
      <c r="DNC59" s="54"/>
      <c r="DNK59" s="54"/>
      <c r="DNS59" s="54"/>
      <c r="DOA59" s="54"/>
      <c r="DOI59" s="54"/>
      <c r="DOQ59" s="54"/>
      <c r="DOY59" s="54"/>
      <c r="DPG59" s="54"/>
      <c r="DPO59" s="54"/>
      <c r="DPW59" s="54"/>
      <c r="DQE59" s="54"/>
      <c r="DQM59" s="54"/>
      <c r="DQU59" s="54"/>
      <c r="DRC59" s="54"/>
      <c r="DRK59" s="54"/>
      <c r="DRS59" s="54"/>
      <c r="DSA59" s="54"/>
      <c r="DSI59" s="54"/>
      <c r="DSQ59" s="54"/>
      <c r="DSY59" s="54"/>
      <c r="DTG59" s="54"/>
      <c r="DTO59" s="54"/>
      <c r="DTW59" s="54"/>
      <c r="DUE59" s="54"/>
      <c r="DUM59" s="54"/>
      <c r="DUU59" s="54"/>
      <c r="DVC59" s="54"/>
      <c r="DVK59" s="54"/>
      <c r="DVS59" s="54"/>
      <c r="DWA59" s="54"/>
      <c r="DWI59" s="54"/>
      <c r="DWQ59" s="54"/>
      <c r="DWY59" s="54"/>
      <c r="DXG59" s="54"/>
      <c r="DXO59" s="54"/>
      <c r="DXW59" s="54"/>
      <c r="DYE59" s="54"/>
      <c r="DYM59" s="54"/>
      <c r="DYU59" s="54"/>
      <c r="DZC59" s="54"/>
      <c r="DZK59" s="54"/>
      <c r="DZS59" s="54"/>
      <c r="EAA59" s="54"/>
      <c r="EAI59" s="54"/>
      <c r="EAQ59" s="54"/>
      <c r="EAY59" s="54"/>
      <c r="EBG59" s="54"/>
      <c r="EBO59" s="54"/>
      <c r="EBW59" s="54"/>
      <c r="ECE59" s="54"/>
      <c r="ECM59" s="54"/>
      <c r="ECU59" s="54"/>
      <c r="EDC59" s="54"/>
      <c r="EDK59" s="54"/>
      <c r="EDS59" s="54"/>
      <c r="EEA59" s="54"/>
      <c r="EEI59" s="54"/>
      <c r="EEQ59" s="54"/>
      <c r="EEY59" s="54"/>
      <c r="EFG59" s="54"/>
      <c r="EFO59" s="54"/>
      <c r="EFW59" s="54"/>
      <c r="EGE59" s="54"/>
      <c r="EGM59" s="54"/>
      <c r="EGU59" s="54"/>
      <c r="EHC59" s="54"/>
      <c r="EHK59" s="54"/>
      <c r="EHS59" s="54"/>
      <c r="EIA59" s="54"/>
      <c r="EII59" s="54"/>
      <c r="EIQ59" s="54"/>
      <c r="EIY59" s="54"/>
      <c r="EJG59" s="54"/>
      <c r="EJO59" s="54"/>
      <c r="EJW59" s="54"/>
      <c r="EKE59" s="54"/>
      <c r="EKM59" s="54"/>
      <c r="EKU59" s="54"/>
      <c r="ELC59" s="54"/>
      <c r="ELK59" s="54"/>
      <c r="ELS59" s="54"/>
      <c r="EMA59" s="54"/>
      <c r="EMI59" s="54"/>
      <c r="EMQ59" s="54"/>
      <c r="EMY59" s="54"/>
      <c r="ENG59" s="54"/>
      <c r="ENO59" s="54"/>
      <c r="ENW59" s="54"/>
      <c r="EOE59" s="54"/>
      <c r="EOM59" s="54"/>
      <c r="EOU59" s="54"/>
      <c r="EPC59" s="54"/>
      <c r="EPK59" s="54"/>
      <c r="EPS59" s="54"/>
      <c r="EQA59" s="54"/>
      <c r="EQI59" s="54"/>
      <c r="EQQ59" s="54"/>
      <c r="EQY59" s="54"/>
      <c r="ERG59" s="54"/>
      <c r="ERO59" s="54"/>
      <c r="ERW59" s="54"/>
      <c r="ESE59" s="54"/>
      <c r="ESM59" s="54"/>
      <c r="ESU59" s="54"/>
      <c r="ETC59" s="54"/>
      <c r="ETK59" s="54"/>
      <c r="ETS59" s="54"/>
      <c r="EUA59" s="54"/>
      <c r="EUI59" s="54"/>
      <c r="EUQ59" s="54"/>
      <c r="EUY59" s="54"/>
      <c r="EVG59" s="54"/>
      <c r="EVO59" s="54"/>
      <c r="EVW59" s="54"/>
      <c r="EWE59" s="54"/>
      <c r="EWM59" s="54"/>
      <c r="EWU59" s="54"/>
      <c r="EXC59" s="54"/>
      <c r="EXK59" s="54"/>
      <c r="EXS59" s="54"/>
      <c r="EYA59" s="54"/>
      <c r="EYI59" s="54"/>
      <c r="EYQ59" s="54"/>
      <c r="EYY59" s="54"/>
      <c r="EZG59" s="54"/>
      <c r="EZO59" s="54"/>
      <c r="EZW59" s="54"/>
      <c r="FAE59" s="54"/>
      <c r="FAM59" s="54"/>
      <c r="FAU59" s="54"/>
      <c r="FBC59" s="54"/>
      <c r="FBK59" s="54"/>
      <c r="FBS59" s="54"/>
      <c r="FCA59" s="54"/>
      <c r="FCI59" s="54"/>
      <c r="FCQ59" s="54"/>
      <c r="FCY59" s="54"/>
      <c r="FDG59" s="54"/>
      <c r="FDO59" s="54"/>
      <c r="FDW59" s="54"/>
      <c r="FEE59" s="54"/>
      <c r="FEM59" s="54"/>
      <c r="FEU59" s="54"/>
      <c r="FFC59" s="54"/>
      <c r="FFK59" s="54"/>
      <c r="FFS59" s="54"/>
      <c r="FGA59" s="54"/>
      <c r="FGI59" s="54"/>
      <c r="FGQ59" s="54"/>
      <c r="FGY59" s="54"/>
      <c r="FHG59" s="54"/>
      <c r="FHO59" s="54"/>
      <c r="FHW59" s="54"/>
      <c r="FIE59" s="54"/>
      <c r="FIM59" s="54"/>
      <c r="FIU59" s="54"/>
      <c r="FJC59" s="54"/>
      <c r="FJK59" s="54"/>
      <c r="FJS59" s="54"/>
      <c r="FKA59" s="54"/>
      <c r="FKI59" s="54"/>
      <c r="FKQ59" s="54"/>
      <c r="FKY59" s="54"/>
      <c r="FLG59" s="54"/>
      <c r="FLO59" s="54"/>
      <c r="FLW59" s="54"/>
      <c r="FME59" s="54"/>
      <c r="FMM59" s="54"/>
      <c r="FMU59" s="54"/>
      <c r="FNC59" s="54"/>
      <c r="FNK59" s="54"/>
      <c r="FNS59" s="54"/>
      <c r="FOA59" s="54"/>
      <c r="FOI59" s="54"/>
      <c r="FOQ59" s="54"/>
      <c r="FOY59" s="54"/>
      <c r="FPG59" s="54"/>
      <c r="FPO59" s="54"/>
      <c r="FPW59" s="54"/>
      <c r="FQE59" s="54"/>
      <c r="FQM59" s="54"/>
      <c r="FQU59" s="54"/>
      <c r="FRC59" s="54"/>
      <c r="FRK59" s="54"/>
      <c r="FRS59" s="54"/>
      <c r="FSA59" s="54"/>
      <c r="FSI59" s="54"/>
      <c r="FSQ59" s="54"/>
      <c r="FSY59" s="54"/>
      <c r="FTG59" s="54"/>
      <c r="FTO59" s="54"/>
      <c r="FTW59" s="54"/>
      <c r="FUE59" s="54"/>
      <c r="FUM59" s="54"/>
      <c r="FUU59" s="54"/>
      <c r="FVC59" s="54"/>
      <c r="FVK59" s="54"/>
      <c r="FVS59" s="54"/>
      <c r="FWA59" s="54"/>
      <c r="FWI59" s="54"/>
      <c r="FWQ59" s="54"/>
      <c r="FWY59" s="54"/>
      <c r="FXG59" s="54"/>
      <c r="FXO59" s="54"/>
      <c r="FXW59" s="54"/>
      <c r="FYE59" s="54"/>
      <c r="FYM59" s="54"/>
      <c r="FYU59" s="54"/>
      <c r="FZC59" s="54"/>
      <c r="FZK59" s="54"/>
      <c r="FZS59" s="54"/>
      <c r="GAA59" s="54"/>
      <c r="GAI59" s="54"/>
      <c r="GAQ59" s="54"/>
      <c r="GAY59" s="54"/>
      <c r="GBG59" s="54"/>
      <c r="GBO59" s="54"/>
      <c r="GBW59" s="54"/>
      <c r="GCE59" s="54"/>
      <c r="GCM59" s="54"/>
      <c r="GCU59" s="54"/>
      <c r="GDC59" s="54"/>
      <c r="GDK59" s="54"/>
      <c r="GDS59" s="54"/>
      <c r="GEA59" s="54"/>
      <c r="GEI59" s="54"/>
      <c r="GEQ59" s="54"/>
      <c r="GEY59" s="54"/>
      <c r="GFG59" s="54"/>
      <c r="GFO59" s="54"/>
      <c r="GFW59" s="54"/>
      <c r="GGE59" s="54"/>
      <c r="GGM59" s="54"/>
      <c r="GGU59" s="54"/>
      <c r="GHC59" s="54"/>
      <c r="GHK59" s="54"/>
      <c r="GHS59" s="54"/>
      <c r="GIA59" s="54"/>
      <c r="GII59" s="54"/>
      <c r="GIQ59" s="54"/>
      <c r="GIY59" s="54"/>
      <c r="GJG59" s="54"/>
      <c r="GJO59" s="54"/>
      <c r="GJW59" s="54"/>
      <c r="GKE59" s="54"/>
      <c r="GKM59" s="54"/>
      <c r="GKU59" s="54"/>
      <c r="GLC59" s="54"/>
      <c r="GLK59" s="54"/>
      <c r="GLS59" s="54"/>
      <c r="GMA59" s="54"/>
      <c r="GMI59" s="54"/>
      <c r="GMQ59" s="54"/>
      <c r="GMY59" s="54"/>
      <c r="GNG59" s="54"/>
      <c r="GNO59" s="54"/>
      <c r="GNW59" s="54"/>
      <c r="GOE59" s="54"/>
      <c r="GOM59" s="54"/>
      <c r="GOU59" s="54"/>
      <c r="GPC59" s="54"/>
      <c r="GPK59" s="54"/>
      <c r="GPS59" s="54"/>
      <c r="GQA59" s="54"/>
      <c r="GQI59" s="54"/>
      <c r="GQQ59" s="54"/>
      <c r="GQY59" s="54"/>
      <c r="GRG59" s="54"/>
      <c r="GRO59" s="54"/>
      <c r="GRW59" s="54"/>
      <c r="GSE59" s="54"/>
      <c r="GSM59" s="54"/>
      <c r="GSU59" s="54"/>
      <c r="GTC59" s="54"/>
      <c r="GTK59" s="54"/>
      <c r="GTS59" s="54"/>
      <c r="GUA59" s="54"/>
      <c r="GUI59" s="54"/>
      <c r="GUQ59" s="54"/>
      <c r="GUY59" s="54"/>
      <c r="GVG59" s="54"/>
      <c r="GVO59" s="54"/>
      <c r="GVW59" s="54"/>
      <c r="GWE59" s="54"/>
      <c r="GWM59" s="54"/>
      <c r="GWU59" s="54"/>
      <c r="GXC59" s="54"/>
      <c r="GXK59" s="54"/>
      <c r="GXS59" s="54"/>
      <c r="GYA59" s="54"/>
      <c r="GYI59" s="54"/>
      <c r="GYQ59" s="54"/>
      <c r="GYY59" s="54"/>
      <c r="GZG59" s="54"/>
      <c r="GZO59" s="54"/>
      <c r="GZW59" s="54"/>
      <c r="HAE59" s="54"/>
      <c r="HAM59" s="54"/>
      <c r="HAU59" s="54"/>
      <c r="HBC59" s="54"/>
      <c r="HBK59" s="54"/>
      <c r="HBS59" s="54"/>
      <c r="HCA59" s="54"/>
      <c r="HCI59" s="54"/>
      <c r="HCQ59" s="54"/>
      <c r="HCY59" s="54"/>
      <c r="HDG59" s="54"/>
      <c r="HDO59" s="54"/>
      <c r="HDW59" s="54"/>
      <c r="HEE59" s="54"/>
      <c r="HEM59" s="54"/>
      <c r="HEU59" s="54"/>
      <c r="HFC59" s="54"/>
      <c r="HFK59" s="54"/>
      <c r="HFS59" s="54"/>
      <c r="HGA59" s="54"/>
      <c r="HGI59" s="54"/>
      <c r="HGQ59" s="54"/>
      <c r="HGY59" s="54"/>
      <c r="HHG59" s="54"/>
      <c r="HHO59" s="54"/>
      <c r="HHW59" s="54"/>
      <c r="HIE59" s="54"/>
      <c r="HIM59" s="54"/>
      <c r="HIU59" s="54"/>
      <c r="HJC59" s="54"/>
      <c r="HJK59" s="54"/>
      <c r="HJS59" s="54"/>
      <c r="HKA59" s="54"/>
      <c r="HKI59" s="54"/>
      <c r="HKQ59" s="54"/>
      <c r="HKY59" s="54"/>
      <c r="HLG59" s="54"/>
      <c r="HLO59" s="54"/>
      <c r="HLW59" s="54"/>
      <c r="HME59" s="54"/>
      <c r="HMM59" s="54"/>
      <c r="HMU59" s="54"/>
      <c r="HNC59" s="54"/>
      <c r="HNK59" s="54"/>
      <c r="HNS59" s="54"/>
      <c r="HOA59" s="54"/>
      <c r="HOI59" s="54"/>
      <c r="HOQ59" s="54"/>
      <c r="HOY59" s="54"/>
      <c r="HPG59" s="54"/>
      <c r="HPO59" s="54"/>
      <c r="HPW59" s="54"/>
      <c r="HQE59" s="54"/>
      <c r="HQM59" s="54"/>
      <c r="HQU59" s="54"/>
      <c r="HRC59" s="54"/>
      <c r="HRK59" s="54"/>
      <c r="HRS59" s="54"/>
      <c r="HSA59" s="54"/>
      <c r="HSI59" s="54"/>
      <c r="HSQ59" s="54"/>
      <c r="HSY59" s="54"/>
      <c r="HTG59" s="54"/>
      <c r="HTO59" s="54"/>
      <c r="HTW59" s="54"/>
      <c r="HUE59" s="54"/>
      <c r="HUM59" s="54"/>
      <c r="HUU59" s="54"/>
      <c r="HVC59" s="54"/>
      <c r="HVK59" s="54"/>
      <c r="HVS59" s="54"/>
      <c r="HWA59" s="54"/>
      <c r="HWI59" s="54"/>
      <c r="HWQ59" s="54"/>
      <c r="HWY59" s="54"/>
      <c r="HXG59" s="54"/>
      <c r="HXO59" s="54"/>
      <c r="HXW59" s="54"/>
      <c r="HYE59" s="54"/>
      <c r="HYM59" s="54"/>
      <c r="HYU59" s="54"/>
      <c r="HZC59" s="54"/>
      <c r="HZK59" s="54"/>
      <c r="HZS59" s="54"/>
      <c r="IAA59" s="54"/>
      <c r="IAI59" s="54"/>
      <c r="IAQ59" s="54"/>
      <c r="IAY59" s="54"/>
      <c r="IBG59" s="54"/>
      <c r="IBO59" s="54"/>
      <c r="IBW59" s="54"/>
      <c r="ICE59" s="54"/>
      <c r="ICM59" s="54"/>
      <c r="ICU59" s="54"/>
      <c r="IDC59" s="54"/>
      <c r="IDK59" s="54"/>
      <c r="IDS59" s="54"/>
      <c r="IEA59" s="54"/>
      <c r="IEI59" s="54"/>
      <c r="IEQ59" s="54"/>
      <c r="IEY59" s="54"/>
      <c r="IFG59" s="54"/>
      <c r="IFO59" s="54"/>
      <c r="IFW59" s="54"/>
      <c r="IGE59" s="54"/>
      <c r="IGM59" s="54"/>
      <c r="IGU59" s="54"/>
      <c r="IHC59" s="54"/>
      <c r="IHK59" s="54"/>
      <c r="IHS59" s="54"/>
      <c r="IIA59" s="54"/>
      <c r="III59" s="54"/>
      <c r="IIQ59" s="54"/>
      <c r="IIY59" s="54"/>
      <c r="IJG59" s="54"/>
      <c r="IJO59" s="54"/>
      <c r="IJW59" s="54"/>
      <c r="IKE59" s="54"/>
      <c r="IKM59" s="54"/>
      <c r="IKU59" s="54"/>
      <c r="ILC59" s="54"/>
      <c r="ILK59" s="54"/>
      <c r="ILS59" s="54"/>
      <c r="IMA59" s="54"/>
      <c r="IMI59" s="54"/>
      <c r="IMQ59" s="54"/>
      <c r="IMY59" s="54"/>
      <c r="ING59" s="54"/>
      <c r="INO59" s="54"/>
      <c r="INW59" s="54"/>
      <c r="IOE59" s="54"/>
      <c r="IOM59" s="54"/>
      <c r="IOU59" s="54"/>
      <c r="IPC59" s="54"/>
      <c r="IPK59" s="54"/>
      <c r="IPS59" s="54"/>
      <c r="IQA59" s="54"/>
      <c r="IQI59" s="54"/>
      <c r="IQQ59" s="54"/>
      <c r="IQY59" s="54"/>
      <c r="IRG59" s="54"/>
      <c r="IRO59" s="54"/>
      <c r="IRW59" s="54"/>
      <c r="ISE59" s="54"/>
      <c r="ISM59" s="54"/>
      <c r="ISU59" s="54"/>
      <c r="ITC59" s="54"/>
      <c r="ITK59" s="54"/>
      <c r="ITS59" s="54"/>
      <c r="IUA59" s="54"/>
      <c r="IUI59" s="54"/>
      <c r="IUQ59" s="54"/>
      <c r="IUY59" s="54"/>
      <c r="IVG59" s="54"/>
      <c r="IVO59" s="54"/>
      <c r="IVW59" s="54"/>
      <c r="IWE59" s="54"/>
      <c r="IWM59" s="54"/>
      <c r="IWU59" s="54"/>
      <c r="IXC59" s="54"/>
      <c r="IXK59" s="54"/>
      <c r="IXS59" s="54"/>
      <c r="IYA59" s="54"/>
      <c r="IYI59" s="54"/>
      <c r="IYQ59" s="54"/>
      <c r="IYY59" s="54"/>
      <c r="IZG59" s="54"/>
      <c r="IZO59" s="54"/>
      <c r="IZW59" s="54"/>
      <c r="JAE59" s="54"/>
      <c r="JAM59" s="54"/>
      <c r="JAU59" s="54"/>
      <c r="JBC59" s="54"/>
      <c r="JBK59" s="54"/>
      <c r="JBS59" s="54"/>
      <c r="JCA59" s="54"/>
      <c r="JCI59" s="54"/>
      <c r="JCQ59" s="54"/>
      <c r="JCY59" s="54"/>
      <c r="JDG59" s="54"/>
      <c r="JDO59" s="54"/>
      <c r="JDW59" s="54"/>
      <c r="JEE59" s="54"/>
      <c r="JEM59" s="54"/>
      <c r="JEU59" s="54"/>
      <c r="JFC59" s="54"/>
      <c r="JFK59" s="54"/>
      <c r="JFS59" s="54"/>
      <c r="JGA59" s="54"/>
      <c r="JGI59" s="54"/>
      <c r="JGQ59" s="54"/>
      <c r="JGY59" s="54"/>
      <c r="JHG59" s="54"/>
      <c r="JHO59" s="54"/>
      <c r="JHW59" s="54"/>
      <c r="JIE59" s="54"/>
      <c r="JIM59" s="54"/>
      <c r="JIU59" s="54"/>
      <c r="JJC59" s="54"/>
      <c r="JJK59" s="54"/>
      <c r="JJS59" s="54"/>
      <c r="JKA59" s="54"/>
      <c r="JKI59" s="54"/>
      <c r="JKQ59" s="54"/>
      <c r="JKY59" s="54"/>
      <c r="JLG59" s="54"/>
      <c r="JLO59" s="54"/>
      <c r="JLW59" s="54"/>
      <c r="JME59" s="54"/>
      <c r="JMM59" s="54"/>
      <c r="JMU59" s="54"/>
      <c r="JNC59" s="54"/>
      <c r="JNK59" s="54"/>
      <c r="JNS59" s="54"/>
      <c r="JOA59" s="54"/>
      <c r="JOI59" s="54"/>
      <c r="JOQ59" s="54"/>
      <c r="JOY59" s="54"/>
      <c r="JPG59" s="54"/>
      <c r="JPO59" s="54"/>
      <c r="JPW59" s="54"/>
      <c r="JQE59" s="54"/>
      <c r="JQM59" s="54"/>
      <c r="JQU59" s="54"/>
      <c r="JRC59" s="54"/>
      <c r="JRK59" s="54"/>
      <c r="JRS59" s="54"/>
      <c r="JSA59" s="54"/>
      <c r="JSI59" s="54"/>
      <c r="JSQ59" s="54"/>
      <c r="JSY59" s="54"/>
      <c r="JTG59" s="54"/>
      <c r="JTO59" s="54"/>
      <c r="JTW59" s="54"/>
      <c r="JUE59" s="54"/>
      <c r="JUM59" s="54"/>
      <c r="JUU59" s="54"/>
      <c r="JVC59" s="54"/>
      <c r="JVK59" s="54"/>
      <c r="JVS59" s="54"/>
      <c r="JWA59" s="54"/>
      <c r="JWI59" s="54"/>
      <c r="JWQ59" s="54"/>
      <c r="JWY59" s="54"/>
      <c r="JXG59" s="54"/>
      <c r="JXO59" s="54"/>
      <c r="JXW59" s="54"/>
      <c r="JYE59" s="54"/>
      <c r="JYM59" s="54"/>
      <c r="JYU59" s="54"/>
      <c r="JZC59" s="54"/>
      <c r="JZK59" s="54"/>
      <c r="JZS59" s="54"/>
      <c r="KAA59" s="54"/>
      <c r="KAI59" s="54"/>
      <c r="KAQ59" s="54"/>
      <c r="KAY59" s="54"/>
      <c r="KBG59" s="54"/>
      <c r="KBO59" s="54"/>
      <c r="KBW59" s="54"/>
      <c r="KCE59" s="54"/>
      <c r="KCM59" s="54"/>
      <c r="KCU59" s="54"/>
      <c r="KDC59" s="54"/>
      <c r="KDK59" s="54"/>
      <c r="KDS59" s="54"/>
      <c r="KEA59" s="54"/>
      <c r="KEI59" s="54"/>
      <c r="KEQ59" s="54"/>
      <c r="KEY59" s="54"/>
      <c r="KFG59" s="54"/>
      <c r="KFO59" s="54"/>
      <c r="KFW59" s="54"/>
      <c r="KGE59" s="54"/>
      <c r="KGM59" s="54"/>
      <c r="KGU59" s="54"/>
      <c r="KHC59" s="54"/>
      <c r="KHK59" s="54"/>
      <c r="KHS59" s="54"/>
      <c r="KIA59" s="54"/>
      <c r="KII59" s="54"/>
      <c r="KIQ59" s="54"/>
      <c r="KIY59" s="54"/>
      <c r="KJG59" s="54"/>
      <c r="KJO59" s="54"/>
      <c r="KJW59" s="54"/>
      <c r="KKE59" s="54"/>
      <c r="KKM59" s="54"/>
      <c r="KKU59" s="54"/>
      <c r="KLC59" s="54"/>
      <c r="KLK59" s="54"/>
      <c r="KLS59" s="54"/>
      <c r="KMA59" s="54"/>
      <c r="KMI59" s="54"/>
      <c r="KMQ59" s="54"/>
      <c r="KMY59" s="54"/>
      <c r="KNG59" s="54"/>
      <c r="KNO59" s="54"/>
      <c r="KNW59" s="54"/>
      <c r="KOE59" s="54"/>
      <c r="KOM59" s="54"/>
      <c r="KOU59" s="54"/>
      <c r="KPC59" s="54"/>
      <c r="KPK59" s="54"/>
      <c r="KPS59" s="54"/>
      <c r="KQA59" s="54"/>
      <c r="KQI59" s="54"/>
      <c r="KQQ59" s="54"/>
      <c r="KQY59" s="54"/>
      <c r="KRG59" s="54"/>
      <c r="KRO59" s="54"/>
      <c r="KRW59" s="54"/>
      <c r="KSE59" s="54"/>
      <c r="KSM59" s="54"/>
      <c r="KSU59" s="54"/>
      <c r="KTC59" s="54"/>
      <c r="KTK59" s="54"/>
      <c r="KTS59" s="54"/>
      <c r="KUA59" s="54"/>
      <c r="KUI59" s="54"/>
      <c r="KUQ59" s="54"/>
      <c r="KUY59" s="54"/>
      <c r="KVG59" s="54"/>
      <c r="KVO59" s="54"/>
      <c r="KVW59" s="54"/>
      <c r="KWE59" s="54"/>
      <c r="KWM59" s="54"/>
      <c r="KWU59" s="54"/>
      <c r="KXC59" s="54"/>
      <c r="KXK59" s="54"/>
      <c r="KXS59" s="54"/>
      <c r="KYA59" s="54"/>
      <c r="KYI59" s="54"/>
      <c r="KYQ59" s="54"/>
      <c r="KYY59" s="54"/>
      <c r="KZG59" s="54"/>
      <c r="KZO59" s="54"/>
      <c r="KZW59" s="54"/>
      <c r="LAE59" s="54"/>
      <c r="LAM59" s="54"/>
      <c r="LAU59" s="54"/>
      <c r="LBC59" s="54"/>
      <c r="LBK59" s="54"/>
      <c r="LBS59" s="54"/>
      <c r="LCA59" s="54"/>
      <c r="LCI59" s="54"/>
      <c r="LCQ59" s="54"/>
      <c r="LCY59" s="54"/>
      <c r="LDG59" s="54"/>
      <c r="LDO59" s="54"/>
      <c r="LDW59" s="54"/>
      <c r="LEE59" s="54"/>
      <c r="LEM59" s="54"/>
      <c r="LEU59" s="54"/>
      <c r="LFC59" s="54"/>
      <c r="LFK59" s="54"/>
      <c r="LFS59" s="54"/>
      <c r="LGA59" s="54"/>
      <c r="LGI59" s="54"/>
      <c r="LGQ59" s="54"/>
      <c r="LGY59" s="54"/>
      <c r="LHG59" s="54"/>
      <c r="LHO59" s="54"/>
      <c r="LHW59" s="54"/>
      <c r="LIE59" s="54"/>
      <c r="LIM59" s="54"/>
      <c r="LIU59" s="54"/>
      <c r="LJC59" s="54"/>
      <c r="LJK59" s="54"/>
      <c r="LJS59" s="54"/>
      <c r="LKA59" s="54"/>
      <c r="LKI59" s="54"/>
      <c r="LKQ59" s="54"/>
      <c r="LKY59" s="54"/>
      <c r="LLG59" s="54"/>
      <c r="LLO59" s="54"/>
      <c r="LLW59" s="54"/>
      <c r="LME59" s="54"/>
      <c r="LMM59" s="54"/>
      <c r="LMU59" s="54"/>
      <c r="LNC59" s="54"/>
      <c r="LNK59" s="54"/>
      <c r="LNS59" s="54"/>
      <c r="LOA59" s="54"/>
      <c r="LOI59" s="54"/>
      <c r="LOQ59" s="54"/>
      <c r="LOY59" s="54"/>
      <c r="LPG59" s="54"/>
      <c r="LPO59" s="54"/>
      <c r="LPW59" s="54"/>
      <c r="LQE59" s="54"/>
      <c r="LQM59" s="54"/>
      <c r="LQU59" s="54"/>
      <c r="LRC59" s="54"/>
      <c r="LRK59" s="54"/>
      <c r="LRS59" s="54"/>
      <c r="LSA59" s="54"/>
      <c r="LSI59" s="54"/>
      <c r="LSQ59" s="54"/>
      <c r="LSY59" s="54"/>
      <c r="LTG59" s="54"/>
      <c r="LTO59" s="54"/>
      <c r="LTW59" s="54"/>
      <c r="LUE59" s="54"/>
      <c r="LUM59" s="54"/>
      <c r="LUU59" s="54"/>
      <c r="LVC59" s="54"/>
      <c r="LVK59" s="54"/>
      <c r="LVS59" s="54"/>
      <c r="LWA59" s="54"/>
      <c r="LWI59" s="54"/>
      <c r="LWQ59" s="54"/>
      <c r="LWY59" s="54"/>
      <c r="LXG59" s="54"/>
      <c r="LXO59" s="54"/>
      <c r="LXW59" s="54"/>
      <c r="LYE59" s="54"/>
      <c r="LYM59" s="54"/>
      <c r="LYU59" s="54"/>
      <c r="LZC59" s="54"/>
      <c r="LZK59" s="54"/>
      <c r="LZS59" s="54"/>
      <c r="MAA59" s="54"/>
      <c r="MAI59" s="54"/>
      <c r="MAQ59" s="54"/>
      <c r="MAY59" s="54"/>
      <c r="MBG59" s="54"/>
      <c r="MBO59" s="54"/>
      <c r="MBW59" s="54"/>
      <c r="MCE59" s="54"/>
      <c r="MCM59" s="54"/>
      <c r="MCU59" s="54"/>
      <c r="MDC59" s="54"/>
      <c r="MDK59" s="54"/>
      <c r="MDS59" s="54"/>
      <c r="MEA59" s="54"/>
      <c r="MEI59" s="54"/>
      <c r="MEQ59" s="54"/>
      <c r="MEY59" s="54"/>
      <c r="MFG59" s="54"/>
      <c r="MFO59" s="54"/>
      <c r="MFW59" s="54"/>
      <c r="MGE59" s="54"/>
      <c r="MGM59" s="54"/>
      <c r="MGU59" s="54"/>
      <c r="MHC59" s="54"/>
      <c r="MHK59" s="54"/>
      <c r="MHS59" s="54"/>
      <c r="MIA59" s="54"/>
      <c r="MII59" s="54"/>
      <c r="MIQ59" s="54"/>
      <c r="MIY59" s="54"/>
      <c r="MJG59" s="54"/>
      <c r="MJO59" s="54"/>
      <c r="MJW59" s="54"/>
      <c r="MKE59" s="54"/>
      <c r="MKM59" s="54"/>
      <c r="MKU59" s="54"/>
      <c r="MLC59" s="54"/>
      <c r="MLK59" s="54"/>
      <c r="MLS59" s="54"/>
      <c r="MMA59" s="54"/>
      <c r="MMI59" s="54"/>
      <c r="MMQ59" s="54"/>
      <c r="MMY59" s="54"/>
      <c r="MNG59" s="54"/>
      <c r="MNO59" s="54"/>
      <c r="MNW59" s="54"/>
      <c r="MOE59" s="54"/>
      <c r="MOM59" s="54"/>
      <c r="MOU59" s="54"/>
      <c r="MPC59" s="54"/>
      <c r="MPK59" s="54"/>
      <c r="MPS59" s="54"/>
      <c r="MQA59" s="54"/>
      <c r="MQI59" s="54"/>
      <c r="MQQ59" s="54"/>
      <c r="MQY59" s="54"/>
      <c r="MRG59" s="54"/>
      <c r="MRO59" s="54"/>
      <c r="MRW59" s="54"/>
      <c r="MSE59" s="54"/>
      <c r="MSM59" s="54"/>
      <c r="MSU59" s="54"/>
      <c r="MTC59" s="54"/>
      <c r="MTK59" s="54"/>
      <c r="MTS59" s="54"/>
      <c r="MUA59" s="54"/>
      <c r="MUI59" s="54"/>
      <c r="MUQ59" s="54"/>
      <c r="MUY59" s="54"/>
      <c r="MVG59" s="54"/>
      <c r="MVO59" s="54"/>
      <c r="MVW59" s="54"/>
      <c r="MWE59" s="54"/>
      <c r="MWM59" s="54"/>
      <c r="MWU59" s="54"/>
      <c r="MXC59" s="54"/>
      <c r="MXK59" s="54"/>
      <c r="MXS59" s="54"/>
      <c r="MYA59" s="54"/>
      <c r="MYI59" s="54"/>
      <c r="MYQ59" s="54"/>
      <c r="MYY59" s="54"/>
      <c r="MZG59" s="54"/>
      <c r="MZO59" s="54"/>
      <c r="MZW59" s="54"/>
      <c r="NAE59" s="54"/>
      <c r="NAM59" s="54"/>
      <c r="NAU59" s="54"/>
      <c r="NBC59" s="54"/>
      <c r="NBK59" s="54"/>
      <c r="NBS59" s="54"/>
      <c r="NCA59" s="54"/>
      <c r="NCI59" s="54"/>
      <c r="NCQ59" s="54"/>
      <c r="NCY59" s="54"/>
      <c r="NDG59" s="54"/>
      <c r="NDO59" s="54"/>
      <c r="NDW59" s="54"/>
      <c r="NEE59" s="54"/>
      <c r="NEM59" s="54"/>
      <c r="NEU59" s="54"/>
      <c r="NFC59" s="54"/>
      <c r="NFK59" s="54"/>
      <c r="NFS59" s="54"/>
      <c r="NGA59" s="54"/>
      <c r="NGI59" s="54"/>
      <c r="NGQ59" s="54"/>
      <c r="NGY59" s="54"/>
      <c r="NHG59" s="54"/>
      <c r="NHO59" s="54"/>
      <c r="NHW59" s="54"/>
      <c r="NIE59" s="54"/>
      <c r="NIM59" s="54"/>
      <c r="NIU59" s="54"/>
      <c r="NJC59" s="54"/>
      <c r="NJK59" s="54"/>
      <c r="NJS59" s="54"/>
      <c r="NKA59" s="54"/>
      <c r="NKI59" s="54"/>
      <c r="NKQ59" s="54"/>
      <c r="NKY59" s="54"/>
      <c r="NLG59" s="54"/>
      <c r="NLO59" s="54"/>
      <c r="NLW59" s="54"/>
      <c r="NME59" s="54"/>
      <c r="NMM59" s="54"/>
      <c r="NMU59" s="54"/>
      <c r="NNC59" s="54"/>
      <c r="NNK59" s="54"/>
      <c r="NNS59" s="54"/>
      <c r="NOA59" s="54"/>
      <c r="NOI59" s="54"/>
      <c r="NOQ59" s="54"/>
      <c r="NOY59" s="54"/>
      <c r="NPG59" s="54"/>
      <c r="NPO59" s="54"/>
      <c r="NPW59" s="54"/>
      <c r="NQE59" s="54"/>
      <c r="NQM59" s="54"/>
      <c r="NQU59" s="54"/>
      <c r="NRC59" s="54"/>
      <c r="NRK59" s="54"/>
      <c r="NRS59" s="54"/>
      <c r="NSA59" s="54"/>
      <c r="NSI59" s="54"/>
      <c r="NSQ59" s="54"/>
      <c r="NSY59" s="54"/>
      <c r="NTG59" s="54"/>
      <c r="NTO59" s="54"/>
      <c r="NTW59" s="54"/>
      <c r="NUE59" s="54"/>
      <c r="NUM59" s="54"/>
      <c r="NUU59" s="54"/>
      <c r="NVC59" s="54"/>
      <c r="NVK59" s="54"/>
      <c r="NVS59" s="54"/>
      <c r="NWA59" s="54"/>
      <c r="NWI59" s="54"/>
      <c r="NWQ59" s="54"/>
      <c r="NWY59" s="54"/>
      <c r="NXG59" s="54"/>
      <c r="NXO59" s="54"/>
      <c r="NXW59" s="54"/>
      <c r="NYE59" s="54"/>
      <c r="NYM59" s="54"/>
      <c r="NYU59" s="54"/>
      <c r="NZC59" s="54"/>
      <c r="NZK59" s="54"/>
      <c r="NZS59" s="54"/>
      <c r="OAA59" s="54"/>
      <c r="OAI59" s="54"/>
      <c r="OAQ59" s="54"/>
      <c r="OAY59" s="54"/>
      <c r="OBG59" s="54"/>
      <c r="OBO59" s="54"/>
      <c r="OBW59" s="54"/>
      <c r="OCE59" s="54"/>
      <c r="OCM59" s="54"/>
      <c r="OCU59" s="54"/>
      <c r="ODC59" s="54"/>
      <c r="ODK59" s="54"/>
      <c r="ODS59" s="54"/>
      <c r="OEA59" s="54"/>
      <c r="OEI59" s="54"/>
      <c r="OEQ59" s="54"/>
      <c r="OEY59" s="54"/>
      <c r="OFG59" s="54"/>
      <c r="OFO59" s="54"/>
      <c r="OFW59" s="54"/>
      <c r="OGE59" s="54"/>
      <c r="OGM59" s="54"/>
      <c r="OGU59" s="54"/>
      <c r="OHC59" s="54"/>
      <c r="OHK59" s="54"/>
      <c r="OHS59" s="54"/>
      <c r="OIA59" s="54"/>
      <c r="OII59" s="54"/>
      <c r="OIQ59" s="54"/>
      <c r="OIY59" s="54"/>
      <c r="OJG59" s="54"/>
      <c r="OJO59" s="54"/>
      <c r="OJW59" s="54"/>
      <c r="OKE59" s="54"/>
      <c r="OKM59" s="54"/>
      <c r="OKU59" s="54"/>
      <c r="OLC59" s="54"/>
      <c r="OLK59" s="54"/>
      <c r="OLS59" s="54"/>
      <c r="OMA59" s="54"/>
      <c r="OMI59" s="54"/>
      <c r="OMQ59" s="54"/>
      <c r="OMY59" s="54"/>
      <c r="ONG59" s="54"/>
      <c r="ONO59" s="54"/>
      <c r="ONW59" s="54"/>
      <c r="OOE59" s="54"/>
      <c r="OOM59" s="54"/>
      <c r="OOU59" s="54"/>
      <c r="OPC59" s="54"/>
      <c r="OPK59" s="54"/>
      <c r="OPS59" s="54"/>
      <c r="OQA59" s="54"/>
      <c r="OQI59" s="54"/>
      <c r="OQQ59" s="54"/>
      <c r="OQY59" s="54"/>
      <c r="ORG59" s="54"/>
      <c r="ORO59" s="54"/>
      <c r="ORW59" s="54"/>
      <c r="OSE59" s="54"/>
      <c r="OSM59" s="54"/>
      <c r="OSU59" s="54"/>
      <c r="OTC59" s="54"/>
      <c r="OTK59" s="54"/>
      <c r="OTS59" s="54"/>
      <c r="OUA59" s="54"/>
      <c r="OUI59" s="54"/>
      <c r="OUQ59" s="54"/>
      <c r="OUY59" s="54"/>
      <c r="OVG59" s="54"/>
      <c r="OVO59" s="54"/>
      <c r="OVW59" s="54"/>
      <c r="OWE59" s="54"/>
      <c r="OWM59" s="54"/>
      <c r="OWU59" s="54"/>
      <c r="OXC59" s="54"/>
      <c r="OXK59" s="54"/>
      <c r="OXS59" s="54"/>
      <c r="OYA59" s="54"/>
      <c r="OYI59" s="54"/>
      <c r="OYQ59" s="54"/>
      <c r="OYY59" s="54"/>
      <c r="OZG59" s="54"/>
      <c r="OZO59" s="54"/>
      <c r="OZW59" s="54"/>
      <c r="PAE59" s="54"/>
      <c r="PAM59" s="54"/>
      <c r="PAU59" s="54"/>
      <c r="PBC59" s="54"/>
      <c r="PBK59" s="54"/>
      <c r="PBS59" s="54"/>
      <c r="PCA59" s="54"/>
      <c r="PCI59" s="54"/>
      <c r="PCQ59" s="54"/>
      <c r="PCY59" s="54"/>
      <c r="PDG59" s="54"/>
      <c r="PDO59" s="54"/>
      <c r="PDW59" s="54"/>
      <c r="PEE59" s="54"/>
      <c r="PEM59" s="54"/>
      <c r="PEU59" s="54"/>
      <c r="PFC59" s="54"/>
      <c r="PFK59" s="54"/>
      <c r="PFS59" s="54"/>
      <c r="PGA59" s="54"/>
      <c r="PGI59" s="54"/>
      <c r="PGQ59" s="54"/>
      <c r="PGY59" s="54"/>
      <c r="PHG59" s="54"/>
      <c r="PHO59" s="54"/>
      <c r="PHW59" s="54"/>
      <c r="PIE59" s="54"/>
      <c r="PIM59" s="54"/>
      <c r="PIU59" s="54"/>
      <c r="PJC59" s="54"/>
      <c r="PJK59" s="54"/>
      <c r="PJS59" s="54"/>
      <c r="PKA59" s="54"/>
      <c r="PKI59" s="54"/>
      <c r="PKQ59" s="54"/>
      <c r="PKY59" s="54"/>
      <c r="PLG59" s="54"/>
      <c r="PLO59" s="54"/>
      <c r="PLW59" s="54"/>
      <c r="PME59" s="54"/>
      <c r="PMM59" s="54"/>
      <c r="PMU59" s="54"/>
      <c r="PNC59" s="54"/>
      <c r="PNK59" s="54"/>
      <c r="PNS59" s="54"/>
      <c r="POA59" s="54"/>
      <c r="POI59" s="54"/>
      <c r="POQ59" s="54"/>
      <c r="POY59" s="54"/>
      <c r="PPG59" s="54"/>
      <c r="PPO59" s="54"/>
      <c r="PPW59" s="54"/>
      <c r="PQE59" s="54"/>
      <c r="PQM59" s="54"/>
      <c r="PQU59" s="54"/>
      <c r="PRC59" s="54"/>
      <c r="PRK59" s="54"/>
      <c r="PRS59" s="54"/>
      <c r="PSA59" s="54"/>
      <c r="PSI59" s="54"/>
      <c r="PSQ59" s="54"/>
      <c r="PSY59" s="54"/>
      <c r="PTG59" s="54"/>
      <c r="PTO59" s="54"/>
      <c r="PTW59" s="54"/>
      <c r="PUE59" s="54"/>
      <c r="PUM59" s="54"/>
      <c r="PUU59" s="54"/>
      <c r="PVC59" s="54"/>
      <c r="PVK59" s="54"/>
      <c r="PVS59" s="54"/>
      <c r="PWA59" s="54"/>
      <c r="PWI59" s="54"/>
      <c r="PWQ59" s="54"/>
      <c r="PWY59" s="54"/>
      <c r="PXG59" s="54"/>
      <c r="PXO59" s="54"/>
      <c r="PXW59" s="54"/>
      <c r="PYE59" s="54"/>
      <c r="PYM59" s="54"/>
      <c r="PYU59" s="54"/>
      <c r="PZC59" s="54"/>
      <c r="PZK59" s="54"/>
      <c r="PZS59" s="54"/>
      <c r="QAA59" s="54"/>
      <c r="QAI59" s="54"/>
      <c r="QAQ59" s="54"/>
      <c r="QAY59" s="54"/>
      <c r="QBG59" s="54"/>
      <c r="QBO59" s="54"/>
      <c r="QBW59" s="54"/>
      <c r="QCE59" s="54"/>
      <c r="QCM59" s="54"/>
      <c r="QCU59" s="54"/>
      <c r="QDC59" s="54"/>
      <c r="QDK59" s="54"/>
      <c r="QDS59" s="54"/>
      <c r="QEA59" s="54"/>
      <c r="QEI59" s="54"/>
      <c r="QEQ59" s="54"/>
      <c r="QEY59" s="54"/>
      <c r="QFG59" s="54"/>
      <c r="QFO59" s="54"/>
      <c r="QFW59" s="54"/>
      <c r="QGE59" s="54"/>
      <c r="QGM59" s="54"/>
      <c r="QGU59" s="54"/>
      <c r="QHC59" s="54"/>
      <c r="QHK59" s="54"/>
      <c r="QHS59" s="54"/>
      <c r="QIA59" s="54"/>
      <c r="QII59" s="54"/>
      <c r="QIQ59" s="54"/>
      <c r="QIY59" s="54"/>
      <c r="QJG59" s="54"/>
      <c r="QJO59" s="54"/>
      <c r="QJW59" s="54"/>
      <c r="QKE59" s="54"/>
      <c r="QKM59" s="54"/>
      <c r="QKU59" s="54"/>
      <c r="QLC59" s="54"/>
      <c r="QLK59" s="54"/>
      <c r="QLS59" s="54"/>
      <c r="QMA59" s="54"/>
      <c r="QMI59" s="54"/>
      <c r="QMQ59" s="54"/>
      <c r="QMY59" s="54"/>
      <c r="QNG59" s="54"/>
      <c r="QNO59" s="54"/>
      <c r="QNW59" s="54"/>
      <c r="QOE59" s="54"/>
      <c r="QOM59" s="54"/>
      <c r="QOU59" s="54"/>
      <c r="QPC59" s="54"/>
      <c r="QPK59" s="54"/>
      <c r="QPS59" s="54"/>
      <c r="QQA59" s="54"/>
      <c r="QQI59" s="54"/>
      <c r="QQQ59" s="54"/>
      <c r="QQY59" s="54"/>
      <c r="QRG59" s="54"/>
      <c r="QRO59" s="54"/>
      <c r="QRW59" s="54"/>
      <c r="QSE59" s="54"/>
      <c r="QSM59" s="54"/>
      <c r="QSU59" s="54"/>
      <c r="QTC59" s="54"/>
      <c r="QTK59" s="54"/>
      <c r="QTS59" s="54"/>
      <c r="QUA59" s="54"/>
      <c r="QUI59" s="54"/>
      <c r="QUQ59" s="54"/>
      <c r="QUY59" s="54"/>
      <c r="QVG59" s="54"/>
      <c r="QVO59" s="54"/>
      <c r="QVW59" s="54"/>
      <c r="QWE59" s="54"/>
      <c r="QWM59" s="54"/>
      <c r="QWU59" s="54"/>
      <c r="QXC59" s="54"/>
      <c r="QXK59" s="54"/>
      <c r="QXS59" s="54"/>
      <c r="QYA59" s="54"/>
      <c r="QYI59" s="54"/>
      <c r="QYQ59" s="54"/>
      <c r="QYY59" s="54"/>
      <c r="QZG59" s="54"/>
      <c r="QZO59" s="54"/>
      <c r="QZW59" s="54"/>
      <c r="RAE59" s="54"/>
      <c r="RAM59" s="54"/>
      <c r="RAU59" s="54"/>
      <c r="RBC59" s="54"/>
      <c r="RBK59" s="54"/>
      <c r="RBS59" s="54"/>
      <c r="RCA59" s="54"/>
      <c r="RCI59" s="54"/>
      <c r="RCQ59" s="54"/>
      <c r="RCY59" s="54"/>
      <c r="RDG59" s="54"/>
      <c r="RDO59" s="54"/>
      <c r="RDW59" s="54"/>
      <c r="REE59" s="54"/>
      <c r="REM59" s="54"/>
      <c r="REU59" s="54"/>
      <c r="RFC59" s="54"/>
      <c r="RFK59" s="54"/>
      <c r="RFS59" s="54"/>
      <c r="RGA59" s="54"/>
      <c r="RGI59" s="54"/>
      <c r="RGQ59" s="54"/>
      <c r="RGY59" s="54"/>
      <c r="RHG59" s="54"/>
      <c r="RHO59" s="54"/>
      <c r="RHW59" s="54"/>
      <c r="RIE59" s="54"/>
      <c r="RIM59" s="54"/>
      <c r="RIU59" s="54"/>
      <c r="RJC59" s="54"/>
      <c r="RJK59" s="54"/>
      <c r="RJS59" s="54"/>
      <c r="RKA59" s="54"/>
      <c r="RKI59" s="54"/>
      <c r="RKQ59" s="54"/>
      <c r="RKY59" s="54"/>
      <c r="RLG59" s="54"/>
      <c r="RLO59" s="54"/>
      <c r="RLW59" s="54"/>
      <c r="RME59" s="54"/>
      <c r="RMM59" s="54"/>
      <c r="RMU59" s="54"/>
      <c r="RNC59" s="54"/>
      <c r="RNK59" s="54"/>
      <c r="RNS59" s="54"/>
      <c r="ROA59" s="54"/>
      <c r="ROI59" s="54"/>
      <c r="ROQ59" s="54"/>
      <c r="ROY59" s="54"/>
      <c r="RPG59" s="54"/>
      <c r="RPO59" s="54"/>
      <c r="RPW59" s="54"/>
      <c r="RQE59" s="54"/>
      <c r="RQM59" s="54"/>
      <c r="RQU59" s="54"/>
      <c r="RRC59" s="54"/>
      <c r="RRK59" s="54"/>
      <c r="RRS59" s="54"/>
      <c r="RSA59" s="54"/>
      <c r="RSI59" s="54"/>
      <c r="RSQ59" s="54"/>
      <c r="RSY59" s="54"/>
      <c r="RTG59" s="54"/>
      <c r="RTO59" s="54"/>
      <c r="RTW59" s="54"/>
      <c r="RUE59" s="54"/>
      <c r="RUM59" s="54"/>
      <c r="RUU59" s="54"/>
      <c r="RVC59" s="54"/>
      <c r="RVK59" s="54"/>
      <c r="RVS59" s="54"/>
      <c r="RWA59" s="54"/>
      <c r="RWI59" s="54"/>
      <c r="RWQ59" s="54"/>
      <c r="RWY59" s="54"/>
      <c r="RXG59" s="54"/>
      <c r="RXO59" s="54"/>
      <c r="RXW59" s="54"/>
      <c r="RYE59" s="54"/>
      <c r="RYM59" s="54"/>
      <c r="RYU59" s="54"/>
      <c r="RZC59" s="54"/>
      <c r="RZK59" s="54"/>
      <c r="RZS59" s="54"/>
      <c r="SAA59" s="54"/>
      <c r="SAI59" s="54"/>
      <c r="SAQ59" s="54"/>
      <c r="SAY59" s="54"/>
      <c r="SBG59" s="54"/>
      <c r="SBO59" s="54"/>
      <c r="SBW59" s="54"/>
      <c r="SCE59" s="54"/>
      <c r="SCM59" s="54"/>
      <c r="SCU59" s="54"/>
      <c r="SDC59" s="54"/>
      <c r="SDK59" s="54"/>
      <c r="SDS59" s="54"/>
      <c r="SEA59" s="54"/>
      <c r="SEI59" s="54"/>
      <c r="SEQ59" s="54"/>
      <c r="SEY59" s="54"/>
      <c r="SFG59" s="54"/>
      <c r="SFO59" s="54"/>
      <c r="SFW59" s="54"/>
      <c r="SGE59" s="54"/>
      <c r="SGM59" s="54"/>
      <c r="SGU59" s="54"/>
      <c r="SHC59" s="54"/>
      <c r="SHK59" s="54"/>
      <c r="SHS59" s="54"/>
      <c r="SIA59" s="54"/>
      <c r="SII59" s="54"/>
      <c r="SIQ59" s="54"/>
      <c r="SIY59" s="54"/>
      <c r="SJG59" s="54"/>
      <c r="SJO59" s="54"/>
      <c r="SJW59" s="54"/>
      <c r="SKE59" s="54"/>
      <c r="SKM59" s="54"/>
      <c r="SKU59" s="54"/>
      <c r="SLC59" s="54"/>
      <c r="SLK59" s="54"/>
      <c r="SLS59" s="54"/>
      <c r="SMA59" s="54"/>
      <c r="SMI59" s="54"/>
      <c r="SMQ59" s="54"/>
      <c r="SMY59" s="54"/>
      <c r="SNG59" s="54"/>
      <c r="SNO59" s="54"/>
      <c r="SNW59" s="54"/>
      <c r="SOE59" s="54"/>
      <c r="SOM59" s="54"/>
      <c r="SOU59" s="54"/>
      <c r="SPC59" s="54"/>
      <c r="SPK59" s="54"/>
      <c r="SPS59" s="54"/>
      <c r="SQA59" s="54"/>
      <c r="SQI59" s="54"/>
      <c r="SQQ59" s="54"/>
      <c r="SQY59" s="54"/>
      <c r="SRG59" s="54"/>
      <c r="SRO59" s="54"/>
      <c r="SRW59" s="54"/>
      <c r="SSE59" s="54"/>
      <c r="SSM59" s="54"/>
      <c r="SSU59" s="54"/>
      <c r="STC59" s="54"/>
      <c r="STK59" s="54"/>
      <c r="STS59" s="54"/>
      <c r="SUA59" s="54"/>
      <c r="SUI59" s="54"/>
      <c r="SUQ59" s="54"/>
      <c r="SUY59" s="54"/>
      <c r="SVG59" s="54"/>
      <c r="SVO59" s="54"/>
      <c r="SVW59" s="54"/>
      <c r="SWE59" s="54"/>
      <c r="SWM59" s="54"/>
      <c r="SWU59" s="54"/>
      <c r="SXC59" s="54"/>
      <c r="SXK59" s="54"/>
      <c r="SXS59" s="54"/>
      <c r="SYA59" s="54"/>
      <c r="SYI59" s="54"/>
      <c r="SYQ59" s="54"/>
      <c r="SYY59" s="54"/>
      <c r="SZG59" s="54"/>
      <c r="SZO59" s="54"/>
      <c r="SZW59" s="54"/>
      <c r="TAE59" s="54"/>
      <c r="TAM59" s="54"/>
      <c r="TAU59" s="54"/>
      <c r="TBC59" s="54"/>
      <c r="TBK59" s="54"/>
      <c r="TBS59" s="54"/>
      <c r="TCA59" s="54"/>
      <c r="TCI59" s="54"/>
      <c r="TCQ59" s="54"/>
      <c r="TCY59" s="54"/>
      <c r="TDG59" s="54"/>
      <c r="TDO59" s="54"/>
      <c r="TDW59" s="54"/>
      <c r="TEE59" s="54"/>
      <c r="TEM59" s="54"/>
      <c r="TEU59" s="54"/>
      <c r="TFC59" s="54"/>
      <c r="TFK59" s="54"/>
      <c r="TFS59" s="54"/>
      <c r="TGA59" s="54"/>
      <c r="TGI59" s="54"/>
      <c r="TGQ59" s="54"/>
      <c r="TGY59" s="54"/>
      <c r="THG59" s="54"/>
      <c r="THO59" s="54"/>
      <c r="THW59" s="54"/>
      <c r="TIE59" s="54"/>
      <c r="TIM59" s="54"/>
      <c r="TIU59" s="54"/>
      <c r="TJC59" s="54"/>
      <c r="TJK59" s="54"/>
      <c r="TJS59" s="54"/>
      <c r="TKA59" s="54"/>
      <c r="TKI59" s="54"/>
      <c r="TKQ59" s="54"/>
      <c r="TKY59" s="54"/>
      <c r="TLG59" s="54"/>
      <c r="TLO59" s="54"/>
      <c r="TLW59" s="54"/>
      <c r="TME59" s="54"/>
      <c r="TMM59" s="54"/>
      <c r="TMU59" s="54"/>
      <c r="TNC59" s="54"/>
      <c r="TNK59" s="54"/>
      <c r="TNS59" s="54"/>
      <c r="TOA59" s="54"/>
      <c r="TOI59" s="54"/>
      <c r="TOQ59" s="54"/>
      <c r="TOY59" s="54"/>
      <c r="TPG59" s="54"/>
      <c r="TPO59" s="54"/>
      <c r="TPW59" s="54"/>
      <c r="TQE59" s="54"/>
      <c r="TQM59" s="54"/>
      <c r="TQU59" s="54"/>
      <c r="TRC59" s="54"/>
      <c r="TRK59" s="54"/>
      <c r="TRS59" s="54"/>
      <c r="TSA59" s="54"/>
      <c r="TSI59" s="54"/>
      <c r="TSQ59" s="54"/>
      <c r="TSY59" s="54"/>
      <c r="TTG59" s="54"/>
      <c r="TTO59" s="54"/>
      <c r="TTW59" s="54"/>
      <c r="TUE59" s="54"/>
      <c r="TUM59" s="54"/>
      <c r="TUU59" s="54"/>
      <c r="TVC59" s="54"/>
      <c r="TVK59" s="54"/>
      <c r="TVS59" s="54"/>
      <c r="TWA59" s="54"/>
      <c r="TWI59" s="54"/>
      <c r="TWQ59" s="54"/>
      <c r="TWY59" s="54"/>
      <c r="TXG59" s="54"/>
      <c r="TXO59" s="54"/>
      <c r="TXW59" s="54"/>
      <c r="TYE59" s="54"/>
      <c r="TYM59" s="54"/>
      <c r="TYU59" s="54"/>
      <c r="TZC59" s="54"/>
      <c r="TZK59" s="54"/>
      <c r="TZS59" s="54"/>
      <c r="UAA59" s="54"/>
      <c r="UAI59" s="54"/>
      <c r="UAQ59" s="54"/>
      <c r="UAY59" s="54"/>
      <c r="UBG59" s="54"/>
      <c r="UBO59" s="54"/>
      <c r="UBW59" s="54"/>
      <c r="UCE59" s="54"/>
      <c r="UCM59" s="54"/>
      <c r="UCU59" s="54"/>
      <c r="UDC59" s="54"/>
      <c r="UDK59" s="54"/>
      <c r="UDS59" s="54"/>
      <c r="UEA59" s="54"/>
      <c r="UEI59" s="54"/>
      <c r="UEQ59" s="54"/>
      <c r="UEY59" s="54"/>
      <c r="UFG59" s="54"/>
      <c r="UFO59" s="54"/>
      <c r="UFW59" s="54"/>
      <c r="UGE59" s="54"/>
      <c r="UGM59" s="54"/>
      <c r="UGU59" s="54"/>
      <c r="UHC59" s="54"/>
      <c r="UHK59" s="54"/>
      <c r="UHS59" s="54"/>
      <c r="UIA59" s="54"/>
      <c r="UII59" s="54"/>
      <c r="UIQ59" s="54"/>
      <c r="UIY59" s="54"/>
      <c r="UJG59" s="54"/>
      <c r="UJO59" s="54"/>
      <c r="UJW59" s="54"/>
      <c r="UKE59" s="54"/>
      <c r="UKM59" s="54"/>
      <c r="UKU59" s="54"/>
      <c r="ULC59" s="54"/>
      <c r="ULK59" s="54"/>
      <c r="ULS59" s="54"/>
      <c r="UMA59" s="54"/>
      <c r="UMI59" s="54"/>
      <c r="UMQ59" s="54"/>
      <c r="UMY59" s="54"/>
      <c r="UNG59" s="54"/>
      <c r="UNO59" s="54"/>
      <c r="UNW59" s="54"/>
      <c r="UOE59" s="54"/>
      <c r="UOM59" s="54"/>
      <c r="UOU59" s="54"/>
      <c r="UPC59" s="54"/>
      <c r="UPK59" s="54"/>
      <c r="UPS59" s="54"/>
      <c r="UQA59" s="54"/>
      <c r="UQI59" s="54"/>
      <c r="UQQ59" s="54"/>
      <c r="UQY59" s="54"/>
      <c r="URG59" s="54"/>
      <c r="URO59" s="54"/>
      <c r="URW59" s="54"/>
      <c r="USE59" s="54"/>
      <c r="USM59" s="54"/>
      <c r="USU59" s="54"/>
      <c r="UTC59" s="54"/>
      <c r="UTK59" s="54"/>
      <c r="UTS59" s="54"/>
      <c r="UUA59" s="54"/>
      <c r="UUI59" s="54"/>
      <c r="UUQ59" s="54"/>
      <c r="UUY59" s="54"/>
      <c r="UVG59" s="54"/>
      <c r="UVO59" s="54"/>
      <c r="UVW59" s="54"/>
      <c r="UWE59" s="54"/>
      <c r="UWM59" s="54"/>
      <c r="UWU59" s="54"/>
      <c r="UXC59" s="54"/>
      <c r="UXK59" s="54"/>
      <c r="UXS59" s="54"/>
      <c r="UYA59" s="54"/>
      <c r="UYI59" s="54"/>
      <c r="UYQ59" s="54"/>
      <c r="UYY59" s="54"/>
      <c r="UZG59" s="54"/>
      <c r="UZO59" s="54"/>
      <c r="UZW59" s="54"/>
      <c r="VAE59" s="54"/>
      <c r="VAM59" s="54"/>
      <c r="VAU59" s="54"/>
      <c r="VBC59" s="54"/>
      <c r="VBK59" s="54"/>
      <c r="VBS59" s="54"/>
      <c r="VCA59" s="54"/>
      <c r="VCI59" s="54"/>
      <c r="VCQ59" s="54"/>
      <c r="VCY59" s="54"/>
      <c r="VDG59" s="54"/>
      <c r="VDO59" s="54"/>
      <c r="VDW59" s="54"/>
      <c r="VEE59" s="54"/>
      <c r="VEM59" s="54"/>
      <c r="VEU59" s="54"/>
      <c r="VFC59" s="54"/>
      <c r="VFK59" s="54"/>
      <c r="VFS59" s="54"/>
      <c r="VGA59" s="54"/>
      <c r="VGI59" s="54"/>
      <c r="VGQ59" s="54"/>
      <c r="VGY59" s="54"/>
      <c r="VHG59" s="54"/>
      <c r="VHO59" s="54"/>
      <c r="VHW59" s="54"/>
      <c r="VIE59" s="54"/>
      <c r="VIM59" s="54"/>
      <c r="VIU59" s="54"/>
      <c r="VJC59" s="54"/>
      <c r="VJK59" s="54"/>
      <c r="VJS59" s="54"/>
      <c r="VKA59" s="54"/>
      <c r="VKI59" s="54"/>
      <c r="VKQ59" s="54"/>
      <c r="VKY59" s="54"/>
      <c r="VLG59" s="54"/>
      <c r="VLO59" s="54"/>
      <c r="VLW59" s="54"/>
      <c r="VME59" s="54"/>
      <c r="VMM59" s="54"/>
      <c r="VMU59" s="54"/>
      <c r="VNC59" s="54"/>
      <c r="VNK59" s="54"/>
      <c r="VNS59" s="54"/>
      <c r="VOA59" s="54"/>
      <c r="VOI59" s="54"/>
      <c r="VOQ59" s="54"/>
      <c r="VOY59" s="54"/>
      <c r="VPG59" s="54"/>
      <c r="VPO59" s="54"/>
      <c r="VPW59" s="54"/>
      <c r="VQE59" s="54"/>
      <c r="VQM59" s="54"/>
      <c r="VQU59" s="54"/>
      <c r="VRC59" s="54"/>
      <c r="VRK59" s="54"/>
      <c r="VRS59" s="54"/>
      <c r="VSA59" s="54"/>
      <c r="VSI59" s="54"/>
      <c r="VSQ59" s="54"/>
      <c r="VSY59" s="54"/>
      <c r="VTG59" s="54"/>
      <c r="VTO59" s="54"/>
      <c r="VTW59" s="54"/>
      <c r="VUE59" s="54"/>
      <c r="VUM59" s="54"/>
      <c r="VUU59" s="54"/>
      <c r="VVC59" s="54"/>
      <c r="VVK59" s="54"/>
      <c r="VVS59" s="54"/>
      <c r="VWA59" s="54"/>
      <c r="VWI59" s="54"/>
      <c r="VWQ59" s="54"/>
      <c r="VWY59" s="54"/>
      <c r="VXG59" s="54"/>
      <c r="VXO59" s="54"/>
      <c r="VXW59" s="54"/>
      <c r="VYE59" s="54"/>
      <c r="VYM59" s="54"/>
      <c r="VYU59" s="54"/>
      <c r="VZC59" s="54"/>
      <c r="VZK59" s="54"/>
      <c r="VZS59" s="54"/>
      <c r="WAA59" s="54"/>
      <c r="WAI59" s="54"/>
      <c r="WAQ59" s="54"/>
      <c r="WAY59" s="54"/>
      <c r="WBG59" s="54"/>
      <c r="WBO59" s="54"/>
      <c r="WBW59" s="54"/>
      <c r="WCE59" s="54"/>
      <c r="WCM59" s="54"/>
      <c r="WCU59" s="54"/>
      <c r="WDC59" s="54"/>
      <c r="WDK59" s="54"/>
      <c r="WDS59" s="54"/>
      <c r="WEA59" s="54"/>
      <c r="WEI59" s="54"/>
      <c r="WEQ59" s="54"/>
      <c r="WEY59" s="54"/>
      <c r="WFG59" s="54"/>
      <c r="WFO59" s="54"/>
      <c r="WFW59" s="54"/>
      <c r="WGE59" s="54"/>
      <c r="WGM59" s="54"/>
      <c r="WGU59" s="54"/>
      <c r="WHC59" s="54"/>
      <c r="WHK59" s="54"/>
      <c r="WHS59" s="54"/>
      <c r="WIA59" s="54"/>
      <c r="WII59" s="54"/>
      <c r="WIQ59" s="54"/>
      <c r="WIY59" s="54"/>
      <c r="WJG59" s="54"/>
      <c r="WJO59" s="54"/>
      <c r="WJW59" s="54"/>
      <c r="WKE59" s="54"/>
      <c r="WKM59" s="54"/>
      <c r="WKU59" s="54"/>
      <c r="WLC59" s="54"/>
      <c r="WLK59" s="54"/>
      <c r="WLS59" s="54"/>
      <c r="WMA59" s="54"/>
      <c r="WMI59" s="54"/>
      <c r="WMQ59" s="54"/>
      <c r="WMY59" s="54"/>
      <c r="WNG59" s="54"/>
      <c r="WNO59" s="54"/>
      <c r="WNW59" s="54"/>
      <c r="WOE59" s="54"/>
      <c r="WOM59" s="54"/>
      <c r="WOU59" s="54"/>
      <c r="WPC59" s="54"/>
      <c r="WPK59" s="54"/>
      <c r="WPS59" s="54"/>
      <c r="WQA59" s="54"/>
      <c r="WQI59" s="54"/>
      <c r="WQQ59" s="54"/>
      <c r="WQY59" s="54"/>
      <c r="WRG59" s="54"/>
      <c r="WRO59" s="54"/>
      <c r="WRW59" s="54"/>
      <c r="WSE59" s="54"/>
      <c r="WSM59" s="54"/>
      <c r="WSU59" s="54"/>
      <c r="WTC59" s="54"/>
      <c r="WTK59" s="54"/>
      <c r="WTS59" s="54"/>
      <c r="WUA59" s="54"/>
      <c r="WUI59" s="54"/>
      <c r="WUQ59" s="54"/>
      <c r="WUY59" s="54"/>
      <c r="WVG59" s="54"/>
      <c r="WVO59" s="54"/>
      <c r="WVW59" s="54"/>
      <c r="WWE59" s="54"/>
      <c r="WWM59" s="54"/>
      <c r="WWU59" s="54"/>
      <c r="WXC59" s="54"/>
      <c r="WXK59" s="54"/>
      <c r="WXS59" s="54"/>
      <c r="WYA59" s="54"/>
      <c r="WYI59" s="54"/>
      <c r="WYQ59" s="54"/>
      <c r="WYY59" s="54"/>
      <c r="WZG59" s="54"/>
      <c r="WZO59" s="54"/>
      <c r="WZW59" s="54"/>
      <c r="XAE59" s="54"/>
      <c r="XAM59" s="54"/>
      <c r="XAU59" s="54"/>
      <c r="XBC59" s="54"/>
      <c r="XBK59" s="54"/>
      <c r="XBS59" s="54"/>
      <c r="XCA59" s="54"/>
      <c r="XCI59" s="54"/>
      <c r="XCQ59" s="54"/>
      <c r="XCY59" s="54"/>
      <c r="XDG59" s="54"/>
      <c r="XDO59" s="54"/>
      <c r="XDW59" s="54"/>
      <c r="XEE59" s="54"/>
    </row>
    <row r="60" spans="1:1023 1031:2047 2055:3071 3079:4095 4103:5119 5127:6143 6151:7167 7175:8191 8199:9215 9223:10239 10247:11263 11271:12287 12295:13311 13319:14335 14343:15359 15367:16359">
      <c r="A60" s="43"/>
      <c r="B60" s="18"/>
      <c r="C60" s="18"/>
      <c r="D60" s="18"/>
      <c r="E60" s="18"/>
      <c r="F60" s="83"/>
      <c r="G60" s="44"/>
      <c r="H60" s="90"/>
      <c r="I60" s="87"/>
      <c r="J60" s="18"/>
      <c r="K60" s="45"/>
      <c r="L60" s="98"/>
      <c r="M60" s="44"/>
      <c r="N60" s="45"/>
      <c r="O60" s="45"/>
      <c r="P60" s="18"/>
      <c r="Q60" s="21"/>
      <c r="R60" s="106"/>
      <c r="S60" s="106"/>
      <c r="T60" s="18"/>
      <c r="U60" s="18"/>
      <c r="V60" s="15" t="s">
        <v>104</v>
      </c>
      <c r="W60" s="15">
        <v>43818</v>
      </c>
      <c r="X60" s="28">
        <v>12711</v>
      </c>
      <c r="Y60" s="15" t="s">
        <v>198</v>
      </c>
      <c r="Z60" s="29">
        <v>43878</v>
      </c>
      <c r="AA60" s="15">
        <v>44244</v>
      </c>
      <c r="AB60" s="30" t="s">
        <v>100</v>
      </c>
      <c r="AC60" s="30" t="s">
        <v>100</v>
      </c>
      <c r="AD60" s="108">
        <v>0</v>
      </c>
      <c r="AE60" s="108">
        <v>0</v>
      </c>
      <c r="AF60" s="30" t="s">
        <v>100</v>
      </c>
      <c r="AG60" s="31" t="s">
        <v>100</v>
      </c>
      <c r="AH60" s="108">
        <v>0</v>
      </c>
      <c r="AI60" s="114">
        <f t="shared" si="0"/>
        <v>0</v>
      </c>
      <c r="AJ60" s="118">
        <v>202298.93</v>
      </c>
      <c r="AK60" s="118">
        <v>0</v>
      </c>
      <c r="AL60" s="125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18"/>
      <c r="KA60" s="54"/>
      <c r="KI60" s="54"/>
      <c r="KQ60" s="54"/>
      <c r="KY60" s="54"/>
      <c r="LG60" s="54"/>
      <c r="LO60" s="54"/>
      <c r="LW60" s="54"/>
      <c r="ME60" s="54"/>
      <c r="MM60" s="54"/>
      <c r="MU60" s="54"/>
      <c r="NC60" s="54"/>
      <c r="NK60" s="54"/>
      <c r="NS60" s="54"/>
      <c r="OA60" s="54"/>
      <c r="OI60" s="54"/>
      <c r="OQ60" s="54"/>
      <c r="OY60" s="54"/>
      <c r="PG60" s="54"/>
      <c r="PO60" s="54"/>
      <c r="PW60" s="54"/>
      <c r="QE60" s="54"/>
      <c r="QM60" s="54"/>
      <c r="QU60" s="54"/>
      <c r="RC60" s="54"/>
      <c r="RK60" s="54"/>
      <c r="RS60" s="54"/>
      <c r="SA60" s="54"/>
      <c r="SI60" s="54"/>
      <c r="SQ60" s="54"/>
      <c r="SY60" s="54"/>
      <c r="TG60" s="54"/>
      <c r="TO60" s="54"/>
      <c r="TW60" s="54"/>
      <c r="UE60" s="54"/>
      <c r="UM60" s="54"/>
      <c r="UU60" s="54"/>
      <c r="VC60" s="54"/>
      <c r="VK60" s="54"/>
      <c r="VS60" s="54"/>
      <c r="WA60" s="54"/>
      <c r="WI60" s="54"/>
      <c r="WQ60" s="54"/>
      <c r="WY60" s="54"/>
      <c r="XG60" s="54"/>
      <c r="XO60" s="54"/>
      <c r="XW60" s="54"/>
      <c r="YE60" s="54"/>
      <c r="YM60" s="54"/>
      <c r="YU60" s="54"/>
      <c r="ZC60" s="54"/>
      <c r="ZK60" s="54"/>
      <c r="ZS60" s="54"/>
      <c r="AAA60" s="54"/>
      <c r="AAI60" s="54"/>
      <c r="AAQ60" s="54"/>
      <c r="AAY60" s="54"/>
      <c r="ABG60" s="54"/>
      <c r="ABO60" s="54"/>
      <c r="ABW60" s="54"/>
      <c r="ACE60" s="54"/>
      <c r="ACM60" s="54"/>
      <c r="ACU60" s="54"/>
      <c r="ADC60" s="54"/>
      <c r="ADK60" s="54"/>
      <c r="ADS60" s="54"/>
      <c r="AEA60" s="54"/>
      <c r="AEI60" s="54"/>
      <c r="AEQ60" s="54"/>
      <c r="AEY60" s="54"/>
      <c r="AFG60" s="54"/>
      <c r="AFO60" s="54"/>
      <c r="AFW60" s="54"/>
      <c r="AGE60" s="54"/>
      <c r="AGM60" s="54"/>
      <c r="AGU60" s="54"/>
      <c r="AHC60" s="54"/>
      <c r="AHK60" s="54"/>
      <c r="AHS60" s="54"/>
      <c r="AIA60" s="54"/>
      <c r="AII60" s="54"/>
      <c r="AIQ60" s="54"/>
      <c r="AIY60" s="54"/>
      <c r="AJG60" s="54"/>
      <c r="AJO60" s="54"/>
      <c r="AJW60" s="54"/>
      <c r="AKE60" s="54"/>
      <c r="AKM60" s="54"/>
      <c r="AKU60" s="54"/>
      <c r="ALC60" s="54"/>
      <c r="ALK60" s="54"/>
      <c r="ALS60" s="54"/>
      <c r="AMA60" s="54"/>
      <c r="AMI60" s="54"/>
      <c r="AMQ60" s="54"/>
      <c r="AMY60" s="54"/>
      <c r="ANG60" s="54"/>
      <c r="ANO60" s="54"/>
      <c r="ANW60" s="54"/>
      <c r="AOE60" s="54"/>
      <c r="AOM60" s="54"/>
      <c r="AOU60" s="54"/>
      <c r="APC60" s="54"/>
      <c r="APK60" s="54"/>
      <c r="APS60" s="54"/>
      <c r="AQA60" s="54"/>
      <c r="AQI60" s="54"/>
      <c r="AQQ60" s="54"/>
      <c r="AQY60" s="54"/>
      <c r="ARG60" s="54"/>
      <c r="ARO60" s="54"/>
      <c r="ARW60" s="54"/>
      <c r="ASE60" s="54"/>
      <c r="ASM60" s="54"/>
      <c r="ASU60" s="54"/>
      <c r="ATC60" s="54"/>
      <c r="ATK60" s="54"/>
      <c r="ATS60" s="54"/>
      <c r="AUA60" s="54"/>
      <c r="AUI60" s="54"/>
      <c r="AUQ60" s="54"/>
      <c r="AUY60" s="54"/>
      <c r="AVG60" s="54"/>
      <c r="AVO60" s="54"/>
      <c r="AVW60" s="54"/>
      <c r="AWE60" s="54"/>
      <c r="AWM60" s="54"/>
      <c r="AWU60" s="54"/>
      <c r="AXC60" s="54"/>
      <c r="AXK60" s="54"/>
      <c r="AXS60" s="54"/>
      <c r="AYA60" s="54"/>
      <c r="AYI60" s="54"/>
      <c r="AYQ60" s="54"/>
      <c r="AYY60" s="54"/>
      <c r="AZG60" s="54"/>
      <c r="AZO60" s="54"/>
      <c r="AZW60" s="54"/>
      <c r="BAE60" s="54"/>
      <c r="BAM60" s="54"/>
      <c r="BAU60" s="54"/>
      <c r="BBC60" s="54"/>
      <c r="BBK60" s="54"/>
      <c r="BBS60" s="54"/>
      <c r="BCA60" s="54"/>
      <c r="BCI60" s="54"/>
      <c r="BCQ60" s="54"/>
      <c r="BCY60" s="54"/>
      <c r="BDG60" s="54"/>
      <c r="BDO60" s="54"/>
      <c r="BDW60" s="54"/>
      <c r="BEE60" s="54"/>
      <c r="BEM60" s="54"/>
      <c r="BEU60" s="54"/>
      <c r="BFC60" s="54"/>
      <c r="BFK60" s="54"/>
      <c r="BFS60" s="54"/>
      <c r="BGA60" s="54"/>
      <c r="BGI60" s="54"/>
      <c r="BGQ60" s="54"/>
      <c r="BGY60" s="54"/>
      <c r="BHG60" s="54"/>
      <c r="BHO60" s="54"/>
      <c r="BHW60" s="54"/>
      <c r="BIE60" s="54"/>
      <c r="BIM60" s="54"/>
      <c r="BIU60" s="54"/>
      <c r="BJC60" s="54"/>
      <c r="BJK60" s="54"/>
      <c r="BJS60" s="54"/>
      <c r="BKA60" s="54"/>
      <c r="BKI60" s="54"/>
      <c r="BKQ60" s="54"/>
      <c r="BKY60" s="54"/>
      <c r="BLG60" s="54"/>
      <c r="BLO60" s="54"/>
      <c r="BLW60" s="54"/>
      <c r="BME60" s="54"/>
      <c r="BMM60" s="54"/>
      <c r="BMU60" s="54"/>
      <c r="BNC60" s="54"/>
      <c r="BNK60" s="54"/>
      <c r="BNS60" s="54"/>
      <c r="BOA60" s="54"/>
      <c r="BOI60" s="54"/>
      <c r="BOQ60" s="54"/>
      <c r="BOY60" s="54"/>
      <c r="BPG60" s="54"/>
      <c r="BPO60" s="54"/>
      <c r="BPW60" s="54"/>
      <c r="BQE60" s="54"/>
      <c r="BQM60" s="54"/>
      <c r="BQU60" s="54"/>
      <c r="BRC60" s="54"/>
      <c r="BRK60" s="54"/>
      <c r="BRS60" s="54"/>
      <c r="BSA60" s="54"/>
      <c r="BSI60" s="54"/>
      <c r="BSQ60" s="54"/>
      <c r="BSY60" s="54"/>
      <c r="BTG60" s="54"/>
      <c r="BTO60" s="54"/>
      <c r="BTW60" s="54"/>
      <c r="BUE60" s="54"/>
      <c r="BUM60" s="54"/>
      <c r="BUU60" s="54"/>
      <c r="BVC60" s="54"/>
      <c r="BVK60" s="54"/>
      <c r="BVS60" s="54"/>
      <c r="BWA60" s="54"/>
      <c r="BWI60" s="54"/>
      <c r="BWQ60" s="54"/>
      <c r="BWY60" s="54"/>
      <c r="BXG60" s="54"/>
      <c r="BXO60" s="54"/>
      <c r="BXW60" s="54"/>
      <c r="BYE60" s="54"/>
      <c r="BYM60" s="54"/>
      <c r="BYU60" s="54"/>
      <c r="BZC60" s="54"/>
      <c r="BZK60" s="54"/>
      <c r="BZS60" s="54"/>
      <c r="CAA60" s="54"/>
      <c r="CAI60" s="54"/>
      <c r="CAQ60" s="54"/>
      <c r="CAY60" s="54"/>
      <c r="CBG60" s="54"/>
      <c r="CBO60" s="54"/>
      <c r="CBW60" s="54"/>
      <c r="CCE60" s="54"/>
      <c r="CCM60" s="54"/>
      <c r="CCU60" s="54"/>
      <c r="CDC60" s="54"/>
      <c r="CDK60" s="54"/>
      <c r="CDS60" s="54"/>
      <c r="CEA60" s="54"/>
      <c r="CEI60" s="54"/>
      <c r="CEQ60" s="54"/>
      <c r="CEY60" s="54"/>
      <c r="CFG60" s="54"/>
      <c r="CFO60" s="54"/>
      <c r="CFW60" s="54"/>
      <c r="CGE60" s="54"/>
      <c r="CGM60" s="54"/>
      <c r="CGU60" s="54"/>
      <c r="CHC60" s="54"/>
      <c r="CHK60" s="54"/>
      <c r="CHS60" s="54"/>
      <c r="CIA60" s="54"/>
      <c r="CII60" s="54"/>
      <c r="CIQ60" s="54"/>
      <c r="CIY60" s="54"/>
      <c r="CJG60" s="54"/>
      <c r="CJO60" s="54"/>
      <c r="CJW60" s="54"/>
      <c r="CKE60" s="54"/>
      <c r="CKM60" s="54"/>
      <c r="CKU60" s="54"/>
      <c r="CLC60" s="54"/>
      <c r="CLK60" s="54"/>
      <c r="CLS60" s="54"/>
      <c r="CMA60" s="54"/>
      <c r="CMI60" s="54"/>
      <c r="CMQ60" s="54"/>
      <c r="CMY60" s="54"/>
      <c r="CNG60" s="54"/>
      <c r="CNO60" s="54"/>
      <c r="CNW60" s="54"/>
      <c r="COE60" s="54"/>
      <c r="COM60" s="54"/>
      <c r="COU60" s="54"/>
      <c r="CPC60" s="54"/>
      <c r="CPK60" s="54"/>
      <c r="CPS60" s="54"/>
      <c r="CQA60" s="54"/>
      <c r="CQI60" s="54"/>
      <c r="CQQ60" s="54"/>
      <c r="CQY60" s="54"/>
      <c r="CRG60" s="54"/>
      <c r="CRO60" s="54"/>
      <c r="CRW60" s="54"/>
      <c r="CSE60" s="54"/>
      <c r="CSM60" s="54"/>
      <c r="CSU60" s="54"/>
      <c r="CTC60" s="54"/>
      <c r="CTK60" s="54"/>
      <c r="CTS60" s="54"/>
      <c r="CUA60" s="54"/>
      <c r="CUI60" s="54"/>
      <c r="CUQ60" s="54"/>
      <c r="CUY60" s="54"/>
      <c r="CVG60" s="54"/>
      <c r="CVO60" s="54"/>
      <c r="CVW60" s="54"/>
      <c r="CWE60" s="54"/>
      <c r="CWM60" s="54"/>
      <c r="CWU60" s="54"/>
      <c r="CXC60" s="54"/>
      <c r="CXK60" s="54"/>
      <c r="CXS60" s="54"/>
      <c r="CYA60" s="54"/>
      <c r="CYI60" s="54"/>
      <c r="CYQ60" s="54"/>
      <c r="CYY60" s="54"/>
      <c r="CZG60" s="54"/>
      <c r="CZO60" s="54"/>
      <c r="CZW60" s="54"/>
      <c r="DAE60" s="54"/>
      <c r="DAM60" s="54"/>
      <c r="DAU60" s="54"/>
      <c r="DBC60" s="54"/>
      <c r="DBK60" s="54"/>
      <c r="DBS60" s="54"/>
      <c r="DCA60" s="54"/>
      <c r="DCI60" s="54"/>
      <c r="DCQ60" s="54"/>
      <c r="DCY60" s="54"/>
      <c r="DDG60" s="54"/>
      <c r="DDO60" s="54"/>
      <c r="DDW60" s="54"/>
      <c r="DEE60" s="54"/>
      <c r="DEM60" s="54"/>
      <c r="DEU60" s="54"/>
      <c r="DFC60" s="54"/>
      <c r="DFK60" s="54"/>
      <c r="DFS60" s="54"/>
      <c r="DGA60" s="54"/>
      <c r="DGI60" s="54"/>
      <c r="DGQ60" s="54"/>
      <c r="DGY60" s="54"/>
      <c r="DHG60" s="54"/>
      <c r="DHO60" s="54"/>
      <c r="DHW60" s="54"/>
      <c r="DIE60" s="54"/>
      <c r="DIM60" s="54"/>
      <c r="DIU60" s="54"/>
      <c r="DJC60" s="54"/>
      <c r="DJK60" s="54"/>
      <c r="DJS60" s="54"/>
      <c r="DKA60" s="54"/>
      <c r="DKI60" s="54"/>
      <c r="DKQ60" s="54"/>
      <c r="DKY60" s="54"/>
      <c r="DLG60" s="54"/>
      <c r="DLO60" s="54"/>
      <c r="DLW60" s="54"/>
      <c r="DME60" s="54"/>
      <c r="DMM60" s="54"/>
      <c r="DMU60" s="54"/>
      <c r="DNC60" s="54"/>
      <c r="DNK60" s="54"/>
      <c r="DNS60" s="54"/>
      <c r="DOA60" s="54"/>
      <c r="DOI60" s="54"/>
      <c r="DOQ60" s="54"/>
      <c r="DOY60" s="54"/>
      <c r="DPG60" s="54"/>
      <c r="DPO60" s="54"/>
      <c r="DPW60" s="54"/>
      <c r="DQE60" s="54"/>
      <c r="DQM60" s="54"/>
      <c r="DQU60" s="54"/>
      <c r="DRC60" s="54"/>
      <c r="DRK60" s="54"/>
      <c r="DRS60" s="54"/>
      <c r="DSA60" s="54"/>
      <c r="DSI60" s="54"/>
      <c r="DSQ60" s="54"/>
      <c r="DSY60" s="54"/>
      <c r="DTG60" s="54"/>
      <c r="DTO60" s="54"/>
      <c r="DTW60" s="54"/>
      <c r="DUE60" s="54"/>
      <c r="DUM60" s="54"/>
      <c r="DUU60" s="54"/>
      <c r="DVC60" s="54"/>
      <c r="DVK60" s="54"/>
      <c r="DVS60" s="54"/>
      <c r="DWA60" s="54"/>
      <c r="DWI60" s="54"/>
      <c r="DWQ60" s="54"/>
      <c r="DWY60" s="54"/>
      <c r="DXG60" s="54"/>
      <c r="DXO60" s="54"/>
      <c r="DXW60" s="54"/>
      <c r="DYE60" s="54"/>
      <c r="DYM60" s="54"/>
      <c r="DYU60" s="54"/>
      <c r="DZC60" s="54"/>
      <c r="DZK60" s="54"/>
      <c r="DZS60" s="54"/>
      <c r="EAA60" s="54"/>
      <c r="EAI60" s="54"/>
      <c r="EAQ60" s="54"/>
      <c r="EAY60" s="54"/>
      <c r="EBG60" s="54"/>
      <c r="EBO60" s="54"/>
      <c r="EBW60" s="54"/>
      <c r="ECE60" s="54"/>
      <c r="ECM60" s="54"/>
      <c r="ECU60" s="54"/>
      <c r="EDC60" s="54"/>
      <c r="EDK60" s="54"/>
      <c r="EDS60" s="54"/>
      <c r="EEA60" s="54"/>
      <c r="EEI60" s="54"/>
      <c r="EEQ60" s="54"/>
      <c r="EEY60" s="54"/>
      <c r="EFG60" s="54"/>
      <c r="EFO60" s="54"/>
      <c r="EFW60" s="54"/>
      <c r="EGE60" s="54"/>
      <c r="EGM60" s="54"/>
      <c r="EGU60" s="54"/>
      <c r="EHC60" s="54"/>
      <c r="EHK60" s="54"/>
      <c r="EHS60" s="54"/>
      <c r="EIA60" s="54"/>
      <c r="EII60" s="54"/>
      <c r="EIQ60" s="54"/>
      <c r="EIY60" s="54"/>
      <c r="EJG60" s="54"/>
      <c r="EJO60" s="54"/>
      <c r="EJW60" s="54"/>
      <c r="EKE60" s="54"/>
      <c r="EKM60" s="54"/>
      <c r="EKU60" s="54"/>
      <c r="ELC60" s="54"/>
      <c r="ELK60" s="54"/>
      <c r="ELS60" s="54"/>
      <c r="EMA60" s="54"/>
      <c r="EMI60" s="54"/>
      <c r="EMQ60" s="54"/>
      <c r="EMY60" s="54"/>
      <c r="ENG60" s="54"/>
      <c r="ENO60" s="54"/>
      <c r="ENW60" s="54"/>
      <c r="EOE60" s="54"/>
      <c r="EOM60" s="54"/>
      <c r="EOU60" s="54"/>
      <c r="EPC60" s="54"/>
      <c r="EPK60" s="54"/>
      <c r="EPS60" s="54"/>
      <c r="EQA60" s="54"/>
      <c r="EQI60" s="54"/>
      <c r="EQQ60" s="54"/>
      <c r="EQY60" s="54"/>
      <c r="ERG60" s="54"/>
      <c r="ERO60" s="54"/>
      <c r="ERW60" s="54"/>
      <c r="ESE60" s="54"/>
      <c r="ESM60" s="54"/>
      <c r="ESU60" s="54"/>
      <c r="ETC60" s="54"/>
      <c r="ETK60" s="54"/>
      <c r="ETS60" s="54"/>
      <c r="EUA60" s="54"/>
      <c r="EUI60" s="54"/>
      <c r="EUQ60" s="54"/>
      <c r="EUY60" s="54"/>
      <c r="EVG60" s="54"/>
      <c r="EVO60" s="54"/>
      <c r="EVW60" s="54"/>
      <c r="EWE60" s="54"/>
      <c r="EWM60" s="54"/>
      <c r="EWU60" s="54"/>
      <c r="EXC60" s="54"/>
      <c r="EXK60" s="54"/>
      <c r="EXS60" s="54"/>
      <c r="EYA60" s="54"/>
      <c r="EYI60" s="54"/>
      <c r="EYQ60" s="54"/>
      <c r="EYY60" s="54"/>
      <c r="EZG60" s="54"/>
      <c r="EZO60" s="54"/>
      <c r="EZW60" s="54"/>
      <c r="FAE60" s="54"/>
      <c r="FAM60" s="54"/>
      <c r="FAU60" s="54"/>
      <c r="FBC60" s="54"/>
      <c r="FBK60" s="54"/>
      <c r="FBS60" s="54"/>
      <c r="FCA60" s="54"/>
      <c r="FCI60" s="54"/>
      <c r="FCQ60" s="54"/>
      <c r="FCY60" s="54"/>
      <c r="FDG60" s="54"/>
      <c r="FDO60" s="54"/>
      <c r="FDW60" s="54"/>
      <c r="FEE60" s="54"/>
      <c r="FEM60" s="54"/>
      <c r="FEU60" s="54"/>
      <c r="FFC60" s="54"/>
      <c r="FFK60" s="54"/>
      <c r="FFS60" s="54"/>
      <c r="FGA60" s="54"/>
      <c r="FGI60" s="54"/>
      <c r="FGQ60" s="54"/>
      <c r="FGY60" s="54"/>
      <c r="FHG60" s="54"/>
      <c r="FHO60" s="54"/>
      <c r="FHW60" s="54"/>
      <c r="FIE60" s="54"/>
      <c r="FIM60" s="54"/>
      <c r="FIU60" s="54"/>
      <c r="FJC60" s="54"/>
      <c r="FJK60" s="54"/>
      <c r="FJS60" s="54"/>
      <c r="FKA60" s="54"/>
      <c r="FKI60" s="54"/>
      <c r="FKQ60" s="54"/>
      <c r="FKY60" s="54"/>
      <c r="FLG60" s="54"/>
      <c r="FLO60" s="54"/>
      <c r="FLW60" s="54"/>
      <c r="FME60" s="54"/>
      <c r="FMM60" s="54"/>
      <c r="FMU60" s="54"/>
      <c r="FNC60" s="54"/>
      <c r="FNK60" s="54"/>
      <c r="FNS60" s="54"/>
      <c r="FOA60" s="54"/>
      <c r="FOI60" s="54"/>
      <c r="FOQ60" s="54"/>
      <c r="FOY60" s="54"/>
      <c r="FPG60" s="54"/>
      <c r="FPO60" s="54"/>
      <c r="FPW60" s="54"/>
      <c r="FQE60" s="54"/>
      <c r="FQM60" s="54"/>
      <c r="FQU60" s="54"/>
      <c r="FRC60" s="54"/>
      <c r="FRK60" s="54"/>
      <c r="FRS60" s="54"/>
      <c r="FSA60" s="54"/>
      <c r="FSI60" s="54"/>
      <c r="FSQ60" s="54"/>
      <c r="FSY60" s="54"/>
      <c r="FTG60" s="54"/>
      <c r="FTO60" s="54"/>
      <c r="FTW60" s="54"/>
      <c r="FUE60" s="54"/>
      <c r="FUM60" s="54"/>
      <c r="FUU60" s="54"/>
      <c r="FVC60" s="54"/>
      <c r="FVK60" s="54"/>
      <c r="FVS60" s="54"/>
      <c r="FWA60" s="54"/>
      <c r="FWI60" s="54"/>
      <c r="FWQ60" s="54"/>
      <c r="FWY60" s="54"/>
      <c r="FXG60" s="54"/>
      <c r="FXO60" s="54"/>
      <c r="FXW60" s="54"/>
      <c r="FYE60" s="54"/>
      <c r="FYM60" s="54"/>
      <c r="FYU60" s="54"/>
      <c r="FZC60" s="54"/>
      <c r="FZK60" s="54"/>
      <c r="FZS60" s="54"/>
      <c r="GAA60" s="54"/>
      <c r="GAI60" s="54"/>
      <c r="GAQ60" s="54"/>
      <c r="GAY60" s="54"/>
      <c r="GBG60" s="54"/>
      <c r="GBO60" s="54"/>
      <c r="GBW60" s="54"/>
      <c r="GCE60" s="54"/>
      <c r="GCM60" s="54"/>
      <c r="GCU60" s="54"/>
      <c r="GDC60" s="54"/>
      <c r="GDK60" s="54"/>
      <c r="GDS60" s="54"/>
      <c r="GEA60" s="54"/>
      <c r="GEI60" s="54"/>
      <c r="GEQ60" s="54"/>
      <c r="GEY60" s="54"/>
      <c r="GFG60" s="54"/>
      <c r="GFO60" s="54"/>
      <c r="GFW60" s="54"/>
      <c r="GGE60" s="54"/>
      <c r="GGM60" s="54"/>
      <c r="GGU60" s="54"/>
      <c r="GHC60" s="54"/>
      <c r="GHK60" s="54"/>
      <c r="GHS60" s="54"/>
      <c r="GIA60" s="54"/>
      <c r="GII60" s="54"/>
      <c r="GIQ60" s="54"/>
      <c r="GIY60" s="54"/>
      <c r="GJG60" s="54"/>
      <c r="GJO60" s="54"/>
      <c r="GJW60" s="54"/>
      <c r="GKE60" s="54"/>
      <c r="GKM60" s="54"/>
      <c r="GKU60" s="54"/>
      <c r="GLC60" s="54"/>
      <c r="GLK60" s="54"/>
      <c r="GLS60" s="54"/>
      <c r="GMA60" s="54"/>
      <c r="GMI60" s="54"/>
      <c r="GMQ60" s="54"/>
      <c r="GMY60" s="54"/>
      <c r="GNG60" s="54"/>
      <c r="GNO60" s="54"/>
      <c r="GNW60" s="54"/>
      <c r="GOE60" s="54"/>
      <c r="GOM60" s="54"/>
      <c r="GOU60" s="54"/>
      <c r="GPC60" s="54"/>
      <c r="GPK60" s="54"/>
      <c r="GPS60" s="54"/>
      <c r="GQA60" s="54"/>
      <c r="GQI60" s="54"/>
      <c r="GQQ60" s="54"/>
      <c r="GQY60" s="54"/>
      <c r="GRG60" s="54"/>
      <c r="GRO60" s="54"/>
      <c r="GRW60" s="54"/>
      <c r="GSE60" s="54"/>
      <c r="GSM60" s="54"/>
      <c r="GSU60" s="54"/>
      <c r="GTC60" s="54"/>
      <c r="GTK60" s="54"/>
      <c r="GTS60" s="54"/>
      <c r="GUA60" s="54"/>
      <c r="GUI60" s="54"/>
      <c r="GUQ60" s="54"/>
      <c r="GUY60" s="54"/>
      <c r="GVG60" s="54"/>
      <c r="GVO60" s="54"/>
      <c r="GVW60" s="54"/>
      <c r="GWE60" s="54"/>
      <c r="GWM60" s="54"/>
      <c r="GWU60" s="54"/>
      <c r="GXC60" s="54"/>
      <c r="GXK60" s="54"/>
      <c r="GXS60" s="54"/>
      <c r="GYA60" s="54"/>
      <c r="GYI60" s="54"/>
      <c r="GYQ60" s="54"/>
      <c r="GYY60" s="54"/>
      <c r="GZG60" s="54"/>
      <c r="GZO60" s="54"/>
      <c r="GZW60" s="54"/>
      <c r="HAE60" s="54"/>
      <c r="HAM60" s="54"/>
      <c r="HAU60" s="54"/>
      <c r="HBC60" s="54"/>
      <c r="HBK60" s="54"/>
      <c r="HBS60" s="54"/>
      <c r="HCA60" s="54"/>
      <c r="HCI60" s="54"/>
      <c r="HCQ60" s="54"/>
      <c r="HCY60" s="54"/>
      <c r="HDG60" s="54"/>
      <c r="HDO60" s="54"/>
      <c r="HDW60" s="54"/>
      <c r="HEE60" s="54"/>
      <c r="HEM60" s="54"/>
      <c r="HEU60" s="54"/>
      <c r="HFC60" s="54"/>
      <c r="HFK60" s="54"/>
      <c r="HFS60" s="54"/>
      <c r="HGA60" s="54"/>
      <c r="HGI60" s="54"/>
      <c r="HGQ60" s="54"/>
      <c r="HGY60" s="54"/>
      <c r="HHG60" s="54"/>
      <c r="HHO60" s="54"/>
      <c r="HHW60" s="54"/>
      <c r="HIE60" s="54"/>
      <c r="HIM60" s="54"/>
      <c r="HIU60" s="54"/>
      <c r="HJC60" s="54"/>
      <c r="HJK60" s="54"/>
      <c r="HJS60" s="54"/>
      <c r="HKA60" s="54"/>
      <c r="HKI60" s="54"/>
      <c r="HKQ60" s="54"/>
      <c r="HKY60" s="54"/>
      <c r="HLG60" s="54"/>
      <c r="HLO60" s="54"/>
      <c r="HLW60" s="54"/>
      <c r="HME60" s="54"/>
      <c r="HMM60" s="54"/>
      <c r="HMU60" s="54"/>
      <c r="HNC60" s="54"/>
      <c r="HNK60" s="54"/>
      <c r="HNS60" s="54"/>
      <c r="HOA60" s="54"/>
      <c r="HOI60" s="54"/>
      <c r="HOQ60" s="54"/>
      <c r="HOY60" s="54"/>
      <c r="HPG60" s="54"/>
      <c r="HPO60" s="54"/>
      <c r="HPW60" s="54"/>
      <c r="HQE60" s="54"/>
      <c r="HQM60" s="54"/>
      <c r="HQU60" s="54"/>
      <c r="HRC60" s="54"/>
      <c r="HRK60" s="54"/>
      <c r="HRS60" s="54"/>
      <c r="HSA60" s="54"/>
      <c r="HSI60" s="54"/>
      <c r="HSQ60" s="54"/>
      <c r="HSY60" s="54"/>
      <c r="HTG60" s="54"/>
      <c r="HTO60" s="54"/>
      <c r="HTW60" s="54"/>
      <c r="HUE60" s="54"/>
      <c r="HUM60" s="54"/>
      <c r="HUU60" s="54"/>
      <c r="HVC60" s="54"/>
      <c r="HVK60" s="54"/>
      <c r="HVS60" s="54"/>
      <c r="HWA60" s="54"/>
      <c r="HWI60" s="54"/>
      <c r="HWQ60" s="54"/>
      <c r="HWY60" s="54"/>
      <c r="HXG60" s="54"/>
      <c r="HXO60" s="54"/>
      <c r="HXW60" s="54"/>
      <c r="HYE60" s="54"/>
      <c r="HYM60" s="54"/>
      <c r="HYU60" s="54"/>
      <c r="HZC60" s="54"/>
      <c r="HZK60" s="54"/>
      <c r="HZS60" s="54"/>
      <c r="IAA60" s="54"/>
      <c r="IAI60" s="54"/>
      <c r="IAQ60" s="54"/>
      <c r="IAY60" s="54"/>
      <c r="IBG60" s="54"/>
      <c r="IBO60" s="54"/>
      <c r="IBW60" s="54"/>
      <c r="ICE60" s="54"/>
      <c r="ICM60" s="54"/>
      <c r="ICU60" s="54"/>
      <c r="IDC60" s="54"/>
      <c r="IDK60" s="54"/>
      <c r="IDS60" s="54"/>
      <c r="IEA60" s="54"/>
      <c r="IEI60" s="54"/>
      <c r="IEQ60" s="54"/>
      <c r="IEY60" s="54"/>
      <c r="IFG60" s="54"/>
      <c r="IFO60" s="54"/>
      <c r="IFW60" s="54"/>
      <c r="IGE60" s="54"/>
      <c r="IGM60" s="54"/>
      <c r="IGU60" s="54"/>
      <c r="IHC60" s="54"/>
      <c r="IHK60" s="54"/>
      <c r="IHS60" s="54"/>
      <c r="IIA60" s="54"/>
      <c r="III60" s="54"/>
      <c r="IIQ60" s="54"/>
      <c r="IIY60" s="54"/>
      <c r="IJG60" s="54"/>
      <c r="IJO60" s="54"/>
      <c r="IJW60" s="54"/>
      <c r="IKE60" s="54"/>
      <c r="IKM60" s="54"/>
      <c r="IKU60" s="54"/>
      <c r="ILC60" s="54"/>
      <c r="ILK60" s="54"/>
      <c r="ILS60" s="54"/>
      <c r="IMA60" s="54"/>
      <c r="IMI60" s="54"/>
      <c r="IMQ60" s="54"/>
      <c r="IMY60" s="54"/>
      <c r="ING60" s="54"/>
      <c r="INO60" s="54"/>
      <c r="INW60" s="54"/>
      <c r="IOE60" s="54"/>
      <c r="IOM60" s="54"/>
      <c r="IOU60" s="54"/>
      <c r="IPC60" s="54"/>
      <c r="IPK60" s="54"/>
      <c r="IPS60" s="54"/>
      <c r="IQA60" s="54"/>
      <c r="IQI60" s="54"/>
      <c r="IQQ60" s="54"/>
      <c r="IQY60" s="54"/>
      <c r="IRG60" s="54"/>
      <c r="IRO60" s="54"/>
      <c r="IRW60" s="54"/>
      <c r="ISE60" s="54"/>
      <c r="ISM60" s="54"/>
      <c r="ISU60" s="54"/>
      <c r="ITC60" s="54"/>
      <c r="ITK60" s="54"/>
      <c r="ITS60" s="54"/>
      <c r="IUA60" s="54"/>
      <c r="IUI60" s="54"/>
      <c r="IUQ60" s="54"/>
      <c r="IUY60" s="54"/>
      <c r="IVG60" s="54"/>
      <c r="IVO60" s="54"/>
      <c r="IVW60" s="54"/>
      <c r="IWE60" s="54"/>
      <c r="IWM60" s="54"/>
      <c r="IWU60" s="54"/>
      <c r="IXC60" s="54"/>
      <c r="IXK60" s="54"/>
      <c r="IXS60" s="54"/>
      <c r="IYA60" s="54"/>
      <c r="IYI60" s="54"/>
      <c r="IYQ60" s="54"/>
      <c r="IYY60" s="54"/>
      <c r="IZG60" s="54"/>
      <c r="IZO60" s="54"/>
      <c r="IZW60" s="54"/>
      <c r="JAE60" s="54"/>
      <c r="JAM60" s="54"/>
      <c r="JAU60" s="54"/>
      <c r="JBC60" s="54"/>
      <c r="JBK60" s="54"/>
      <c r="JBS60" s="54"/>
      <c r="JCA60" s="54"/>
      <c r="JCI60" s="54"/>
      <c r="JCQ60" s="54"/>
      <c r="JCY60" s="54"/>
      <c r="JDG60" s="54"/>
      <c r="JDO60" s="54"/>
      <c r="JDW60" s="54"/>
      <c r="JEE60" s="54"/>
      <c r="JEM60" s="54"/>
      <c r="JEU60" s="54"/>
      <c r="JFC60" s="54"/>
      <c r="JFK60" s="54"/>
      <c r="JFS60" s="54"/>
      <c r="JGA60" s="54"/>
      <c r="JGI60" s="54"/>
      <c r="JGQ60" s="54"/>
      <c r="JGY60" s="54"/>
      <c r="JHG60" s="54"/>
      <c r="JHO60" s="54"/>
      <c r="JHW60" s="54"/>
      <c r="JIE60" s="54"/>
      <c r="JIM60" s="54"/>
      <c r="JIU60" s="54"/>
      <c r="JJC60" s="54"/>
      <c r="JJK60" s="54"/>
      <c r="JJS60" s="54"/>
      <c r="JKA60" s="54"/>
      <c r="JKI60" s="54"/>
      <c r="JKQ60" s="54"/>
      <c r="JKY60" s="54"/>
      <c r="JLG60" s="54"/>
      <c r="JLO60" s="54"/>
      <c r="JLW60" s="54"/>
      <c r="JME60" s="54"/>
      <c r="JMM60" s="54"/>
      <c r="JMU60" s="54"/>
      <c r="JNC60" s="54"/>
      <c r="JNK60" s="54"/>
      <c r="JNS60" s="54"/>
      <c r="JOA60" s="54"/>
      <c r="JOI60" s="54"/>
      <c r="JOQ60" s="54"/>
      <c r="JOY60" s="54"/>
      <c r="JPG60" s="54"/>
      <c r="JPO60" s="54"/>
      <c r="JPW60" s="54"/>
      <c r="JQE60" s="54"/>
      <c r="JQM60" s="54"/>
      <c r="JQU60" s="54"/>
      <c r="JRC60" s="54"/>
      <c r="JRK60" s="54"/>
      <c r="JRS60" s="54"/>
      <c r="JSA60" s="54"/>
      <c r="JSI60" s="54"/>
      <c r="JSQ60" s="54"/>
      <c r="JSY60" s="54"/>
      <c r="JTG60" s="54"/>
      <c r="JTO60" s="54"/>
      <c r="JTW60" s="54"/>
      <c r="JUE60" s="54"/>
      <c r="JUM60" s="54"/>
      <c r="JUU60" s="54"/>
      <c r="JVC60" s="54"/>
      <c r="JVK60" s="54"/>
      <c r="JVS60" s="54"/>
      <c r="JWA60" s="54"/>
      <c r="JWI60" s="54"/>
      <c r="JWQ60" s="54"/>
      <c r="JWY60" s="54"/>
      <c r="JXG60" s="54"/>
      <c r="JXO60" s="54"/>
      <c r="JXW60" s="54"/>
      <c r="JYE60" s="54"/>
      <c r="JYM60" s="54"/>
      <c r="JYU60" s="54"/>
      <c r="JZC60" s="54"/>
      <c r="JZK60" s="54"/>
      <c r="JZS60" s="54"/>
      <c r="KAA60" s="54"/>
      <c r="KAI60" s="54"/>
      <c r="KAQ60" s="54"/>
      <c r="KAY60" s="54"/>
      <c r="KBG60" s="54"/>
      <c r="KBO60" s="54"/>
      <c r="KBW60" s="54"/>
      <c r="KCE60" s="54"/>
      <c r="KCM60" s="54"/>
      <c r="KCU60" s="54"/>
      <c r="KDC60" s="54"/>
      <c r="KDK60" s="54"/>
      <c r="KDS60" s="54"/>
      <c r="KEA60" s="54"/>
      <c r="KEI60" s="54"/>
      <c r="KEQ60" s="54"/>
      <c r="KEY60" s="54"/>
      <c r="KFG60" s="54"/>
      <c r="KFO60" s="54"/>
      <c r="KFW60" s="54"/>
      <c r="KGE60" s="54"/>
      <c r="KGM60" s="54"/>
      <c r="KGU60" s="54"/>
      <c r="KHC60" s="54"/>
      <c r="KHK60" s="54"/>
      <c r="KHS60" s="54"/>
      <c r="KIA60" s="54"/>
      <c r="KII60" s="54"/>
      <c r="KIQ60" s="54"/>
      <c r="KIY60" s="54"/>
      <c r="KJG60" s="54"/>
      <c r="KJO60" s="54"/>
      <c r="KJW60" s="54"/>
      <c r="KKE60" s="54"/>
      <c r="KKM60" s="54"/>
      <c r="KKU60" s="54"/>
      <c r="KLC60" s="54"/>
      <c r="KLK60" s="54"/>
      <c r="KLS60" s="54"/>
      <c r="KMA60" s="54"/>
      <c r="KMI60" s="54"/>
      <c r="KMQ60" s="54"/>
      <c r="KMY60" s="54"/>
      <c r="KNG60" s="54"/>
      <c r="KNO60" s="54"/>
      <c r="KNW60" s="54"/>
      <c r="KOE60" s="54"/>
      <c r="KOM60" s="54"/>
      <c r="KOU60" s="54"/>
      <c r="KPC60" s="54"/>
      <c r="KPK60" s="54"/>
      <c r="KPS60" s="54"/>
      <c r="KQA60" s="54"/>
      <c r="KQI60" s="54"/>
      <c r="KQQ60" s="54"/>
      <c r="KQY60" s="54"/>
      <c r="KRG60" s="54"/>
      <c r="KRO60" s="54"/>
      <c r="KRW60" s="54"/>
      <c r="KSE60" s="54"/>
      <c r="KSM60" s="54"/>
      <c r="KSU60" s="54"/>
      <c r="KTC60" s="54"/>
      <c r="KTK60" s="54"/>
      <c r="KTS60" s="54"/>
      <c r="KUA60" s="54"/>
      <c r="KUI60" s="54"/>
      <c r="KUQ60" s="54"/>
      <c r="KUY60" s="54"/>
      <c r="KVG60" s="54"/>
      <c r="KVO60" s="54"/>
      <c r="KVW60" s="54"/>
      <c r="KWE60" s="54"/>
      <c r="KWM60" s="54"/>
      <c r="KWU60" s="54"/>
      <c r="KXC60" s="54"/>
      <c r="KXK60" s="54"/>
      <c r="KXS60" s="54"/>
      <c r="KYA60" s="54"/>
      <c r="KYI60" s="54"/>
      <c r="KYQ60" s="54"/>
      <c r="KYY60" s="54"/>
      <c r="KZG60" s="54"/>
      <c r="KZO60" s="54"/>
      <c r="KZW60" s="54"/>
      <c r="LAE60" s="54"/>
      <c r="LAM60" s="54"/>
      <c r="LAU60" s="54"/>
      <c r="LBC60" s="54"/>
      <c r="LBK60" s="54"/>
      <c r="LBS60" s="54"/>
      <c r="LCA60" s="54"/>
      <c r="LCI60" s="54"/>
      <c r="LCQ60" s="54"/>
      <c r="LCY60" s="54"/>
      <c r="LDG60" s="54"/>
      <c r="LDO60" s="54"/>
      <c r="LDW60" s="54"/>
      <c r="LEE60" s="54"/>
      <c r="LEM60" s="54"/>
      <c r="LEU60" s="54"/>
      <c r="LFC60" s="54"/>
      <c r="LFK60" s="54"/>
      <c r="LFS60" s="54"/>
      <c r="LGA60" s="54"/>
      <c r="LGI60" s="54"/>
      <c r="LGQ60" s="54"/>
      <c r="LGY60" s="54"/>
      <c r="LHG60" s="54"/>
      <c r="LHO60" s="54"/>
      <c r="LHW60" s="54"/>
      <c r="LIE60" s="54"/>
      <c r="LIM60" s="54"/>
      <c r="LIU60" s="54"/>
      <c r="LJC60" s="54"/>
      <c r="LJK60" s="54"/>
      <c r="LJS60" s="54"/>
      <c r="LKA60" s="54"/>
      <c r="LKI60" s="54"/>
      <c r="LKQ60" s="54"/>
      <c r="LKY60" s="54"/>
      <c r="LLG60" s="54"/>
      <c r="LLO60" s="54"/>
      <c r="LLW60" s="54"/>
      <c r="LME60" s="54"/>
      <c r="LMM60" s="54"/>
      <c r="LMU60" s="54"/>
      <c r="LNC60" s="54"/>
      <c r="LNK60" s="54"/>
      <c r="LNS60" s="54"/>
      <c r="LOA60" s="54"/>
      <c r="LOI60" s="54"/>
      <c r="LOQ60" s="54"/>
      <c r="LOY60" s="54"/>
      <c r="LPG60" s="54"/>
      <c r="LPO60" s="54"/>
      <c r="LPW60" s="54"/>
      <c r="LQE60" s="54"/>
      <c r="LQM60" s="54"/>
      <c r="LQU60" s="54"/>
      <c r="LRC60" s="54"/>
      <c r="LRK60" s="54"/>
      <c r="LRS60" s="54"/>
      <c r="LSA60" s="54"/>
      <c r="LSI60" s="54"/>
      <c r="LSQ60" s="54"/>
      <c r="LSY60" s="54"/>
      <c r="LTG60" s="54"/>
      <c r="LTO60" s="54"/>
      <c r="LTW60" s="54"/>
      <c r="LUE60" s="54"/>
      <c r="LUM60" s="54"/>
      <c r="LUU60" s="54"/>
      <c r="LVC60" s="54"/>
      <c r="LVK60" s="54"/>
      <c r="LVS60" s="54"/>
      <c r="LWA60" s="54"/>
      <c r="LWI60" s="54"/>
      <c r="LWQ60" s="54"/>
      <c r="LWY60" s="54"/>
      <c r="LXG60" s="54"/>
      <c r="LXO60" s="54"/>
      <c r="LXW60" s="54"/>
      <c r="LYE60" s="54"/>
      <c r="LYM60" s="54"/>
      <c r="LYU60" s="54"/>
      <c r="LZC60" s="54"/>
      <c r="LZK60" s="54"/>
      <c r="LZS60" s="54"/>
      <c r="MAA60" s="54"/>
      <c r="MAI60" s="54"/>
      <c r="MAQ60" s="54"/>
      <c r="MAY60" s="54"/>
      <c r="MBG60" s="54"/>
      <c r="MBO60" s="54"/>
      <c r="MBW60" s="54"/>
      <c r="MCE60" s="54"/>
      <c r="MCM60" s="54"/>
      <c r="MCU60" s="54"/>
      <c r="MDC60" s="54"/>
      <c r="MDK60" s="54"/>
      <c r="MDS60" s="54"/>
      <c r="MEA60" s="54"/>
      <c r="MEI60" s="54"/>
      <c r="MEQ60" s="54"/>
      <c r="MEY60" s="54"/>
      <c r="MFG60" s="54"/>
      <c r="MFO60" s="54"/>
      <c r="MFW60" s="54"/>
      <c r="MGE60" s="54"/>
      <c r="MGM60" s="54"/>
      <c r="MGU60" s="54"/>
      <c r="MHC60" s="54"/>
      <c r="MHK60" s="54"/>
      <c r="MHS60" s="54"/>
      <c r="MIA60" s="54"/>
      <c r="MII60" s="54"/>
      <c r="MIQ60" s="54"/>
      <c r="MIY60" s="54"/>
      <c r="MJG60" s="54"/>
      <c r="MJO60" s="54"/>
      <c r="MJW60" s="54"/>
      <c r="MKE60" s="54"/>
      <c r="MKM60" s="54"/>
      <c r="MKU60" s="54"/>
      <c r="MLC60" s="54"/>
      <c r="MLK60" s="54"/>
      <c r="MLS60" s="54"/>
      <c r="MMA60" s="54"/>
      <c r="MMI60" s="54"/>
      <c r="MMQ60" s="54"/>
      <c r="MMY60" s="54"/>
      <c r="MNG60" s="54"/>
      <c r="MNO60" s="54"/>
      <c r="MNW60" s="54"/>
      <c r="MOE60" s="54"/>
      <c r="MOM60" s="54"/>
      <c r="MOU60" s="54"/>
      <c r="MPC60" s="54"/>
      <c r="MPK60" s="54"/>
      <c r="MPS60" s="54"/>
      <c r="MQA60" s="54"/>
      <c r="MQI60" s="54"/>
      <c r="MQQ60" s="54"/>
      <c r="MQY60" s="54"/>
      <c r="MRG60" s="54"/>
      <c r="MRO60" s="54"/>
      <c r="MRW60" s="54"/>
      <c r="MSE60" s="54"/>
      <c r="MSM60" s="54"/>
      <c r="MSU60" s="54"/>
      <c r="MTC60" s="54"/>
      <c r="MTK60" s="54"/>
      <c r="MTS60" s="54"/>
      <c r="MUA60" s="54"/>
      <c r="MUI60" s="54"/>
      <c r="MUQ60" s="54"/>
      <c r="MUY60" s="54"/>
      <c r="MVG60" s="54"/>
      <c r="MVO60" s="54"/>
      <c r="MVW60" s="54"/>
      <c r="MWE60" s="54"/>
      <c r="MWM60" s="54"/>
      <c r="MWU60" s="54"/>
      <c r="MXC60" s="54"/>
      <c r="MXK60" s="54"/>
      <c r="MXS60" s="54"/>
      <c r="MYA60" s="54"/>
      <c r="MYI60" s="54"/>
      <c r="MYQ60" s="54"/>
      <c r="MYY60" s="54"/>
      <c r="MZG60" s="54"/>
      <c r="MZO60" s="54"/>
      <c r="MZW60" s="54"/>
      <c r="NAE60" s="54"/>
      <c r="NAM60" s="54"/>
      <c r="NAU60" s="54"/>
      <c r="NBC60" s="54"/>
      <c r="NBK60" s="54"/>
      <c r="NBS60" s="54"/>
      <c r="NCA60" s="54"/>
      <c r="NCI60" s="54"/>
      <c r="NCQ60" s="54"/>
      <c r="NCY60" s="54"/>
      <c r="NDG60" s="54"/>
      <c r="NDO60" s="54"/>
      <c r="NDW60" s="54"/>
      <c r="NEE60" s="54"/>
      <c r="NEM60" s="54"/>
      <c r="NEU60" s="54"/>
      <c r="NFC60" s="54"/>
      <c r="NFK60" s="54"/>
      <c r="NFS60" s="54"/>
      <c r="NGA60" s="54"/>
      <c r="NGI60" s="54"/>
      <c r="NGQ60" s="54"/>
      <c r="NGY60" s="54"/>
      <c r="NHG60" s="54"/>
      <c r="NHO60" s="54"/>
      <c r="NHW60" s="54"/>
      <c r="NIE60" s="54"/>
      <c r="NIM60" s="54"/>
      <c r="NIU60" s="54"/>
      <c r="NJC60" s="54"/>
      <c r="NJK60" s="54"/>
      <c r="NJS60" s="54"/>
      <c r="NKA60" s="54"/>
      <c r="NKI60" s="54"/>
      <c r="NKQ60" s="54"/>
      <c r="NKY60" s="54"/>
      <c r="NLG60" s="54"/>
      <c r="NLO60" s="54"/>
      <c r="NLW60" s="54"/>
      <c r="NME60" s="54"/>
      <c r="NMM60" s="54"/>
      <c r="NMU60" s="54"/>
      <c r="NNC60" s="54"/>
      <c r="NNK60" s="54"/>
      <c r="NNS60" s="54"/>
      <c r="NOA60" s="54"/>
      <c r="NOI60" s="54"/>
      <c r="NOQ60" s="54"/>
      <c r="NOY60" s="54"/>
      <c r="NPG60" s="54"/>
      <c r="NPO60" s="54"/>
      <c r="NPW60" s="54"/>
      <c r="NQE60" s="54"/>
      <c r="NQM60" s="54"/>
      <c r="NQU60" s="54"/>
      <c r="NRC60" s="54"/>
      <c r="NRK60" s="54"/>
      <c r="NRS60" s="54"/>
      <c r="NSA60" s="54"/>
      <c r="NSI60" s="54"/>
      <c r="NSQ60" s="54"/>
      <c r="NSY60" s="54"/>
      <c r="NTG60" s="54"/>
      <c r="NTO60" s="54"/>
      <c r="NTW60" s="54"/>
      <c r="NUE60" s="54"/>
      <c r="NUM60" s="54"/>
      <c r="NUU60" s="54"/>
      <c r="NVC60" s="54"/>
      <c r="NVK60" s="54"/>
      <c r="NVS60" s="54"/>
      <c r="NWA60" s="54"/>
      <c r="NWI60" s="54"/>
      <c r="NWQ60" s="54"/>
      <c r="NWY60" s="54"/>
      <c r="NXG60" s="54"/>
      <c r="NXO60" s="54"/>
      <c r="NXW60" s="54"/>
      <c r="NYE60" s="54"/>
      <c r="NYM60" s="54"/>
      <c r="NYU60" s="54"/>
      <c r="NZC60" s="54"/>
      <c r="NZK60" s="54"/>
      <c r="NZS60" s="54"/>
      <c r="OAA60" s="54"/>
      <c r="OAI60" s="54"/>
      <c r="OAQ60" s="54"/>
      <c r="OAY60" s="54"/>
      <c r="OBG60" s="54"/>
      <c r="OBO60" s="54"/>
      <c r="OBW60" s="54"/>
      <c r="OCE60" s="54"/>
      <c r="OCM60" s="54"/>
      <c r="OCU60" s="54"/>
      <c r="ODC60" s="54"/>
      <c r="ODK60" s="54"/>
      <c r="ODS60" s="54"/>
      <c r="OEA60" s="54"/>
      <c r="OEI60" s="54"/>
      <c r="OEQ60" s="54"/>
      <c r="OEY60" s="54"/>
      <c r="OFG60" s="54"/>
      <c r="OFO60" s="54"/>
      <c r="OFW60" s="54"/>
      <c r="OGE60" s="54"/>
      <c r="OGM60" s="54"/>
      <c r="OGU60" s="54"/>
      <c r="OHC60" s="54"/>
      <c r="OHK60" s="54"/>
      <c r="OHS60" s="54"/>
      <c r="OIA60" s="54"/>
      <c r="OII60" s="54"/>
      <c r="OIQ60" s="54"/>
      <c r="OIY60" s="54"/>
      <c r="OJG60" s="54"/>
      <c r="OJO60" s="54"/>
      <c r="OJW60" s="54"/>
      <c r="OKE60" s="54"/>
      <c r="OKM60" s="54"/>
      <c r="OKU60" s="54"/>
      <c r="OLC60" s="54"/>
      <c r="OLK60" s="54"/>
      <c r="OLS60" s="54"/>
      <c r="OMA60" s="54"/>
      <c r="OMI60" s="54"/>
      <c r="OMQ60" s="54"/>
      <c r="OMY60" s="54"/>
      <c r="ONG60" s="54"/>
      <c r="ONO60" s="54"/>
      <c r="ONW60" s="54"/>
      <c r="OOE60" s="54"/>
      <c r="OOM60" s="54"/>
      <c r="OOU60" s="54"/>
      <c r="OPC60" s="54"/>
      <c r="OPK60" s="54"/>
      <c r="OPS60" s="54"/>
      <c r="OQA60" s="54"/>
      <c r="OQI60" s="54"/>
      <c r="OQQ60" s="54"/>
      <c r="OQY60" s="54"/>
      <c r="ORG60" s="54"/>
      <c r="ORO60" s="54"/>
      <c r="ORW60" s="54"/>
      <c r="OSE60" s="54"/>
      <c r="OSM60" s="54"/>
      <c r="OSU60" s="54"/>
      <c r="OTC60" s="54"/>
      <c r="OTK60" s="54"/>
      <c r="OTS60" s="54"/>
      <c r="OUA60" s="54"/>
      <c r="OUI60" s="54"/>
      <c r="OUQ60" s="54"/>
      <c r="OUY60" s="54"/>
      <c r="OVG60" s="54"/>
      <c r="OVO60" s="54"/>
      <c r="OVW60" s="54"/>
      <c r="OWE60" s="54"/>
      <c r="OWM60" s="54"/>
      <c r="OWU60" s="54"/>
      <c r="OXC60" s="54"/>
      <c r="OXK60" s="54"/>
      <c r="OXS60" s="54"/>
      <c r="OYA60" s="54"/>
      <c r="OYI60" s="54"/>
      <c r="OYQ60" s="54"/>
      <c r="OYY60" s="54"/>
      <c r="OZG60" s="54"/>
      <c r="OZO60" s="54"/>
      <c r="OZW60" s="54"/>
      <c r="PAE60" s="54"/>
      <c r="PAM60" s="54"/>
      <c r="PAU60" s="54"/>
      <c r="PBC60" s="54"/>
      <c r="PBK60" s="54"/>
      <c r="PBS60" s="54"/>
      <c r="PCA60" s="54"/>
      <c r="PCI60" s="54"/>
      <c r="PCQ60" s="54"/>
      <c r="PCY60" s="54"/>
      <c r="PDG60" s="54"/>
      <c r="PDO60" s="54"/>
      <c r="PDW60" s="54"/>
      <c r="PEE60" s="54"/>
      <c r="PEM60" s="54"/>
      <c r="PEU60" s="54"/>
      <c r="PFC60" s="54"/>
      <c r="PFK60" s="54"/>
      <c r="PFS60" s="54"/>
      <c r="PGA60" s="54"/>
      <c r="PGI60" s="54"/>
      <c r="PGQ60" s="54"/>
      <c r="PGY60" s="54"/>
      <c r="PHG60" s="54"/>
      <c r="PHO60" s="54"/>
      <c r="PHW60" s="54"/>
      <c r="PIE60" s="54"/>
      <c r="PIM60" s="54"/>
      <c r="PIU60" s="54"/>
      <c r="PJC60" s="54"/>
      <c r="PJK60" s="54"/>
      <c r="PJS60" s="54"/>
      <c r="PKA60" s="54"/>
      <c r="PKI60" s="54"/>
      <c r="PKQ60" s="54"/>
      <c r="PKY60" s="54"/>
      <c r="PLG60" s="54"/>
      <c r="PLO60" s="54"/>
      <c r="PLW60" s="54"/>
      <c r="PME60" s="54"/>
      <c r="PMM60" s="54"/>
      <c r="PMU60" s="54"/>
      <c r="PNC60" s="54"/>
      <c r="PNK60" s="54"/>
      <c r="PNS60" s="54"/>
      <c r="POA60" s="54"/>
      <c r="POI60" s="54"/>
      <c r="POQ60" s="54"/>
      <c r="POY60" s="54"/>
      <c r="PPG60" s="54"/>
      <c r="PPO60" s="54"/>
      <c r="PPW60" s="54"/>
      <c r="PQE60" s="54"/>
      <c r="PQM60" s="54"/>
      <c r="PQU60" s="54"/>
      <c r="PRC60" s="54"/>
      <c r="PRK60" s="54"/>
      <c r="PRS60" s="54"/>
      <c r="PSA60" s="54"/>
      <c r="PSI60" s="54"/>
      <c r="PSQ60" s="54"/>
      <c r="PSY60" s="54"/>
      <c r="PTG60" s="54"/>
      <c r="PTO60" s="54"/>
      <c r="PTW60" s="54"/>
      <c r="PUE60" s="54"/>
      <c r="PUM60" s="54"/>
      <c r="PUU60" s="54"/>
      <c r="PVC60" s="54"/>
      <c r="PVK60" s="54"/>
      <c r="PVS60" s="54"/>
      <c r="PWA60" s="54"/>
      <c r="PWI60" s="54"/>
      <c r="PWQ60" s="54"/>
      <c r="PWY60" s="54"/>
      <c r="PXG60" s="54"/>
      <c r="PXO60" s="54"/>
      <c r="PXW60" s="54"/>
      <c r="PYE60" s="54"/>
      <c r="PYM60" s="54"/>
      <c r="PYU60" s="54"/>
      <c r="PZC60" s="54"/>
      <c r="PZK60" s="54"/>
      <c r="PZS60" s="54"/>
      <c r="QAA60" s="54"/>
      <c r="QAI60" s="54"/>
      <c r="QAQ60" s="54"/>
      <c r="QAY60" s="54"/>
      <c r="QBG60" s="54"/>
      <c r="QBO60" s="54"/>
      <c r="QBW60" s="54"/>
      <c r="QCE60" s="54"/>
      <c r="QCM60" s="54"/>
      <c r="QCU60" s="54"/>
      <c r="QDC60" s="54"/>
      <c r="QDK60" s="54"/>
      <c r="QDS60" s="54"/>
      <c r="QEA60" s="54"/>
      <c r="QEI60" s="54"/>
      <c r="QEQ60" s="54"/>
      <c r="QEY60" s="54"/>
      <c r="QFG60" s="54"/>
      <c r="QFO60" s="54"/>
      <c r="QFW60" s="54"/>
      <c r="QGE60" s="54"/>
      <c r="QGM60" s="54"/>
      <c r="QGU60" s="54"/>
      <c r="QHC60" s="54"/>
      <c r="QHK60" s="54"/>
      <c r="QHS60" s="54"/>
      <c r="QIA60" s="54"/>
      <c r="QII60" s="54"/>
      <c r="QIQ60" s="54"/>
      <c r="QIY60" s="54"/>
      <c r="QJG60" s="54"/>
      <c r="QJO60" s="54"/>
      <c r="QJW60" s="54"/>
      <c r="QKE60" s="54"/>
      <c r="QKM60" s="54"/>
      <c r="QKU60" s="54"/>
      <c r="QLC60" s="54"/>
      <c r="QLK60" s="54"/>
      <c r="QLS60" s="54"/>
      <c r="QMA60" s="54"/>
      <c r="QMI60" s="54"/>
      <c r="QMQ60" s="54"/>
      <c r="QMY60" s="54"/>
      <c r="QNG60" s="54"/>
      <c r="QNO60" s="54"/>
      <c r="QNW60" s="54"/>
      <c r="QOE60" s="54"/>
      <c r="QOM60" s="54"/>
      <c r="QOU60" s="54"/>
      <c r="QPC60" s="54"/>
      <c r="QPK60" s="54"/>
      <c r="QPS60" s="54"/>
      <c r="QQA60" s="54"/>
      <c r="QQI60" s="54"/>
      <c r="QQQ60" s="54"/>
      <c r="QQY60" s="54"/>
      <c r="QRG60" s="54"/>
      <c r="QRO60" s="54"/>
      <c r="QRW60" s="54"/>
      <c r="QSE60" s="54"/>
      <c r="QSM60" s="54"/>
      <c r="QSU60" s="54"/>
      <c r="QTC60" s="54"/>
      <c r="QTK60" s="54"/>
      <c r="QTS60" s="54"/>
      <c r="QUA60" s="54"/>
      <c r="QUI60" s="54"/>
      <c r="QUQ60" s="54"/>
      <c r="QUY60" s="54"/>
      <c r="QVG60" s="54"/>
      <c r="QVO60" s="54"/>
      <c r="QVW60" s="54"/>
      <c r="QWE60" s="54"/>
      <c r="QWM60" s="54"/>
      <c r="QWU60" s="54"/>
      <c r="QXC60" s="54"/>
      <c r="QXK60" s="54"/>
      <c r="QXS60" s="54"/>
      <c r="QYA60" s="54"/>
      <c r="QYI60" s="54"/>
      <c r="QYQ60" s="54"/>
      <c r="QYY60" s="54"/>
      <c r="QZG60" s="54"/>
      <c r="QZO60" s="54"/>
      <c r="QZW60" s="54"/>
      <c r="RAE60" s="54"/>
      <c r="RAM60" s="54"/>
      <c r="RAU60" s="54"/>
      <c r="RBC60" s="54"/>
      <c r="RBK60" s="54"/>
      <c r="RBS60" s="54"/>
      <c r="RCA60" s="54"/>
      <c r="RCI60" s="54"/>
      <c r="RCQ60" s="54"/>
      <c r="RCY60" s="54"/>
      <c r="RDG60" s="54"/>
      <c r="RDO60" s="54"/>
      <c r="RDW60" s="54"/>
      <c r="REE60" s="54"/>
      <c r="REM60" s="54"/>
      <c r="REU60" s="54"/>
      <c r="RFC60" s="54"/>
      <c r="RFK60" s="54"/>
      <c r="RFS60" s="54"/>
      <c r="RGA60" s="54"/>
      <c r="RGI60" s="54"/>
      <c r="RGQ60" s="54"/>
      <c r="RGY60" s="54"/>
      <c r="RHG60" s="54"/>
      <c r="RHO60" s="54"/>
      <c r="RHW60" s="54"/>
      <c r="RIE60" s="54"/>
      <c r="RIM60" s="54"/>
      <c r="RIU60" s="54"/>
      <c r="RJC60" s="54"/>
      <c r="RJK60" s="54"/>
      <c r="RJS60" s="54"/>
      <c r="RKA60" s="54"/>
      <c r="RKI60" s="54"/>
      <c r="RKQ60" s="54"/>
      <c r="RKY60" s="54"/>
      <c r="RLG60" s="54"/>
      <c r="RLO60" s="54"/>
      <c r="RLW60" s="54"/>
      <c r="RME60" s="54"/>
      <c r="RMM60" s="54"/>
      <c r="RMU60" s="54"/>
      <c r="RNC60" s="54"/>
      <c r="RNK60" s="54"/>
      <c r="RNS60" s="54"/>
      <c r="ROA60" s="54"/>
      <c r="ROI60" s="54"/>
      <c r="ROQ60" s="54"/>
      <c r="ROY60" s="54"/>
      <c r="RPG60" s="54"/>
      <c r="RPO60" s="54"/>
      <c r="RPW60" s="54"/>
      <c r="RQE60" s="54"/>
      <c r="RQM60" s="54"/>
      <c r="RQU60" s="54"/>
      <c r="RRC60" s="54"/>
      <c r="RRK60" s="54"/>
      <c r="RRS60" s="54"/>
      <c r="RSA60" s="54"/>
      <c r="RSI60" s="54"/>
      <c r="RSQ60" s="54"/>
      <c r="RSY60" s="54"/>
      <c r="RTG60" s="54"/>
      <c r="RTO60" s="54"/>
      <c r="RTW60" s="54"/>
      <c r="RUE60" s="54"/>
      <c r="RUM60" s="54"/>
      <c r="RUU60" s="54"/>
      <c r="RVC60" s="54"/>
      <c r="RVK60" s="54"/>
      <c r="RVS60" s="54"/>
      <c r="RWA60" s="54"/>
      <c r="RWI60" s="54"/>
      <c r="RWQ60" s="54"/>
      <c r="RWY60" s="54"/>
      <c r="RXG60" s="54"/>
      <c r="RXO60" s="54"/>
      <c r="RXW60" s="54"/>
      <c r="RYE60" s="54"/>
      <c r="RYM60" s="54"/>
      <c r="RYU60" s="54"/>
      <c r="RZC60" s="54"/>
      <c r="RZK60" s="54"/>
      <c r="RZS60" s="54"/>
      <c r="SAA60" s="54"/>
      <c r="SAI60" s="54"/>
      <c r="SAQ60" s="54"/>
      <c r="SAY60" s="54"/>
      <c r="SBG60" s="54"/>
      <c r="SBO60" s="54"/>
      <c r="SBW60" s="54"/>
      <c r="SCE60" s="54"/>
      <c r="SCM60" s="54"/>
      <c r="SCU60" s="54"/>
      <c r="SDC60" s="54"/>
      <c r="SDK60" s="54"/>
      <c r="SDS60" s="54"/>
      <c r="SEA60" s="54"/>
      <c r="SEI60" s="54"/>
      <c r="SEQ60" s="54"/>
      <c r="SEY60" s="54"/>
      <c r="SFG60" s="54"/>
      <c r="SFO60" s="54"/>
      <c r="SFW60" s="54"/>
      <c r="SGE60" s="54"/>
      <c r="SGM60" s="54"/>
      <c r="SGU60" s="54"/>
      <c r="SHC60" s="54"/>
      <c r="SHK60" s="54"/>
      <c r="SHS60" s="54"/>
      <c r="SIA60" s="54"/>
      <c r="SII60" s="54"/>
      <c r="SIQ60" s="54"/>
      <c r="SIY60" s="54"/>
      <c r="SJG60" s="54"/>
      <c r="SJO60" s="54"/>
      <c r="SJW60" s="54"/>
      <c r="SKE60" s="54"/>
      <c r="SKM60" s="54"/>
      <c r="SKU60" s="54"/>
      <c r="SLC60" s="54"/>
      <c r="SLK60" s="54"/>
      <c r="SLS60" s="54"/>
      <c r="SMA60" s="54"/>
      <c r="SMI60" s="54"/>
      <c r="SMQ60" s="54"/>
      <c r="SMY60" s="54"/>
      <c r="SNG60" s="54"/>
      <c r="SNO60" s="54"/>
      <c r="SNW60" s="54"/>
      <c r="SOE60" s="54"/>
      <c r="SOM60" s="54"/>
      <c r="SOU60" s="54"/>
      <c r="SPC60" s="54"/>
      <c r="SPK60" s="54"/>
      <c r="SPS60" s="54"/>
      <c r="SQA60" s="54"/>
      <c r="SQI60" s="54"/>
      <c r="SQQ60" s="54"/>
      <c r="SQY60" s="54"/>
      <c r="SRG60" s="54"/>
      <c r="SRO60" s="54"/>
      <c r="SRW60" s="54"/>
      <c r="SSE60" s="54"/>
      <c r="SSM60" s="54"/>
      <c r="SSU60" s="54"/>
      <c r="STC60" s="54"/>
      <c r="STK60" s="54"/>
      <c r="STS60" s="54"/>
      <c r="SUA60" s="54"/>
      <c r="SUI60" s="54"/>
      <c r="SUQ60" s="54"/>
      <c r="SUY60" s="54"/>
      <c r="SVG60" s="54"/>
      <c r="SVO60" s="54"/>
      <c r="SVW60" s="54"/>
      <c r="SWE60" s="54"/>
      <c r="SWM60" s="54"/>
      <c r="SWU60" s="54"/>
      <c r="SXC60" s="54"/>
      <c r="SXK60" s="54"/>
      <c r="SXS60" s="54"/>
      <c r="SYA60" s="54"/>
      <c r="SYI60" s="54"/>
      <c r="SYQ60" s="54"/>
      <c r="SYY60" s="54"/>
      <c r="SZG60" s="54"/>
      <c r="SZO60" s="54"/>
      <c r="SZW60" s="54"/>
      <c r="TAE60" s="54"/>
      <c r="TAM60" s="54"/>
      <c r="TAU60" s="54"/>
      <c r="TBC60" s="54"/>
      <c r="TBK60" s="54"/>
      <c r="TBS60" s="54"/>
      <c r="TCA60" s="54"/>
      <c r="TCI60" s="54"/>
      <c r="TCQ60" s="54"/>
      <c r="TCY60" s="54"/>
      <c r="TDG60" s="54"/>
      <c r="TDO60" s="54"/>
      <c r="TDW60" s="54"/>
      <c r="TEE60" s="54"/>
      <c r="TEM60" s="54"/>
      <c r="TEU60" s="54"/>
      <c r="TFC60" s="54"/>
      <c r="TFK60" s="54"/>
      <c r="TFS60" s="54"/>
      <c r="TGA60" s="54"/>
      <c r="TGI60" s="54"/>
      <c r="TGQ60" s="54"/>
      <c r="TGY60" s="54"/>
      <c r="THG60" s="54"/>
      <c r="THO60" s="54"/>
      <c r="THW60" s="54"/>
      <c r="TIE60" s="54"/>
      <c r="TIM60" s="54"/>
      <c r="TIU60" s="54"/>
      <c r="TJC60" s="54"/>
      <c r="TJK60" s="54"/>
      <c r="TJS60" s="54"/>
      <c r="TKA60" s="54"/>
      <c r="TKI60" s="54"/>
      <c r="TKQ60" s="54"/>
      <c r="TKY60" s="54"/>
      <c r="TLG60" s="54"/>
      <c r="TLO60" s="54"/>
      <c r="TLW60" s="54"/>
      <c r="TME60" s="54"/>
      <c r="TMM60" s="54"/>
      <c r="TMU60" s="54"/>
      <c r="TNC60" s="54"/>
      <c r="TNK60" s="54"/>
      <c r="TNS60" s="54"/>
      <c r="TOA60" s="54"/>
      <c r="TOI60" s="54"/>
      <c r="TOQ60" s="54"/>
      <c r="TOY60" s="54"/>
      <c r="TPG60" s="54"/>
      <c r="TPO60" s="54"/>
      <c r="TPW60" s="54"/>
      <c r="TQE60" s="54"/>
      <c r="TQM60" s="54"/>
      <c r="TQU60" s="54"/>
      <c r="TRC60" s="54"/>
      <c r="TRK60" s="54"/>
      <c r="TRS60" s="54"/>
      <c r="TSA60" s="54"/>
      <c r="TSI60" s="54"/>
      <c r="TSQ60" s="54"/>
      <c r="TSY60" s="54"/>
      <c r="TTG60" s="54"/>
      <c r="TTO60" s="54"/>
      <c r="TTW60" s="54"/>
      <c r="TUE60" s="54"/>
      <c r="TUM60" s="54"/>
      <c r="TUU60" s="54"/>
      <c r="TVC60" s="54"/>
      <c r="TVK60" s="54"/>
      <c r="TVS60" s="54"/>
      <c r="TWA60" s="54"/>
      <c r="TWI60" s="54"/>
      <c r="TWQ60" s="54"/>
      <c r="TWY60" s="54"/>
      <c r="TXG60" s="54"/>
      <c r="TXO60" s="54"/>
      <c r="TXW60" s="54"/>
      <c r="TYE60" s="54"/>
      <c r="TYM60" s="54"/>
      <c r="TYU60" s="54"/>
      <c r="TZC60" s="54"/>
      <c r="TZK60" s="54"/>
      <c r="TZS60" s="54"/>
      <c r="UAA60" s="54"/>
      <c r="UAI60" s="54"/>
      <c r="UAQ60" s="54"/>
      <c r="UAY60" s="54"/>
      <c r="UBG60" s="54"/>
      <c r="UBO60" s="54"/>
      <c r="UBW60" s="54"/>
      <c r="UCE60" s="54"/>
      <c r="UCM60" s="54"/>
      <c r="UCU60" s="54"/>
      <c r="UDC60" s="54"/>
      <c r="UDK60" s="54"/>
      <c r="UDS60" s="54"/>
      <c r="UEA60" s="54"/>
      <c r="UEI60" s="54"/>
      <c r="UEQ60" s="54"/>
      <c r="UEY60" s="54"/>
      <c r="UFG60" s="54"/>
      <c r="UFO60" s="54"/>
      <c r="UFW60" s="54"/>
      <c r="UGE60" s="54"/>
      <c r="UGM60" s="54"/>
      <c r="UGU60" s="54"/>
      <c r="UHC60" s="54"/>
      <c r="UHK60" s="54"/>
      <c r="UHS60" s="54"/>
      <c r="UIA60" s="54"/>
      <c r="UII60" s="54"/>
      <c r="UIQ60" s="54"/>
      <c r="UIY60" s="54"/>
      <c r="UJG60" s="54"/>
      <c r="UJO60" s="54"/>
      <c r="UJW60" s="54"/>
      <c r="UKE60" s="54"/>
      <c r="UKM60" s="54"/>
      <c r="UKU60" s="54"/>
      <c r="ULC60" s="54"/>
      <c r="ULK60" s="54"/>
      <c r="ULS60" s="54"/>
      <c r="UMA60" s="54"/>
      <c r="UMI60" s="54"/>
      <c r="UMQ60" s="54"/>
      <c r="UMY60" s="54"/>
      <c r="UNG60" s="54"/>
      <c r="UNO60" s="54"/>
      <c r="UNW60" s="54"/>
      <c r="UOE60" s="54"/>
      <c r="UOM60" s="54"/>
      <c r="UOU60" s="54"/>
      <c r="UPC60" s="54"/>
      <c r="UPK60" s="54"/>
      <c r="UPS60" s="54"/>
      <c r="UQA60" s="54"/>
      <c r="UQI60" s="54"/>
      <c r="UQQ60" s="54"/>
      <c r="UQY60" s="54"/>
      <c r="URG60" s="54"/>
      <c r="URO60" s="54"/>
      <c r="URW60" s="54"/>
      <c r="USE60" s="54"/>
      <c r="USM60" s="54"/>
      <c r="USU60" s="54"/>
      <c r="UTC60" s="54"/>
      <c r="UTK60" s="54"/>
      <c r="UTS60" s="54"/>
      <c r="UUA60" s="54"/>
      <c r="UUI60" s="54"/>
      <c r="UUQ60" s="54"/>
      <c r="UUY60" s="54"/>
      <c r="UVG60" s="54"/>
      <c r="UVO60" s="54"/>
      <c r="UVW60" s="54"/>
      <c r="UWE60" s="54"/>
      <c r="UWM60" s="54"/>
      <c r="UWU60" s="54"/>
      <c r="UXC60" s="54"/>
      <c r="UXK60" s="54"/>
      <c r="UXS60" s="54"/>
      <c r="UYA60" s="54"/>
      <c r="UYI60" s="54"/>
      <c r="UYQ60" s="54"/>
      <c r="UYY60" s="54"/>
      <c r="UZG60" s="54"/>
      <c r="UZO60" s="54"/>
      <c r="UZW60" s="54"/>
      <c r="VAE60" s="54"/>
      <c r="VAM60" s="54"/>
      <c r="VAU60" s="54"/>
      <c r="VBC60" s="54"/>
      <c r="VBK60" s="54"/>
      <c r="VBS60" s="54"/>
      <c r="VCA60" s="54"/>
      <c r="VCI60" s="54"/>
      <c r="VCQ60" s="54"/>
      <c r="VCY60" s="54"/>
      <c r="VDG60" s="54"/>
      <c r="VDO60" s="54"/>
      <c r="VDW60" s="54"/>
      <c r="VEE60" s="54"/>
      <c r="VEM60" s="54"/>
      <c r="VEU60" s="54"/>
      <c r="VFC60" s="54"/>
      <c r="VFK60" s="54"/>
      <c r="VFS60" s="54"/>
      <c r="VGA60" s="54"/>
      <c r="VGI60" s="54"/>
      <c r="VGQ60" s="54"/>
      <c r="VGY60" s="54"/>
      <c r="VHG60" s="54"/>
      <c r="VHO60" s="54"/>
      <c r="VHW60" s="54"/>
      <c r="VIE60" s="54"/>
      <c r="VIM60" s="54"/>
      <c r="VIU60" s="54"/>
      <c r="VJC60" s="54"/>
      <c r="VJK60" s="54"/>
      <c r="VJS60" s="54"/>
      <c r="VKA60" s="54"/>
      <c r="VKI60" s="54"/>
      <c r="VKQ60" s="54"/>
      <c r="VKY60" s="54"/>
      <c r="VLG60" s="54"/>
      <c r="VLO60" s="54"/>
      <c r="VLW60" s="54"/>
      <c r="VME60" s="54"/>
      <c r="VMM60" s="54"/>
      <c r="VMU60" s="54"/>
      <c r="VNC60" s="54"/>
      <c r="VNK60" s="54"/>
      <c r="VNS60" s="54"/>
      <c r="VOA60" s="54"/>
      <c r="VOI60" s="54"/>
      <c r="VOQ60" s="54"/>
      <c r="VOY60" s="54"/>
      <c r="VPG60" s="54"/>
      <c r="VPO60" s="54"/>
      <c r="VPW60" s="54"/>
      <c r="VQE60" s="54"/>
      <c r="VQM60" s="54"/>
      <c r="VQU60" s="54"/>
      <c r="VRC60" s="54"/>
      <c r="VRK60" s="54"/>
      <c r="VRS60" s="54"/>
      <c r="VSA60" s="54"/>
      <c r="VSI60" s="54"/>
      <c r="VSQ60" s="54"/>
      <c r="VSY60" s="54"/>
      <c r="VTG60" s="54"/>
      <c r="VTO60" s="54"/>
      <c r="VTW60" s="54"/>
      <c r="VUE60" s="54"/>
      <c r="VUM60" s="54"/>
      <c r="VUU60" s="54"/>
      <c r="VVC60" s="54"/>
      <c r="VVK60" s="54"/>
      <c r="VVS60" s="54"/>
      <c r="VWA60" s="54"/>
      <c r="VWI60" s="54"/>
      <c r="VWQ60" s="54"/>
      <c r="VWY60" s="54"/>
      <c r="VXG60" s="54"/>
      <c r="VXO60" s="54"/>
      <c r="VXW60" s="54"/>
      <c r="VYE60" s="54"/>
      <c r="VYM60" s="54"/>
      <c r="VYU60" s="54"/>
      <c r="VZC60" s="54"/>
      <c r="VZK60" s="54"/>
      <c r="VZS60" s="54"/>
      <c r="WAA60" s="54"/>
      <c r="WAI60" s="54"/>
      <c r="WAQ60" s="54"/>
      <c r="WAY60" s="54"/>
      <c r="WBG60" s="54"/>
      <c r="WBO60" s="54"/>
      <c r="WBW60" s="54"/>
      <c r="WCE60" s="54"/>
      <c r="WCM60" s="54"/>
      <c r="WCU60" s="54"/>
      <c r="WDC60" s="54"/>
      <c r="WDK60" s="54"/>
      <c r="WDS60" s="54"/>
      <c r="WEA60" s="54"/>
      <c r="WEI60" s="54"/>
      <c r="WEQ60" s="54"/>
      <c r="WEY60" s="54"/>
      <c r="WFG60" s="54"/>
      <c r="WFO60" s="54"/>
      <c r="WFW60" s="54"/>
      <c r="WGE60" s="54"/>
      <c r="WGM60" s="54"/>
      <c r="WGU60" s="54"/>
      <c r="WHC60" s="54"/>
      <c r="WHK60" s="54"/>
      <c r="WHS60" s="54"/>
      <c r="WIA60" s="54"/>
      <c r="WII60" s="54"/>
      <c r="WIQ60" s="54"/>
      <c r="WIY60" s="54"/>
      <c r="WJG60" s="54"/>
      <c r="WJO60" s="54"/>
      <c r="WJW60" s="54"/>
      <c r="WKE60" s="54"/>
      <c r="WKM60" s="54"/>
      <c r="WKU60" s="54"/>
      <c r="WLC60" s="54"/>
      <c r="WLK60" s="54"/>
      <c r="WLS60" s="54"/>
      <c r="WMA60" s="54"/>
      <c r="WMI60" s="54"/>
      <c r="WMQ60" s="54"/>
      <c r="WMY60" s="54"/>
      <c r="WNG60" s="54"/>
      <c r="WNO60" s="54"/>
      <c r="WNW60" s="54"/>
      <c r="WOE60" s="54"/>
      <c r="WOM60" s="54"/>
      <c r="WOU60" s="54"/>
      <c r="WPC60" s="54"/>
      <c r="WPK60" s="54"/>
      <c r="WPS60" s="54"/>
      <c r="WQA60" s="54"/>
      <c r="WQI60" s="54"/>
      <c r="WQQ60" s="54"/>
      <c r="WQY60" s="54"/>
      <c r="WRG60" s="54"/>
      <c r="WRO60" s="54"/>
      <c r="WRW60" s="54"/>
      <c r="WSE60" s="54"/>
      <c r="WSM60" s="54"/>
      <c r="WSU60" s="54"/>
      <c r="WTC60" s="54"/>
      <c r="WTK60" s="54"/>
      <c r="WTS60" s="54"/>
      <c r="WUA60" s="54"/>
      <c r="WUI60" s="54"/>
      <c r="WUQ60" s="54"/>
      <c r="WUY60" s="54"/>
      <c r="WVG60" s="54"/>
      <c r="WVO60" s="54"/>
      <c r="WVW60" s="54"/>
      <c r="WWE60" s="54"/>
      <c r="WWM60" s="54"/>
      <c r="WWU60" s="54"/>
      <c r="WXC60" s="54"/>
      <c r="WXK60" s="54"/>
      <c r="WXS60" s="54"/>
      <c r="WYA60" s="54"/>
      <c r="WYI60" s="54"/>
      <c r="WYQ60" s="54"/>
      <c r="WYY60" s="54"/>
      <c r="WZG60" s="54"/>
      <c r="WZO60" s="54"/>
      <c r="WZW60" s="54"/>
      <c r="XAE60" s="54"/>
      <c r="XAM60" s="54"/>
      <c r="XAU60" s="54"/>
      <c r="XBC60" s="54"/>
      <c r="XBK60" s="54"/>
      <c r="XBS60" s="54"/>
      <c r="XCA60" s="54"/>
      <c r="XCI60" s="54"/>
      <c r="XCQ60" s="54"/>
      <c r="XCY60" s="54"/>
      <c r="XDG60" s="54"/>
      <c r="XDO60" s="54"/>
      <c r="XDW60" s="54"/>
      <c r="XEE60" s="54"/>
    </row>
    <row r="61" spans="1:1023 1031:2047 2055:3071 3079:4095 4103:5119 5127:6143 6151:7167 7175:8191 8199:9215 9223:10239 10247:11263 11271:12287 12295:13311 13319:14335 14343:15359 15367:16359">
      <c r="A61" s="43"/>
      <c r="B61" s="18"/>
      <c r="C61" s="18"/>
      <c r="D61" s="18"/>
      <c r="E61" s="18"/>
      <c r="F61" s="83"/>
      <c r="G61" s="44"/>
      <c r="H61" s="90"/>
      <c r="I61" s="87"/>
      <c r="J61" s="18"/>
      <c r="K61" s="45"/>
      <c r="L61" s="98"/>
      <c r="M61" s="44"/>
      <c r="N61" s="45"/>
      <c r="O61" s="45"/>
      <c r="P61" s="18"/>
      <c r="Q61" s="21"/>
      <c r="R61" s="106"/>
      <c r="S61" s="106"/>
      <c r="T61" s="18"/>
      <c r="U61" s="18"/>
      <c r="V61" s="15" t="s">
        <v>105</v>
      </c>
      <c r="W61" s="15">
        <v>44144</v>
      </c>
      <c r="X61" s="28">
        <v>12919</v>
      </c>
      <c r="Y61" s="15" t="s">
        <v>255</v>
      </c>
      <c r="Z61" s="29">
        <v>43878</v>
      </c>
      <c r="AA61" s="15">
        <v>44244</v>
      </c>
      <c r="AB61" s="30" t="s">
        <v>100</v>
      </c>
      <c r="AC61" s="30" t="s">
        <v>100</v>
      </c>
      <c r="AD61" s="108">
        <v>0</v>
      </c>
      <c r="AE61" s="108">
        <v>0</v>
      </c>
      <c r="AF61" s="30" t="s">
        <v>100</v>
      </c>
      <c r="AG61" s="31" t="s">
        <v>100</v>
      </c>
      <c r="AH61" s="108">
        <v>0</v>
      </c>
      <c r="AI61" s="114">
        <f t="shared" si="0"/>
        <v>0</v>
      </c>
      <c r="AJ61" s="118">
        <v>0</v>
      </c>
      <c r="AK61" s="118">
        <v>0</v>
      </c>
      <c r="AL61" s="125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18"/>
      <c r="KA61" s="54"/>
      <c r="KI61" s="54"/>
      <c r="KQ61" s="54"/>
      <c r="KY61" s="54"/>
      <c r="LG61" s="54"/>
      <c r="LO61" s="54"/>
      <c r="LW61" s="54"/>
      <c r="ME61" s="54"/>
      <c r="MM61" s="54"/>
      <c r="MU61" s="54"/>
      <c r="NC61" s="54"/>
      <c r="NK61" s="54"/>
      <c r="NS61" s="54"/>
      <c r="OA61" s="54"/>
      <c r="OI61" s="54"/>
      <c r="OQ61" s="54"/>
      <c r="OY61" s="54"/>
      <c r="PG61" s="54"/>
      <c r="PO61" s="54"/>
      <c r="PW61" s="54"/>
      <c r="QE61" s="54"/>
      <c r="QM61" s="54"/>
      <c r="QU61" s="54"/>
      <c r="RC61" s="54"/>
      <c r="RK61" s="54"/>
      <c r="RS61" s="54"/>
      <c r="SA61" s="54"/>
      <c r="SI61" s="54"/>
      <c r="SQ61" s="54"/>
      <c r="SY61" s="54"/>
      <c r="TG61" s="54"/>
      <c r="TO61" s="54"/>
      <c r="TW61" s="54"/>
      <c r="UE61" s="54"/>
      <c r="UM61" s="54"/>
      <c r="UU61" s="54"/>
      <c r="VC61" s="54"/>
      <c r="VK61" s="54"/>
      <c r="VS61" s="54"/>
      <c r="WA61" s="54"/>
      <c r="WI61" s="54"/>
      <c r="WQ61" s="54"/>
      <c r="WY61" s="54"/>
      <c r="XG61" s="54"/>
      <c r="XO61" s="54"/>
      <c r="XW61" s="54"/>
      <c r="YE61" s="54"/>
      <c r="YM61" s="54"/>
      <c r="YU61" s="54"/>
      <c r="ZC61" s="54"/>
      <c r="ZK61" s="54"/>
      <c r="ZS61" s="54"/>
      <c r="AAA61" s="54"/>
      <c r="AAI61" s="54"/>
      <c r="AAQ61" s="54"/>
      <c r="AAY61" s="54"/>
      <c r="ABG61" s="54"/>
      <c r="ABO61" s="54"/>
      <c r="ABW61" s="54"/>
      <c r="ACE61" s="54"/>
      <c r="ACM61" s="54"/>
      <c r="ACU61" s="54"/>
      <c r="ADC61" s="54"/>
      <c r="ADK61" s="54"/>
      <c r="ADS61" s="54"/>
      <c r="AEA61" s="54"/>
      <c r="AEI61" s="54"/>
      <c r="AEQ61" s="54"/>
      <c r="AEY61" s="54"/>
      <c r="AFG61" s="54"/>
      <c r="AFO61" s="54"/>
      <c r="AFW61" s="54"/>
      <c r="AGE61" s="54"/>
      <c r="AGM61" s="54"/>
      <c r="AGU61" s="54"/>
      <c r="AHC61" s="54"/>
      <c r="AHK61" s="54"/>
      <c r="AHS61" s="54"/>
      <c r="AIA61" s="54"/>
      <c r="AII61" s="54"/>
      <c r="AIQ61" s="54"/>
      <c r="AIY61" s="54"/>
      <c r="AJG61" s="54"/>
      <c r="AJO61" s="54"/>
      <c r="AJW61" s="54"/>
      <c r="AKE61" s="54"/>
      <c r="AKM61" s="54"/>
      <c r="AKU61" s="54"/>
      <c r="ALC61" s="54"/>
      <c r="ALK61" s="54"/>
      <c r="ALS61" s="54"/>
      <c r="AMA61" s="54"/>
      <c r="AMI61" s="54"/>
      <c r="AMQ61" s="54"/>
      <c r="AMY61" s="54"/>
      <c r="ANG61" s="54"/>
      <c r="ANO61" s="54"/>
      <c r="ANW61" s="54"/>
      <c r="AOE61" s="54"/>
      <c r="AOM61" s="54"/>
      <c r="AOU61" s="54"/>
      <c r="APC61" s="54"/>
      <c r="APK61" s="54"/>
      <c r="APS61" s="54"/>
      <c r="AQA61" s="54"/>
      <c r="AQI61" s="54"/>
      <c r="AQQ61" s="54"/>
      <c r="AQY61" s="54"/>
      <c r="ARG61" s="54"/>
      <c r="ARO61" s="54"/>
      <c r="ARW61" s="54"/>
      <c r="ASE61" s="54"/>
      <c r="ASM61" s="54"/>
      <c r="ASU61" s="54"/>
      <c r="ATC61" s="54"/>
      <c r="ATK61" s="54"/>
      <c r="ATS61" s="54"/>
      <c r="AUA61" s="54"/>
      <c r="AUI61" s="54"/>
      <c r="AUQ61" s="54"/>
      <c r="AUY61" s="54"/>
      <c r="AVG61" s="54"/>
      <c r="AVO61" s="54"/>
      <c r="AVW61" s="54"/>
      <c r="AWE61" s="54"/>
      <c r="AWM61" s="54"/>
      <c r="AWU61" s="54"/>
      <c r="AXC61" s="54"/>
      <c r="AXK61" s="54"/>
      <c r="AXS61" s="54"/>
      <c r="AYA61" s="54"/>
      <c r="AYI61" s="54"/>
      <c r="AYQ61" s="54"/>
      <c r="AYY61" s="54"/>
      <c r="AZG61" s="54"/>
      <c r="AZO61" s="54"/>
      <c r="AZW61" s="54"/>
      <c r="BAE61" s="54"/>
      <c r="BAM61" s="54"/>
      <c r="BAU61" s="54"/>
      <c r="BBC61" s="54"/>
      <c r="BBK61" s="54"/>
      <c r="BBS61" s="54"/>
      <c r="BCA61" s="54"/>
      <c r="BCI61" s="54"/>
      <c r="BCQ61" s="54"/>
      <c r="BCY61" s="54"/>
      <c r="BDG61" s="54"/>
      <c r="BDO61" s="54"/>
      <c r="BDW61" s="54"/>
      <c r="BEE61" s="54"/>
      <c r="BEM61" s="54"/>
      <c r="BEU61" s="54"/>
      <c r="BFC61" s="54"/>
      <c r="BFK61" s="54"/>
      <c r="BFS61" s="54"/>
      <c r="BGA61" s="54"/>
      <c r="BGI61" s="54"/>
      <c r="BGQ61" s="54"/>
      <c r="BGY61" s="54"/>
      <c r="BHG61" s="54"/>
      <c r="BHO61" s="54"/>
      <c r="BHW61" s="54"/>
      <c r="BIE61" s="54"/>
      <c r="BIM61" s="54"/>
      <c r="BIU61" s="54"/>
      <c r="BJC61" s="54"/>
      <c r="BJK61" s="54"/>
      <c r="BJS61" s="54"/>
      <c r="BKA61" s="54"/>
      <c r="BKI61" s="54"/>
      <c r="BKQ61" s="54"/>
      <c r="BKY61" s="54"/>
      <c r="BLG61" s="54"/>
      <c r="BLO61" s="54"/>
      <c r="BLW61" s="54"/>
      <c r="BME61" s="54"/>
      <c r="BMM61" s="54"/>
      <c r="BMU61" s="54"/>
      <c r="BNC61" s="54"/>
      <c r="BNK61" s="54"/>
      <c r="BNS61" s="54"/>
      <c r="BOA61" s="54"/>
      <c r="BOI61" s="54"/>
      <c r="BOQ61" s="54"/>
      <c r="BOY61" s="54"/>
      <c r="BPG61" s="54"/>
      <c r="BPO61" s="54"/>
      <c r="BPW61" s="54"/>
      <c r="BQE61" s="54"/>
      <c r="BQM61" s="54"/>
      <c r="BQU61" s="54"/>
      <c r="BRC61" s="54"/>
      <c r="BRK61" s="54"/>
      <c r="BRS61" s="54"/>
      <c r="BSA61" s="54"/>
      <c r="BSI61" s="54"/>
      <c r="BSQ61" s="54"/>
      <c r="BSY61" s="54"/>
      <c r="BTG61" s="54"/>
      <c r="BTO61" s="54"/>
      <c r="BTW61" s="54"/>
      <c r="BUE61" s="54"/>
      <c r="BUM61" s="54"/>
      <c r="BUU61" s="54"/>
      <c r="BVC61" s="54"/>
      <c r="BVK61" s="54"/>
      <c r="BVS61" s="54"/>
      <c r="BWA61" s="54"/>
      <c r="BWI61" s="54"/>
      <c r="BWQ61" s="54"/>
      <c r="BWY61" s="54"/>
      <c r="BXG61" s="54"/>
      <c r="BXO61" s="54"/>
      <c r="BXW61" s="54"/>
      <c r="BYE61" s="54"/>
      <c r="BYM61" s="54"/>
      <c r="BYU61" s="54"/>
      <c r="BZC61" s="54"/>
      <c r="BZK61" s="54"/>
      <c r="BZS61" s="54"/>
      <c r="CAA61" s="54"/>
      <c r="CAI61" s="54"/>
      <c r="CAQ61" s="54"/>
      <c r="CAY61" s="54"/>
      <c r="CBG61" s="54"/>
      <c r="CBO61" s="54"/>
      <c r="CBW61" s="54"/>
      <c r="CCE61" s="54"/>
      <c r="CCM61" s="54"/>
      <c r="CCU61" s="54"/>
      <c r="CDC61" s="54"/>
      <c r="CDK61" s="54"/>
      <c r="CDS61" s="54"/>
      <c r="CEA61" s="54"/>
      <c r="CEI61" s="54"/>
      <c r="CEQ61" s="54"/>
      <c r="CEY61" s="54"/>
      <c r="CFG61" s="54"/>
      <c r="CFO61" s="54"/>
      <c r="CFW61" s="54"/>
      <c r="CGE61" s="54"/>
      <c r="CGM61" s="54"/>
      <c r="CGU61" s="54"/>
      <c r="CHC61" s="54"/>
      <c r="CHK61" s="54"/>
      <c r="CHS61" s="54"/>
      <c r="CIA61" s="54"/>
      <c r="CII61" s="54"/>
      <c r="CIQ61" s="54"/>
      <c r="CIY61" s="54"/>
      <c r="CJG61" s="54"/>
      <c r="CJO61" s="54"/>
      <c r="CJW61" s="54"/>
      <c r="CKE61" s="54"/>
      <c r="CKM61" s="54"/>
      <c r="CKU61" s="54"/>
      <c r="CLC61" s="54"/>
      <c r="CLK61" s="54"/>
      <c r="CLS61" s="54"/>
      <c r="CMA61" s="54"/>
      <c r="CMI61" s="54"/>
      <c r="CMQ61" s="54"/>
      <c r="CMY61" s="54"/>
      <c r="CNG61" s="54"/>
      <c r="CNO61" s="54"/>
      <c r="CNW61" s="54"/>
      <c r="COE61" s="54"/>
      <c r="COM61" s="54"/>
      <c r="COU61" s="54"/>
      <c r="CPC61" s="54"/>
      <c r="CPK61" s="54"/>
      <c r="CPS61" s="54"/>
      <c r="CQA61" s="54"/>
      <c r="CQI61" s="54"/>
      <c r="CQQ61" s="54"/>
      <c r="CQY61" s="54"/>
      <c r="CRG61" s="54"/>
      <c r="CRO61" s="54"/>
      <c r="CRW61" s="54"/>
      <c r="CSE61" s="54"/>
      <c r="CSM61" s="54"/>
      <c r="CSU61" s="54"/>
      <c r="CTC61" s="54"/>
      <c r="CTK61" s="54"/>
      <c r="CTS61" s="54"/>
      <c r="CUA61" s="54"/>
      <c r="CUI61" s="54"/>
      <c r="CUQ61" s="54"/>
      <c r="CUY61" s="54"/>
      <c r="CVG61" s="54"/>
      <c r="CVO61" s="54"/>
      <c r="CVW61" s="54"/>
      <c r="CWE61" s="54"/>
      <c r="CWM61" s="54"/>
      <c r="CWU61" s="54"/>
      <c r="CXC61" s="54"/>
      <c r="CXK61" s="54"/>
      <c r="CXS61" s="54"/>
      <c r="CYA61" s="54"/>
      <c r="CYI61" s="54"/>
      <c r="CYQ61" s="54"/>
      <c r="CYY61" s="54"/>
      <c r="CZG61" s="54"/>
      <c r="CZO61" s="54"/>
      <c r="CZW61" s="54"/>
      <c r="DAE61" s="54"/>
      <c r="DAM61" s="54"/>
      <c r="DAU61" s="54"/>
      <c r="DBC61" s="54"/>
      <c r="DBK61" s="54"/>
      <c r="DBS61" s="54"/>
      <c r="DCA61" s="54"/>
      <c r="DCI61" s="54"/>
      <c r="DCQ61" s="54"/>
      <c r="DCY61" s="54"/>
      <c r="DDG61" s="54"/>
      <c r="DDO61" s="54"/>
      <c r="DDW61" s="54"/>
      <c r="DEE61" s="54"/>
      <c r="DEM61" s="54"/>
      <c r="DEU61" s="54"/>
      <c r="DFC61" s="54"/>
      <c r="DFK61" s="54"/>
      <c r="DFS61" s="54"/>
      <c r="DGA61" s="54"/>
      <c r="DGI61" s="54"/>
      <c r="DGQ61" s="54"/>
      <c r="DGY61" s="54"/>
      <c r="DHG61" s="54"/>
      <c r="DHO61" s="54"/>
      <c r="DHW61" s="54"/>
      <c r="DIE61" s="54"/>
      <c r="DIM61" s="54"/>
      <c r="DIU61" s="54"/>
      <c r="DJC61" s="54"/>
      <c r="DJK61" s="54"/>
      <c r="DJS61" s="54"/>
      <c r="DKA61" s="54"/>
      <c r="DKI61" s="54"/>
      <c r="DKQ61" s="54"/>
      <c r="DKY61" s="54"/>
      <c r="DLG61" s="54"/>
      <c r="DLO61" s="54"/>
      <c r="DLW61" s="54"/>
      <c r="DME61" s="54"/>
      <c r="DMM61" s="54"/>
      <c r="DMU61" s="54"/>
      <c r="DNC61" s="54"/>
      <c r="DNK61" s="54"/>
      <c r="DNS61" s="54"/>
      <c r="DOA61" s="54"/>
      <c r="DOI61" s="54"/>
      <c r="DOQ61" s="54"/>
      <c r="DOY61" s="54"/>
      <c r="DPG61" s="54"/>
      <c r="DPO61" s="54"/>
      <c r="DPW61" s="54"/>
      <c r="DQE61" s="54"/>
      <c r="DQM61" s="54"/>
      <c r="DQU61" s="54"/>
      <c r="DRC61" s="54"/>
      <c r="DRK61" s="54"/>
      <c r="DRS61" s="54"/>
      <c r="DSA61" s="54"/>
      <c r="DSI61" s="54"/>
      <c r="DSQ61" s="54"/>
      <c r="DSY61" s="54"/>
      <c r="DTG61" s="54"/>
      <c r="DTO61" s="54"/>
      <c r="DTW61" s="54"/>
      <c r="DUE61" s="54"/>
      <c r="DUM61" s="54"/>
      <c r="DUU61" s="54"/>
      <c r="DVC61" s="54"/>
      <c r="DVK61" s="54"/>
      <c r="DVS61" s="54"/>
      <c r="DWA61" s="54"/>
      <c r="DWI61" s="54"/>
      <c r="DWQ61" s="54"/>
      <c r="DWY61" s="54"/>
      <c r="DXG61" s="54"/>
      <c r="DXO61" s="54"/>
      <c r="DXW61" s="54"/>
      <c r="DYE61" s="54"/>
      <c r="DYM61" s="54"/>
      <c r="DYU61" s="54"/>
      <c r="DZC61" s="54"/>
      <c r="DZK61" s="54"/>
      <c r="DZS61" s="54"/>
      <c r="EAA61" s="54"/>
      <c r="EAI61" s="54"/>
      <c r="EAQ61" s="54"/>
      <c r="EAY61" s="54"/>
      <c r="EBG61" s="54"/>
      <c r="EBO61" s="54"/>
      <c r="EBW61" s="54"/>
      <c r="ECE61" s="54"/>
      <c r="ECM61" s="54"/>
      <c r="ECU61" s="54"/>
      <c r="EDC61" s="54"/>
      <c r="EDK61" s="54"/>
      <c r="EDS61" s="54"/>
      <c r="EEA61" s="54"/>
      <c r="EEI61" s="54"/>
      <c r="EEQ61" s="54"/>
      <c r="EEY61" s="54"/>
      <c r="EFG61" s="54"/>
      <c r="EFO61" s="54"/>
      <c r="EFW61" s="54"/>
      <c r="EGE61" s="54"/>
      <c r="EGM61" s="54"/>
      <c r="EGU61" s="54"/>
      <c r="EHC61" s="54"/>
      <c r="EHK61" s="54"/>
      <c r="EHS61" s="54"/>
      <c r="EIA61" s="54"/>
      <c r="EII61" s="54"/>
      <c r="EIQ61" s="54"/>
      <c r="EIY61" s="54"/>
      <c r="EJG61" s="54"/>
      <c r="EJO61" s="54"/>
      <c r="EJW61" s="54"/>
      <c r="EKE61" s="54"/>
      <c r="EKM61" s="54"/>
      <c r="EKU61" s="54"/>
      <c r="ELC61" s="54"/>
      <c r="ELK61" s="54"/>
      <c r="ELS61" s="54"/>
      <c r="EMA61" s="54"/>
      <c r="EMI61" s="54"/>
      <c r="EMQ61" s="54"/>
      <c r="EMY61" s="54"/>
      <c r="ENG61" s="54"/>
      <c r="ENO61" s="54"/>
      <c r="ENW61" s="54"/>
      <c r="EOE61" s="54"/>
      <c r="EOM61" s="54"/>
      <c r="EOU61" s="54"/>
      <c r="EPC61" s="54"/>
      <c r="EPK61" s="54"/>
      <c r="EPS61" s="54"/>
      <c r="EQA61" s="54"/>
      <c r="EQI61" s="54"/>
      <c r="EQQ61" s="54"/>
      <c r="EQY61" s="54"/>
      <c r="ERG61" s="54"/>
      <c r="ERO61" s="54"/>
      <c r="ERW61" s="54"/>
      <c r="ESE61" s="54"/>
      <c r="ESM61" s="54"/>
      <c r="ESU61" s="54"/>
      <c r="ETC61" s="54"/>
      <c r="ETK61" s="54"/>
      <c r="ETS61" s="54"/>
      <c r="EUA61" s="54"/>
      <c r="EUI61" s="54"/>
      <c r="EUQ61" s="54"/>
      <c r="EUY61" s="54"/>
      <c r="EVG61" s="54"/>
      <c r="EVO61" s="54"/>
      <c r="EVW61" s="54"/>
      <c r="EWE61" s="54"/>
      <c r="EWM61" s="54"/>
      <c r="EWU61" s="54"/>
      <c r="EXC61" s="54"/>
      <c r="EXK61" s="54"/>
      <c r="EXS61" s="54"/>
      <c r="EYA61" s="54"/>
      <c r="EYI61" s="54"/>
      <c r="EYQ61" s="54"/>
      <c r="EYY61" s="54"/>
      <c r="EZG61" s="54"/>
      <c r="EZO61" s="54"/>
      <c r="EZW61" s="54"/>
      <c r="FAE61" s="54"/>
      <c r="FAM61" s="54"/>
      <c r="FAU61" s="54"/>
      <c r="FBC61" s="54"/>
      <c r="FBK61" s="54"/>
      <c r="FBS61" s="54"/>
      <c r="FCA61" s="54"/>
      <c r="FCI61" s="54"/>
      <c r="FCQ61" s="54"/>
      <c r="FCY61" s="54"/>
      <c r="FDG61" s="54"/>
      <c r="FDO61" s="54"/>
      <c r="FDW61" s="54"/>
      <c r="FEE61" s="54"/>
      <c r="FEM61" s="54"/>
      <c r="FEU61" s="54"/>
      <c r="FFC61" s="54"/>
      <c r="FFK61" s="54"/>
      <c r="FFS61" s="54"/>
      <c r="FGA61" s="54"/>
      <c r="FGI61" s="54"/>
      <c r="FGQ61" s="54"/>
      <c r="FGY61" s="54"/>
      <c r="FHG61" s="54"/>
      <c r="FHO61" s="54"/>
      <c r="FHW61" s="54"/>
      <c r="FIE61" s="54"/>
      <c r="FIM61" s="54"/>
      <c r="FIU61" s="54"/>
      <c r="FJC61" s="54"/>
      <c r="FJK61" s="54"/>
      <c r="FJS61" s="54"/>
      <c r="FKA61" s="54"/>
      <c r="FKI61" s="54"/>
      <c r="FKQ61" s="54"/>
      <c r="FKY61" s="54"/>
      <c r="FLG61" s="54"/>
      <c r="FLO61" s="54"/>
      <c r="FLW61" s="54"/>
      <c r="FME61" s="54"/>
      <c r="FMM61" s="54"/>
      <c r="FMU61" s="54"/>
      <c r="FNC61" s="54"/>
      <c r="FNK61" s="54"/>
      <c r="FNS61" s="54"/>
      <c r="FOA61" s="54"/>
      <c r="FOI61" s="54"/>
      <c r="FOQ61" s="54"/>
      <c r="FOY61" s="54"/>
      <c r="FPG61" s="54"/>
      <c r="FPO61" s="54"/>
      <c r="FPW61" s="54"/>
      <c r="FQE61" s="54"/>
      <c r="FQM61" s="54"/>
      <c r="FQU61" s="54"/>
      <c r="FRC61" s="54"/>
      <c r="FRK61" s="54"/>
      <c r="FRS61" s="54"/>
      <c r="FSA61" s="54"/>
      <c r="FSI61" s="54"/>
      <c r="FSQ61" s="54"/>
      <c r="FSY61" s="54"/>
      <c r="FTG61" s="54"/>
      <c r="FTO61" s="54"/>
      <c r="FTW61" s="54"/>
      <c r="FUE61" s="54"/>
      <c r="FUM61" s="54"/>
      <c r="FUU61" s="54"/>
      <c r="FVC61" s="54"/>
      <c r="FVK61" s="54"/>
      <c r="FVS61" s="54"/>
      <c r="FWA61" s="54"/>
      <c r="FWI61" s="54"/>
      <c r="FWQ61" s="54"/>
      <c r="FWY61" s="54"/>
      <c r="FXG61" s="54"/>
      <c r="FXO61" s="54"/>
      <c r="FXW61" s="54"/>
      <c r="FYE61" s="54"/>
      <c r="FYM61" s="54"/>
      <c r="FYU61" s="54"/>
      <c r="FZC61" s="54"/>
      <c r="FZK61" s="54"/>
      <c r="FZS61" s="54"/>
      <c r="GAA61" s="54"/>
      <c r="GAI61" s="54"/>
      <c r="GAQ61" s="54"/>
      <c r="GAY61" s="54"/>
      <c r="GBG61" s="54"/>
      <c r="GBO61" s="54"/>
      <c r="GBW61" s="54"/>
      <c r="GCE61" s="54"/>
      <c r="GCM61" s="54"/>
      <c r="GCU61" s="54"/>
      <c r="GDC61" s="54"/>
      <c r="GDK61" s="54"/>
      <c r="GDS61" s="54"/>
      <c r="GEA61" s="54"/>
      <c r="GEI61" s="54"/>
      <c r="GEQ61" s="54"/>
      <c r="GEY61" s="54"/>
      <c r="GFG61" s="54"/>
      <c r="GFO61" s="54"/>
      <c r="GFW61" s="54"/>
      <c r="GGE61" s="54"/>
      <c r="GGM61" s="54"/>
      <c r="GGU61" s="54"/>
      <c r="GHC61" s="54"/>
      <c r="GHK61" s="54"/>
      <c r="GHS61" s="54"/>
      <c r="GIA61" s="54"/>
      <c r="GII61" s="54"/>
      <c r="GIQ61" s="54"/>
      <c r="GIY61" s="54"/>
      <c r="GJG61" s="54"/>
      <c r="GJO61" s="54"/>
      <c r="GJW61" s="54"/>
      <c r="GKE61" s="54"/>
      <c r="GKM61" s="54"/>
      <c r="GKU61" s="54"/>
      <c r="GLC61" s="54"/>
      <c r="GLK61" s="54"/>
      <c r="GLS61" s="54"/>
      <c r="GMA61" s="54"/>
      <c r="GMI61" s="54"/>
      <c r="GMQ61" s="54"/>
      <c r="GMY61" s="54"/>
      <c r="GNG61" s="54"/>
      <c r="GNO61" s="54"/>
      <c r="GNW61" s="54"/>
      <c r="GOE61" s="54"/>
      <c r="GOM61" s="54"/>
      <c r="GOU61" s="54"/>
      <c r="GPC61" s="54"/>
      <c r="GPK61" s="54"/>
      <c r="GPS61" s="54"/>
      <c r="GQA61" s="54"/>
      <c r="GQI61" s="54"/>
      <c r="GQQ61" s="54"/>
      <c r="GQY61" s="54"/>
      <c r="GRG61" s="54"/>
      <c r="GRO61" s="54"/>
      <c r="GRW61" s="54"/>
      <c r="GSE61" s="54"/>
      <c r="GSM61" s="54"/>
      <c r="GSU61" s="54"/>
      <c r="GTC61" s="54"/>
      <c r="GTK61" s="54"/>
      <c r="GTS61" s="54"/>
      <c r="GUA61" s="54"/>
      <c r="GUI61" s="54"/>
      <c r="GUQ61" s="54"/>
      <c r="GUY61" s="54"/>
      <c r="GVG61" s="54"/>
      <c r="GVO61" s="54"/>
      <c r="GVW61" s="54"/>
      <c r="GWE61" s="54"/>
      <c r="GWM61" s="54"/>
      <c r="GWU61" s="54"/>
      <c r="GXC61" s="54"/>
      <c r="GXK61" s="54"/>
      <c r="GXS61" s="54"/>
      <c r="GYA61" s="54"/>
      <c r="GYI61" s="54"/>
      <c r="GYQ61" s="54"/>
      <c r="GYY61" s="54"/>
      <c r="GZG61" s="54"/>
      <c r="GZO61" s="54"/>
      <c r="GZW61" s="54"/>
      <c r="HAE61" s="54"/>
      <c r="HAM61" s="54"/>
      <c r="HAU61" s="54"/>
      <c r="HBC61" s="54"/>
      <c r="HBK61" s="54"/>
      <c r="HBS61" s="54"/>
      <c r="HCA61" s="54"/>
      <c r="HCI61" s="54"/>
      <c r="HCQ61" s="54"/>
      <c r="HCY61" s="54"/>
      <c r="HDG61" s="54"/>
      <c r="HDO61" s="54"/>
      <c r="HDW61" s="54"/>
      <c r="HEE61" s="54"/>
      <c r="HEM61" s="54"/>
      <c r="HEU61" s="54"/>
      <c r="HFC61" s="54"/>
      <c r="HFK61" s="54"/>
      <c r="HFS61" s="54"/>
      <c r="HGA61" s="54"/>
      <c r="HGI61" s="54"/>
      <c r="HGQ61" s="54"/>
      <c r="HGY61" s="54"/>
      <c r="HHG61" s="54"/>
      <c r="HHO61" s="54"/>
      <c r="HHW61" s="54"/>
      <c r="HIE61" s="54"/>
      <c r="HIM61" s="54"/>
      <c r="HIU61" s="54"/>
      <c r="HJC61" s="54"/>
      <c r="HJK61" s="54"/>
      <c r="HJS61" s="54"/>
      <c r="HKA61" s="54"/>
      <c r="HKI61" s="54"/>
      <c r="HKQ61" s="54"/>
      <c r="HKY61" s="54"/>
      <c r="HLG61" s="54"/>
      <c r="HLO61" s="54"/>
      <c r="HLW61" s="54"/>
      <c r="HME61" s="54"/>
      <c r="HMM61" s="54"/>
      <c r="HMU61" s="54"/>
      <c r="HNC61" s="54"/>
      <c r="HNK61" s="54"/>
      <c r="HNS61" s="54"/>
      <c r="HOA61" s="54"/>
      <c r="HOI61" s="54"/>
      <c r="HOQ61" s="54"/>
      <c r="HOY61" s="54"/>
      <c r="HPG61" s="54"/>
      <c r="HPO61" s="54"/>
      <c r="HPW61" s="54"/>
      <c r="HQE61" s="54"/>
      <c r="HQM61" s="54"/>
      <c r="HQU61" s="54"/>
      <c r="HRC61" s="54"/>
      <c r="HRK61" s="54"/>
      <c r="HRS61" s="54"/>
      <c r="HSA61" s="54"/>
      <c r="HSI61" s="54"/>
      <c r="HSQ61" s="54"/>
      <c r="HSY61" s="54"/>
      <c r="HTG61" s="54"/>
      <c r="HTO61" s="54"/>
      <c r="HTW61" s="54"/>
      <c r="HUE61" s="54"/>
      <c r="HUM61" s="54"/>
      <c r="HUU61" s="54"/>
      <c r="HVC61" s="54"/>
      <c r="HVK61" s="54"/>
      <c r="HVS61" s="54"/>
      <c r="HWA61" s="54"/>
      <c r="HWI61" s="54"/>
      <c r="HWQ61" s="54"/>
      <c r="HWY61" s="54"/>
      <c r="HXG61" s="54"/>
      <c r="HXO61" s="54"/>
      <c r="HXW61" s="54"/>
      <c r="HYE61" s="54"/>
      <c r="HYM61" s="54"/>
      <c r="HYU61" s="54"/>
      <c r="HZC61" s="54"/>
      <c r="HZK61" s="54"/>
      <c r="HZS61" s="54"/>
      <c r="IAA61" s="54"/>
      <c r="IAI61" s="54"/>
      <c r="IAQ61" s="54"/>
      <c r="IAY61" s="54"/>
      <c r="IBG61" s="54"/>
      <c r="IBO61" s="54"/>
      <c r="IBW61" s="54"/>
      <c r="ICE61" s="54"/>
      <c r="ICM61" s="54"/>
      <c r="ICU61" s="54"/>
      <c r="IDC61" s="54"/>
      <c r="IDK61" s="54"/>
      <c r="IDS61" s="54"/>
      <c r="IEA61" s="54"/>
      <c r="IEI61" s="54"/>
      <c r="IEQ61" s="54"/>
      <c r="IEY61" s="54"/>
      <c r="IFG61" s="54"/>
      <c r="IFO61" s="54"/>
      <c r="IFW61" s="54"/>
      <c r="IGE61" s="54"/>
      <c r="IGM61" s="54"/>
      <c r="IGU61" s="54"/>
      <c r="IHC61" s="54"/>
      <c r="IHK61" s="54"/>
      <c r="IHS61" s="54"/>
      <c r="IIA61" s="54"/>
      <c r="III61" s="54"/>
      <c r="IIQ61" s="54"/>
      <c r="IIY61" s="54"/>
      <c r="IJG61" s="54"/>
      <c r="IJO61" s="54"/>
      <c r="IJW61" s="54"/>
      <c r="IKE61" s="54"/>
      <c r="IKM61" s="54"/>
      <c r="IKU61" s="54"/>
      <c r="ILC61" s="54"/>
      <c r="ILK61" s="54"/>
      <c r="ILS61" s="54"/>
      <c r="IMA61" s="54"/>
      <c r="IMI61" s="54"/>
      <c r="IMQ61" s="54"/>
      <c r="IMY61" s="54"/>
      <c r="ING61" s="54"/>
      <c r="INO61" s="54"/>
      <c r="INW61" s="54"/>
      <c r="IOE61" s="54"/>
      <c r="IOM61" s="54"/>
      <c r="IOU61" s="54"/>
      <c r="IPC61" s="54"/>
      <c r="IPK61" s="54"/>
      <c r="IPS61" s="54"/>
      <c r="IQA61" s="54"/>
      <c r="IQI61" s="54"/>
      <c r="IQQ61" s="54"/>
      <c r="IQY61" s="54"/>
      <c r="IRG61" s="54"/>
      <c r="IRO61" s="54"/>
      <c r="IRW61" s="54"/>
      <c r="ISE61" s="54"/>
      <c r="ISM61" s="54"/>
      <c r="ISU61" s="54"/>
      <c r="ITC61" s="54"/>
      <c r="ITK61" s="54"/>
      <c r="ITS61" s="54"/>
      <c r="IUA61" s="54"/>
      <c r="IUI61" s="54"/>
      <c r="IUQ61" s="54"/>
      <c r="IUY61" s="54"/>
      <c r="IVG61" s="54"/>
      <c r="IVO61" s="54"/>
      <c r="IVW61" s="54"/>
      <c r="IWE61" s="54"/>
      <c r="IWM61" s="54"/>
      <c r="IWU61" s="54"/>
      <c r="IXC61" s="54"/>
      <c r="IXK61" s="54"/>
      <c r="IXS61" s="54"/>
      <c r="IYA61" s="54"/>
      <c r="IYI61" s="54"/>
      <c r="IYQ61" s="54"/>
      <c r="IYY61" s="54"/>
      <c r="IZG61" s="54"/>
      <c r="IZO61" s="54"/>
      <c r="IZW61" s="54"/>
      <c r="JAE61" s="54"/>
      <c r="JAM61" s="54"/>
      <c r="JAU61" s="54"/>
      <c r="JBC61" s="54"/>
      <c r="JBK61" s="54"/>
      <c r="JBS61" s="54"/>
      <c r="JCA61" s="54"/>
      <c r="JCI61" s="54"/>
      <c r="JCQ61" s="54"/>
      <c r="JCY61" s="54"/>
      <c r="JDG61" s="54"/>
      <c r="JDO61" s="54"/>
      <c r="JDW61" s="54"/>
      <c r="JEE61" s="54"/>
      <c r="JEM61" s="54"/>
      <c r="JEU61" s="54"/>
      <c r="JFC61" s="54"/>
      <c r="JFK61" s="54"/>
      <c r="JFS61" s="54"/>
      <c r="JGA61" s="54"/>
      <c r="JGI61" s="54"/>
      <c r="JGQ61" s="54"/>
      <c r="JGY61" s="54"/>
      <c r="JHG61" s="54"/>
      <c r="JHO61" s="54"/>
      <c r="JHW61" s="54"/>
      <c r="JIE61" s="54"/>
      <c r="JIM61" s="54"/>
      <c r="JIU61" s="54"/>
      <c r="JJC61" s="54"/>
      <c r="JJK61" s="54"/>
      <c r="JJS61" s="54"/>
      <c r="JKA61" s="54"/>
      <c r="JKI61" s="54"/>
      <c r="JKQ61" s="54"/>
      <c r="JKY61" s="54"/>
      <c r="JLG61" s="54"/>
      <c r="JLO61" s="54"/>
      <c r="JLW61" s="54"/>
      <c r="JME61" s="54"/>
      <c r="JMM61" s="54"/>
      <c r="JMU61" s="54"/>
      <c r="JNC61" s="54"/>
      <c r="JNK61" s="54"/>
      <c r="JNS61" s="54"/>
      <c r="JOA61" s="54"/>
      <c r="JOI61" s="54"/>
      <c r="JOQ61" s="54"/>
      <c r="JOY61" s="54"/>
      <c r="JPG61" s="54"/>
      <c r="JPO61" s="54"/>
      <c r="JPW61" s="54"/>
      <c r="JQE61" s="54"/>
      <c r="JQM61" s="54"/>
      <c r="JQU61" s="54"/>
      <c r="JRC61" s="54"/>
      <c r="JRK61" s="54"/>
      <c r="JRS61" s="54"/>
      <c r="JSA61" s="54"/>
      <c r="JSI61" s="54"/>
      <c r="JSQ61" s="54"/>
      <c r="JSY61" s="54"/>
      <c r="JTG61" s="54"/>
      <c r="JTO61" s="54"/>
      <c r="JTW61" s="54"/>
      <c r="JUE61" s="54"/>
      <c r="JUM61" s="54"/>
      <c r="JUU61" s="54"/>
      <c r="JVC61" s="54"/>
      <c r="JVK61" s="54"/>
      <c r="JVS61" s="54"/>
      <c r="JWA61" s="54"/>
      <c r="JWI61" s="54"/>
      <c r="JWQ61" s="54"/>
      <c r="JWY61" s="54"/>
      <c r="JXG61" s="54"/>
      <c r="JXO61" s="54"/>
      <c r="JXW61" s="54"/>
      <c r="JYE61" s="54"/>
      <c r="JYM61" s="54"/>
      <c r="JYU61" s="54"/>
      <c r="JZC61" s="54"/>
      <c r="JZK61" s="54"/>
      <c r="JZS61" s="54"/>
      <c r="KAA61" s="54"/>
      <c r="KAI61" s="54"/>
      <c r="KAQ61" s="54"/>
      <c r="KAY61" s="54"/>
      <c r="KBG61" s="54"/>
      <c r="KBO61" s="54"/>
      <c r="KBW61" s="54"/>
      <c r="KCE61" s="54"/>
      <c r="KCM61" s="54"/>
      <c r="KCU61" s="54"/>
      <c r="KDC61" s="54"/>
      <c r="KDK61" s="54"/>
      <c r="KDS61" s="54"/>
      <c r="KEA61" s="54"/>
      <c r="KEI61" s="54"/>
      <c r="KEQ61" s="54"/>
      <c r="KEY61" s="54"/>
      <c r="KFG61" s="54"/>
      <c r="KFO61" s="54"/>
      <c r="KFW61" s="54"/>
      <c r="KGE61" s="54"/>
      <c r="KGM61" s="54"/>
      <c r="KGU61" s="54"/>
      <c r="KHC61" s="54"/>
      <c r="KHK61" s="54"/>
      <c r="KHS61" s="54"/>
      <c r="KIA61" s="54"/>
      <c r="KII61" s="54"/>
      <c r="KIQ61" s="54"/>
      <c r="KIY61" s="54"/>
      <c r="KJG61" s="54"/>
      <c r="KJO61" s="54"/>
      <c r="KJW61" s="54"/>
      <c r="KKE61" s="54"/>
      <c r="KKM61" s="54"/>
      <c r="KKU61" s="54"/>
      <c r="KLC61" s="54"/>
      <c r="KLK61" s="54"/>
      <c r="KLS61" s="54"/>
      <c r="KMA61" s="54"/>
      <c r="KMI61" s="54"/>
      <c r="KMQ61" s="54"/>
      <c r="KMY61" s="54"/>
      <c r="KNG61" s="54"/>
      <c r="KNO61" s="54"/>
      <c r="KNW61" s="54"/>
      <c r="KOE61" s="54"/>
      <c r="KOM61" s="54"/>
      <c r="KOU61" s="54"/>
      <c r="KPC61" s="54"/>
      <c r="KPK61" s="54"/>
      <c r="KPS61" s="54"/>
      <c r="KQA61" s="54"/>
      <c r="KQI61" s="54"/>
      <c r="KQQ61" s="54"/>
      <c r="KQY61" s="54"/>
      <c r="KRG61" s="54"/>
      <c r="KRO61" s="54"/>
      <c r="KRW61" s="54"/>
      <c r="KSE61" s="54"/>
      <c r="KSM61" s="54"/>
      <c r="KSU61" s="54"/>
      <c r="KTC61" s="54"/>
      <c r="KTK61" s="54"/>
      <c r="KTS61" s="54"/>
      <c r="KUA61" s="54"/>
      <c r="KUI61" s="54"/>
      <c r="KUQ61" s="54"/>
      <c r="KUY61" s="54"/>
      <c r="KVG61" s="54"/>
      <c r="KVO61" s="54"/>
      <c r="KVW61" s="54"/>
      <c r="KWE61" s="54"/>
      <c r="KWM61" s="54"/>
      <c r="KWU61" s="54"/>
      <c r="KXC61" s="54"/>
      <c r="KXK61" s="54"/>
      <c r="KXS61" s="54"/>
      <c r="KYA61" s="54"/>
      <c r="KYI61" s="54"/>
      <c r="KYQ61" s="54"/>
      <c r="KYY61" s="54"/>
      <c r="KZG61" s="54"/>
      <c r="KZO61" s="54"/>
      <c r="KZW61" s="54"/>
      <c r="LAE61" s="54"/>
      <c r="LAM61" s="54"/>
      <c r="LAU61" s="54"/>
      <c r="LBC61" s="54"/>
      <c r="LBK61" s="54"/>
      <c r="LBS61" s="54"/>
      <c r="LCA61" s="54"/>
      <c r="LCI61" s="54"/>
      <c r="LCQ61" s="54"/>
      <c r="LCY61" s="54"/>
      <c r="LDG61" s="54"/>
      <c r="LDO61" s="54"/>
      <c r="LDW61" s="54"/>
      <c r="LEE61" s="54"/>
      <c r="LEM61" s="54"/>
      <c r="LEU61" s="54"/>
      <c r="LFC61" s="54"/>
      <c r="LFK61" s="54"/>
      <c r="LFS61" s="54"/>
      <c r="LGA61" s="54"/>
      <c r="LGI61" s="54"/>
      <c r="LGQ61" s="54"/>
      <c r="LGY61" s="54"/>
      <c r="LHG61" s="54"/>
      <c r="LHO61" s="54"/>
      <c r="LHW61" s="54"/>
      <c r="LIE61" s="54"/>
      <c r="LIM61" s="54"/>
      <c r="LIU61" s="54"/>
      <c r="LJC61" s="54"/>
      <c r="LJK61" s="54"/>
      <c r="LJS61" s="54"/>
      <c r="LKA61" s="54"/>
      <c r="LKI61" s="54"/>
      <c r="LKQ61" s="54"/>
      <c r="LKY61" s="54"/>
      <c r="LLG61" s="54"/>
      <c r="LLO61" s="54"/>
      <c r="LLW61" s="54"/>
      <c r="LME61" s="54"/>
      <c r="LMM61" s="54"/>
      <c r="LMU61" s="54"/>
      <c r="LNC61" s="54"/>
      <c r="LNK61" s="54"/>
      <c r="LNS61" s="54"/>
      <c r="LOA61" s="54"/>
      <c r="LOI61" s="54"/>
      <c r="LOQ61" s="54"/>
      <c r="LOY61" s="54"/>
      <c r="LPG61" s="54"/>
      <c r="LPO61" s="54"/>
      <c r="LPW61" s="54"/>
      <c r="LQE61" s="54"/>
      <c r="LQM61" s="54"/>
      <c r="LQU61" s="54"/>
      <c r="LRC61" s="54"/>
      <c r="LRK61" s="54"/>
      <c r="LRS61" s="54"/>
      <c r="LSA61" s="54"/>
      <c r="LSI61" s="54"/>
      <c r="LSQ61" s="54"/>
      <c r="LSY61" s="54"/>
      <c r="LTG61" s="54"/>
      <c r="LTO61" s="54"/>
      <c r="LTW61" s="54"/>
      <c r="LUE61" s="54"/>
      <c r="LUM61" s="54"/>
      <c r="LUU61" s="54"/>
      <c r="LVC61" s="54"/>
      <c r="LVK61" s="54"/>
      <c r="LVS61" s="54"/>
      <c r="LWA61" s="54"/>
      <c r="LWI61" s="54"/>
      <c r="LWQ61" s="54"/>
      <c r="LWY61" s="54"/>
      <c r="LXG61" s="54"/>
      <c r="LXO61" s="54"/>
      <c r="LXW61" s="54"/>
      <c r="LYE61" s="54"/>
      <c r="LYM61" s="54"/>
      <c r="LYU61" s="54"/>
      <c r="LZC61" s="54"/>
      <c r="LZK61" s="54"/>
      <c r="LZS61" s="54"/>
      <c r="MAA61" s="54"/>
      <c r="MAI61" s="54"/>
      <c r="MAQ61" s="54"/>
      <c r="MAY61" s="54"/>
      <c r="MBG61" s="54"/>
      <c r="MBO61" s="54"/>
      <c r="MBW61" s="54"/>
      <c r="MCE61" s="54"/>
      <c r="MCM61" s="54"/>
      <c r="MCU61" s="54"/>
      <c r="MDC61" s="54"/>
      <c r="MDK61" s="54"/>
      <c r="MDS61" s="54"/>
      <c r="MEA61" s="54"/>
      <c r="MEI61" s="54"/>
      <c r="MEQ61" s="54"/>
      <c r="MEY61" s="54"/>
      <c r="MFG61" s="54"/>
      <c r="MFO61" s="54"/>
      <c r="MFW61" s="54"/>
      <c r="MGE61" s="54"/>
      <c r="MGM61" s="54"/>
      <c r="MGU61" s="54"/>
      <c r="MHC61" s="54"/>
      <c r="MHK61" s="54"/>
      <c r="MHS61" s="54"/>
      <c r="MIA61" s="54"/>
      <c r="MII61" s="54"/>
      <c r="MIQ61" s="54"/>
      <c r="MIY61" s="54"/>
      <c r="MJG61" s="54"/>
      <c r="MJO61" s="54"/>
      <c r="MJW61" s="54"/>
      <c r="MKE61" s="54"/>
      <c r="MKM61" s="54"/>
      <c r="MKU61" s="54"/>
      <c r="MLC61" s="54"/>
      <c r="MLK61" s="54"/>
      <c r="MLS61" s="54"/>
      <c r="MMA61" s="54"/>
      <c r="MMI61" s="54"/>
      <c r="MMQ61" s="54"/>
      <c r="MMY61" s="54"/>
      <c r="MNG61" s="54"/>
      <c r="MNO61" s="54"/>
      <c r="MNW61" s="54"/>
      <c r="MOE61" s="54"/>
      <c r="MOM61" s="54"/>
      <c r="MOU61" s="54"/>
      <c r="MPC61" s="54"/>
      <c r="MPK61" s="54"/>
      <c r="MPS61" s="54"/>
      <c r="MQA61" s="54"/>
      <c r="MQI61" s="54"/>
      <c r="MQQ61" s="54"/>
      <c r="MQY61" s="54"/>
      <c r="MRG61" s="54"/>
      <c r="MRO61" s="54"/>
      <c r="MRW61" s="54"/>
      <c r="MSE61" s="54"/>
      <c r="MSM61" s="54"/>
      <c r="MSU61" s="54"/>
      <c r="MTC61" s="54"/>
      <c r="MTK61" s="54"/>
      <c r="MTS61" s="54"/>
      <c r="MUA61" s="54"/>
      <c r="MUI61" s="54"/>
      <c r="MUQ61" s="54"/>
      <c r="MUY61" s="54"/>
      <c r="MVG61" s="54"/>
      <c r="MVO61" s="54"/>
      <c r="MVW61" s="54"/>
      <c r="MWE61" s="54"/>
      <c r="MWM61" s="54"/>
      <c r="MWU61" s="54"/>
      <c r="MXC61" s="54"/>
      <c r="MXK61" s="54"/>
      <c r="MXS61" s="54"/>
      <c r="MYA61" s="54"/>
      <c r="MYI61" s="54"/>
      <c r="MYQ61" s="54"/>
      <c r="MYY61" s="54"/>
      <c r="MZG61" s="54"/>
      <c r="MZO61" s="54"/>
      <c r="MZW61" s="54"/>
      <c r="NAE61" s="54"/>
      <c r="NAM61" s="54"/>
      <c r="NAU61" s="54"/>
      <c r="NBC61" s="54"/>
      <c r="NBK61" s="54"/>
      <c r="NBS61" s="54"/>
      <c r="NCA61" s="54"/>
      <c r="NCI61" s="54"/>
      <c r="NCQ61" s="54"/>
      <c r="NCY61" s="54"/>
      <c r="NDG61" s="54"/>
      <c r="NDO61" s="54"/>
      <c r="NDW61" s="54"/>
      <c r="NEE61" s="54"/>
      <c r="NEM61" s="54"/>
      <c r="NEU61" s="54"/>
      <c r="NFC61" s="54"/>
      <c r="NFK61" s="54"/>
      <c r="NFS61" s="54"/>
      <c r="NGA61" s="54"/>
      <c r="NGI61" s="54"/>
      <c r="NGQ61" s="54"/>
      <c r="NGY61" s="54"/>
      <c r="NHG61" s="54"/>
      <c r="NHO61" s="54"/>
      <c r="NHW61" s="54"/>
      <c r="NIE61" s="54"/>
      <c r="NIM61" s="54"/>
      <c r="NIU61" s="54"/>
      <c r="NJC61" s="54"/>
      <c r="NJK61" s="54"/>
      <c r="NJS61" s="54"/>
      <c r="NKA61" s="54"/>
      <c r="NKI61" s="54"/>
      <c r="NKQ61" s="54"/>
      <c r="NKY61" s="54"/>
      <c r="NLG61" s="54"/>
      <c r="NLO61" s="54"/>
      <c r="NLW61" s="54"/>
      <c r="NME61" s="54"/>
      <c r="NMM61" s="54"/>
      <c r="NMU61" s="54"/>
      <c r="NNC61" s="54"/>
      <c r="NNK61" s="54"/>
      <c r="NNS61" s="54"/>
      <c r="NOA61" s="54"/>
      <c r="NOI61" s="54"/>
      <c r="NOQ61" s="54"/>
      <c r="NOY61" s="54"/>
      <c r="NPG61" s="54"/>
      <c r="NPO61" s="54"/>
      <c r="NPW61" s="54"/>
      <c r="NQE61" s="54"/>
      <c r="NQM61" s="54"/>
      <c r="NQU61" s="54"/>
      <c r="NRC61" s="54"/>
      <c r="NRK61" s="54"/>
      <c r="NRS61" s="54"/>
      <c r="NSA61" s="54"/>
      <c r="NSI61" s="54"/>
      <c r="NSQ61" s="54"/>
      <c r="NSY61" s="54"/>
      <c r="NTG61" s="54"/>
      <c r="NTO61" s="54"/>
      <c r="NTW61" s="54"/>
      <c r="NUE61" s="54"/>
      <c r="NUM61" s="54"/>
      <c r="NUU61" s="54"/>
      <c r="NVC61" s="54"/>
      <c r="NVK61" s="54"/>
      <c r="NVS61" s="54"/>
      <c r="NWA61" s="54"/>
      <c r="NWI61" s="54"/>
      <c r="NWQ61" s="54"/>
      <c r="NWY61" s="54"/>
      <c r="NXG61" s="54"/>
      <c r="NXO61" s="54"/>
      <c r="NXW61" s="54"/>
      <c r="NYE61" s="54"/>
      <c r="NYM61" s="54"/>
      <c r="NYU61" s="54"/>
      <c r="NZC61" s="54"/>
      <c r="NZK61" s="54"/>
      <c r="NZS61" s="54"/>
      <c r="OAA61" s="54"/>
      <c r="OAI61" s="54"/>
      <c r="OAQ61" s="54"/>
      <c r="OAY61" s="54"/>
      <c r="OBG61" s="54"/>
      <c r="OBO61" s="54"/>
      <c r="OBW61" s="54"/>
      <c r="OCE61" s="54"/>
      <c r="OCM61" s="54"/>
      <c r="OCU61" s="54"/>
      <c r="ODC61" s="54"/>
      <c r="ODK61" s="54"/>
      <c r="ODS61" s="54"/>
      <c r="OEA61" s="54"/>
      <c r="OEI61" s="54"/>
      <c r="OEQ61" s="54"/>
      <c r="OEY61" s="54"/>
      <c r="OFG61" s="54"/>
      <c r="OFO61" s="54"/>
      <c r="OFW61" s="54"/>
      <c r="OGE61" s="54"/>
      <c r="OGM61" s="54"/>
      <c r="OGU61" s="54"/>
      <c r="OHC61" s="54"/>
      <c r="OHK61" s="54"/>
      <c r="OHS61" s="54"/>
      <c r="OIA61" s="54"/>
      <c r="OII61" s="54"/>
      <c r="OIQ61" s="54"/>
      <c r="OIY61" s="54"/>
      <c r="OJG61" s="54"/>
      <c r="OJO61" s="54"/>
      <c r="OJW61" s="54"/>
      <c r="OKE61" s="54"/>
      <c r="OKM61" s="54"/>
      <c r="OKU61" s="54"/>
      <c r="OLC61" s="54"/>
      <c r="OLK61" s="54"/>
      <c r="OLS61" s="54"/>
      <c r="OMA61" s="54"/>
      <c r="OMI61" s="54"/>
      <c r="OMQ61" s="54"/>
      <c r="OMY61" s="54"/>
      <c r="ONG61" s="54"/>
      <c r="ONO61" s="54"/>
      <c r="ONW61" s="54"/>
      <c r="OOE61" s="54"/>
      <c r="OOM61" s="54"/>
      <c r="OOU61" s="54"/>
      <c r="OPC61" s="54"/>
      <c r="OPK61" s="54"/>
      <c r="OPS61" s="54"/>
      <c r="OQA61" s="54"/>
      <c r="OQI61" s="54"/>
      <c r="OQQ61" s="54"/>
      <c r="OQY61" s="54"/>
      <c r="ORG61" s="54"/>
      <c r="ORO61" s="54"/>
      <c r="ORW61" s="54"/>
      <c r="OSE61" s="54"/>
      <c r="OSM61" s="54"/>
      <c r="OSU61" s="54"/>
      <c r="OTC61" s="54"/>
      <c r="OTK61" s="54"/>
      <c r="OTS61" s="54"/>
      <c r="OUA61" s="54"/>
      <c r="OUI61" s="54"/>
      <c r="OUQ61" s="54"/>
      <c r="OUY61" s="54"/>
      <c r="OVG61" s="54"/>
      <c r="OVO61" s="54"/>
      <c r="OVW61" s="54"/>
      <c r="OWE61" s="54"/>
      <c r="OWM61" s="54"/>
      <c r="OWU61" s="54"/>
      <c r="OXC61" s="54"/>
      <c r="OXK61" s="54"/>
      <c r="OXS61" s="54"/>
      <c r="OYA61" s="54"/>
      <c r="OYI61" s="54"/>
      <c r="OYQ61" s="54"/>
      <c r="OYY61" s="54"/>
      <c r="OZG61" s="54"/>
      <c r="OZO61" s="54"/>
      <c r="OZW61" s="54"/>
      <c r="PAE61" s="54"/>
      <c r="PAM61" s="54"/>
      <c r="PAU61" s="54"/>
      <c r="PBC61" s="54"/>
      <c r="PBK61" s="54"/>
      <c r="PBS61" s="54"/>
      <c r="PCA61" s="54"/>
      <c r="PCI61" s="54"/>
      <c r="PCQ61" s="54"/>
      <c r="PCY61" s="54"/>
      <c r="PDG61" s="54"/>
      <c r="PDO61" s="54"/>
      <c r="PDW61" s="54"/>
      <c r="PEE61" s="54"/>
      <c r="PEM61" s="54"/>
      <c r="PEU61" s="54"/>
      <c r="PFC61" s="54"/>
      <c r="PFK61" s="54"/>
      <c r="PFS61" s="54"/>
      <c r="PGA61" s="54"/>
      <c r="PGI61" s="54"/>
      <c r="PGQ61" s="54"/>
      <c r="PGY61" s="54"/>
      <c r="PHG61" s="54"/>
      <c r="PHO61" s="54"/>
      <c r="PHW61" s="54"/>
      <c r="PIE61" s="54"/>
      <c r="PIM61" s="54"/>
      <c r="PIU61" s="54"/>
      <c r="PJC61" s="54"/>
      <c r="PJK61" s="54"/>
      <c r="PJS61" s="54"/>
      <c r="PKA61" s="54"/>
      <c r="PKI61" s="54"/>
      <c r="PKQ61" s="54"/>
      <c r="PKY61" s="54"/>
      <c r="PLG61" s="54"/>
      <c r="PLO61" s="54"/>
      <c r="PLW61" s="54"/>
      <c r="PME61" s="54"/>
      <c r="PMM61" s="54"/>
      <c r="PMU61" s="54"/>
      <c r="PNC61" s="54"/>
      <c r="PNK61" s="54"/>
      <c r="PNS61" s="54"/>
      <c r="POA61" s="54"/>
      <c r="POI61" s="54"/>
      <c r="POQ61" s="54"/>
      <c r="POY61" s="54"/>
      <c r="PPG61" s="54"/>
      <c r="PPO61" s="54"/>
      <c r="PPW61" s="54"/>
      <c r="PQE61" s="54"/>
      <c r="PQM61" s="54"/>
      <c r="PQU61" s="54"/>
      <c r="PRC61" s="54"/>
      <c r="PRK61" s="54"/>
      <c r="PRS61" s="54"/>
      <c r="PSA61" s="54"/>
      <c r="PSI61" s="54"/>
      <c r="PSQ61" s="54"/>
      <c r="PSY61" s="54"/>
      <c r="PTG61" s="54"/>
      <c r="PTO61" s="54"/>
      <c r="PTW61" s="54"/>
      <c r="PUE61" s="54"/>
      <c r="PUM61" s="54"/>
      <c r="PUU61" s="54"/>
      <c r="PVC61" s="54"/>
      <c r="PVK61" s="54"/>
      <c r="PVS61" s="54"/>
      <c r="PWA61" s="54"/>
      <c r="PWI61" s="54"/>
      <c r="PWQ61" s="54"/>
      <c r="PWY61" s="54"/>
      <c r="PXG61" s="54"/>
      <c r="PXO61" s="54"/>
      <c r="PXW61" s="54"/>
      <c r="PYE61" s="54"/>
      <c r="PYM61" s="54"/>
      <c r="PYU61" s="54"/>
      <c r="PZC61" s="54"/>
      <c r="PZK61" s="54"/>
      <c r="PZS61" s="54"/>
      <c r="QAA61" s="54"/>
      <c r="QAI61" s="54"/>
      <c r="QAQ61" s="54"/>
      <c r="QAY61" s="54"/>
      <c r="QBG61" s="54"/>
      <c r="QBO61" s="54"/>
      <c r="QBW61" s="54"/>
      <c r="QCE61" s="54"/>
      <c r="QCM61" s="54"/>
      <c r="QCU61" s="54"/>
      <c r="QDC61" s="54"/>
      <c r="QDK61" s="54"/>
      <c r="QDS61" s="54"/>
      <c r="QEA61" s="54"/>
      <c r="QEI61" s="54"/>
      <c r="QEQ61" s="54"/>
      <c r="QEY61" s="54"/>
      <c r="QFG61" s="54"/>
      <c r="QFO61" s="54"/>
      <c r="QFW61" s="54"/>
      <c r="QGE61" s="54"/>
      <c r="QGM61" s="54"/>
      <c r="QGU61" s="54"/>
      <c r="QHC61" s="54"/>
      <c r="QHK61" s="54"/>
      <c r="QHS61" s="54"/>
      <c r="QIA61" s="54"/>
      <c r="QII61" s="54"/>
      <c r="QIQ61" s="54"/>
      <c r="QIY61" s="54"/>
      <c r="QJG61" s="54"/>
      <c r="QJO61" s="54"/>
      <c r="QJW61" s="54"/>
      <c r="QKE61" s="54"/>
      <c r="QKM61" s="54"/>
      <c r="QKU61" s="54"/>
      <c r="QLC61" s="54"/>
      <c r="QLK61" s="54"/>
      <c r="QLS61" s="54"/>
      <c r="QMA61" s="54"/>
      <c r="QMI61" s="54"/>
      <c r="QMQ61" s="54"/>
      <c r="QMY61" s="54"/>
      <c r="QNG61" s="54"/>
      <c r="QNO61" s="54"/>
      <c r="QNW61" s="54"/>
      <c r="QOE61" s="54"/>
      <c r="QOM61" s="54"/>
      <c r="QOU61" s="54"/>
      <c r="QPC61" s="54"/>
      <c r="QPK61" s="54"/>
      <c r="QPS61" s="54"/>
      <c r="QQA61" s="54"/>
      <c r="QQI61" s="54"/>
      <c r="QQQ61" s="54"/>
      <c r="QQY61" s="54"/>
      <c r="QRG61" s="54"/>
      <c r="QRO61" s="54"/>
      <c r="QRW61" s="54"/>
      <c r="QSE61" s="54"/>
      <c r="QSM61" s="54"/>
      <c r="QSU61" s="54"/>
      <c r="QTC61" s="54"/>
      <c r="QTK61" s="54"/>
      <c r="QTS61" s="54"/>
      <c r="QUA61" s="54"/>
      <c r="QUI61" s="54"/>
      <c r="QUQ61" s="54"/>
      <c r="QUY61" s="54"/>
      <c r="QVG61" s="54"/>
      <c r="QVO61" s="54"/>
      <c r="QVW61" s="54"/>
      <c r="QWE61" s="54"/>
      <c r="QWM61" s="54"/>
      <c r="QWU61" s="54"/>
      <c r="QXC61" s="54"/>
      <c r="QXK61" s="54"/>
      <c r="QXS61" s="54"/>
      <c r="QYA61" s="54"/>
      <c r="QYI61" s="54"/>
      <c r="QYQ61" s="54"/>
      <c r="QYY61" s="54"/>
      <c r="QZG61" s="54"/>
      <c r="QZO61" s="54"/>
      <c r="QZW61" s="54"/>
      <c r="RAE61" s="54"/>
      <c r="RAM61" s="54"/>
      <c r="RAU61" s="54"/>
      <c r="RBC61" s="54"/>
      <c r="RBK61" s="54"/>
      <c r="RBS61" s="54"/>
      <c r="RCA61" s="54"/>
      <c r="RCI61" s="54"/>
      <c r="RCQ61" s="54"/>
      <c r="RCY61" s="54"/>
      <c r="RDG61" s="54"/>
      <c r="RDO61" s="54"/>
      <c r="RDW61" s="54"/>
      <c r="REE61" s="54"/>
      <c r="REM61" s="54"/>
      <c r="REU61" s="54"/>
      <c r="RFC61" s="54"/>
      <c r="RFK61" s="54"/>
      <c r="RFS61" s="54"/>
      <c r="RGA61" s="54"/>
      <c r="RGI61" s="54"/>
      <c r="RGQ61" s="54"/>
      <c r="RGY61" s="54"/>
      <c r="RHG61" s="54"/>
      <c r="RHO61" s="54"/>
      <c r="RHW61" s="54"/>
      <c r="RIE61" s="54"/>
      <c r="RIM61" s="54"/>
      <c r="RIU61" s="54"/>
      <c r="RJC61" s="54"/>
      <c r="RJK61" s="54"/>
      <c r="RJS61" s="54"/>
      <c r="RKA61" s="54"/>
      <c r="RKI61" s="54"/>
      <c r="RKQ61" s="54"/>
      <c r="RKY61" s="54"/>
      <c r="RLG61" s="54"/>
      <c r="RLO61" s="54"/>
      <c r="RLW61" s="54"/>
      <c r="RME61" s="54"/>
      <c r="RMM61" s="54"/>
      <c r="RMU61" s="54"/>
      <c r="RNC61" s="54"/>
      <c r="RNK61" s="54"/>
      <c r="RNS61" s="54"/>
      <c r="ROA61" s="54"/>
      <c r="ROI61" s="54"/>
      <c r="ROQ61" s="54"/>
      <c r="ROY61" s="54"/>
      <c r="RPG61" s="54"/>
      <c r="RPO61" s="54"/>
      <c r="RPW61" s="54"/>
      <c r="RQE61" s="54"/>
      <c r="RQM61" s="54"/>
      <c r="RQU61" s="54"/>
      <c r="RRC61" s="54"/>
      <c r="RRK61" s="54"/>
      <c r="RRS61" s="54"/>
      <c r="RSA61" s="54"/>
      <c r="RSI61" s="54"/>
      <c r="RSQ61" s="54"/>
      <c r="RSY61" s="54"/>
      <c r="RTG61" s="54"/>
      <c r="RTO61" s="54"/>
      <c r="RTW61" s="54"/>
      <c r="RUE61" s="54"/>
      <c r="RUM61" s="54"/>
      <c r="RUU61" s="54"/>
      <c r="RVC61" s="54"/>
      <c r="RVK61" s="54"/>
      <c r="RVS61" s="54"/>
      <c r="RWA61" s="54"/>
      <c r="RWI61" s="54"/>
      <c r="RWQ61" s="54"/>
      <c r="RWY61" s="54"/>
      <c r="RXG61" s="54"/>
      <c r="RXO61" s="54"/>
      <c r="RXW61" s="54"/>
      <c r="RYE61" s="54"/>
      <c r="RYM61" s="54"/>
      <c r="RYU61" s="54"/>
      <c r="RZC61" s="54"/>
      <c r="RZK61" s="54"/>
      <c r="RZS61" s="54"/>
      <c r="SAA61" s="54"/>
      <c r="SAI61" s="54"/>
      <c r="SAQ61" s="54"/>
      <c r="SAY61" s="54"/>
      <c r="SBG61" s="54"/>
      <c r="SBO61" s="54"/>
      <c r="SBW61" s="54"/>
      <c r="SCE61" s="54"/>
      <c r="SCM61" s="54"/>
      <c r="SCU61" s="54"/>
      <c r="SDC61" s="54"/>
      <c r="SDK61" s="54"/>
      <c r="SDS61" s="54"/>
      <c r="SEA61" s="54"/>
      <c r="SEI61" s="54"/>
      <c r="SEQ61" s="54"/>
      <c r="SEY61" s="54"/>
      <c r="SFG61" s="54"/>
      <c r="SFO61" s="54"/>
      <c r="SFW61" s="54"/>
      <c r="SGE61" s="54"/>
      <c r="SGM61" s="54"/>
      <c r="SGU61" s="54"/>
      <c r="SHC61" s="54"/>
      <c r="SHK61" s="54"/>
      <c r="SHS61" s="54"/>
      <c r="SIA61" s="54"/>
      <c r="SII61" s="54"/>
      <c r="SIQ61" s="54"/>
      <c r="SIY61" s="54"/>
      <c r="SJG61" s="54"/>
      <c r="SJO61" s="54"/>
      <c r="SJW61" s="54"/>
      <c r="SKE61" s="54"/>
      <c r="SKM61" s="54"/>
      <c r="SKU61" s="54"/>
      <c r="SLC61" s="54"/>
      <c r="SLK61" s="54"/>
      <c r="SLS61" s="54"/>
      <c r="SMA61" s="54"/>
      <c r="SMI61" s="54"/>
      <c r="SMQ61" s="54"/>
      <c r="SMY61" s="54"/>
      <c r="SNG61" s="54"/>
      <c r="SNO61" s="54"/>
      <c r="SNW61" s="54"/>
      <c r="SOE61" s="54"/>
      <c r="SOM61" s="54"/>
      <c r="SOU61" s="54"/>
      <c r="SPC61" s="54"/>
      <c r="SPK61" s="54"/>
      <c r="SPS61" s="54"/>
      <c r="SQA61" s="54"/>
      <c r="SQI61" s="54"/>
      <c r="SQQ61" s="54"/>
      <c r="SQY61" s="54"/>
      <c r="SRG61" s="54"/>
      <c r="SRO61" s="54"/>
      <c r="SRW61" s="54"/>
      <c r="SSE61" s="54"/>
      <c r="SSM61" s="54"/>
      <c r="SSU61" s="54"/>
      <c r="STC61" s="54"/>
      <c r="STK61" s="54"/>
      <c r="STS61" s="54"/>
      <c r="SUA61" s="54"/>
      <c r="SUI61" s="54"/>
      <c r="SUQ61" s="54"/>
      <c r="SUY61" s="54"/>
      <c r="SVG61" s="54"/>
      <c r="SVO61" s="54"/>
      <c r="SVW61" s="54"/>
      <c r="SWE61" s="54"/>
      <c r="SWM61" s="54"/>
      <c r="SWU61" s="54"/>
      <c r="SXC61" s="54"/>
      <c r="SXK61" s="54"/>
      <c r="SXS61" s="54"/>
      <c r="SYA61" s="54"/>
      <c r="SYI61" s="54"/>
      <c r="SYQ61" s="54"/>
      <c r="SYY61" s="54"/>
      <c r="SZG61" s="54"/>
      <c r="SZO61" s="54"/>
      <c r="SZW61" s="54"/>
      <c r="TAE61" s="54"/>
      <c r="TAM61" s="54"/>
      <c r="TAU61" s="54"/>
      <c r="TBC61" s="54"/>
      <c r="TBK61" s="54"/>
      <c r="TBS61" s="54"/>
      <c r="TCA61" s="54"/>
      <c r="TCI61" s="54"/>
      <c r="TCQ61" s="54"/>
      <c r="TCY61" s="54"/>
      <c r="TDG61" s="54"/>
      <c r="TDO61" s="54"/>
      <c r="TDW61" s="54"/>
      <c r="TEE61" s="54"/>
      <c r="TEM61" s="54"/>
      <c r="TEU61" s="54"/>
      <c r="TFC61" s="54"/>
      <c r="TFK61" s="54"/>
      <c r="TFS61" s="54"/>
      <c r="TGA61" s="54"/>
      <c r="TGI61" s="54"/>
      <c r="TGQ61" s="54"/>
      <c r="TGY61" s="54"/>
      <c r="THG61" s="54"/>
      <c r="THO61" s="54"/>
      <c r="THW61" s="54"/>
      <c r="TIE61" s="54"/>
      <c r="TIM61" s="54"/>
      <c r="TIU61" s="54"/>
      <c r="TJC61" s="54"/>
      <c r="TJK61" s="54"/>
      <c r="TJS61" s="54"/>
      <c r="TKA61" s="54"/>
      <c r="TKI61" s="54"/>
      <c r="TKQ61" s="54"/>
      <c r="TKY61" s="54"/>
      <c r="TLG61" s="54"/>
      <c r="TLO61" s="54"/>
      <c r="TLW61" s="54"/>
      <c r="TME61" s="54"/>
      <c r="TMM61" s="54"/>
      <c r="TMU61" s="54"/>
      <c r="TNC61" s="54"/>
      <c r="TNK61" s="54"/>
      <c r="TNS61" s="54"/>
      <c r="TOA61" s="54"/>
      <c r="TOI61" s="54"/>
      <c r="TOQ61" s="54"/>
      <c r="TOY61" s="54"/>
      <c r="TPG61" s="54"/>
      <c r="TPO61" s="54"/>
      <c r="TPW61" s="54"/>
      <c r="TQE61" s="54"/>
      <c r="TQM61" s="54"/>
      <c r="TQU61" s="54"/>
      <c r="TRC61" s="54"/>
      <c r="TRK61" s="54"/>
      <c r="TRS61" s="54"/>
      <c r="TSA61" s="54"/>
      <c r="TSI61" s="54"/>
      <c r="TSQ61" s="54"/>
      <c r="TSY61" s="54"/>
      <c r="TTG61" s="54"/>
      <c r="TTO61" s="54"/>
      <c r="TTW61" s="54"/>
      <c r="TUE61" s="54"/>
      <c r="TUM61" s="54"/>
      <c r="TUU61" s="54"/>
      <c r="TVC61" s="54"/>
      <c r="TVK61" s="54"/>
      <c r="TVS61" s="54"/>
      <c r="TWA61" s="54"/>
      <c r="TWI61" s="54"/>
      <c r="TWQ61" s="54"/>
      <c r="TWY61" s="54"/>
      <c r="TXG61" s="54"/>
      <c r="TXO61" s="54"/>
      <c r="TXW61" s="54"/>
      <c r="TYE61" s="54"/>
      <c r="TYM61" s="54"/>
      <c r="TYU61" s="54"/>
      <c r="TZC61" s="54"/>
      <c r="TZK61" s="54"/>
      <c r="TZS61" s="54"/>
      <c r="UAA61" s="54"/>
      <c r="UAI61" s="54"/>
      <c r="UAQ61" s="54"/>
      <c r="UAY61" s="54"/>
      <c r="UBG61" s="54"/>
      <c r="UBO61" s="54"/>
      <c r="UBW61" s="54"/>
      <c r="UCE61" s="54"/>
      <c r="UCM61" s="54"/>
      <c r="UCU61" s="54"/>
      <c r="UDC61" s="54"/>
      <c r="UDK61" s="54"/>
      <c r="UDS61" s="54"/>
      <c r="UEA61" s="54"/>
      <c r="UEI61" s="54"/>
      <c r="UEQ61" s="54"/>
      <c r="UEY61" s="54"/>
      <c r="UFG61" s="54"/>
      <c r="UFO61" s="54"/>
      <c r="UFW61" s="54"/>
      <c r="UGE61" s="54"/>
      <c r="UGM61" s="54"/>
      <c r="UGU61" s="54"/>
      <c r="UHC61" s="54"/>
      <c r="UHK61" s="54"/>
      <c r="UHS61" s="54"/>
      <c r="UIA61" s="54"/>
      <c r="UII61" s="54"/>
      <c r="UIQ61" s="54"/>
      <c r="UIY61" s="54"/>
      <c r="UJG61" s="54"/>
      <c r="UJO61" s="54"/>
      <c r="UJW61" s="54"/>
      <c r="UKE61" s="54"/>
      <c r="UKM61" s="54"/>
      <c r="UKU61" s="54"/>
      <c r="ULC61" s="54"/>
      <c r="ULK61" s="54"/>
      <c r="ULS61" s="54"/>
      <c r="UMA61" s="54"/>
      <c r="UMI61" s="54"/>
      <c r="UMQ61" s="54"/>
      <c r="UMY61" s="54"/>
      <c r="UNG61" s="54"/>
      <c r="UNO61" s="54"/>
      <c r="UNW61" s="54"/>
      <c r="UOE61" s="54"/>
      <c r="UOM61" s="54"/>
      <c r="UOU61" s="54"/>
      <c r="UPC61" s="54"/>
      <c r="UPK61" s="54"/>
      <c r="UPS61" s="54"/>
      <c r="UQA61" s="54"/>
      <c r="UQI61" s="54"/>
      <c r="UQQ61" s="54"/>
      <c r="UQY61" s="54"/>
      <c r="URG61" s="54"/>
      <c r="URO61" s="54"/>
      <c r="URW61" s="54"/>
      <c r="USE61" s="54"/>
      <c r="USM61" s="54"/>
      <c r="USU61" s="54"/>
      <c r="UTC61" s="54"/>
      <c r="UTK61" s="54"/>
      <c r="UTS61" s="54"/>
      <c r="UUA61" s="54"/>
      <c r="UUI61" s="54"/>
      <c r="UUQ61" s="54"/>
      <c r="UUY61" s="54"/>
      <c r="UVG61" s="54"/>
      <c r="UVO61" s="54"/>
      <c r="UVW61" s="54"/>
      <c r="UWE61" s="54"/>
      <c r="UWM61" s="54"/>
      <c r="UWU61" s="54"/>
      <c r="UXC61" s="54"/>
      <c r="UXK61" s="54"/>
      <c r="UXS61" s="54"/>
      <c r="UYA61" s="54"/>
      <c r="UYI61" s="54"/>
      <c r="UYQ61" s="54"/>
      <c r="UYY61" s="54"/>
      <c r="UZG61" s="54"/>
      <c r="UZO61" s="54"/>
      <c r="UZW61" s="54"/>
      <c r="VAE61" s="54"/>
      <c r="VAM61" s="54"/>
      <c r="VAU61" s="54"/>
      <c r="VBC61" s="54"/>
      <c r="VBK61" s="54"/>
      <c r="VBS61" s="54"/>
      <c r="VCA61" s="54"/>
      <c r="VCI61" s="54"/>
      <c r="VCQ61" s="54"/>
      <c r="VCY61" s="54"/>
      <c r="VDG61" s="54"/>
      <c r="VDO61" s="54"/>
      <c r="VDW61" s="54"/>
      <c r="VEE61" s="54"/>
      <c r="VEM61" s="54"/>
      <c r="VEU61" s="54"/>
      <c r="VFC61" s="54"/>
      <c r="VFK61" s="54"/>
      <c r="VFS61" s="54"/>
      <c r="VGA61" s="54"/>
      <c r="VGI61" s="54"/>
      <c r="VGQ61" s="54"/>
      <c r="VGY61" s="54"/>
      <c r="VHG61" s="54"/>
      <c r="VHO61" s="54"/>
      <c r="VHW61" s="54"/>
      <c r="VIE61" s="54"/>
      <c r="VIM61" s="54"/>
      <c r="VIU61" s="54"/>
      <c r="VJC61" s="54"/>
      <c r="VJK61" s="54"/>
      <c r="VJS61" s="54"/>
      <c r="VKA61" s="54"/>
      <c r="VKI61" s="54"/>
      <c r="VKQ61" s="54"/>
      <c r="VKY61" s="54"/>
      <c r="VLG61" s="54"/>
      <c r="VLO61" s="54"/>
      <c r="VLW61" s="54"/>
      <c r="VME61" s="54"/>
      <c r="VMM61" s="54"/>
      <c r="VMU61" s="54"/>
      <c r="VNC61" s="54"/>
      <c r="VNK61" s="54"/>
      <c r="VNS61" s="54"/>
      <c r="VOA61" s="54"/>
      <c r="VOI61" s="54"/>
      <c r="VOQ61" s="54"/>
      <c r="VOY61" s="54"/>
      <c r="VPG61" s="54"/>
      <c r="VPO61" s="54"/>
      <c r="VPW61" s="54"/>
      <c r="VQE61" s="54"/>
      <c r="VQM61" s="54"/>
      <c r="VQU61" s="54"/>
      <c r="VRC61" s="54"/>
      <c r="VRK61" s="54"/>
      <c r="VRS61" s="54"/>
      <c r="VSA61" s="54"/>
      <c r="VSI61" s="54"/>
      <c r="VSQ61" s="54"/>
      <c r="VSY61" s="54"/>
      <c r="VTG61" s="54"/>
      <c r="VTO61" s="54"/>
      <c r="VTW61" s="54"/>
      <c r="VUE61" s="54"/>
      <c r="VUM61" s="54"/>
      <c r="VUU61" s="54"/>
      <c r="VVC61" s="54"/>
      <c r="VVK61" s="54"/>
      <c r="VVS61" s="54"/>
      <c r="VWA61" s="54"/>
      <c r="VWI61" s="54"/>
      <c r="VWQ61" s="54"/>
      <c r="VWY61" s="54"/>
      <c r="VXG61" s="54"/>
      <c r="VXO61" s="54"/>
      <c r="VXW61" s="54"/>
      <c r="VYE61" s="54"/>
      <c r="VYM61" s="54"/>
      <c r="VYU61" s="54"/>
      <c r="VZC61" s="54"/>
      <c r="VZK61" s="54"/>
      <c r="VZS61" s="54"/>
      <c r="WAA61" s="54"/>
      <c r="WAI61" s="54"/>
      <c r="WAQ61" s="54"/>
      <c r="WAY61" s="54"/>
      <c r="WBG61" s="54"/>
      <c r="WBO61" s="54"/>
      <c r="WBW61" s="54"/>
      <c r="WCE61" s="54"/>
      <c r="WCM61" s="54"/>
      <c r="WCU61" s="54"/>
      <c r="WDC61" s="54"/>
      <c r="WDK61" s="54"/>
      <c r="WDS61" s="54"/>
      <c r="WEA61" s="54"/>
      <c r="WEI61" s="54"/>
      <c r="WEQ61" s="54"/>
      <c r="WEY61" s="54"/>
      <c r="WFG61" s="54"/>
      <c r="WFO61" s="54"/>
      <c r="WFW61" s="54"/>
      <c r="WGE61" s="54"/>
      <c r="WGM61" s="54"/>
      <c r="WGU61" s="54"/>
      <c r="WHC61" s="54"/>
      <c r="WHK61" s="54"/>
      <c r="WHS61" s="54"/>
      <c r="WIA61" s="54"/>
      <c r="WII61" s="54"/>
      <c r="WIQ61" s="54"/>
      <c r="WIY61" s="54"/>
      <c r="WJG61" s="54"/>
      <c r="WJO61" s="54"/>
      <c r="WJW61" s="54"/>
      <c r="WKE61" s="54"/>
      <c r="WKM61" s="54"/>
      <c r="WKU61" s="54"/>
      <c r="WLC61" s="54"/>
      <c r="WLK61" s="54"/>
      <c r="WLS61" s="54"/>
      <c r="WMA61" s="54"/>
      <c r="WMI61" s="54"/>
      <c r="WMQ61" s="54"/>
      <c r="WMY61" s="54"/>
      <c r="WNG61" s="54"/>
      <c r="WNO61" s="54"/>
      <c r="WNW61" s="54"/>
      <c r="WOE61" s="54"/>
      <c r="WOM61" s="54"/>
      <c r="WOU61" s="54"/>
      <c r="WPC61" s="54"/>
      <c r="WPK61" s="54"/>
      <c r="WPS61" s="54"/>
      <c r="WQA61" s="54"/>
      <c r="WQI61" s="54"/>
      <c r="WQQ61" s="54"/>
      <c r="WQY61" s="54"/>
      <c r="WRG61" s="54"/>
      <c r="WRO61" s="54"/>
      <c r="WRW61" s="54"/>
      <c r="WSE61" s="54"/>
      <c r="WSM61" s="54"/>
      <c r="WSU61" s="54"/>
      <c r="WTC61" s="54"/>
      <c r="WTK61" s="54"/>
      <c r="WTS61" s="54"/>
      <c r="WUA61" s="54"/>
      <c r="WUI61" s="54"/>
      <c r="WUQ61" s="54"/>
      <c r="WUY61" s="54"/>
      <c r="WVG61" s="54"/>
      <c r="WVO61" s="54"/>
      <c r="WVW61" s="54"/>
      <c r="WWE61" s="54"/>
      <c r="WWM61" s="54"/>
      <c r="WWU61" s="54"/>
      <c r="WXC61" s="54"/>
      <c r="WXK61" s="54"/>
      <c r="WXS61" s="54"/>
      <c r="WYA61" s="54"/>
      <c r="WYI61" s="54"/>
      <c r="WYQ61" s="54"/>
      <c r="WYY61" s="54"/>
      <c r="WZG61" s="54"/>
      <c r="WZO61" s="54"/>
      <c r="WZW61" s="54"/>
      <c r="XAE61" s="54"/>
      <c r="XAM61" s="54"/>
      <c r="XAU61" s="54"/>
      <c r="XBC61" s="54"/>
      <c r="XBK61" s="54"/>
      <c r="XBS61" s="54"/>
      <c r="XCA61" s="54"/>
      <c r="XCI61" s="54"/>
      <c r="XCQ61" s="54"/>
      <c r="XCY61" s="54"/>
      <c r="XDG61" s="54"/>
      <c r="XDO61" s="54"/>
      <c r="XDW61" s="54"/>
      <c r="XEE61" s="54"/>
    </row>
    <row r="62" spans="1:1023 1031:2047 2055:3071 3079:4095 4103:5119 5127:6143 6151:7167 7175:8191 8199:9215 9223:10239 10247:11263 11271:12287 12295:13311 13319:14335 14343:15359 15367:16359">
      <c r="A62" s="43"/>
      <c r="B62" s="18"/>
      <c r="C62" s="18"/>
      <c r="D62" s="18"/>
      <c r="E62" s="18"/>
      <c r="F62" s="83"/>
      <c r="G62" s="44"/>
      <c r="H62" s="90"/>
      <c r="I62" s="87"/>
      <c r="J62" s="18"/>
      <c r="K62" s="45"/>
      <c r="L62" s="98"/>
      <c r="M62" s="44"/>
      <c r="N62" s="45"/>
      <c r="O62" s="45"/>
      <c r="P62" s="18"/>
      <c r="Q62" s="21"/>
      <c r="R62" s="106"/>
      <c r="S62" s="106"/>
      <c r="T62" s="18"/>
      <c r="U62" s="18"/>
      <c r="V62" s="15" t="s">
        <v>228</v>
      </c>
      <c r="W62" s="15">
        <v>44187</v>
      </c>
      <c r="X62" s="28">
        <v>12952</v>
      </c>
      <c r="Y62" s="15" t="s">
        <v>256</v>
      </c>
      <c r="Z62" s="29">
        <v>44245</v>
      </c>
      <c r="AA62" s="15">
        <v>44609</v>
      </c>
      <c r="AB62" s="30" t="s">
        <v>100</v>
      </c>
      <c r="AC62" s="30" t="s">
        <v>100</v>
      </c>
      <c r="AD62" s="108">
        <v>0</v>
      </c>
      <c r="AE62" s="108">
        <v>0</v>
      </c>
      <c r="AF62" s="29" t="s">
        <v>100</v>
      </c>
      <c r="AG62" s="31" t="s">
        <v>100</v>
      </c>
      <c r="AH62" s="108">
        <v>0</v>
      </c>
      <c r="AI62" s="114">
        <f t="shared" si="0"/>
        <v>0</v>
      </c>
      <c r="AJ62" s="118">
        <v>282528</v>
      </c>
      <c r="AK62" s="118">
        <v>0</v>
      </c>
      <c r="AL62" s="125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18"/>
      <c r="KA62" s="54"/>
      <c r="KI62" s="54"/>
      <c r="KQ62" s="54"/>
      <c r="KY62" s="54"/>
      <c r="LG62" s="54"/>
      <c r="LO62" s="54"/>
      <c r="LW62" s="54"/>
      <c r="ME62" s="54"/>
      <c r="MM62" s="54"/>
      <c r="MU62" s="54"/>
      <c r="NC62" s="54"/>
      <c r="NK62" s="54"/>
      <c r="NS62" s="54"/>
      <c r="OA62" s="54"/>
      <c r="OI62" s="54"/>
      <c r="OQ62" s="54"/>
      <c r="OY62" s="54"/>
      <c r="PG62" s="54"/>
      <c r="PO62" s="54"/>
      <c r="PW62" s="54"/>
      <c r="QE62" s="54"/>
      <c r="QM62" s="54"/>
      <c r="QU62" s="54"/>
      <c r="RC62" s="54"/>
      <c r="RK62" s="54"/>
      <c r="RS62" s="54"/>
      <c r="SA62" s="54"/>
      <c r="SI62" s="54"/>
      <c r="SQ62" s="54"/>
      <c r="SY62" s="54"/>
      <c r="TG62" s="54"/>
      <c r="TO62" s="54"/>
      <c r="TW62" s="54"/>
      <c r="UE62" s="54"/>
      <c r="UM62" s="54"/>
      <c r="UU62" s="54"/>
      <c r="VC62" s="54"/>
      <c r="VK62" s="54"/>
      <c r="VS62" s="54"/>
      <c r="WA62" s="54"/>
      <c r="WI62" s="54"/>
      <c r="WQ62" s="54"/>
      <c r="WY62" s="54"/>
      <c r="XG62" s="54"/>
      <c r="XO62" s="54"/>
      <c r="XW62" s="54"/>
      <c r="YE62" s="54"/>
      <c r="YM62" s="54"/>
      <c r="YU62" s="54"/>
      <c r="ZC62" s="54"/>
      <c r="ZK62" s="54"/>
      <c r="ZS62" s="54"/>
      <c r="AAA62" s="54"/>
      <c r="AAI62" s="54"/>
      <c r="AAQ62" s="54"/>
      <c r="AAY62" s="54"/>
      <c r="ABG62" s="54"/>
      <c r="ABO62" s="54"/>
      <c r="ABW62" s="54"/>
      <c r="ACE62" s="54"/>
      <c r="ACM62" s="54"/>
      <c r="ACU62" s="54"/>
      <c r="ADC62" s="54"/>
      <c r="ADK62" s="54"/>
      <c r="ADS62" s="54"/>
      <c r="AEA62" s="54"/>
      <c r="AEI62" s="54"/>
      <c r="AEQ62" s="54"/>
      <c r="AEY62" s="54"/>
      <c r="AFG62" s="54"/>
      <c r="AFO62" s="54"/>
      <c r="AFW62" s="54"/>
      <c r="AGE62" s="54"/>
      <c r="AGM62" s="54"/>
      <c r="AGU62" s="54"/>
      <c r="AHC62" s="54"/>
      <c r="AHK62" s="54"/>
      <c r="AHS62" s="54"/>
      <c r="AIA62" s="54"/>
      <c r="AII62" s="54"/>
      <c r="AIQ62" s="54"/>
      <c r="AIY62" s="54"/>
      <c r="AJG62" s="54"/>
      <c r="AJO62" s="54"/>
      <c r="AJW62" s="54"/>
      <c r="AKE62" s="54"/>
      <c r="AKM62" s="54"/>
      <c r="AKU62" s="54"/>
      <c r="ALC62" s="54"/>
      <c r="ALK62" s="54"/>
      <c r="ALS62" s="54"/>
      <c r="AMA62" s="54"/>
      <c r="AMI62" s="54"/>
      <c r="AMQ62" s="54"/>
      <c r="AMY62" s="54"/>
      <c r="ANG62" s="54"/>
      <c r="ANO62" s="54"/>
      <c r="ANW62" s="54"/>
      <c r="AOE62" s="54"/>
      <c r="AOM62" s="54"/>
      <c r="AOU62" s="54"/>
      <c r="APC62" s="54"/>
      <c r="APK62" s="54"/>
      <c r="APS62" s="54"/>
      <c r="AQA62" s="54"/>
      <c r="AQI62" s="54"/>
      <c r="AQQ62" s="54"/>
      <c r="AQY62" s="54"/>
      <c r="ARG62" s="54"/>
      <c r="ARO62" s="54"/>
      <c r="ARW62" s="54"/>
      <c r="ASE62" s="54"/>
      <c r="ASM62" s="54"/>
      <c r="ASU62" s="54"/>
      <c r="ATC62" s="54"/>
      <c r="ATK62" s="54"/>
      <c r="ATS62" s="54"/>
      <c r="AUA62" s="54"/>
      <c r="AUI62" s="54"/>
      <c r="AUQ62" s="54"/>
      <c r="AUY62" s="54"/>
      <c r="AVG62" s="54"/>
      <c r="AVO62" s="54"/>
      <c r="AVW62" s="54"/>
      <c r="AWE62" s="54"/>
      <c r="AWM62" s="54"/>
      <c r="AWU62" s="54"/>
      <c r="AXC62" s="54"/>
      <c r="AXK62" s="54"/>
      <c r="AXS62" s="54"/>
      <c r="AYA62" s="54"/>
      <c r="AYI62" s="54"/>
      <c r="AYQ62" s="54"/>
      <c r="AYY62" s="54"/>
      <c r="AZG62" s="54"/>
      <c r="AZO62" s="54"/>
      <c r="AZW62" s="54"/>
      <c r="BAE62" s="54"/>
      <c r="BAM62" s="54"/>
      <c r="BAU62" s="54"/>
      <c r="BBC62" s="54"/>
      <c r="BBK62" s="54"/>
      <c r="BBS62" s="54"/>
      <c r="BCA62" s="54"/>
      <c r="BCI62" s="54"/>
      <c r="BCQ62" s="54"/>
      <c r="BCY62" s="54"/>
      <c r="BDG62" s="54"/>
      <c r="BDO62" s="54"/>
      <c r="BDW62" s="54"/>
      <c r="BEE62" s="54"/>
      <c r="BEM62" s="54"/>
      <c r="BEU62" s="54"/>
      <c r="BFC62" s="54"/>
      <c r="BFK62" s="54"/>
      <c r="BFS62" s="54"/>
      <c r="BGA62" s="54"/>
      <c r="BGI62" s="54"/>
      <c r="BGQ62" s="54"/>
      <c r="BGY62" s="54"/>
      <c r="BHG62" s="54"/>
      <c r="BHO62" s="54"/>
      <c r="BHW62" s="54"/>
      <c r="BIE62" s="54"/>
      <c r="BIM62" s="54"/>
      <c r="BIU62" s="54"/>
      <c r="BJC62" s="54"/>
      <c r="BJK62" s="54"/>
      <c r="BJS62" s="54"/>
      <c r="BKA62" s="54"/>
      <c r="BKI62" s="54"/>
      <c r="BKQ62" s="54"/>
      <c r="BKY62" s="54"/>
      <c r="BLG62" s="54"/>
      <c r="BLO62" s="54"/>
      <c r="BLW62" s="54"/>
      <c r="BME62" s="54"/>
      <c r="BMM62" s="54"/>
      <c r="BMU62" s="54"/>
      <c r="BNC62" s="54"/>
      <c r="BNK62" s="54"/>
      <c r="BNS62" s="54"/>
      <c r="BOA62" s="54"/>
      <c r="BOI62" s="54"/>
      <c r="BOQ62" s="54"/>
      <c r="BOY62" s="54"/>
      <c r="BPG62" s="54"/>
      <c r="BPO62" s="54"/>
      <c r="BPW62" s="54"/>
      <c r="BQE62" s="54"/>
      <c r="BQM62" s="54"/>
      <c r="BQU62" s="54"/>
      <c r="BRC62" s="54"/>
      <c r="BRK62" s="54"/>
      <c r="BRS62" s="54"/>
      <c r="BSA62" s="54"/>
      <c r="BSI62" s="54"/>
      <c r="BSQ62" s="54"/>
      <c r="BSY62" s="54"/>
      <c r="BTG62" s="54"/>
      <c r="BTO62" s="54"/>
      <c r="BTW62" s="54"/>
      <c r="BUE62" s="54"/>
      <c r="BUM62" s="54"/>
      <c r="BUU62" s="54"/>
      <c r="BVC62" s="54"/>
      <c r="BVK62" s="54"/>
      <c r="BVS62" s="54"/>
      <c r="BWA62" s="54"/>
      <c r="BWI62" s="54"/>
      <c r="BWQ62" s="54"/>
      <c r="BWY62" s="54"/>
      <c r="BXG62" s="54"/>
      <c r="BXO62" s="54"/>
      <c r="BXW62" s="54"/>
      <c r="BYE62" s="54"/>
      <c r="BYM62" s="54"/>
      <c r="BYU62" s="54"/>
      <c r="BZC62" s="54"/>
      <c r="BZK62" s="54"/>
      <c r="BZS62" s="54"/>
      <c r="CAA62" s="54"/>
      <c r="CAI62" s="54"/>
      <c r="CAQ62" s="54"/>
      <c r="CAY62" s="54"/>
      <c r="CBG62" s="54"/>
      <c r="CBO62" s="54"/>
      <c r="CBW62" s="54"/>
      <c r="CCE62" s="54"/>
      <c r="CCM62" s="54"/>
      <c r="CCU62" s="54"/>
      <c r="CDC62" s="54"/>
      <c r="CDK62" s="54"/>
      <c r="CDS62" s="54"/>
      <c r="CEA62" s="54"/>
      <c r="CEI62" s="54"/>
      <c r="CEQ62" s="54"/>
      <c r="CEY62" s="54"/>
      <c r="CFG62" s="54"/>
      <c r="CFO62" s="54"/>
      <c r="CFW62" s="54"/>
      <c r="CGE62" s="54"/>
      <c r="CGM62" s="54"/>
      <c r="CGU62" s="54"/>
      <c r="CHC62" s="54"/>
      <c r="CHK62" s="54"/>
      <c r="CHS62" s="54"/>
      <c r="CIA62" s="54"/>
      <c r="CII62" s="54"/>
      <c r="CIQ62" s="54"/>
      <c r="CIY62" s="54"/>
      <c r="CJG62" s="54"/>
      <c r="CJO62" s="54"/>
      <c r="CJW62" s="54"/>
      <c r="CKE62" s="54"/>
      <c r="CKM62" s="54"/>
      <c r="CKU62" s="54"/>
      <c r="CLC62" s="54"/>
      <c r="CLK62" s="54"/>
      <c r="CLS62" s="54"/>
      <c r="CMA62" s="54"/>
      <c r="CMI62" s="54"/>
      <c r="CMQ62" s="54"/>
      <c r="CMY62" s="54"/>
      <c r="CNG62" s="54"/>
      <c r="CNO62" s="54"/>
      <c r="CNW62" s="54"/>
      <c r="COE62" s="54"/>
      <c r="COM62" s="54"/>
      <c r="COU62" s="54"/>
      <c r="CPC62" s="54"/>
      <c r="CPK62" s="54"/>
      <c r="CPS62" s="54"/>
      <c r="CQA62" s="54"/>
      <c r="CQI62" s="54"/>
      <c r="CQQ62" s="54"/>
      <c r="CQY62" s="54"/>
      <c r="CRG62" s="54"/>
      <c r="CRO62" s="54"/>
      <c r="CRW62" s="54"/>
      <c r="CSE62" s="54"/>
      <c r="CSM62" s="54"/>
      <c r="CSU62" s="54"/>
      <c r="CTC62" s="54"/>
      <c r="CTK62" s="54"/>
      <c r="CTS62" s="54"/>
      <c r="CUA62" s="54"/>
      <c r="CUI62" s="54"/>
      <c r="CUQ62" s="54"/>
      <c r="CUY62" s="54"/>
      <c r="CVG62" s="54"/>
      <c r="CVO62" s="54"/>
      <c r="CVW62" s="54"/>
      <c r="CWE62" s="54"/>
      <c r="CWM62" s="54"/>
      <c r="CWU62" s="54"/>
      <c r="CXC62" s="54"/>
      <c r="CXK62" s="54"/>
      <c r="CXS62" s="54"/>
      <c r="CYA62" s="54"/>
      <c r="CYI62" s="54"/>
      <c r="CYQ62" s="54"/>
      <c r="CYY62" s="54"/>
      <c r="CZG62" s="54"/>
      <c r="CZO62" s="54"/>
      <c r="CZW62" s="54"/>
      <c r="DAE62" s="54"/>
      <c r="DAM62" s="54"/>
      <c r="DAU62" s="54"/>
      <c r="DBC62" s="54"/>
      <c r="DBK62" s="54"/>
      <c r="DBS62" s="54"/>
      <c r="DCA62" s="54"/>
      <c r="DCI62" s="54"/>
      <c r="DCQ62" s="54"/>
      <c r="DCY62" s="54"/>
      <c r="DDG62" s="54"/>
      <c r="DDO62" s="54"/>
      <c r="DDW62" s="54"/>
      <c r="DEE62" s="54"/>
      <c r="DEM62" s="54"/>
      <c r="DEU62" s="54"/>
      <c r="DFC62" s="54"/>
      <c r="DFK62" s="54"/>
      <c r="DFS62" s="54"/>
      <c r="DGA62" s="54"/>
      <c r="DGI62" s="54"/>
      <c r="DGQ62" s="54"/>
      <c r="DGY62" s="54"/>
      <c r="DHG62" s="54"/>
      <c r="DHO62" s="54"/>
      <c r="DHW62" s="54"/>
      <c r="DIE62" s="54"/>
      <c r="DIM62" s="54"/>
      <c r="DIU62" s="54"/>
      <c r="DJC62" s="54"/>
      <c r="DJK62" s="54"/>
      <c r="DJS62" s="54"/>
      <c r="DKA62" s="54"/>
      <c r="DKI62" s="54"/>
      <c r="DKQ62" s="54"/>
      <c r="DKY62" s="54"/>
      <c r="DLG62" s="54"/>
      <c r="DLO62" s="54"/>
      <c r="DLW62" s="54"/>
      <c r="DME62" s="54"/>
      <c r="DMM62" s="54"/>
      <c r="DMU62" s="54"/>
      <c r="DNC62" s="54"/>
      <c r="DNK62" s="54"/>
      <c r="DNS62" s="54"/>
      <c r="DOA62" s="54"/>
      <c r="DOI62" s="54"/>
      <c r="DOQ62" s="54"/>
      <c r="DOY62" s="54"/>
      <c r="DPG62" s="54"/>
      <c r="DPO62" s="54"/>
      <c r="DPW62" s="54"/>
      <c r="DQE62" s="54"/>
      <c r="DQM62" s="54"/>
      <c r="DQU62" s="54"/>
      <c r="DRC62" s="54"/>
      <c r="DRK62" s="54"/>
      <c r="DRS62" s="54"/>
      <c r="DSA62" s="54"/>
      <c r="DSI62" s="54"/>
      <c r="DSQ62" s="54"/>
      <c r="DSY62" s="54"/>
      <c r="DTG62" s="54"/>
      <c r="DTO62" s="54"/>
      <c r="DTW62" s="54"/>
      <c r="DUE62" s="54"/>
      <c r="DUM62" s="54"/>
      <c r="DUU62" s="54"/>
      <c r="DVC62" s="54"/>
      <c r="DVK62" s="54"/>
      <c r="DVS62" s="54"/>
      <c r="DWA62" s="54"/>
      <c r="DWI62" s="54"/>
      <c r="DWQ62" s="54"/>
      <c r="DWY62" s="54"/>
      <c r="DXG62" s="54"/>
      <c r="DXO62" s="54"/>
      <c r="DXW62" s="54"/>
      <c r="DYE62" s="54"/>
      <c r="DYM62" s="54"/>
      <c r="DYU62" s="54"/>
      <c r="DZC62" s="54"/>
      <c r="DZK62" s="54"/>
      <c r="DZS62" s="54"/>
      <c r="EAA62" s="54"/>
      <c r="EAI62" s="54"/>
      <c r="EAQ62" s="54"/>
      <c r="EAY62" s="54"/>
      <c r="EBG62" s="54"/>
      <c r="EBO62" s="54"/>
      <c r="EBW62" s="54"/>
      <c r="ECE62" s="54"/>
      <c r="ECM62" s="54"/>
      <c r="ECU62" s="54"/>
      <c r="EDC62" s="54"/>
      <c r="EDK62" s="54"/>
      <c r="EDS62" s="54"/>
      <c r="EEA62" s="54"/>
      <c r="EEI62" s="54"/>
      <c r="EEQ62" s="54"/>
      <c r="EEY62" s="54"/>
      <c r="EFG62" s="54"/>
      <c r="EFO62" s="54"/>
      <c r="EFW62" s="54"/>
      <c r="EGE62" s="54"/>
      <c r="EGM62" s="54"/>
      <c r="EGU62" s="54"/>
      <c r="EHC62" s="54"/>
      <c r="EHK62" s="54"/>
      <c r="EHS62" s="54"/>
      <c r="EIA62" s="54"/>
      <c r="EII62" s="54"/>
      <c r="EIQ62" s="54"/>
      <c r="EIY62" s="54"/>
      <c r="EJG62" s="54"/>
      <c r="EJO62" s="54"/>
      <c r="EJW62" s="54"/>
      <c r="EKE62" s="54"/>
      <c r="EKM62" s="54"/>
      <c r="EKU62" s="54"/>
      <c r="ELC62" s="54"/>
      <c r="ELK62" s="54"/>
      <c r="ELS62" s="54"/>
      <c r="EMA62" s="54"/>
      <c r="EMI62" s="54"/>
      <c r="EMQ62" s="54"/>
      <c r="EMY62" s="54"/>
      <c r="ENG62" s="54"/>
      <c r="ENO62" s="54"/>
      <c r="ENW62" s="54"/>
      <c r="EOE62" s="54"/>
      <c r="EOM62" s="54"/>
      <c r="EOU62" s="54"/>
      <c r="EPC62" s="54"/>
      <c r="EPK62" s="54"/>
      <c r="EPS62" s="54"/>
      <c r="EQA62" s="54"/>
      <c r="EQI62" s="54"/>
      <c r="EQQ62" s="54"/>
      <c r="EQY62" s="54"/>
      <c r="ERG62" s="54"/>
      <c r="ERO62" s="54"/>
      <c r="ERW62" s="54"/>
      <c r="ESE62" s="54"/>
      <c r="ESM62" s="54"/>
      <c r="ESU62" s="54"/>
      <c r="ETC62" s="54"/>
      <c r="ETK62" s="54"/>
      <c r="ETS62" s="54"/>
      <c r="EUA62" s="54"/>
      <c r="EUI62" s="54"/>
      <c r="EUQ62" s="54"/>
      <c r="EUY62" s="54"/>
      <c r="EVG62" s="54"/>
      <c r="EVO62" s="54"/>
      <c r="EVW62" s="54"/>
      <c r="EWE62" s="54"/>
      <c r="EWM62" s="54"/>
      <c r="EWU62" s="54"/>
      <c r="EXC62" s="54"/>
      <c r="EXK62" s="54"/>
      <c r="EXS62" s="54"/>
      <c r="EYA62" s="54"/>
      <c r="EYI62" s="54"/>
      <c r="EYQ62" s="54"/>
      <c r="EYY62" s="54"/>
      <c r="EZG62" s="54"/>
      <c r="EZO62" s="54"/>
      <c r="EZW62" s="54"/>
      <c r="FAE62" s="54"/>
      <c r="FAM62" s="54"/>
      <c r="FAU62" s="54"/>
      <c r="FBC62" s="54"/>
      <c r="FBK62" s="54"/>
      <c r="FBS62" s="54"/>
      <c r="FCA62" s="54"/>
      <c r="FCI62" s="54"/>
      <c r="FCQ62" s="54"/>
      <c r="FCY62" s="54"/>
      <c r="FDG62" s="54"/>
      <c r="FDO62" s="54"/>
      <c r="FDW62" s="54"/>
      <c r="FEE62" s="54"/>
      <c r="FEM62" s="54"/>
      <c r="FEU62" s="54"/>
      <c r="FFC62" s="54"/>
      <c r="FFK62" s="54"/>
      <c r="FFS62" s="54"/>
      <c r="FGA62" s="54"/>
      <c r="FGI62" s="54"/>
      <c r="FGQ62" s="54"/>
      <c r="FGY62" s="54"/>
      <c r="FHG62" s="54"/>
      <c r="FHO62" s="54"/>
      <c r="FHW62" s="54"/>
      <c r="FIE62" s="54"/>
      <c r="FIM62" s="54"/>
      <c r="FIU62" s="54"/>
      <c r="FJC62" s="54"/>
      <c r="FJK62" s="54"/>
      <c r="FJS62" s="54"/>
      <c r="FKA62" s="54"/>
      <c r="FKI62" s="54"/>
      <c r="FKQ62" s="54"/>
      <c r="FKY62" s="54"/>
      <c r="FLG62" s="54"/>
      <c r="FLO62" s="54"/>
      <c r="FLW62" s="54"/>
      <c r="FME62" s="54"/>
      <c r="FMM62" s="54"/>
      <c r="FMU62" s="54"/>
      <c r="FNC62" s="54"/>
      <c r="FNK62" s="54"/>
      <c r="FNS62" s="54"/>
      <c r="FOA62" s="54"/>
      <c r="FOI62" s="54"/>
      <c r="FOQ62" s="54"/>
      <c r="FOY62" s="54"/>
      <c r="FPG62" s="54"/>
      <c r="FPO62" s="54"/>
      <c r="FPW62" s="54"/>
      <c r="FQE62" s="54"/>
      <c r="FQM62" s="54"/>
      <c r="FQU62" s="54"/>
      <c r="FRC62" s="54"/>
      <c r="FRK62" s="54"/>
      <c r="FRS62" s="54"/>
      <c r="FSA62" s="54"/>
      <c r="FSI62" s="54"/>
      <c r="FSQ62" s="54"/>
      <c r="FSY62" s="54"/>
      <c r="FTG62" s="54"/>
      <c r="FTO62" s="54"/>
      <c r="FTW62" s="54"/>
      <c r="FUE62" s="54"/>
      <c r="FUM62" s="54"/>
      <c r="FUU62" s="54"/>
      <c r="FVC62" s="54"/>
      <c r="FVK62" s="54"/>
      <c r="FVS62" s="54"/>
      <c r="FWA62" s="54"/>
      <c r="FWI62" s="54"/>
      <c r="FWQ62" s="54"/>
      <c r="FWY62" s="54"/>
      <c r="FXG62" s="54"/>
      <c r="FXO62" s="54"/>
      <c r="FXW62" s="54"/>
      <c r="FYE62" s="54"/>
      <c r="FYM62" s="54"/>
      <c r="FYU62" s="54"/>
      <c r="FZC62" s="54"/>
      <c r="FZK62" s="54"/>
      <c r="FZS62" s="54"/>
      <c r="GAA62" s="54"/>
      <c r="GAI62" s="54"/>
      <c r="GAQ62" s="54"/>
      <c r="GAY62" s="54"/>
      <c r="GBG62" s="54"/>
      <c r="GBO62" s="54"/>
      <c r="GBW62" s="54"/>
      <c r="GCE62" s="54"/>
      <c r="GCM62" s="54"/>
      <c r="GCU62" s="54"/>
      <c r="GDC62" s="54"/>
      <c r="GDK62" s="54"/>
      <c r="GDS62" s="54"/>
      <c r="GEA62" s="54"/>
      <c r="GEI62" s="54"/>
      <c r="GEQ62" s="54"/>
      <c r="GEY62" s="54"/>
      <c r="GFG62" s="54"/>
      <c r="GFO62" s="54"/>
      <c r="GFW62" s="54"/>
      <c r="GGE62" s="54"/>
      <c r="GGM62" s="54"/>
      <c r="GGU62" s="54"/>
      <c r="GHC62" s="54"/>
      <c r="GHK62" s="54"/>
      <c r="GHS62" s="54"/>
      <c r="GIA62" s="54"/>
      <c r="GII62" s="54"/>
      <c r="GIQ62" s="54"/>
      <c r="GIY62" s="54"/>
      <c r="GJG62" s="54"/>
      <c r="GJO62" s="54"/>
      <c r="GJW62" s="54"/>
      <c r="GKE62" s="54"/>
      <c r="GKM62" s="54"/>
      <c r="GKU62" s="54"/>
      <c r="GLC62" s="54"/>
      <c r="GLK62" s="54"/>
      <c r="GLS62" s="54"/>
      <c r="GMA62" s="54"/>
      <c r="GMI62" s="54"/>
      <c r="GMQ62" s="54"/>
      <c r="GMY62" s="54"/>
      <c r="GNG62" s="54"/>
      <c r="GNO62" s="54"/>
      <c r="GNW62" s="54"/>
      <c r="GOE62" s="54"/>
      <c r="GOM62" s="54"/>
      <c r="GOU62" s="54"/>
      <c r="GPC62" s="54"/>
      <c r="GPK62" s="54"/>
      <c r="GPS62" s="54"/>
      <c r="GQA62" s="54"/>
      <c r="GQI62" s="54"/>
      <c r="GQQ62" s="54"/>
      <c r="GQY62" s="54"/>
      <c r="GRG62" s="54"/>
      <c r="GRO62" s="54"/>
      <c r="GRW62" s="54"/>
      <c r="GSE62" s="54"/>
      <c r="GSM62" s="54"/>
      <c r="GSU62" s="54"/>
      <c r="GTC62" s="54"/>
      <c r="GTK62" s="54"/>
      <c r="GTS62" s="54"/>
      <c r="GUA62" s="54"/>
      <c r="GUI62" s="54"/>
      <c r="GUQ62" s="54"/>
      <c r="GUY62" s="54"/>
      <c r="GVG62" s="54"/>
      <c r="GVO62" s="54"/>
      <c r="GVW62" s="54"/>
      <c r="GWE62" s="54"/>
      <c r="GWM62" s="54"/>
      <c r="GWU62" s="54"/>
      <c r="GXC62" s="54"/>
      <c r="GXK62" s="54"/>
      <c r="GXS62" s="54"/>
      <c r="GYA62" s="54"/>
      <c r="GYI62" s="54"/>
      <c r="GYQ62" s="54"/>
      <c r="GYY62" s="54"/>
      <c r="GZG62" s="54"/>
      <c r="GZO62" s="54"/>
      <c r="GZW62" s="54"/>
      <c r="HAE62" s="54"/>
      <c r="HAM62" s="54"/>
      <c r="HAU62" s="54"/>
      <c r="HBC62" s="54"/>
      <c r="HBK62" s="54"/>
      <c r="HBS62" s="54"/>
      <c r="HCA62" s="54"/>
      <c r="HCI62" s="54"/>
      <c r="HCQ62" s="54"/>
      <c r="HCY62" s="54"/>
      <c r="HDG62" s="54"/>
      <c r="HDO62" s="54"/>
      <c r="HDW62" s="54"/>
      <c r="HEE62" s="54"/>
      <c r="HEM62" s="54"/>
      <c r="HEU62" s="54"/>
      <c r="HFC62" s="54"/>
      <c r="HFK62" s="54"/>
      <c r="HFS62" s="54"/>
      <c r="HGA62" s="54"/>
      <c r="HGI62" s="54"/>
      <c r="HGQ62" s="54"/>
      <c r="HGY62" s="54"/>
      <c r="HHG62" s="54"/>
      <c r="HHO62" s="54"/>
      <c r="HHW62" s="54"/>
      <c r="HIE62" s="54"/>
      <c r="HIM62" s="54"/>
      <c r="HIU62" s="54"/>
      <c r="HJC62" s="54"/>
      <c r="HJK62" s="54"/>
      <c r="HJS62" s="54"/>
      <c r="HKA62" s="54"/>
      <c r="HKI62" s="54"/>
      <c r="HKQ62" s="54"/>
      <c r="HKY62" s="54"/>
      <c r="HLG62" s="54"/>
      <c r="HLO62" s="54"/>
      <c r="HLW62" s="54"/>
      <c r="HME62" s="54"/>
      <c r="HMM62" s="54"/>
      <c r="HMU62" s="54"/>
      <c r="HNC62" s="54"/>
      <c r="HNK62" s="54"/>
      <c r="HNS62" s="54"/>
      <c r="HOA62" s="54"/>
      <c r="HOI62" s="54"/>
      <c r="HOQ62" s="54"/>
      <c r="HOY62" s="54"/>
      <c r="HPG62" s="54"/>
      <c r="HPO62" s="54"/>
      <c r="HPW62" s="54"/>
      <c r="HQE62" s="54"/>
      <c r="HQM62" s="54"/>
      <c r="HQU62" s="54"/>
      <c r="HRC62" s="54"/>
      <c r="HRK62" s="54"/>
      <c r="HRS62" s="54"/>
      <c r="HSA62" s="54"/>
      <c r="HSI62" s="54"/>
      <c r="HSQ62" s="54"/>
      <c r="HSY62" s="54"/>
      <c r="HTG62" s="54"/>
      <c r="HTO62" s="54"/>
      <c r="HTW62" s="54"/>
      <c r="HUE62" s="54"/>
      <c r="HUM62" s="54"/>
      <c r="HUU62" s="54"/>
      <c r="HVC62" s="54"/>
      <c r="HVK62" s="54"/>
      <c r="HVS62" s="54"/>
      <c r="HWA62" s="54"/>
      <c r="HWI62" s="54"/>
      <c r="HWQ62" s="54"/>
      <c r="HWY62" s="54"/>
      <c r="HXG62" s="54"/>
      <c r="HXO62" s="54"/>
      <c r="HXW62" s="54"/>
      <c r="HYE62" s="54"/>
      <c r="HYM62" s="54"/>
      <c r="HYU62" s="54"/>
      <c r="HZC62" s="54"/>
      <c r="HZK62" s="54"/>
      <c r="HZS62" s="54"/>
      <c r="IAA62" s="54"/>
      <c r="IAI62" s="54"/>
      <c r="IAQ62" s="54"/>
      <c r="IAY62" s="54"/>
      <c r="IBG62" s="54"/>
      <c r="IBO62" s="54"/>
      <c r="IBW62" s="54"/>
      <c r="ICE62" s="54"/>
      <c r="ICM62" s="54"/>
      <c r="ICU62" s="54"/>
      <c r="IDC62" s="54"/>
      <c r="IDK62" s="54"/>
      <c r="IDS62" s="54"/>
      <c r="IEA62" s="54"/>
      <c r="IEI62" s="54"/>
      <c r="IEQ62" s="54"/>
      <c r="IEY62" s="54"/>
      <c r="IFG62" s="54"/>
      <c r="IFO62" s="54"/>
      <c r="IFW62" s="54"/>
      <c r="IGE62" s="54"/>
      <c r="IGM62" s="54"/>
      <c r="IGU62" s="54"/>
      <c r="IHC62" s="54"/>
      <c r="IHK62" s="54"/>
      <c r="IHS62" s="54"/>
      <c r="IIA62" s="54"/>
      <c r="III62" s="54"/>
      <c r="IIQ62" s="54"/>
      <c r="IIY62" s="54"/>
      <c r="IJG62" s="54"/>
      <c r="IJO62" s="54"/>
      <c r="IJW62" s="54"/>
      <c r="IKE62" s="54"/>
      <c r="IKM62" s="54"/>
      <c r="IKU62" s="54"/>
      <c r="ILC62" s="54"/>
      <c r="ILK62" s="54"/>
      <c r="ILS62" s="54"/>
      <c r="IMA62" s="54"/>
      <c r="IMI62" s="54"/>
      <c r="IMQ62" s="54"/>
      <c r="IMY62" s="54"/>
      <c r="ING62" s="54"/>
      <c r="INO62" s="54"/>
      <c r="INW62" s="54"/>
      <c r="IOE62" s="54"/>
      <c r="IOM62" s="54"/>
      <c r="IOU62" s="54"/>
      <c r="IPC62" s="54"/>
      <c r="IPK62" s="54"/>
      <c r="IPS62" s="54"/>
      <c r="IQA62" s="54"/>
      <c r="IQI62" s="54"/>
      <c r="IQQ62" s="54"/>
      <c r="IQY62" s="54"/>
      <c r="IRG62" s="54"/>
      <c r="IRO62" s="54"/>
      <c r="IRW62" s="54"/>
      <c r="ISE62" s="54"/>
      <c r="ISM62" s="54"/>
      <c r="ISU62" s="54"/>
      <c r="ITC62" s="54"/>
      <c r="ITK62" s="54"/>
      <c r="ITS62" s="54"/>
      <c r="IUA62" s="54"/>
      <c r="IUI62" s="54"/>
      <c r="IUQ62" s="54"/>
      <c r="IUY62" s="54"/>
      <c r="IVG62" s="54"/>
      <c r="IVO62" s="54"/>
      <c r="IVW62" s="54"/>
      <c r="IWE62" s="54"/>
      <c r="IWM62" s="54"/>
      <c r="IWU62" s="54"/>
      <c r="IXC62" s="54"/>
      <c r="IXK62" s="54"/>
      <c r="IXS62" s="54"/>
      <c r="IYA62" s="54"/>
      <c r="IYI62" s="54"/>
      <c r="IYQ62" s="54"/>
      <c r="IYY62" s="54"/>
      <c r="IZG62" s="54"/>
      <c r="IZO62" s="54"/>
      <c r="IZW62" s="54"/>
      <c r="JAE62" s="54"/>
      <c r="JAM62" s="54"/>
      <c r="JAU62" s="54"/>
      <c r="JBC62" s="54"/>
      <c r="JBK62" s="54"/>
      <c r="JBS62" s="54"/>
      <c r="JCA62" s="54"/>
      <c r="JCI62" s="54"/>
      <c r="JCQ62" s="54"/>
      <c r="JCY62" s="54"/>
      <c r="JDG62" s="54"/>
      <c r="JDO62" s="54"/>
      <c r="JDW62" s="54"/>
      <c r="JEE62" s="54"/>
      <c r="JEM62" s="54"/>
      <c r="JEU62" s="54"/>
      <c r="JFC62" s="54"/>
      <c r="JFK62" s="54"/>
      <c r="JFS62" s="54"/>
      <c r="JGA62" s="54"/>
      <c r="JGI62" s="54"/>
      <c r="JGQ62" s="54"/>
      <c r="JGY62" s="54"/>
      <c r="JHG62" s="54"/>
      <c r="JHO62" s="54"/>
      <c r="JHW62" s="54"/>
      <c r="JIE62" s="54"/>
      <c r="JIM62" s="54"/>
      <c r="JIU62" s="54"/>
      <c r="JJC62" s="54"/>
      <c r="JJK62" s="54"/>
      <c r="JJS62" s="54"/>
      <c r="JKA62" s="54"/>
      <c r="JKI62" s="54"/>
      <c r="JKQ62" s="54"/>
      <c r="JKY62" s="54"/>
      <c r="JLG62" s="54"/>
      <c r="JLO62" s="54"/>
      <c r="JLW62" s="54"/>
      <c r="JME62" s="54"/>
      <c r="JMM62" s="54"/>
      <c r="JMU62" s="54"/>
      <c r="JNC62" s="54"/>
      <c r="JNK62" s="54"/>
      <c r="JNS62" s="54"/>
      <c r="JOA62" s="54"/>
      <c r="JOI62" s="54"/>
      <c r="JOQ62" s="54"/>
      <c r="JOY62" s="54"/>
      <c r="JPG62" s="54"/>
      <c r="JPO62" s="54"/>
      <c r="JPW62" s="54"/>
      <c r="JQE62" s="54"/>
      <c r="JQM62" s="54"/>
      <c r="JQU62" s="54"/>
      <c r="JRC62" s="54"/>
      <c r="JRK62" s="54"/>
      <c r="JRS62" s="54"/>
      <c r="JSA62" s="54"/>
      <c r="JSI62" s="54"/>
      <c r="JSQ62" s="54"/>
      <c r="JSY62" s="54"/>
      <c r="JTG62" s="54"/>
      <c r="JTO62" s="54"/>
      <c r="JTW62" s="54"/>
      <c r="JUE62" s="54"/>
      <c r="JUM62" s="54"/>
      <c r="JUU62" s="54"/>
      <c r="JVC62" s="54"/>
      <c r="JVK62" s="54"/>
      <c r="JVS62" s="54"/>
      <c r="JWA62" s="54"/>
      <c r="JWI62" s="54"/>
      <c r="JWQ62" s="54"/>
      <c r="JWY62" s="54"/>
      <c r="JXG62" s="54"/>
      <c r="JXO62" s="54"/>
      <c r="JXW62" s="54"/>
      <c r="JYE62" s="54"/>
      <c r="JYM62" s="54"/>
      <c r="JYU62" s="54"/>
      <c r="JZC62" s="54"/>
      <c r="JZK62" s="54"/>
      <c r="JZS62" s="54"/>
      <c r="KAA62" s="54"/>
      <c r="KAI62" s="54"/>
      <c r="KAQ62" s="54"/>
      <c r="KAY62" s="54"/>
      <c r="KBG62" s="54"/>
      <c r="KBO62" s="54"/>
      <c r="KBW62" s="54"/>
      <c r="KCE62" s="54"/>
      <c r="KCM62" s="54"/>
      <c r="KCU62" s="54"/>
      <c r="KDC62" s="54"/>
      <c r="KDK62" s="54"/>
      <c r="KDS62" s="54"/>
      <c r="KEA62" s="54"/>
      <c r="KEI62" s="54"/>
      <c r="KEQ62" s="54"/>
      <c r="KEY62" s="54"/>
      <c r="KFG62" s="54"/>
      <c r="KFO62" s="54"/>
      <c r="KFW62" s="54"/>
      <c r="KGE62" s="54"/>
      <c r="KGM62" s="54"/>
      <c r="KGU62" s="54"/>
      <c r="KHC62" s="54"/>
      <c r="KHK62" s="54"/>
      <c r="KHS62" s="54"/>
      <c r="KIA62" s="54"/>
      <c r="KII62" s="54"/>
      <c r="KIQ62" s="54"/>
      <c r="KIY62" s="54"/>
      <c r="KJG62" s="54"/>
      <c r="KJO62" s="54"/>
      <c r="KJW62" s="54"/>
      <c r="KKE62" s="54"/>
      <c r="KKM62" s="54"/>
      <c r="KKU62" s="54"/>
      <c r="KLC62" s="54"/>
      <c r="KLK62" s="54"/>
      <c r="KLS62" s="54"/>
      <c r="KMA62" s="54"/>
      <c r="KMI62" s="54"/>
      <c r="KMQ62" s="54"/>
      <c r="KMY62" s="54"/>
      <c r="KNG62" s="54"/>
      <c r="KNO62" s="54"/>
      <c r="KNW62" s="54"/>
      <c r="KOE62" s="54"/>
      <c r="KOM62" s="54"/>
      <c r="KOU62" s="54"/>
      <c r="KPC62" s="54"/>
      <c r="KPK62" s="54"/>
      <c r="KPS62" s="54"/>
      <c r="KQA62" s="54"/>
      <c r="KQI62" s="54"/>
      <c r="KQQ62" s="54"/>
      <c r="KQY62" s="54"/>
      <c r="KRG62" s="54"/>
      <c r="KRO62" s="54"/>
      <c r="KRW62" s="54"/>
      <c r="KSE62" s="54"/>
      <c r="KSM62" s="54"/>
      <c r="KSU62" s="54"/>
      <c r="KTC62" s="54"/>
      <c r="KTK62" s="54"/>
      <c r="KTS62" s="54"/>
      <c r="KUA62" s="54"/>
      <c r="KUI62" s="54"/>
      <c r="KUQ62" s="54"/>
      <c r="KUY62" s="54"/>
      <c r="KVG62" s="54"/>
      <c r="KVO62" s="54"/>
      <c r="KVW62" s="54"/>
      <c r="KWE62" s="54"/>
      <c r="KWM62" s="54"/>
      <c r="KWU62" s="54"/>
      <c r="KXC62" s="54"/>
      <c r="KXK62" s="54"/>
      <c r="KXS62" s="54"/>
      <c r="KYA62" s="54"/>
      <c r="KYI62" s="54"/>
      <c r="KYQ62" s="54"/>
      <c r="KYY62" s="54"/>
      <c r="KZG62" s="54"/>
      <c r="KZO62" s="54"/>
      <c r="KZW62" s="54"/>
      <c r="LAE62" s="54"/>
      <c r="LAM62" s="54"/>
      <c r="LAU62" s="54"/>
      <c r="LBC62" s="54"/>
      <c r="LBK62" s="54"/>
      <c r="LBS62" s="54"/>
      <c r="LCA62" s="54"/>
      <c r="LCI62" s="54"/>
      <c r="LCQ62" s="54"/>
      <c r="LCY62" s="54"/>
      <c r="LDG62" s="54"/>
      <c r="LDO62" s="54"/>
      <c r="LDW62" s="54"/>
      <c r="LEE62" s="54"/>
      <c r="LEM62" s="54"/>
      <c r="LEU62" s="54"/>
      <c r="LFC62" s="54"/>
      <c r="LFK62" s="54"/>
      <c r="LFS62" s="54"/>
      <c r="LGA62" s="54"/>
      <c r="LGI62" s="54"/>
      <c r="LGQ62" s="54"/>
      <c r="LGY62" s="54"/>
      <c r="LHG62" s="54"/>
      <c r="LHO62" s="54"/>
      <c r="LHW62" s="54"/>
      <c r="LIE62" s="54"/>
      <c r="LIM62" s="54"/>
      <c r="LIU62" s="54"/>
      <c r="LJC62" s="54"/>
      <c r="LJK62" s="54"/>
      <c r="LJS62" s="54"/>
      <c r="LKA62" s="54"/>
      <c r="LKI62" s="54"/>
      <c r="LKQ62" s="54"/>
      <c r="LKY62" s="54"/>
      <c r="LLG62" s="54"/>
      <c r="LLO62" s="54"/>
      <c r="LLW62" s="54"/>
      <c r="LME62" s="54"/>
      <c r="LMM62" s="54"/>
      <c r="LMU62" s="54"/>
      <c r="LNC62" s="54"/>
      <c r="LNK62" s="54"/>
      <c r="LNS62" s="54"/>
      <c r="LOA62" s="54"/>
      <c r="LOI62" s="54"/>
      <c r="LOQ62" s="54"/>
      <c r="LOY62" s="54"/>
      <c r="LPG62" s="54"/>
      <c r="LPO62" s="54"/>
      <c r="LPW62" s="54"/>
      <c r="LQE62" s="54"/>
      <c r="LQM62" s="54"/>
      <c r="LQU62" s="54"/>
      <c r="LRC62" s="54"/>
      <c r="LRK62" s="54"/>
      <c r="LRS62" s="54"/>
      <c r="LSA62" s="54"/>
      <c r="LSI62" s="54"/>
      <c r="LSQ62" s="54"/>
      <c r="LSY62" s="54"/>
      <c r="LTG62" s="54"/>
      <c r="LTO62" s="54"/>
      <c r="LTW62" s="54"/>
      <c r="LUE62" s="54"/>
      <c r="LUM62" s="54"/>
      <c r="LUU62" s="54"/>
      <c r="LVC62" s="54"/>
      <c r="LVK62" s="54"/>
      <c r="LVS62" s="54"/>
      <c r="LWA62" s="54"/>
      <c r="LWI62" s="54"/>
      <c r="LWQ62" s="54"/>
      <c r="LWY62" s="54"/>
      <c r="LXG62" s="54"/>
      <c r="LXO62" s="54"/>
      <c r="LXW62" s="54"/>
      <c r="LYE62" s="54"/>
      <c r="LYM62" s="54"/>
      <c r="LYU62" s="54"/>
      <c r="LZC62" s="54"/>
      <c r="LZK62" s="54"/>
      <c r="LZS62" s="54"/>
      <c r="MAA62" s="54"/>
      <c r="MAI62" s="54"/>
      <c r="MAQ62" s="54"/>
      <c r="MAY62" s="54"/>
      <c r="MBG62" s="54"/>
      <c r="MBO62" s="54"/>
      <c r="MBW62" s="54"/>
      <c r="MCE62" s="54"/>
      <c r="MCM62" s="54"/>
      <c r="MCU62" s="54"/>
      <c r="MDC62" s="54"/>
      <c r="MDK62" s="54"/>
      <c r="MDS62" s="54"/>
      <c r="MEA62" s="54"/>
      <c r="MEI62" s="54"/>
      <c r="MEQ62" s="54"/>
      <c r="MEY62" s="54"/>
      <c r="MFG62" s="54"/>
      <c r="MFO62" s="54"/>
      <c r="MFW62" s="54"/>
      <c r="MGE62" s="54"/>
      <c r="MGM62" s="54"/>
      <c r="MGU62" s="54"/>
      <c r="MHC62" s="54"/>
      <c r="MHK62" s="54"/>
      <c r="MHS62" s="54"/>
      <c r="MIA62" s="54"/>
      <c r="MII62" s="54"/>
      <c r="MIQ62" s="54"/>
      <c r="MIY62" s="54"/>
      <c r="MJG62" s="54"/>
      <c r="MJO62" s="54"/>
      <c r="MJW62" s="54"/>
      <c r="MKE62" s="54"/>
      <c r="MKM62" s="54"/>
      <c r="MKU62" s="54"/>
      <c r="MLC62" s="54"/>
      <c r="MLK62" s="54"/>
      <c r="MLS62" s="54"/>
      <c r="MMA62" s="54"/>
      <c r="MMI62" s="54"/>
      <c r="MMQ62" s="54"/>
      <c r="MMY62" s="54"/>
      <c r="MNG62" s="54"/>
      <c r="MNO62" s="54"/>
      <c r="MNW62" s="54"/>
      <c r="MOE62" s="54"/>
      <c r="MOM62" s="54"/>
      <c r="MOU62" s="54"/>
      <c r="MPC62" s="54"/>
      <c r="MPK62" s="54"/>
      <c r="MPS62" s="54"/>
      <c r="MQA62" s="54"/>
      <c r="MQI62" s="54"/>
      <c r="MQQ62" s="54"/>
      <c r="MQY62" s="54"/>
      <c r="MRG62" s="54"/>
      <c r="MRO62" s="54"/>
      <c r="MRW62" s="54"/>
      <c r="MSE62" s="54"/>
      <c r="MSM62" s="54"/>
      <c r="MSU62" s="54"/>
      <c r="MTC62" s="54"/>
      <c r="MTK62" s="54"/>
      <c r="MTS62" s="54"/>
      <c r="MUA62" s="54"/>
      <c r="MUI62" s="54"/>
      <c r="MUQ62" s="54"/>
      <c r="MUY62" s="54"/>
      <c r="MVG62" s="54"/>
      <c r="MVO62" s="54"/>
      <c r="MVW62" s="54"/>
      <c r="MWE62" s="54"/>
      <c r="MWM62" s="54"/>
      <c r="MWU62" s="54"/>
      <c r="MXC62" s="54"/>
      <c r="MXK62" s="54"/>
      <c r="MXS62" s="54"/>
      <c r="MYA62" s="54"/>
      <c r="MYI62" s="54"/>
      <c r="MYQ62" s="54"/>
      <c r="MYY62" s="54"/>
      <c r="MZG62" s="54"/>
      <c r="MZO62" s="54"/>
      <c r="MZW62" s="54"/>
      <c r="NAE62" s="54"/>
      <c r="NAM62" s="54"/>
      <c r="NAU62" s="54"/>
      <c r="NBC62" s="54"/>
      <c r="NBK62" s="54"/>
      <c r="NBS62" s="54"/>
      <c r="NCA62" s="54"/>
      <c r="NCI62" s="54"/>
      <c r="NCQ62" s="54"/>
      <c r="NCY62" s="54"/>
      <c r="NDG62" s="54"/>
      <c r="NDO62" s="54"/>
      <c r="NDW62" s="54"/>
      <c r="NEE62" s="54"/>
      <c r="NEM62" s="54"/>
      <c r="NEU62" s="54"/>
      <c r="NFC62" s="54"/>
      <c r="NFK62" s="54"/>
      <c r="NFS62" s="54"/>
      <c r="NGA62" s="54"/>
      <c r="NGI62" s="54"/>
      <c r="NGQ62" s="54"/>
      <c r="NGY62" s="54"/>
      <c r="NHG62" s="54"/>
      <c r="NHO62" s="54"/>
      <c r="NHW62" s="54"/>
      <c r="NIE62" s="54"/>
      <c r="NIM62" s="54"/>
      <c r="NIU62" s="54"/>
      <c r="NJC62" s="54"/>
      <c r="NJK62" s="54"/>
      <c r="NJS62" s="54"/>
      <c r="NKA62" s="54"/>
      <c r="NKI62" s="54"/>
      <c r="NKQ62" s="54"/>
      <c r="NKY62" s="54"/>
      <c r="NLG62" s="54"/>
      <c r="NLO62" s="54"/>
      <c r="NLW62" s="54"/>
      <c r="NME62" s="54"/>
      <c r="NMM62" s="54"/>
      <c r="NMU62" s="54"/>
      <c r="NNC62" s="54"/>
      <c r="NNK62" s="54"/>
      <c r="NNS62" s="54"/>
      <c r="NOA62" s="54"/>
      <c r="NOI62" s="54"/>
      <c r="NOQ62" s="54"/>
      <c r="NOY62" s="54"/>
      <c r="NPG62" s="54"/>
      <c r="NPO62" s="54"/>
      <c r="NPW62" s="54"/>
      <c r="NQE62" s="54"/>
      <c r="NQM62" s="54"/>
      <c r="NQU62" s="54"/>
      <c r="NRC62" s="54"/>
      <c r="NRK62" s="54"/>
      <c r="NRS62" s="54"/>
      <c r="NSA62" s="54"/>
      <c r="NSI62" s="54"/>
      <c r="NSQ62" s="54"/>
      <c r="NSY62" s="54"/>
      <c r="NTG62" s="54"/>
      <c r="NTO62" s="54"/>
      <c r="NTW62" s="54"/>
      <c r="NUE62" s="54"/>
      <c r="NUM62" s="54"/>
      <c r="NUU62" s="54"/>
      <c r="NVC62" s="54"/>
      <c r="NVK62" s="54"/>
      <c r="NVS62" s="54"/>
      <c r="NWA62" s="54"/>
      <c r="NWI62" s="54"/>
      <c r="NWQ62" s="54"/>
      <c r="NWY62" s="54"/>
      <c r="NXG62" s="54"/>
      <c r="NXO62" s="54"/>
      <c r="NXW62" s="54"/>
      <c r="NYE62" s="54"/>
      <c r="NYM62" s="54"/>
      <c r="NYU62" s="54"/>
      <c r="NZC62" s="54"/>
      <c r="NZK62" s="54"/>
      <c r="NZS62" s="54"/>
      <c r="OAA62" s="54"/>
      <c r="OAI62" s="54"/>
      <c r="OAQ62" s="54"/>
      <c r="OAY62" s="54"/>
      <c r="OBG62" s="54"/>
      <c r="OBO62" s="54"/>
      <c r="OBW62" s="54"/>
      <c r="OCE62" s="54"/>
      <c r="OCM62" s="54"/>
      <c r="OCU62" s="54"/>
      <c r="ODC62" s="54"/>
      <c r="ODK62" s="54"/>
      <c r="ODS62" s="54"/>
      <c r="OEA62" s="54"/>
      <c r="OEI62" s="54"/>
      <c r="OEQ62" s="54"/>
      <c r="OEY62" s="54"/>
      <c r="OFG62" s="54"/>
      <c r="OFO62" s="54"/>
      <c r="OFW62" s="54"/>
      <c r="OGE62" s="54"/>
      <c r="OGM62" s="54"/>
      <c r="OGU62" s="54"/>
      <c r="OHC62" s="54"/>
      <c r="OHK62" s="54"/>
      <c r="OHS62" s="54"/>
      <c r="OIA62" s="54"/>
      <c r="OII62" s="54"/>
      <c r="OIQ62" s="54"/>
      <c r="OIY62" s="54"/>
      <c r="OJG62" s="54"/>
      <c r="OJO62" s="54"/>
      <c r="OJW62" s="54"/>
      <c r="OKE62" s="54"/>
      <c r="OKM62" s="54"/>
      <c r="OKU62" s="54"/>
      <c r="OLC62" s="54"/>
      <c r="OLK62" s="54"/>
      <c r="OLS62" s="54"/>
      <c r="OMA62" s="54"/>
      <c r="OMI62" s="54"/>
      <c r="OMQ62" s="54"/>
      <c r="OMY62" s="54"/>
      <c r="ONG62" s="54"/>
      <c r="ONO62" s="54"/>
      <c r="ONW62" s="54"/>
      <c r="OOE62" s="54"/>
      <c r="OOM62" s="54"/>
      <c r="OOU62" s="54"/>
      <c r="OPC62" s="54"/>
      <c r="OPK62" s="54"/>
      <c r="OPS62" s="54"/>
      <c r="OQA62" s="54"/>
      <c r="OQI62" s="54"/>
      <c r="OQQ62" s="54"/>
      <c r="OQY62" s="54"/>
      <c r="ORG62" s="54"/>
      <c r="ORO62" s="54"/>
      <c r="ORW62" s="54"/>
      <c r="OSE62" s="54"/>
      <c r="OSM62" s="54"/>
      <c r="OSU62" s="54"/>
      <c r="OTC62" s="54"/>
      <c r="OTK62" s="54"/>
      <c r="OTS62" s="54"/>
      <c r="OUA62" s="54"/>
      <c r="OUI62" s="54"/>
      <c r="OUQ62" s="54"/>
      <c r="OUY62" s="54"/>
      <c r="OVG62" s="54"/>
      <c r="OVO62" s="54"/>
      <c r="OVW62" s="54"/>
      <c r="OWE62" s="54"/>
      <c r="OWM62" s="54"/>
      <c r="OWU62" s="54"/>
      <c r="OXC62" s="54"/>
      <c r="OXK62" s="54"/>
      <c r="OXS62" s="54"/>
      <c r="OYA62" s="54"/>
      <c r="OYI62" s="54"/>
      <c r="OYQ62" s="54"/>
      <c r="OYY62" s="54"/>
      <c r="OZG62" s="54"/>
      <c r="OZO62" s="54"/>
      <c r="OZW62" s="54"/>
      <c r="PAE62" s="54"/>
      <c r="PAM62" s="54"/>
      <c r="PAU62" s="54"/>
      <c r="PBC62" s="54"/>
      <c r="PBK62" s="54"/>
      <c r="PBS62" s="54"/>
      <c r="PCA62" s="54"/>
      <c r="PCI62" s="54"/>
      <c r="PCQ62" s="54"/>
      <c r="PCY62" s="54"/>
      <c r="PDG62" s="54"/>
      <c r="PDO62" s="54"/>
      <c r="PDW62" s="54"/>
      <c r="PEE62" s="54"/>
      <c r="PEM62" s="54"/>
      <c r="PEU62" s="54"/>
      <c r="PFC62" s="54"/>
      <c r="PFK62" s="54"/>
      <c r="PFS62" s="54"/>
      <c r="PGA62" s="54"/>
      <c r="PGI62" s="54"/>
      <c r="PGQ62" s="54"/>
      <c r="PGY62" s="54"/>
      <c r="PHG62" s="54"/>
      <c r="PHO62" s="54"/>
      <c r="PHW62" s="54"/>
      <c r="PIE62" s="54"/>
      <c r="PIM62" s="54"/>
      <c r="PIU62" s="54"/>
      <c r="PJC62" s="54"/>
      <c r="PJK62" s="54"/>
      <c r="PJS62" s="54"/>
      <c r="PKA62" s="54"/>
      <c r="PKI62" s="54"/>
      <c r="PKQ62" s="54"/>
      <c r="PKY62" s="54"/>
      <c r="PLG62" s="54"/>
      <c r="PLO62" s="54"/>
      <c r="PLW62" s="54"/>
      <c r="PME62" s="54"/>
      <c r="PMM62" s="54"/>
      <c r="PMU62" s="54"/>
      <c r="PNC62" s="54"/>
      <c r="PNK62" s="54"/>
      <c r="PNS62" s="54"/>
      <c r="POA62" s="54"/>
      <c r="POI62" s="54"/>
      <c r="POQ62" s="54"/>
      <c r="POY62" s="54"/>
      <c r="PPG62" s="54"/>
      <c r="PPO62" s="54"/>
      <c r="PPW62" s="54"/>
      <c r="PQE62" s="54"/>
      <c r="PQM62" s="54"/>
      <c r="PQU62" s="54"/>
      <c r="PRC62" s="54"/>
      <c r="PRK62" s="54"/>
      <c r="PRS62" s="54"/>
      <c r="PSA62" s="54"/>
      <c r="PSI62" s="54"/>
      <c r="PSQ62" s="54"/>
      <c r="PSY62" s="54"/>
      <c r="PTG62" s="54"/>
      <c r="PTO62" s="54"/>
      <c r="PTW62" s="54"/>
      <c r="PUE62" s="54"/>
      <c r="PUM62" s="54"/>
      <c r="PUU62" s="54"/>
      <c r="PVC62" s="54"/>
      <c r="PVK62" s="54"/>
      <c r="PVS62" s="54"/>
      <c r="PWA62" s="54"/>
      <c r="PWI62" s="54"/>
      <c r="PWQ62" s="54"/>
      <c r="PWY62" s="54"/>
      <c r="PXG62" s="54"/>
      <c r="PXO62" s="54"/>
      <c r="PXW62" s="54"/>
      <c r="PYE62" s="54"/>
      <c r="PYM62" s="54"/>
      <c r="PYU62" s="54"/>
      <c r="PZC62" s="54"/>
      <c r="PZK62" s="54"/>
      <c r="PZS62" s="54"/>
      <c r="QAA62" s="54"/>
      <c r="QAI62" s="54"/>
      <c r="QAQ62" s="54"/>
      <c r="QAY62" s="54"/>
      <c r="QBG62" s="54"/>
      <c r="QBO62" s="54"/>
      <c r="QBW62" s="54"/>
      <c r="QCE62" s="54"/>
      <c r="QCM62" s="54"/>
      <c r="QCU62" s="54"/>
      <c r="QDC62" s="54"/>
      <c r="QDK62" s="54"/>
      <c r="QDS62" s="54"/>
      <c r="QEA62" s="54"/>
      <c r="QEI62" s="54"/>
      <c r="QEQ62" s="54"/>
      <c r="QEY62" s="54"/>
      <c r="QFG62" s="54"/>
      <c r="QFO62" s="54"/>
      <c r="QFW62" s="54"/>
      <c r="QGE62" s="54"/>
      <c r="QGM62" s="54"/>
      <c r="QGU62" s="54"/>
      <c r="QHC62" s="54"/>
      <c r="QHK62" s="54"/>
      <c r="QHS62" s="54"/>
      <c r="QIA62" s="54"/>
      <c r="QII62" s="54"/>
      <c r="QIQ62" s="54"/>
      <c r="QIY62" s="54"/>
      <c r="QJG62" s="54"/>
      <c r="QJO62" s="54"/>
      <c r="QJW62" s="54"/>
      <c r="QKE62" s="54"/>
      <c r="QKM62" s="54"/>
      <c r="QKU62" s="54"/>
      <c r="QLC62" s="54"/>
      <c r="QLK62" s="54"/>
      <c r="QLS62" s="54"/>
      <c r="QMA62" s="54"/>
      <c r="QMI62" s="54"/>
      <c r="QMQ62" s="54"/>
      <c r="QMY62" s="54"/>
      <c r="QNG62" s="54"/>
      <c r="QNO62" s="54"/>
      <c r="QNW62" s="54"/>
      <c r="QOE62" s="54"/>
      <c r="QOM62" s="54"/>
      <c r="QOU62" s="54"/>
      <c r="QPC62" s="54"/>
      <c r="QPK62" s="54"/>
      <c r="QPS62" s="54"/>
      <c r="QQA62" s="54"/>
      <c r="QQI62" s="54"/>
      <c r="QQQ62" s="54"/>
      <c r="QQY62" s="54"/>
      <c r="QRG62" s="54"/>
      <c r="QRO62" s="54"/>
      <c r="QRW62" s="54"/>
      <c r="QSE62" s="54"/>
      <c r="QSM62" s="54"/>
      <c r="QSU62" s="54"/>
      <c r="QTC62" s="54"/>
      <c r="QTK62" s="54"/>
      <c r="QTS62" s="54"/>
      <c r="QUA62" s="54"/>
      <c r="QUI62" s="54"/>
      <c r="QUQ62" s="54"/>
      <c r="QUY62" s="54"/>
      <c r="QVG62" s="54"/>
      <c r="QVO62" s="54"/>
      <c r="QVW62" s="54"/>
      <c r="QWE62" s="54"/>
      <c r="QWM62" s="54"/>
      <c r="QWU62" s="54"/>
      <c r="QXC62" s="54"/>
      <c r="QXK62" s="54"/>
      <c r="QXS62" s="54"/>
      <c r="QYA62" s="54"/>
      <c r="QYI62" s="54"/>
      <c r="QYQ62" s="54"/>
      <c r="QYY62" s="54"/>
      <c r="QZG62" s="54"/>
      <c r="QZO62" s="54"/>
      <c r="QZW62" s="54"/>
      <c r="RAE62" s="54"/>
      <c r="RAM62" s="54"/>
      <c r="RAU62" s="54"/>
      <c r="RBC62" s="54"/>
      <c r="RBK62" s="54"/>
      <c r="RBS62" s="54"/>
      <c r="RCA62" s="54"/>
      <c r="RCI62" s="54"/>
      <c r="RCQ62" s="54"/>
      <c r="RCY62" s="54"/>
      <c r="RDG62" s="54"/>
      <c r="RDO62" s="54"/>
      <c r="RDW62" s="54"/>
      <c r="REE62" s="54"/>
      <c r="REM62" s="54"/>
      <c r="REU62" s="54"/>
      <c r="RFC62" s="54"/>
      <c r="RFK62" s="54"/>
      <c r="RFS62" s="54"/>
      <c r="RGA62" s="54"/>
      <c r="RGI62" s="54"/>
      <c r="RGQ62" s="54"/>
      <c r="RGY62" s="54"/>
      <c r="RHG62" s="54"/>
      <c r="RHO62" s="54"/>
      <c r="RHW62" s="54"/>
      <c r="RIE62" s="54"/>
      <c r="RIM62" s="54"/>
      <c r="RIU62" s="54"/>
      <c r="RJC62" s="54"/>
      <c r="RJK62" s="54"/>
      <c r="RJS62" s="54"/>
      <c r="RKA62" s="54"/>
      <c r="RKI62" s="54"/>
      <c r="RKQ62" s="54"/>
      <c r="RKY62" s="54"/>
      <c r="RLG62" s="54"/>
      <c r="RLO62" s="54"/>
      <c r="RLW62" s="54"/>
      <c r="RME62" s="54"/>
      <c r="RMM62" s="54"/>
      <c r="RMU62" s="54"/>
      <c r="RNC62" s="54"/>
      <c r="RNK62" s="54"/>
      <c r="RNS62" s="54"/>
      <c r="ROA62" s="54"/>
      <c r="ROI62" s="54"/>
      <c r="ROQ62" s="54"/>
      <c r="ROY62" s="54"/>
      <c r="RPG62" s="54"/>
      <c r="RPO62" s="54"/>
      <c r="RPW62" s="54"/>
      <c r="RQE62" s="54"/>
      <c r="RQM62" s="54"/>
      <c r="RQU62" s="54"/>
      <c r="RRC62" s="54"/>
      <c r="RRK62" s="54"/>
      <c r="RRS62" s="54"/>
      <c r="RSA62" s="54"/>
      <c r="RSI62" s="54"/>
      <c r="RSQ62" s="54"/>
      <c r="RSY62" s="54"/>
      <c r="RTG62" s="54"/>
      <c r="RTO62" s="54"/>
      <c r="RTW62" s="54"/>
      <c r="RUE62" s="54"/>
      <c r="RUM62" s="54"/>
      <c r="RUU62" s="54"/>
      <c r="RVC62" s="54"/>
      <c r="RVK62" s="54"/>
      <c r="RVS62" s="54"/>
      <c r="RWA62" s="54"/>
      <c r="RWI62" s="54"/>
      <c r="RWQ62" s="54"/>
      <c r="RWY62" s="54"/>
      <c r="RXG62" s="54"/>
      <c r="RXO62" s="54"/>
      <c r="RXW62" s="54"/>
      <c r="RYE62" s="54"/>
      <c r="RYM62" s="54"/>
      <c r="RYU62" s="54"/>
      <c r="RZC62" s="54"/>
      <c r="RZK62" s="54"/>
      <c r="RZS62" s="54"/>
      <c r="SAA62" s="54"/>
      <c r="SAI62" s="54"/>
      <c r="SAQ62" s="54"/>
      <c r="SAY62" s="54"/>
      <c r="SBG62" s="54"/>
      <c r="SBO62" s="54"/>
      <c r="SBW62" s="54"/>
      <c r="SCE62" s="54"/>
      <c r="SCM62" s="54"/>
      <c r="SCU62" s="54"/>
      <c r="SDC62" s="54"/>
      <c r="SDK62" s="54"/>
      <c r="SDS62" s="54"/>
      <c r="SEA62" s="54"/>
      <c r="SEI62" s="54"/>
      <c r="SEQ62" s="54"/>
      <c r="SEY62" s="54"/>
      <c r="SFG62" s="54"/>
      <c r="SFO62" s="54"/>
      <c r="SFW62" s="54"/>
      <c r="SGE62" s="54"/>
      <c r="SGM62" s="54"/>
      <c r="SGU62" s="54"/>
      <c r="SHC62" s="54"/>
      <c r="SHK62" s="54"/>
      <c r="SHS62" s="54"/>
      <c r="SIA62" s="54"/>
      <c r="SII62" s="54"/>
      <c r="SIQ62" s="54"/>
      <c r="SIY62" s="54"/>
      <c r="SJG62" s="54"/>
      <c r="SJO62" s="54"/>
      <c r="SJW62" s="54"/>
      <c r="SKE62" s="54"/>
      <c r="SKM62" s="54"/>
      <c r="SKU62" s="54"/>
      <c r="SLC62" s="54"/>
      <c r="SLK62" s="54"/>
      <c r="SLS62" s="54"/>
      <c r="SMA62" s="54"/>
      <c r="SMI62" s="54"/>
      <c r="SMQ62" s="54"/>
      <c r="SMY62" s="54"/>
      <c r="SNG62" s="54"/>
      <c r="SNO62" s="54"/>
      <c r="SNW62" s="54"/>
      <c r="SOE62" s="54"/>
      <c r="SOM62" s="54"/>
      <c r="SOU62" s="54"/>
      <c r="SPC62" s="54"/>
      <c r="SPK62" s="54"/>
      <c r="SPS62" s="54"/>
      <c r="SQA62" s="54"/>
      <c r="SQI62" s="54"/>
      <c r="SQQ62" s="54"/>
      <c r="SQY62" s="54"/>
      <c r="SRG62" s="54"/>
      <c r="SRO62" s="54"/>
      <c r="SRW62" s="54"/>
      <c r="SSE62" s="54"/>
      <c r="SSM62" s="54"/>
      <c r="SSU62" s="54"/>
      <c r="STC62" s="54"/>
      <c r="STK62" s="54"/>
      <c r="STS62" s="54"/>
      <c r="SUA62" s="54"/>
      <c r="SUI62" s="54"/>
      <c r="SUQ62" s="54"/>
      <c r="SUY62" s="54"/>
      <c r="SVG62" s="54"/>
      <c r="SVO62" s="54"/>
      <c r="SVW62" s="54"/>
      <c r="SWE62" s="54"/>
      <c r="SWM62" s="54"/>
      <c r="SWU62" s="54"/>
      <c r="SXC62" s="54"/>
      <c r="SXK62" s="54"/>
      <c r="SXS62" s="54"/>
      <c r="SYA62" s="54"/>
      <c r="SYI62" s="54"/>
      <c r="SYQ62" s="54"/>
      <c r="SYY62" s="54"/>
      <c r="SZG62" s="54"/>
      <c r="SZO62" s="54"/>
      <c r="SZW62" s="54"/>
      <c r="TAE62" s="54"/>
      <c r="TAM62" s="54"/>
      <c r="TAU62" s="54"/>
      <c r="TBC62" s="54"/>
      <c r="TBK62" s="54"/>
      <c r="TBS62" s="54"/>
      <c r="TCA62" s="54"/>
      <c r="TCI62" s="54"/>
      <c r="TCQ62" s="54"/>
      <c r="TCY62" s="54"/>
      <c r="TDG62" s="54"/>
      <c r="TDO62" s="54"/>
      <c r="TDW62" s="54"/>
      <c r="TEE62" s="54"/>
      <c r="TEM62" s="54"/>
      <c r="TEU62" s="54"/>
      <c r="TFC62" s="54"/>
      <c r="TFK62" s="54"/>
      <c r="TFS62" s="54"/>
      <c r="TGA62" s="54"/>
      <c r="TGI62" s="54"/>
      <c r="TGQ62" s="54"/>
      <c r="TGY62" s="54"/>
      <c r="THG62" s="54"/>
      <c r="THO62" s="54"/>
      <c r="THW62" s="54"/>
      <c r="TIE62" s="54"/>
      <c r="TIM62" s="54"/>
      <c r="TIU62" s="54"/>
      <c r="TJC62" s="54"/>
      <c r="TJK62" s="54"/>
      <c r="TJS62" s="54"/>
      <c r="TKA62" s="54"/>
      <c r="TKI62" s="54"/>
      <c r="TKQ62" s="54"/>
      <c r="TKY62" s="54"/>
      <c r="TLG62" s="54"/>
      <c r="TLO62" s="54"/>
      <c r="TLW62" s="54"/>
      <c r="TME62" s="54"/>
      <c r="TMM62" s="54"/>
      <c r="TMU62" s="54"/>
      <c r="TNC62" s="54"/>
      <c r="TNK62" s="54"/>
      <c r="TNS62" s="54"/>
      <c r="TOA62" s="54"/>
      <c r="TOI62" s="54"/>
      <c r="TOQ62" s="54"/>
      <c r="TOY62" s="54"/>
      <c r="TPG62" s="54"/>
      <c r="TPO62" s="54"/>
      <c r="TPW62" s="54"/>
      <c r="TQE62" s="54"/>
      <c r="TQM62" s="54"/>
      <c r="TQU62" s="54"/>
      <c r="TRC62" s="54"/>
      <c r="TRK62" s="54"/>
      <c r="TRS62" s="54"/>
      <c r="TSA62" s="54"/>
      <c r="TSI62" s="54"/>
      <c r="TSQ62" s="54"/>
      <c r="TSY62" s="54"/>
      <c r="TTG62" s="54"/>
      <c r="TTO62" s="54"/>
      <c r="TTW62" s="54"/>
      <c r="TUE62" s="54"/>
      <c r="TUM62" s="54"/>
      <c r="TUU62" s="54"/>
      <c r="TVC62" s="54"/>
      <c r="TVK62" s="54"/>
      <c r="TVS62" s="54"/>
      <c r="TWA62" s="54"/>
      <c r="TWI62" s="54"/>
      <c r="TWQ62" s="54"/>
      <c r="TWY62" s="54"/>
      <c r="TXG62" s="54"/>
      <c r="TXO62" s="54"/>
      <c r="TXW62" s="54"/>
      <c r="TYE62" s="54"/>
      <c r="TYM62" s="54"/>
      <c r="TYU62" s="54"/>
      <c r="TZC62" s="54"/>
      <c r="TZK62" s="54"/>
      <c r="TZS62" s="54"/>
      <c r="UAA62" s="54"/>
      <c r="UAI62" s="54"/>
      <c r="UAQ62" s="54"/>
      <c r="UAY62" s="54"/>
      <c r="UBG62" s="54"/>
      <c r="UBO62" s="54"/>
      <c r="UBW62" s="54"/>
      <c r="UCE62" s="54"/>
      <c r="UCM62" s="54"/>
      <c r="UCU62" s="54"/>
      <c r="UDC62" s="54"/>
      <c r="UDK62" s="54"/>
      <c r="UDS62" s="54"/>
      <c r="UEA62" s="54"/>
      <c r="UEI62" s="54"/>
      <c r="UEQ62" s="54"/>
      <c r="UEY62" s="54"/>
      <c r="UFG62" s="54"/>
      <c r="UFO62" s="54"/>
      <c r="UFW62" s="54"/>
      <c r="UGE62" s="54"/>
      <c r="UGM62" s="54"/>
      <c r="UGU62" s="54"/>
      <c r="UHC62" s="54"/>
      <c r="UHK62" s="54"/>
      <c r="UHS62" s="54"/>
      <c r="UIA62" s="54"/>
      <c r="UII62" s="54"/>
      <c r="UIQ62" s="54"/>
      <c r="UIY62" s="54"/>
      <c r="UJG62" s="54"/>
      <c r="UJO62" s="54"/>
      <c r="UJW62" s="54"/>
      <c r="UKE62" s="54"/>
      <c r="UKM62" s="54"/>
      <c r="UKU62" s="54"/>
      <c r="ULC62" s="54"/>
      <c r="ULK62" s="54"/>
      <c r="ULS62" s="54"/>
      <c r="UMA62" s="54"/>
      <c r="UMI62" s="54"/>
      <c r="UMQ62" s="54"/>
      <c r="UMY62" s="54"/>
      <c r="UNG62" s="54"/>
      <c r="UNO62" s="54"/>
      <c r="UNW62" s="54"/>
      <c r="UOE62" s="54"/>
      <c r="UOM62" s="54"/>
      <c r="UOU62" s="54"/>
      <c r="UPC62" s="54"/>
      <c r="UPK62" s="54"/>
      <c r="UPS62" s="54"/>
      <c r="UQA62" s="54"/>
      <c r="UQI62" s="54"/>
      <c r="UQQ62" s="54"/>
      <c r="UQY62" s="54"/>
      <c r="URG62" s="54"/>
      <c r="URO62" s="54"/>
      <c r="URW62" s="54"/>
      <c r="USE62" s="54"/>
      <c r="USM62" s="54"/>
      <c r="USU62" s="54"/>
      <c r="UTC62" s="54"/>
      <c r="UTK62" s="54"/>
      <c r="UTS62" s="54"/>
      <c r="UUA62" s="54"/>
      <c r="UUI62" s="54"/>
      <c r="UUQ62" s="54"/>
      <c r="UUY62" s="54"/>
      <c r="UVG62" s="54"/>
      <c r="UVO62" s="54"/>
      <c r="UVW62" s="54"/>
      <c r="UWE62" s="54"/>
      <c r="UWM62" s="54"/>
      <c r="UWU62" s="54"/>
      <c r="UXC62" s="54"/>
      <c r="UXK62" s="54"/>
      <c r="UXS62" s="54"/>
      <c r="UYA62" s="54"/>
      <c r="UYI62" s="54"/>
      <c r="UYQ62" s="54"/>
      <c r="UYY62" s="54"/>
      <c r="UZG62" s="54"/>
      <c r="UZO62" s="54"/>
      <c r="UZW62" s="54"/>
      <c r="VAE62" s="54"/>
      <c r="VAM62" s="54"/>
      <c r="VAU62" s="54"/>
      <c r="VBC62" s="54"/>
      <c r="VBK62" s="54"/>
      <c r="VBS62" s="54"/>
      <c r="VCA62" s="54"/>
      <c r="VCI62" s="54"/>
      <c r="VCQ62" s="54"/>
      <c r="VCY62" s="54"/>
      <c r="VDG62" s="54"/>
      <c r="VDO62" s="54"/>
      <c r="VDW62" s="54"/>
      <c r="VEE62" s="54"/>
      <c r="VEM62" s="54"/>
      <c r="VEU62" s="54"/>
      <c r="VFC62" s="54"/>
      <c r="VFK62" s="54"/>
      <c r="VFS62" s="54"/>
      <c r="VGA62" s="54"/>
      <c r="VGI62" s="54"/>
      <c r="VGQ62" s="54"/>
      <c r="VGY62" s="54"/>
      <c r="VHG62" s="54"/>
      <c r="VHO62" s="54"/>
      <c r="VHW62" s="54"/>
      <c r="VIE62" s="54"/>
      <c r="VIM62" s="54"/>
      <c r="VIU62" s="54"/>
      <c r="VJC62" s="54"/>
      <c r="VJK62" s="54"/>
      <c r="VJS62" s="54"/>
      <c r="VKA62" s="54"/>
      <c r="VKI62" s="54"/>
      <c r="VKQ62" s="54"/>
      <c r="VKY62" s="54"/>
      <c r="VLG62" s="54"/>
      <c r="VLO62" s="54"/>
      <c r="VLW62" s="54"/>
      <c r="VME62" s="54"/>
      <c r="VMM62" s="54"/>
      <c r="VMU62" s="54"/>
      <c r="VNC62" s="54"/>
      <c r="VNK62" s="54"/>
      <c r="VNS62" s="54"/>
      <c r="VOA62" s="54"/>
      <c r="VOI62" s="54"/>
      <c r="VOQ62" s="54"/>
      <c r="VOY62" s="54"/>
      <c r="VPG62" s="54"/>
      <c r="VPO62" s="54"/>
      <c r="VPW62" s="54"/>
      <c r="VQE62" s="54"/>
      <c r="VQM62" s="54"/>
      <c r="VQU62" s="54"/>
      <c r="VRC62" s="54"/>
      <c r="VRK62" s="54"/>
      <c r="VRS62" s="54"/>
      <c r="VSA62" s="54"/>
      <c r="VSI62" s="54"/>
      <c r="VSQ62" s="54"/>
      <c r="VSY62" s="54"/>
      <c r="VTG62" s="54"/>
      <c r="VTO62" s="54"/>
      <c r="VTW62" s="54"/>
      <c r="VUE62" s="54"/>
      <c r="VUM62" s="54"/>
      <c r="VUU62" s="54"/>
      <c r="VVC62" s="54"/>
      <c r="VVK62" s="54"/>
      <c r="VVS62" s="54"/>
      <c r="VWA62" s="54"/>
      <c r="VWI62" s="54"/>
      <c r="VWQ62" s="54"/>
      <c r="VWY62" s="54"/>
      <c r="VXG62" s="54"/>
      <c r="VXO62" s="54"/>
      <c r="VXW62" s="54"/>
      <c r="VYE62" s="54"/>
      <c r="VYM62" s="54"/>
      <c r="VYU62" s="54"/>
      <c r="VZC62" s="54"/>
      <c r="VZK62" s="54"/>
      <c r="VZS62" s="54"/>
      <c r="WAA62" s="54"/>
      <c r="WAI62" s="54"/>
      <c r="WAQ62" s="54"/>
      <c r="WAY62" s="54"/>
      <c r="WBG62" s="54"/>
      <c r="WBO62" s="54"/>
      <c r="WBW62" s="54"/>
      <c r="WCE62" s="54"/>
      <c r="WCM62" s="54"/>
      <c r="WCU62" s="54"/>
      <c r="WDC62" s="54"/>
      <c r="WDK62" s="54"/>
      <c r="WDS62" s="54"/>
      <c r="WEA62" s="54"/>
      <c r="WEI62" s="54"/>
      <c r="WEQ62" s="54"/>
      <c r="WEY62" s="54"/>
      <c r="WFG62" s="54"/>
      <c r="WFO62" s="54"/>
      <c r="WFW62" s="54"/>
      <c r="WGE62" s="54"/>
      <c r="WGM62" s="54"/>
      <c r="WGU62" s="54"/>
      <c r="WHC62" s="54"/>
      <c r="WHK62" s="54"/>
      <c r="WHS62" s="54"/>
      <c r="WIA62" s="54"/>
      <c r="WII62" s="54"/>
      <c r="WIQ62" s="54"/>
      <c r="WIY62" s="54"/>
      <c r="WJG62" s="54"/>
      <c r="WJO62" s="54"/>
      <c r="WJW62" s="54"/>
      <c r="WKE62" s="54"/>
      <c r="WKM62" s="54"/>
      <c r="WKU62" s="54"/>
      <c r="WLC62" s="54"/>
      <c r="WLK62" s="54"/>
      <c r="WLS62" s="54"/>
      <c r="WMA62" s="54"/>
      <c r="WMI62" s="54"/>
      <c r="WMQ62" s="54"/>
      <c r="WMY62" s="54"/>
      <c r="WNG62" s="54"/>
      <c r="WNO62" s="54"/>
      <c r="WNW62" s="54"/>
      <c r="WOE62" s="54"/>
      <c r="WOM62" s="54"/>
      <c r="WOU62" s="54"/>
      <c r="WPC62" s="54"/>
      <c r="WPK62" s="54"/>
      <c r="WPS62" s="54"/>
      <c r="WQA62" s="54"/>
      <c r="WQI62" s="54"/>
      <c r="WQQ62" s="54"/>
      <c r="WQY62" s="54"/>
      <c r="WRG62" s="54"/>
      <c r="WRO62" s="54"/>
      <c r="WRW62" s="54"/>
      <c r="WSE62" s="54"/>
      <c r="WSM62" s="54"/>
      <c r="WSU62" s="54"/>
      <c r="WTC62" s="54"/>
      <c r="WTK62" s="54"/>
      <c r="WTS62" s="54"/>
      <c r="WUA62" s="54"/>
      <c r="WUI62" s="54"/>
      <c r="WUQ62" s="54"/>
      <c r="WUY62" s="54"/>
      <c r="WVG62" s="54"/>
      <c r="WVO62" s="54"/>
      <c r="WVW62" s="54"/>
      <c r="WWE62" s="54"/>
      <c r="WWM62" s="54"/>
      <c r="WWU62" s="54"/>
      <c r="WXC62" s="54"/>
      <c r="WXK62" s="54"/>
      <c r="WXS62" s="54"/>
      <c r="WYA62" s="54"/>
      <c r="WYI62" s="54"/>
      <c r="WYQ62" s="54"/>
      <c r="WYY62" s="54"/>
      <c r="WZG62" s="54"/>
      <c r="WZO62" s="54"/>
      <c r="WZW62" s="54"/>
      <c r="XAE62" s="54"/>
      <c r="XAM62" s="54"/>
      <c r="XAU62" s="54"/>
      <c r="XBC62" s="54"/>
      <c r="XBK62" s="54"/>
      <c r="XBS62" s="54"/>
      <c r="XCA62" s="54"/>
      <c r="XCI62" s="54"/>
      <c r="XCQ62" s="54"/>
      <c r="XCY62" s="54"/>
      <c r="XDG62" s="54"/>
      <c r="XDO62" s="54"/>
      <c r="XDW62" s="54"/>
      <c r="XEE62" s="54"/>
    </row>
    <row r="63" spans="1:1023 1031:2047 2055:3071 3079:4095 4103:5119 5127:6143 6151:7167 7175:8191 8199:9215 9223:10239 10247:11263 11271:12287 12295:13311 13319:14335 14343:15359 15367:16359">
      <c r="A63" s="43"/>
      <c r="B63" s="18"/>
      <c r="C63" s="18"/>
      <c r="D63" s="18"/>
      <c r="E63" s="18"/>
      <c r="F63" s="83"/>
      <c r="G63" s="44"/>
      <c r="H63" s="90"/>
      <c r="I63" s="87"/>
      <c r="J63" s="18"/>
      <c r="K63" s="45"/>
      <c r="L63" s="98"/>
      <c r="M63" s="44"/>
      <c r="N63" s="45"/>
      <c r="O63" s="45"/>
      <c r="P63" s="18"/>
      <c r="Q63" s="21"/>
      <c r="R63" s="106"/>
      <c r="S63" s="106"/>
      <c r="T63" s="18"/>
      <c r="U63" s="18"/>
      <c r="V63" s="15" t="s">
        <v>230</v>
      </c>
      <c r="W63" s="15">
        <v>44607</v>
      </c>
      <c r="X63" s="28">
        <v>13227</v>
      </c>
      <c r="Y63" s="15" t="s">
        <v>281</v>
      </c>
      <c r="Z63" s="29">
        <v>44610</v>
      </c>
      <c r="AA63" s="15">
        <v>44975</v>
      </c>
      <c r="AB63" s="30" t="s">
        <v>100</v>
      </c>
      <c r="AC63" s="30" t="s">
        <v>100</v>
      </c>
      <c r="AD63" s="108">
        <v>0</v>
      </c>
      <c r="AE63" s="108">
        <v>0</v>
      </c>
      <c r="AF63" s="29" t="s">
        <v>100</v>
      </c>
      <c r="AG63" s="31" t="s">
        <v>100</v>
      </c>
      <c r="AH63" s="108">
        <v>0</v>
      </c>
      <c r="AI63" s="114">
        <f t="shared" si="0"/>
        <v>0</v>
      </c>
      <c r="AJ63" s="118">
        <v>282528</v>
      </c>
      <c r="AK63" s="118">
        <v>36885.589999999997</v>
      </c>
      <c r="AL63" s="125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18"/>
    </row>
    <row r="64" spans="1:1023 1031:2047 2055:3071 3079:4095 4103:5119 5127:6143 6151:7167 7175:8191 8199:9215 9223:10239 10247:11263 11271:12287 12295:13311 13319:14335 14343:15359 15367:16359">
      <c r="A64" s="43">
        <v>12</v>
      </c>
      <c r="B64" s="18" t="s">
        <v>438</v>
      </c>
      <c r="C64" s="18" t="s">
        <v>227</v>
      </c>
      <c r="D64" s="18" t="s">
        <v>142</v>
      </c>
      <c r="E64" s="18" t="s">
        <v>99</v>
      </c>
      <c r="F64" s="83" t="s">
        <v>139</v>
      </c>
      <c r="G64" s="44">
        <v>12505</v>
      </c>
      <c r="H64" s="90" t="s">
        <v>137</v>
      </c>
      <c r="I64" s="87" t="s">
        <v>140</v>
      </c>
      <c r="J64" s="18" t="s">
        <v>141</v>
      </c>
      <c r="K64" s="45">
        <v>43525</v>
      </c>
      <c r="L64" s="98">
        <v>268147.20000000001</v>
      </c>
      <c r="M64" s="44">
        <v>12505</v>
      </c>
      <c r="N64" s="45">
        <v>43525</v>
      </c>
      <c r="O64" s="45">
        <v>43891</v>
      </c>
      <c r="P64" s="18" t="s">
        <v>435</v>
      </c>
      <c r="Q64" s="21" t="s">
        <v>100</v>
      </c>
      <c r="R64" s="106" t="s">
        <v>100</v>
      </c>
      <c r="S64" s="106" t="s">
        <v>100</v>
      </c>
      <c r="T64" s="18" t="s">
        <v>98</v>
      </c>
      <c r="U64" s="18" t="s">
        <v>100</v>
      </c>
      <c r="V64" s="15" t="s">
        <v>100</v>
      </c>
      <c r="W64" s="15" t="s">
        <v>100</v>
      </c>
      <c r="X64" s="30" t="s">
        <v>100</v>
      </c>
      <c r="Y64" s="15" t="s">
        <v>100</v>
      </c>
      <c r="Z64" s="30" t="s">
        <v>100</v>
      </c>
      <c r="AA64" s="15" t="s">
        <v>100</v>
      </c>
      <c r="AB64" s="30" t="s">
        <v>100</v>
      </c>
      <c r="AC64" s="30" t="s">
        <v>100</v>
      </c>
      <c r="AD64" s="108">
        <v>0</v>
      </c>
      <c r="AE64" s="108">
        <v>0</v>
      </c>
      <c r="AF64" s="30" t="s">
        <v>100</v>
      </c>
      <c r="AG64" s="31" t="s">
        <v>100</v>
      </c>
      <c r="AH64" s="108">
        <v>0</v>
      </c>
      <c r="AI64" s="114">
        <f t="shared" si="0"/>
        <v>268147.20000000001</v>
      </c>
      <c r="AJ64" s="118">
        <f>136022.9+23209.08</f>
        <v>159231.97999999998</v>
      </c>
      <c r="AK64" s="118">
        <v>0</v>
      </c>
      <c r="AL64" s="125">
        <f>AJ64+AJ65+AJ66+AJ67+AK67</f>
        <v>855256.91999999993</v>
      </c>
      <c r="AM64" s="46" t="s">
        <v>136</v>
      </c>
      <c r="AN64" s="46" t="s">
        <v>191</v>
      </c>
      <c r="AO64" s="46" t="s">
        <v>192</v>
      </c>
      <c r="AP64" s="46" t="s">
        <v>100</v>
      </c>
      <c r="AQ64" s="46" t="s">
        <v>100</v>
      </c>
      <c r="AR64" s="46" t="s">
        <v>100</v>
      </c>
      <c r="AS64" s="46" t="s">
        <v>100</v>
      </c>
      <c r="AT64" s="46" t="s">
        <v>100</v>
      </c>
      <c r="AU64" s="46" t="s">
        <v>100</v>
      </c>
      <c r="AV64" s="46" t="s">
        <v>100</v>
      </c>
      <c r="AW64" s="46" t="s">
        <v>100</v>
      </c>
      <c r="AX64" s="46" t="s">
        <v>100</v>
      </c>
      <c r="AY64" s="46" t="s">
        <v>100</v>
      </c>
      <c r="AZ64" s="46" t="s">
        <v>100</v>
      </c>
      <c r="BA64" s="46" t="s">
        <v>100</v>
      </c>
      <c r="BB64" s="46" t="s">
        <v>100</v>
      </c>
      <c r="BC64" s="46" t="s">
        <v>100</v>
      </c>
      <c r="BD64" s="46" t="s">
        <v>100</v>
      </c>
      <c r="BE64" s="46" t="s">
        <v>100</v>
      </c>
      <c r="BF64" s="46" t="s">
        <v>100</v>
      </c>
      <c r="BG64" s="46" t="s">
        <v>100</v>
      </c>
      <c r="BH64" s="46" t="s">
        <v>100</v>
      </c>
    </row>
    <row r="65" spans="1:60">
      <c r="A65" s="43"/>
      <c r="B65" s="18"/>
      <c r="C65" s="18"/>
      <c r="D65" s="18"/>
      <c r="E65" s="18"/>
      <c r="F65" s="83"/>
      <c r="G65" s="44"/>
      <c r="H65" s="90"/>
      <c r="I65" s="87"/>
      <c r="J65" s="18"/>
      <c r="K65" s="45"/>
      <c r="L65" s="98"/>
      <c r="M65" s="44"/>
      <c r="N65" s="45"/>
      <c r="O65" s="45"/>
      <c r="P65" s="18"/>
      <c r="Q65" s="21"/>
      <c r="R65" s="106"/>
      <c r="S65" s="106"/>
      <c r="T65" s="18"/>
      <c r="U65" s="18"/>
      <c r="V65" s="15" t="s">
        <v>101</v>
      </c>
      <c r="W65" s="15">
        <v>43888</v>
      </c>
      <c r="X65" s="28">
        <v>12749</v>
      </c>
      <c r="Y65" s="15" t="s">
        <v>193</v>
      </c>
      <c r="Z65" s="29">
        <v>43892</v>
      </c>
      <c r="AA65" s="15">
        <v>44257</v>
      </c>
      <c r="AB65" s="30" t="s">
        <v>100</v>
      </c>
      <c r="AC65" s="30" t="s">
        <v>100</v>
      </c>
      <c r="AD65" s="108">
        <v>0</v>
      </c>
      <c r="AE65" s="108">
        <v>0</v>
      </c>
      <c r="AF65" s="30" t="s">
        <v>100</v>
      </c>
      <c r="AG65" s="31" t="s">
        <v>100</v>
      </c>
      <c r="AH65" s="108">
        <v>0</v>
      </c>
      <c r="AI65" s="114">
        <f t="shared" si="0"/>
        <v>0</v>
      </c>
      <c r="AJ65" s="118">
        <v>125879.96</v>
      </c>
      <c r="AK65" s="118">
        <v>0</v>
      </c>
      <c r="AL65" s="125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</row>
    <row r="66" spans="1:60">
      <c r="A66" s="43"/>
      <c r="B66" s="18"/>
      <c r="C66" s="18"/>
      <c r="D66" s="18"/>
      <c r="E66" s="18"/>
      <c r="F66" s="83"/>
      <c r="G66" s="44"/>
      <c r="H66" s="90"/>
      <c r="I66" s="87"/>
      <c r="J66" s="18"/>
      <c r="K66" s="45"/>
      <c r="L66" s="98"/>
      <c r="M66" s="44"/>
      <c r="N66" s="45"/>
      <c r="O66" s="45"/>
      <c r="P66" s="18"/>
      <c r="Q66" s="21"/>
      <c r="R66" s="106"/>
      <c r="S66" s="106"/>
      <c r="T66" s="18"/>
      <c r="U66" s="18"/>
      <c r="V66" s="15" t="s">
        <v>103</v>
      </c>
      <c r="W66" s="15">
        <v>44251</v>
      </c>
      <c r="X66" s="28">
        <v>12990</v>
      </c>
      <c r="Y66" s="15" t="s">
        <v>226</v>
      </c>
      <c r="Z66" s="29">
        <v>44258</v>
      </c>
      <c r="AA66" s="15">
        <v>44622</v>
      </c>
      <c r="AB66" s="36" t="s">
        <v>100</v>
      </c>
      <c r="AC66" s="30" t="s">
        <v>100</v>
      </c>
      <c r="AD66" s="108">
        <v>0</v>
      </c>
      <c r="AE66" s="108">
        <v>0</v>
      </c>
      <c r="AF66" s="30" t="s">
        <v>100</v>
      </c>
      <c r="AG66" s="31" t="s">
        <v>100</v>
      </c>
      <c r="AH66" s="108">
        <v>0</v>
      </c>
      <c r="AI66" s="114">
        <f t="shared" si="0"/>
        <v>0</v>
      </c>
      <c r="AJ66" s="118">
        <f>17220.09+198401.81</f>
        <v>215621.9</v>
      </c>
      <c r="AK66" s="118">
        <v>0</v>
      </c>
      <c r="AL66" s="125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</row>
    <row r="67" spans="1:60">
      <c r="A67" s="43"/>
      <c r="B67" s="18"/>
      <c r="C67" s="18"/>
      <c r="D67" s="18"/>
      <c r="E67" s="18"/>
      <c r="F67" s="83"/>
      <c r="G67" s="44"/>
      <c r="H67" s="90"/>
      <c r="I67" s="87"/>
      <c r="J67" s="18"/>
      <c r="K67" s="45"/>
      <c r="L67" s="98"/>
      <c r="M67" s="44"/>
      <c r="N67" s="45"/>
      <c r="O67" s="45"/>
      <c r="P67" s="18"/>
      <c r="Q67" s="21"/>
      <c r="R67" s="106"/>
      <c r="S67" s="106"/>
      <c r="T67" s="18"/>
      <c r="U67" s="18"/>
      <c r="V67" s="15" t="s">
        <v>104</v>
      </c>
      <c r="W67" s="15">
        <v>44614</v>
      </c>
      <c r="X67" s="28">
        <v>13231</v>
      </c>
      <c r="Y67" s="15" t="s">
        <v>267</v>
      </c>
      <c r="Z67" s="29">
        <v>44623</v>
      </c>
      <c r="AA67" s="15">
        <v>44987</v>
      </c>
      <c r="AB67" s="36" t="s">
        <v>100</v>
      </c>
      <c r="AC67" s="30" t="s">
        <v>100</v>
      </c>
      <c r="AD67" s="108">
        <v>0</v>
      </c>
      <c r="AE67" s="108">
        <v>0</v>
      </c>
      <c r="AF67" s="30" t="s">
        <v>100</v>
      </c>
      <c r="AG67" s="31" t="s">
        <v>100</v>
      </c>
      <c r="AH67" s="108">
        <v>0</v>
      </c>
      <c r="AI67" s="114">
        <f t="shared" si="0"/>
        <v>0</v>
      </c>
      <c r="AJ67" s="118">
        <f>23517.7+288510.9</f>
        <v>312028.60000000003</v>
      </c>
      <c r="AK67" s="118">
        <f>42494.48</f>
        <v>42494.48</v>
      </c>
      <c r="AL67" s="125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</row>
    <row r="68" spans="1:60">
      <c r="A68" s="43">
        <v>13</v>
      </c>
      <c r="B68" s="18" t="s">
        <v>455</v>
      </c>
      <c r="C68" s="18" t="s">
        <v>169</v>
      </c>
      <c r="D68" s="18" t="s">
        <v>97</v>
      </c>
      <c r="E68" s="18" t="s">
        <v>99</v>
      </c>
      <c r="F68" s="83" t="s">
        <v>170</v>
      </c>
      <c r="G68" s="19">
        <v>12681</v>
      </c>
      <c r="H68" s="90" t="s">
        <v>149</v>
      </c>
      <c r="I68" s="87" t="s">
        <v>171</v>
      </c>
      <c r="J68" s="18" t="s">
        <v>172</v>
      </c>
      <c r="K68" s="45">
        <v>43818</v>
      </c>
      <c r="L68" s="98">
        <v>61320</v>
      </c>
      <c r="M68" s="44">
        <v>12711</v>
      </c>
      <c r="N68" s="45">
        <v>44197</v>
      </c>
      <c r="O68" s="45">
        <v>44561</v>
      </c>
      <c r="P68" s="18" t="s">
        <v>436</v>
      </c>
      <c r="Q68" s="21" t="s">
        <v>100</v>
      </c>
      <c r="R68" s="106" t="s">
        <v>100</v>
      </c>
      <c r="S68" s="106" t="s">
        <v>100</v>
      </c>
      <c r="T68" s="18" t="s">
        <v>98</v>
      </c>
      <c r="U68" s="18" t="s">
        <v>100</v>
      </c>
      <c r="V68" s="22" t="s">
        <v>100</v>
      </c>
      <c r="W68" s="22" t="s">
        <v>100</v>
      </c>
      <c r="X68" s="22" t="s">
        <v>100</v>
      </c>
      <c r="Y68" s="22" t="s">
        <v>100</v>
      </c>
      <c r="Z68" s="22" t="s">
        <v>100</v>
      </c>
      <c r="AA68" s="22" t="s">
        <v>100</v>
      </c>
      <c r="AB68" s="22" t="s">
        <v>100</v>
      </c>
      <c r="AC68" s="22" t="s">
        <v>100</v>
      </c>
      <c r="AD68" s="108">
        <v>0</v>
      </c>
      <c r="AE68" s="108">
        <v>0</v>
      </c>
      <c r="AF68" s="30" t="s">
        <v>100</v>
      </c>
      <c r="AG68" s="30" t="s">
        <v>100</v>
      </c>
      <c r="AH68" s="108">
        <v>0</v>
      </c>
      <c r="AI68" s="114">
        <f t="shared" si="0"/>
        <v>61320</v>
      </c>
      <c r="AJ68" s="118">
        <v>56210</v>
      </c>
      <c r="AK68" s="118">
        <v>0</v>
      </c>
      <c r="AL68" s="125">
        <f>AJ68+AJ70+AK70</f>
        <v>127750</v>
      </c>
      <c r="AM68" s="46" t="s">
        <v>100</v>
      </c>
      <c r="AN68" s="46" t="s">
        <v>100</v>
      </c>
      <c r="AO68" s="46" t="s">
        <v>100</v>
      </c>
      <c r="AP68" s="46" t="s">
        <v>100</v>
      </c>
      <c r="AQ68" s="46" t="s">
        <v>100</v>
      </c>
      <c r="AR68" s="46" t="s">
        <v>100</v>
      </c>
      <c r="AS68" s="46" t="s">
        <v>100</v>
      </c>
      <c r="AT68" s="46" t="s">
        <v>100</v>
      </c>
      <c r="AU68" s="46" t="s">
        <v>100</v>
      </c>
      <c r="AV68" s="46" t="s">
        <v>100</v>
      </c>
      <c r="AW68" s="46" t="s">
        <v>100</v>
      </c>
      <c r="AX68" s="46" t="s">
        <v>100</v>
      </c>
      <c r="AY68" s="46" t="s">
        <v>100</v>
      </c>
      <c r="AZ68" s="46" t="s">
        <v>100</v>
      </c>
      <c r="BA68" s="46" t="s">
        <v>100</v>
      </c>
      <c r="BB68" s="46" t="s">
        <v>100</v>
      </c>
      <c r="BC68" s="46" t="s">
        <v>100</v>
      </c>
      <c r="BD68" s="46" t="s">
        <v>100</v>
      </c>
      <c r="BE68" s="46" t="s">
        <v>100</v>
      </c>
      <c r="BF68" s="46" t="s">
        <v>100</v>
      </c>
      <c r="BG68" s="46" t="s">
        <v>100</v>
      </c>
      <c r="BH68" s="18" t="s">
        <v>100</v>
      </c>
    </row>
    <row r="69" spans="1:60">
      <c r="A69" s="43"/>
      <c r="B69" s="18"/>
      <c r="C69" s="18"/>
      <c r="D69" s="18"/>
      <c r="E69" s="18"/>
      <c r="F69" s="83"/>
      <c r="G69" s="19"/>
      <c r="H69" s="90"/>
      <c r="I69" s="87"/>
      <c r="J69" s="18"/>
      <c r="K69" s="45"/>
      <c r="L69" s="98"/>
      <c r="M69" s="44"/>
      <c r="N69" s="45"/>
      <c r="O69" s="45"/>
      <c r="P69" s="18"/>
      <c r="Q69" s="21"/>
      <c r="R69" s="106"/>
      <c r="S69" s="106"/>
      <c r="T69" s="18"/>
      <c r="U69" s="18"/>
      <c r="V69" s="15" t="s">
        <v>101</v>
      </c>
      <c r="W69" s="15">
        <v>44172</v>
      </c>
      <c r="X69" s="28">
        <v>12943</v>
      </c>
      <c r="Y69" s="15" t="s">
        <v>218</v>
      </c>
      <c r="Z69" s="29">
        <v>44197</v>
      </c>
      <c r="AA69" s="15">
        <v>44561</v>
      </c>
      <c r="AB69" s="30" t="s">
        <v>100</v>
      </c>
      <c r="AC69" s="30" t="s">
        <v>100</v>
      </c>
      <c r="AD69" s="108">
        <v>0</v>
      </c>
      <c r="AE69" s="108">
        <v>0</v>
      </c>
      <c r="AF69" s="30" t="s">
        <v>100</v>
      </c>
      <c r="AG69" s="30" t="s">
        <v>100</v>
      </c>
      <c r="AH69" s="108">
        <v>0</v>
      </c>
      <c r="AI69" s="114">
        <f t="shared" si="0"/>
        <v>0</v>
      </c>
      <c r="AJ69" s="118">
        <v>0</v>
      </c>
      <c r="AK69" s="118">
        <v>0</v>
      </c>
      <c r="AL69" s="125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18"/>
    </row>
    <row r="70" spans="1:60">
      <c r="A70" s="43"/>
      <c r="B70" s="18"/>
      <c r="C70" s="18"/>
      <c r="D70" s="18"/>
      <c r="E70" s="18"/>
      <c r="F70" s="83"/>
      <c r="G70" s="19"/>
      <c r="H70" s="90"/>
      <c r="I70" s="87"/>
      <c r="J70" s="18"/>
      <c r="K70" s="45"/>
      <c r="L70" s="98"/>
      <c r="M70" s="44"/>
      <c r="N70" s="45"/>
      <c r="O70" s="45"/>
      <c r="P70" s="18"/>
      <c r="Q70" s="21"/>
      <c r="R70" s="106"/>
      <c r="S70" s="106"/>
      <c r="T70" s="18"/>
      <c r="U70" s="18"/>
      <c r="V70" s="15" t="s">
        <v>103</v>
      </c>
      <c r="W70" s="15">
        <v>44536</v>
      </c>
      <c r="X70" s="28">
        <v>13187</v>
      </c>
      <c r="Y70" s="15" t="s">
        <v>269</v>
      </c>
      <c r="Z70" s="29">
        <v>44562</v>
      </c>
      <c r="AA70" s="15">
        <v>44926</v>
      </c>
      <c r="AB70" s="30" t="s">
        <v>100</v>
      </c>
      <c r="AC70" s="30" t="s">
        <v>100</v>
      </c>
      <c r="AD70" s="108">
        <v>0</v>
      </c>
      <c r="AE70" s="108">
        <v>0</v>
      </c>
      <c r="AF70" s="30" t="s">
        <v>100</v>
      </c>
      <c r="AG70" s="30" t="s">
        <v>100</v>
      </c>
      <c r="AH70" s="108">
        <v>0</v>
      </c>
      <c r="AI70" s="114">
        <f t="shared" si="0"/>
        <v>0</v>
      </c>
      <c r="AJ70" s="118">
        <v>61320</v>
      </c>
      <c r="AK70" s="118">
        <v>10220</v>
      </c>
      <c r="AL70" s="125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18"/>
    </row>
    <row r="71" spans="1:60">
      <c r="A71" s="43">
        <v>14</v>
      </c>
      <c r="B71" s="18" t="s">
        <v>450</v>
      </c>
      <c r="C71" s="18" t="s">
        <v>150</v>
      </c>
      <c r="D71" s="18" t="s">
        <v>142</v>
      </c>
      <c r="E71" s="18" t="s">
        <v>99</v>
      </c>
      <c r="F71" s="83" t="s">
        <v>153</v>
      </c>
      <c r="G71" s="44">
        <v>12437</v>
      </c>
      <c r="H71" s="90" t="s">
        <v>148</v>
      </c>
      <c r="I71" s="87" t="s">
        <v>154</v>
      </c>
      <c r="J71" s="18" t="s">
        <v>155</v>
      </c>
      <c r="K71" s="45">
        <v>43642</v>
      </c>
      <c r="L71" s="98">
        <v>528229.62</v>
      </c>
      <c r="M71" s="44">
        <v>12589</v>
      </c>
      <c r="N71" s="45">
        <v>43647</v>
      </c>
      <c r="O71" s="45">
        <v>43830</v>
      </c>
      <c r="P71" s="18" t="s">
        <v>434</v>
      </c>
      <c r="Q71" s="21" t="s">
        <v>100</v>
      </c>
      <c r="R71" s="106" t="s">
        <v>100</v>
      </c>
      <c r="S71" s="106" t="s">
        <v>100</v>
      </c>
      <c r="T71" s="18" t="s">
        <v>181</v>
      </c>
      <c r="U71" s="18" t="s">
        <v>100</v>
      </c>
      <c r="V71" s="22" t="s">
        <v>100</v>
      </c>
      <c r="W71" s="22" t="s">
        <v>100</v>
      </c>
      <c r="X71" s="22" t="s">
        <v>100</v>
      </c>
      <c r="Y71" s="22" t="s">
        <v>100</v>
      </c>
      <c r="Z71" s="22" t="s">
        <v>100</v>
      </c>
      <c r="AA71" s="22" t="s">
        <v>100</v>
      </c>
      <c r="AB71" s="22" t="s">
        <v>100</v>
      </c>
      <c r="AC71" s="22" t="s">
        <v>100</v>
      </c>
      <c r="AD71" s="108">
        <v>0</v>
      </c>
      <c r="AE71" s="108">
        <v>0</v>
      </c>
      <c r="AF71" s="30" t="s">
        <v>100</v>
      </c>
      <c r="AG71" s="30" t="s">
        <v>100</v>
      </c>
      <c r="AH71" s="108">
        <v>0</v>
      </c>
      <c r="AI71" s="114">
        <f t="shared" si="0"/>
        <v>528229.62</v>
      </c>
      <c r="AJ71" s="118">
        <v>528229.62</v>
      </c>
      <c r="AK71" s="118">
        <v>0</v>
      </c>
      <c r="AL71" s="125">
        <f>SUM(AJ71+AJ75+AJ76+AJ77+AJ78+AJ79+AJ80+AK80)</f>
        <v>4883355.57</v>
      </c>
      <c r="AM71" s="46" t="s">
        <v>138</v>
      </c>
      <c r="AN71" s="46" t="s">
        <v>151</v>
      </c>
      <c r="AO71" s="20" t="s">
        <v>152</v>
      </c>
      <c r="AP71" s="46" t="s">
        <v>151</v>
      </c>
      <c r="AQ71" s="46" t="s">
        <v>100</v>
      </c>
      <c r="AR71" s="46" t="s">
        <v>100</v>
      </c>
      <c r="AS71" s="46" t="s">
        <v>100</v>
      </c>
      <c r="AT71" s="46" t="s">
        <v>100</v>
      </c>
      <c r="AU71" s="46" t="s">
        <v>100</v>
      </c>
      <c r="AV71" s="46" t="s">
        <v>100</v>
      </c>
      <c r="AW71" s="46" t="s">
        <v>100</v>
      </c>
      <c r="AX71" s="46" t="s">
        <v>100</v>
      </c>
      <c r="AY71" s="46" t="s">
        <v>100</v>
      </c>
      <c r="AZ71" s="46" t="s">
        <v>100</v>
      </c>
      <c r="BA71" s="46" t="s">
        <v>100</v>
      </c>
      <c r="BB71" s="46" t="s">
        <v>100</v>
      </c>
      <c r="BC71" s="46" t="s">
        <v>100</v>
      </c>
      <c r="BD71" s="46" t="s">
        <v>100</v>
      </c>
      <c r="BE71" s="46" t="s">
        <v>100</v>
      </c>
      <c r="BF71" s="46" t="s">
        <v>100</v>
      </c>
      <c r="BG71" s="46" t="s">
        <v>100</v>
      </c>
      <c r="BH71" s="18" t="s">
        <v>100</v>
      </c>
    </row>
    <row r="72" spans="1:60">
      <c r="A72" s="43"/>
      <c r="B72" s="18"/>
      <c r="C72" s="18"/>
      <c r="D72" s="18"/>
      <c r="E72" s="18"/>
      <c r="F72" s="83"/>
      <c r="G72" s="44"/>
      <c r="H72" s="90"/>
      <c r="I72" s="87"/>
      <c r="J72" s="18"/>
      <c r="K72" s="45"/>
      <c r="L72" s="98"/>
      <c r="M72" s="44"/>
      <c r="N72" s="45"/>
      <c r="O72" s="45"/>
      <c r="P72" s="18"/>
      <c r="Q72" s="21"/>
      <c r="R72" s="106"/>
      <c r="S72" s="106"/>
      <c r="T72" s="18"/>
      <c r="U72" s="18"/>
      <c r="V72" s="22" t="s">
        <v>101</v>
      </c>
      <c r="W72" s="15">
        <v>43829</v>
      </c>
      <c r="X72" s="38">
        <v>12713</v>
      </c>
      <c r="Y72" s="22" t="s">
        <v>186</v>
      </c>
      <c r="Z72" s="15">
        <v>43831</v>
      </c>
      <c r="AA72" s="15">
        <v>44012</v>
      </c>
      <c r="AB72" s="22" t="s">
        <v>100</v>
      </c>
      <c r="AC72" s="22" t="s">
        <v>100</v>
      </c>
      <c r="AD72" s="108">
        <v>0</v>
      </c>
      <c r="AE72" s="108">
        <v>0</v>
      </c>
      <c r="AF72" s="30" t="s">
        <v>100</v>
      </c>
      <c r="AG72" s="30" t="s">
        <v>100</v>
      </c>
      <c r="AH72" s="108">
        <v>0</v>
      </c>
      <c r="AI72" s="114">
        <f t="shared" si="0"/>
        <v>0</v>
      </c>
      <c r="AJ72" s="118">
        <v>0</v>
      </c>
      <c r="AK72" s="118">
        <v>0</v>
      </c>
      <c r="AL72" s="125"/>
      <c r="AM72" s="46"/>
      <c r="AN72" s="46"/>
      <c r="AO72" s="20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18"/>
    </row>
    <row r="73" spans="1:60">
      <c r="A73" s="43"/>
      <c r="B73" s="18"/>
      <c r="C73" s="18"/>
      <c r="D73" s="18"/>
      <c r="E73" s="18"/>
      <c r="F73" s="83"/>
      <c r="G73" s="44"/>
      <c r="H73" s="90"/>
      <c r="I73" s="87"/>
      <c r="J73" s="18"/>
      <c r="K73" s="45"/>
      <c r="L73" s="98"/>
      <c r="M73" s="44"/>
      <c r="N73" s="45"/>
      <c r="O73" s="45"/>
      <c r="P73" s="18"/>
      <c r="Q73" s="21"/>
      <c r="R73" s="106"/>
      <c r="S73" s="106"/>
      <c r="T73" s="18"/>
      <c r="U73" s="18"/>
      <c r="V73" s="22" t="s">
        <v>103</v>
      </c>
      <c r="W73" s="15">
        <v>44011</v>
      </c>
      <c r="X73" s="38">
        <v>12831</v>
      </c>
      <c r="Y73" s="22" t="s">
        <v>187</v>
      </c>
      <c r="Z73" s="15">
        <v>44013</v>
      </c>
      <c r="AA73" s="15">
        <v>44196</v>
      </c>
      <c r="AB73" s="22" t="s">
        <v>100</v>
      </c>
      <c r="AC73" s="22" t="s">
        <v>100</v>
      </c>
      <c r="AD73" s="108">
        <v>0</v>
      </c>
      <c r="AE73" s="108">
        <v>0</v>
      </c>
      <c r="AF73" s="30" t="s">
        <v>100</v>
      </c>
      <c r="AG73" s="30" t="s">
        <v>100</v>
      </c>
      <c r="AH73" s="108">
        <v>0</v>
      </c>
      <c r="AI73" s="114">
        <f t="shared" si="0"/>
        <v>0</v>
      </c>
      <c r="AJ73" s="118">
        <v>0</v>
      </c>
      <c r="AK73" s="118">
        <v>0</v>
      </c>
      <c r="AL73" s="125"/>
      <c r="AM73" s="46"/>
      <c r="AN73" s="46"/>
      <c r="AO73" s="20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18"/>
    </row>
    <row r="74" spans="1:60">
      <c r="A74" s="43"/>
      <c r="B74" s="18"/>
      <c r="C74" s="18"/>
      <c r="D74" s="18"/>
      <c r="E74" s="18"/>
      <c r="F74" s="83"/>
      <c r="G74" s="44"/>
      <c r="H74" s="90"/>
      <c r="I74" s="87"/>
      <c r="J74" s="18"/>
      <c r="K74" s="45"/>
      <c r="L74" s="98"/>
      <c r="M74" s="44"/>
      <c r="N74" s="45"/>
      <c r="O74" s="45"/>
      <c r="P74" s="18"/>
      <c r="Q74" s="21"/>
      <c r="R74" s="106"/>
      <c r="S74" s="106"/>
      <c r="T74" s="18"/>
      <c r="U74" s="18"/>
      <c r="V74" s="22" t="s">
        <v>104</v>
      </c>
      <c r="W74" s="15">
        <v>44091</v>
      </c>
      <c r="X74" s="38">
        <v>12887</v>
      </c>
      <c r="Y74" s="22" t="s">
        <v>107</v>
      </c>
      <c r="Z74" s="15">
        <v>44105</v>
      </c>
      <c r="AA74" s="15">
        <v>44196</v>
      </c>
      <c r="AB74" s="16" t="s">
        <v>188</v>
      </c>
      <c r="AC74" s="22" t="s">
        <v>100</v>
      </c>
      <c r="AD74" s="108">
        <v>4264.8</v>
      </c>
      <c r="AE74" s="108">
        <v>0</v>
      </c>
      <c r="AF74" s="30" t="s">
        <v>100</v>
      </c>
      <c r="AG74" s="30" t="s">
        <v>100</v>
      </c>
      <c r="AH74" s="108">
        <v>0</v>
      </c>
      <c r="AI74" s="114">
        <f t="shared" si="0"/>
        <v>4264.8</v>
      </c>
      <c r="AJ74" s="118">
        <v>0</v>
      </c>
      <c r="AK74" s="118">
        <v>0</v>
      </c>
      <c r="AL74" s="125"/>
      <c r="AM74" s="46"/>
      <c r="AN74" s="46"/>
      <c r="AO74" s="20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18"/>
    </row>
    <row r="75" spans="1:60">
      <c r="A75" s="43"/>
      <c r="B75" s="18"/>
      <c r="C75" s="18"/>
      <c r="D75" s="18"/>
      <c r="E75" s="18"/>
      <c r="F75" s="83"/>
      <c r="G75" s="44"/>
      <c r="H75" s="90"/>
      <c r="I75" s="87"/>
      <c r="J75" s="18"/>
      <c r="K75" s="45"/>
      <c r="L75" s="98"/>
      <c r="M75" s="44"/>
      <c r="N75" s="45"/>
      <c r="O75" s="45"/>
      <c r="P75" s="18"/>
      <c r="Q75" s="21"/>
      <c r="R75" s="106"/>
      <c r="S75" s="106"/>
      <c r="T75" s="18"/>
      <c r="U75" s="18"/>
      <c r="V75" s="22" t="s">
        <v>105</v>
      </c>
      <c r="W75" s="15">
        <v>44095</v>
      </c>
      <c r="X75" s="38">
        <v>12894</v>
      </c>
      <c r="Y75" s="22" t="s">
        <v>189</v>
      </c>
      <c r="Z75" s="15">
        <v>44013</v>
      </c>
      <c r="AA75" s="15">
        <v>44196</v>
      </c>
      <c r="AB75" s="16" t="s">
        <v>190</v>
      </c>
      <c r="AC75" s="22" t="s">
        <v>100</v>
      </c>
      <c r="AD75" s="108">
        <v>15622.06</v>
      </c>
      <c r="AE75" s="108">
        <v>0</v>
      </c>
      <c r="AF75" s="29">
        <v>44169</v>
      </c>
      <c r="AG75" s="30" t="s">
        <v>100</v>
      </c>
      <c r="AH75" s="108">
        <v>64418.27</v>
      </c>
      <c r="AI75" s="114">
        <f t="shared" si="0"/>
        <v>80040.33</v>
      </c>
      <c r="AJ75" s="118">
        <v>1223608.0900000001</v>
      </c>
      <c r="AK75" s="118">
        <v>0</v>
      </c>
      <c r="AL75" s="125"/>
      <c r="AM75" s="46"/>
      <c r="AN75" s="46"/>
      <c r="AO75" s="20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18"/>
    </row>
    <row r="76" spans="1:60">
      <c r="A76" s="43"/>
      <c r="B76" s="18"/>
      <c r="C76" s="18"/>
      <c r="D76" s="18"/>
      <c r="E76" s="18"/>
      <c r="F76" s="83"/>
      <c r="G76" s="44"/>
      <c r="H76" s="90"/>
      <c r="I76" s="87"/>
      <c r="J76" s="18"/>
      <c r="K76" s="45"/>
      <c r="L76" s="98"/>
      <c r="M76" s="44"/>
      <c r="N76" s="45"/>
      <c r="O76" s="45"/>
      <c r="P76" s="18"/>
      <c r="Q76" s="21"/>
      <c r="R76" s="106"/>
      <c r="S76" s="106"/>
      <c r="T76" s="18"/>
      <c r="U76" s="18"/>
      <c r="V76" s="22" t="s">
        <v>228</v>
      </c>
      <c r="W76" s="15">
        <v>44197</v>
      </c>
      <c r="X76" s="38">
        <v>12954</v>
      </c>
      <c r="Y76" s="22" t="s">
        <v>229</v>
      </c>
      <c r="Z76" s="15">
        <v>44197</v>
      </c>
      <c r="AA76" s="15">
        <v>44377</v>
      </c>
      <c r="AB76" s="16" t="s">
        <v>100</v>
      </c>
      <c r="AC76" s="22" t="s">
        <v>100</v>
      </c>
      <c r="AD76" s="108">
        <v>0</v>
      </c>
      <c r="AE76" s="108">
        <v>0</v>
      </c>
      <c r="AF76" s="29" t="s">
        <v>100</v>
      </c>
      <c r="AG76" s="30" t="s">
        <v>100</v>
      </c>
      <c r="AH76" s="108">
        <v>0</v>
      </c>
      <c r="AI76" s="114">
        <f t="shared" si="0"/>
        <v>0</v>
      </c>
      <c r="AJ76" s="118">
        <v>536475.65</v>
      </c>
      <c r="AK76" s="118">
        <v>0</v>
      </c>
      <c r="AL76" s="125"/>
      <c r="AM76" s="46"/>
      <c r="AN76" s="46"/>
      <c r="AO76" s="20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18"/>
    </row>
    <row r="77" spans="1:60">
      <c r="A77" s="43"/>
      <c r="B77" s="18"/>
      <c r="C77" s="18"/>
      <c r="D77" s="18"/>
      <c r="E77" s="18"/>
      <c r="F77" s="83"/>
      <c r="G77" s="44"/>
      <c r="H77" s="90"/>
      <c r="I77" s="87"/>
      <c r="J77" s="18"/>
      <c r="K77" s="45"/>
      <c r="L77" s="98"/>
      <c r="M77" s="44"/>
      <c r="N77" s="45"/>
      <c r="O77" s="45"/>
      <c r="P77" s="18"/>
      <c r="Q77" s="21"/>
      <c r="R77" s="106"/>
      <c r="S77" s="106"/>
      <c r="T77" s="18"/>
      <c r="U77" s="18"/>
      <c r="V77" s="22" t="s">
        <v>230</v>
      </c>
      <c r="W77" s="15">
        <v>44369</v>
      </c>
      <c r="X77" s="38">
        <v>13071</v>
      </c>
      <c r="Y77" s="22" t="s">
        <v>229</v>
      </c>
      <c r="Z77" s="15">
        <v>44378</v>
      </c>
      <c r="AA77" s="15">
        <v>44561</v>
      </c>
      <c r="AB77" s="16" t="s">
        <v>100</v>
      </c>
      <c r="AC77" s="22" t="s">
        <v>100</v>
      </c>
      <c r="AD77" s="108">
        <v>0</v>
      </c>
      <c r="AE77" s="108">
        <v>0</v>
      </c>
      <c r="AF77" s="30" t="s">
        <v>100</v>
      </c>
      <c r="AG77" s="30" t="s">
        <v>100</v>
      </c>
      <c r="AH77" s="108">
        <v>0</v>
      </c>
      <c r="AI77" s="114">
        <f t="shared" si="0"/>
        <v>0</v>
      </c>
      <c r="AJ77" s="118">
        <v>751065.91</v>
      </c>
      <c r="AK77" s="118">
        <v>0</v>
      </c>
      <c r="AL77" s="125"/>
      <c r="AM77" s="46"/>
      <c r="AN77" s="46"/>
      <c r="AO77" s="20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18"/>
    </row>
    <row r="78" spans="1:60">
      <c r="A78" s="43"/>
      <c r="B78" s="18"/>
      <c r="C78" s="18"/>
      <c r="D78" s="18"/>
      <c r="E78" s="18"/>
      <c r="F78" s="83"/>
      <c r="G78" s="44"/>
      <c r="H78" s="90"/>
      <c r="I78" s="87"/>
      <c r="J78" s="18"/>
      <c r="K78" s="45"/>
      <c r="L78" s="98"/>
      <c r="M78" s="44"/>
      <c r="N78" s="45"/>
      <c r="O78" s="45"/>
      <c r="P78" s="18"/>
      <c r="Q78" s="21"/>
      <c r="R78" s="106"/>
      <c r="S78" s="106"/>
      <c r="T78" s="18"/>
      <c r="U78" s="18"/>
      <c r="V78" s="22" t="s">
        <v>270</v>
      </c>
      <c r="W78" s="15">
        <v>44559</v>
      </c>
      <c r="X78" s="38">
        <v>13195</v>
      </c>
      <c r="Y78" s="22" t="s">
        <v>271</v>
      </c>
      <c r="Z78" s="15">
        <v>44562</v>
      </c>
      <c r="AA78" s="15">
        <v>44742</v>
      </c>
      <c r="AB78" s="16" t="s">
        <v>100</v>
      </c>
      <c r="AC78" s="22" t="s">
        <v>100</v>
      </c>
      <c r="AD78" s="108">
        <v>0</v>
      </c>
      <c r="AE78" s="108">
        <v>0</v>
      </c>
      <c r="AF78" s="30" t="s">
        <v>100</v>
      </c>
      <c r="AG78" s="30" t="s">
        <v>100</v>
      </c>
      <c r="AH78" s="108">
        <v>0</v>
      </c>
      <c r="AI78" s="114">
        <f t="shared" si="0"/>
        <v>0</v>
      </c>
      <c r="AJ78" s="118">
        <v>579002.68000000005</v>
      </c>
      <c r="AK78" s="118">
        <v>0</v>
      </c>
      <c r="AL78" s="125"/>
      <c r="AM78" s="46"/>
      <c r="AN78" s="46"/>
      <c r="AO78" s="20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18"/>
    </row>
    <row r="79" spans="1:60">
      <c r="A79" s="43"/>
      <c r="B79" s="18"/>
      <c r="C79" s="18"/>
      <c r="D79" s="18"/>
      <c r="E79" s="18"/>
      <c r="F79" s="83"/>
      <c r="G79" s="44"/>
      <c r="H79" s="90"/>
      <c r="I79" s="87"/>
      <c r="J79" s="18"/>
      <c r="K79" s="45"/>
      <c r="L79" s="98"/>
      <c r="M79" s="44"/>
      <c r="N79" s="45"/>
      <c r="O79" s="45"/>
      <c r="P79" s="18"/>
      <c r="Q79" s="21"/>
      <c r="R79" s="106"/>
      <c r="S79" s="106"/>
      <c r="T79" s="18"/>
      <c r="U79" s="18"/>
      <c r="V79" s="22" t="s">
        <v>272</v>
      </c>
      <c r="W79" s="15">
        <v>44650</v>
      </c>
      <c r="X79" s="38">
        <v>13272</v>
      </c>
      <c r="Y79" s="22" t="s">
        <v>107</v>
      </c>
      <c r="Z79" s="15">
        <v>44562</v>
      </c>
      <c r="AA79" s="15">
        <v>44742</v>
      </c>
      <c r="AB79" s="16" t="s">
        <v>274</v>
      </c>
      <c r="AC79" s="22" t="s">
        <v>100</v>
      </c>
      <c r="AD79" s="108">
        <v>6858.87</v>
      </c>
      <c r="AE79" s="108">
        <v>0</v>
      </c>
      <c r="AF79" s="30" t="s">
        <v>100</v>
      </c>
      <c r="AG79" s="30" t="s">
        <v>100</v>
      </c>
      <c r="AH79" s="108">
        <v>0</v>
      </c>
      <c r="AI79" s="114">
        <f t="shared" si="0"/>
        <v>6858.87</v>
      </c>
      <c r="AJ79" s="118">
        <v>212900.92</v>
      </c>
      <c r="AK79" s="118">
        <v>0</v>
      </c>
      <c r="AL79" s="125"/>
      <c r="AM79" s="46"/>
      <c r="AN79" s="46"/>
      <c r="AO79" s="20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18"/>
    </row>
    <row r="80" spans="1:60">
      <c r="A80" s="43"/>
      <c r="B80" s="18"/>
      <c r="C80" s="18"/>
      <c r="D80" s="18"/>
      <c r="E80" s="18"/>
      <c r="F80" s="83"/>
      <c r="G80" s="44"/>
      <c r="H80" s="90"/>
      <c r="I80" s="87"/>
      <c r="J80" s="18"/>
      <c r="K80" s="45"/>
      <c r="L80" s="98"/>
      <c r="M80" s="44"/>
      <c r="N80" s="45"/>
      <c r="O80" s="45"/>
      <c r="P80" s="18"/>
      <c r="Q80" s="21"/>
      <c r="R80" s="106"/>
      <c r="S80" s="106"/>
      <c r="T80" s="18"/>
      <c r="U80" s="18"/>
      <c r="V80" s="22" t="s">
        <v>273</v>
      </c>
      <c r="W80" s="15">
        <v>44739</v>
      </c>
      <c r="X80" s="38">
        <v>13317</v>
      </c>
      <c r="Y80" s="22" t="s">
        <v>229</v>
      </c>
      <c r="Z80" s="15">
        <v>44743</v>
      </c>
      <c r="AA80" s="15">
        <v>44926</v>
      </c>
      <c r="AB80" s="16" t="s">
        <v>100</v>
      </c>
      <c r="AC80" s="22" t="s">
        <v>100</v>
      </c>
      <c r="AD80" s="108">
        <v>0</v>
      </c>
      <c r="AE80" s="108">
        <v>0</v>
      </c>
      <c r="AF80" s="30" t="s">
        <v>100</v>
      </c>
      <c r="AG80" s="30" t="s">
        <v>100</v>
      </c>
      <c r="AH80" s="108">
        <v>0</v>
      </c>
      <c r="AI80" s="114">
        <f t="shared" si="0"/>
        <v>0</v>
      </c>
      <c r="AJ80" s="118">
        <v>684924</v>
      </c>
      <c r="AK80" s="118">
        <f>122382.9+122382.9+122382.9</f>
        <v>367148.69999999995</v>
      </c>
      <c r="AL80" s="125"/>
      <c r="AM80" s="46"/>
      <c r="AN80" s="46"/>
      <c r="AO80" s="20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18"/>
    </row>
    <row r="81" spans="1:60">
      <c r="A81" s="43">
        <v>15</v>
      </c>
      <c r="B81" s="18" t="s">
        <v>451</v>
      </c>
      <c r="C81" s="18" t="s">
        <v>308</v>
      </c>
      <c r="D81" s="18" t="s">
        <v>142</v>
      </c>
      <c r="E81" s="18" t="s">
        <v>99</v>
      </c>
      <c r="F81" s="83" t="s">
        <v>309</v>
      </c>
      <c r="G81" s="44">
        <v>12935</v>
      </c>
      <c r="H81" s="90" t="s">
        <v>310</v>
      </c>
      <c r="I81" s="87" t="s">
        <v>154</v>
      </c>
      <c r="J81" s="18" t="s">
        <v>155</v>
      </c>
      <c r="K81" s="45">
        <v>44725</v>
      </c>
      <c r="L81" s="98">
        <v>296849.09999999998</v>
      </c>
      <c r="M81" s="44">
        <v>13309</v>
      </c>
      <c r="N81" s="45">
        <v>44725</v>
      </c>
      <c r="O81" s="45">
        <v>44847</v>
      </c>
      <c r="P81" s="18" t="s">
        <v>434</v>
      </c>
      <c r="Q81" s="21" t="s">
        <v>100</v>
      </c>
      <c r="R81" s="106" t="s">
        <v>100</v>
      </c>
      <c r="S81" s="106" t="s">
        <v>100</v>
      </c>
      <c r="T81" s="18" t="s">
        <v>181</v>
      </c>
      <c r="U81" s="18" t="s">
        <v>100</v>
      </c>
      <c r="V81" s="22" t="s">
        <v>100</v>
      </c>
      <c r="W81" s="15" t="s">
        <v>100</v>
      </c>
      <c r="X81" s="15" t="s">
        <v>100</v>
      </c>
      <c r="Y81" s="15" t="s">
        <v>100</v>
      </c>
      <c r="Z81" s="15" t="s">
        <v>100</v>
      </c>
      <c r="AA81" s="15" t="s">
        <v>100</v>
      </c>
      <c r="AB81" s="15" t="s">
        <v>100</v>
      </c>
      <c r="AC81" s="15" t="s">
        <v>100</v>
      </c>
      <c r="AD81" s="108">
        <v>0</v>
      </c>
      <c r="AE81" s="108">
        <v>0</v>
      </c>
      <c r="AF81" s="15" t="s">
        <v>100</v>
      </c>
      <c r="AG81" s="15" t="s">
        <v>100</v>
      </c>
      <c r="AH81" s="108">
        <v>0</v>
      </c>
      <c r="AI81" s="114">
        <f t="shared" si="0"/>
        <v>296849.09999999998</v>
      </c>
      <c r="AJ81" s="118">
        <v>257269.22</v>
      </c>
      <c r="AK81" s="118">
        <v>0</v>
      </c>
      <c r="AL81" s="98">
        <f>AJ81+AJ82+AK82</f>
        <v>843293.12</v>
      </c>
      <c r="AM81" s="46" t="s">
        <v>292</v>
      </c>
      <c r="AN81" s="46" t="s">
        <v>312</v>
      </c>
      <c r="AO81" s="20" t="s">
        <v>311</v>
      </c>
      <c r="AP81" s="46" t="s">
        <v>312</v>
      </c>
      <c r="AQ81" s="46" t="s">
        <v>100</v>
      </c>
      <c r="AR81" s="46" t="s">
        <v>100</v>
      </c>
      <c r="AS81" s="46" t="s">
        <v>100</v>
      </c>
      <c r="AT81" s="46" t="s">
        <v>100</v>
      </c>
      <c r="AU81" s="46" t="s">
        <v>100</v>
      </c>
      <c r="AV81" s="46" t="s">
        <v>100</v>
      </c>
      <c r="AW81" s="46" t="s">
        <v>100</v>
      </c>
      <c r="AX81" s="46" t="s">
        <v>100</v>
      </c>
      <c r="AY81" s="46" t="s">
        <v>100</v>
      </c>
      <c r="AZ81" s="46" t="s">
        <v>100</v>
      </c>
      <c r="BA81" s="46" t="s">
        <v>100</v>
      </c>
      <c r="BB81" s="46" t="s">
        <v>100</v>
      </c>
      <c r="BC81" s="46" t="s">
        <v>100</v>
      </c>
      <c r="BD81" s="46" t="s">
        <v>100</v>
      </c>
      <c r="BE81" s="46" t="s">
        <v>100</v>
      </c>
      <c r="BF81" s="46" t="s">
        <v>100</v>
      </c>
      <c r="BG81" s="46" t="s">
        <v>100</v>
      </c>
      <c r="BH81" s="18" t="s">
        <v>100</v>
      </c>
    </row>
    <row r="82" spans="1:60">
      <c r="A82" s="43"/>
      <c r="B82" s="18"/>
      <c r="C82" s="18"/>
      <c r="D82" s="18"/>
      <c r="E82" s="18"/>
      <c r="F82" s="83"/>
      <c r="G82" s="44"/>
      <c r="H82" s="90"/>
      <c r="I82" s="87"/>
      <c r="J82" s="18"/>
      <c r="K82" s="45"/>
      <c r="L82" s="98"/>
      <c r="M82" s="44"/>
      <c r="N82" s="45"/>
      <c r="O82" s="45"/>
      <c r="P82" s="18"/>
      <c r="Q82" s="21"/>
      <c r="R82" s="106"/>
      <c r="S82" s="106"/>
      <c r="T82" s="18"/>
      <c r="U82" s="18"/>
      <c r="V82" s="47" t="s">
        <v>101</v>
      </c>
      <c r="W82" s="15">
        <v>44847</v>
      </c>
      <c r="X82" s="38">
        <v>13390</v>
      </c>
      <c r="Y82" s="22" t="s">
        <v>313</v>
      </c>
      <c r="Z82" s="15" t="s">
        <v>100</v>
      </c>
      <c r="AA82" s="15" t="s">
        <v>100</v>
      </c>
      <c r="AB82" s="16" t="s">
        <v>100</v>
      </c>
      <c r="AC82" s="22" t="s">
        <v>100</v>
      </c>
      <c r="AD82" s="108">
        <v>0</v>
      </c>
      <c r="AE82" s="108">
        <v>0</v>
      </c>
      <c r="AF82" s="15" t="s">
        <v>100</v>
      </c>
      <c r="AG82" s="15" t="s">
        <v>100</v>
      </c>
      <c r="AH82" s="108">
        <v>0</v>
      </c>
      <c r="AI82" s="114">
        <f t="shared" si="0"/>
        <v>0</v>
      </c>
      <c r="AJ82" s="118">
        <v>289174.8</v>
      </c>
      <c r="AK82" s="118">
        <f>98949.7+98949.7+98949.7</f>
        <v>296849.09999999998</v>
      </c>
      <c r="AL82" s="98"/>
      <c r="AM82" s="46"/>
      <c r="AN82" s="46"/>
      <c r="AO82" s="20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18"/>
    </row>
    <row r="83" spans="1:60">
      <c r="A83" s="43">
        <v>16</v>
      </c>
      <c r="B83" s="18" t="s">
        <v>437</v>
      </c>
      <c r="C83" s="18" t="s">
        <v>156</v>
      </c>
      <c r="D83" s="18" t="s">
        <v>444</v>
      </c>
      <c r="E83" s="18" t="s">
        <v>209</v>
      </c>
      <c r="F83" s="83" t="s">
        <v>158</v>
      </c>
      <c r="G83" s="44">
        <v>12558</v>
      </c>
      <c r="H83" s="90" t="s">
        <v>159</v>
      </c>
      <c r="I83" s="87" t="s">
        <v>160</v>
      </c>
      <c r="J83" s="18" t="s">
        <v>161</v>
      </c>
      <c r="K83" s="45">
        <v>43622</v>
      </c>
      <c r="L83" s="98">
        <v>300000</v>
      </c>
      <c r="M83" s="44">
        <v>12570</v>
      </c>
      <c r="N83" s="45">
        <v>43622</v>
      </c>
      <c r="O83" s="45">
        <v>43988</v>
      </c>
      <c r="P83" s="18" t="s">
        <v>431</v>
      </c>
      <c r="Q83" s="21" t="s">
        <v>100</v>
      </c>
      <c r="R83" s="106" t="s">
        <v>100</v>
      </c>
      <c r="S83" s="106" t="s">
        <v>100</v>
      </c>
      <c r="T83" s="18" t="s">
        <v>98</v>
      </c>
      <c r="U83" s="18" t="s">
        <v>100</v>
      </c>
      <c r="V83" s="22" t="s">
        <v>100</v>
      </c>
      <c r="W83" s="22" t="s">
        <v>100</v>
      </c>
      <c r="X83" s="22" t="s">
        <v>100</v>
      </c>
      <c r="Y83" s="22" t="s">
        <v>100</v>
      </c>
      <c r="Z83" s="22" t="s">
        <v>100</v>
      </c>
      <c r="AA83" s="22" t="s">
        <v>100</v>
      </c>
      <c r="AB83" s="22" t="s">
        <v>100</v>
      </c>
      <c r="AC83" s="22" t="s">
        <v>100</v>
      </c>
      <c r="AD83" s="108">
        <v>0</v>
      </c>
      <c r="AE83" s="108">
        <v>0</v>
      </c>
      <c r="AF83" s="30" t="s">
        <v>100</v>
      </c>
      <c r="AG83" s="30" t="s">
        <v>100</v>
      </c>
      <c r="AH83" s="108">
        <v>0</v>
      </c>
      <c r="AI83" s="114">
        <f t="shared" ref="AI83:AI124" si="1">L83-AE83+AD83+AH83</f>
        <v>300000</v>
      </c>
      <c r="AJ83" s="118">
        <f>12377.44</f>
        <v>12377.44</v>
      </c>
      <c r="AK83" s="118">
        <v>0</v>
      </c>
      <c r="AL83" s="125">
        <f>AJ83+AJ84+AJ85+AJ86+AK86</f>
        <v>780707.22</v>
      </c>
      <c r="AM83" s="46" t="s">
        <v>100</v>
      </c>
      <c r="AN83" s="46" t="s">
        <v>100</v>
      </c>
      <c r="AO83" s="46" t="s">
        <v>100</v>
      </c>
      <c r="AP83" s="46" t="s">
        <v>100</v>
      </c>
      <c r="AQ83" s="46" t="s">
        <v>157</v>
      </c>
      <c r="AR83" s="18" t="s">
        <v>163</v>
      </c>
      <c r="AS83" s="46" t="s">
        <v>162</v>
      </c>
      <c r="AT83" s="46" t="s">
        <v>162</v>
      </c>
      <c r="AU83" s="46" t="s">
        <v>100</v>
      </c>
      <c r="AV83" s="46" t="s">
        <v>100</v>
      </c>
      <c r="AW83" s="46" t="s">
        <v>100</v>
      </c>
      <c r="AX83" s="46" t="s">
        <v>100</v>
      </c>
      <c r="AY83" s="46" t="s">
        <v>100</v>
      </c>
      <c r="AZ83" s="46" t="s">
        <v>100</v>
      </c>
      <c r="BA83" s="46" t="s">
        <v>100</v>
      </c>
      <c r="BB83" s="46" t="s">
        <v>100</v>
      </c>
      <c r="BC83" s="46" t="s">
        <v>100</v>
      </c>
      <c r="BD83" s="46" t="s">
        <v>100</v>
      </c>
      <c r="BE83" s="46" t="s">
        <v>100</v>
      </c>
      <c r="BF83" s="46" t="s">
        <v>100</v>
      </c>
      <c r="BG83" s="46" t="s">
        <v>100</v>
      </c>
      <c r="BH83" s="18" t="s">
        <v>100</v>
      </c>
    </row>
    <row r="84" spans="1:60">
      <c r="A84" s="43"/>
      <c r="B84" s="18"/>
      <c r="C84" s="18"/>
      <c r="D84" s="18"/>
      <c r="E84" s="18"/>
      <c r="F84" s="83"/>
      <c r="G84" s="44"/>
      <c r="H84" s="90"/>
      <c r="I84" s="87"/>
      <c r="J84" s="18"/>
      <c r="K84" s="45"/>
      <c r="L84" s="98"/>
      <c r="M84" s="44"/>
      <c r="N84" s="45"/>
      <c r="O84" s="45"/>
      <c r="P84" s="18"/>
      <c r="Q84" s="21"/>
      <c r="R84" s="106"/>
      <c r="S84" s="106"/>
      <c r="T84" s="18"/>
      <c r="U84" s="18"/>
      <c r="V84" s="22" t="s">
        <v>101</v>
      </c>
      <c r="W84" s="15">
        <v>43986</v>
      </c>
      <c r="X84" s="38">
        <v>12822</v>
      </c>
      <c r="Y84" s="22" t="s">
        <v>268</v>
      </c>
      <c r="Z84" s="15">
        <v>43989</v>
      </c>
      <c r="AA84" s="15">
        <v>44196</v>
      </c>
      <c r="AB84" s="22" t="s">
        <v>100</v>
      </c>
      <c r="AC84" s="22" t="s">
        <v>100</v>
      </c>
      <c r="AD84" s="108">
        <v>0</v>
      </c>
      <c r="AE84" s="108">
        <v>0</v>
      </c>
      <c r="AF84" s="30" t="s">
        <v>100</v>
      </c>
      <c r="AG84" s="30" t="s">
        <v>100</v>
      </c>
      <c r="AH84" s="108">
        <v>0</v>
      </c>
      <c r="AI84" s="114">
        <f t="shared" si="1"/>
        <v>0</v>
      </c>
      <c r="AJ84" s="118">
        <v>114771.49</v>
      </c>
      <c r="AK84" s="118">
        <v>0</v>
      </c>
      <c r="AL84" s="125"/>
      <c r="AM84" s="46"/>
      <c r="AN84" s="46"/>
      <c r="AO84" s="46"/>
      <c r="AP84" s="46"/>
      <c r="AQ84" s="46"/>
      <c r="AR84" s="18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18"/>
    </row>
    <row r="85" spans="1:60">
      <c r="A85" s="43"/>
      <c r="B85" s="18"/>
      <c r="C85" s="18"/>
      <c r="D85" s="18"/>
      <c r="E85" s="18"/>
      <c r="F85" s="83"/>
      <c r="G85" s="44"/>
      <c r="H85" s="90"/>
      <c r="I85" s="87"/>
      <c r="J85" s="18"/>
      <c r="K85" s="45"/>
      <c r="L85" s="98"/>
      <c r="M85" s="44"/>
      <c r="N85" s="45"/>
      <c r="O85" s="45"/>
      <c r="P85" s="18"/>
      <c r="Q85" s="21"/>
      <c r="R85" s="106"/>
      <c r="S85" s="106"/>
      <c r="T85" s="18"/>
      <c r="U85" s="18"/>
      <c r="V85" s="22" t="s">
        <v>103</v>
      </c>
      <c r="W85" s="15">
        <v>44483</v>
      </c>
      <c r="X85" s="38">
        <v>12939</v>
      </c>
      <c r="Y85" s="22" t="s">
        <v>249</v>
      </c>
      <c r="Z85" s="15">
        <v>44483</v>
      </c>
      <c r="AA85" s="15">
        <v>44848</v>
      </c>
      <c r="AB85" s="22" t="s">
        <v>100</v>
      </c>
      <c r="AC85" s="22" t="s">
        <v>100</v>
      </c>
      <c r="AD85" s="108">
        <v>0</v>
      </c>
      <c r="AE85" s="108">
        <v>0</v>
      </c>
      <c r="AF85" s="30" t="s">
        <v>100</v>
      </c>
      <c r="AG85" s="30" t="s">
        <v>100</v>
      </c>
      <c r="AH85" s="108">
        <v>0</v>
      </c>
      <c r="AI85" s="114">
        <f t="shared" si="1"/>
        <v>0</v>
      </c>
      <c r="AJ85" s="118">
        <f>106654.86+46600.08</f>
        <v>153254.94</v>
      </c>
      <c r="AK85" s="118">
        <v>0</v>
      </c>
      <c r="AL85" s="125"/>
      <c r="AM85" s="46"/>
      <c r="AN85" s="46"/>
      <c r="AO85" s="46"/>
      <c r="AP85" s="46"/>
      <c r="AQ85" s="46"/>
      <c r="AR85" s="18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18"/>
    </row>
    <row r="86" spans="1:60">
      <c r="A86" s="43"/>
      <c r="B86" s="18"/>
      <c r="C86" s="18"/>
      <c r="D86" s="18"/>
      <c r="E86" s="18"/>
      <c r="F86" s="83"/>
      <c r="G86" s="44"/>
      <c r="H86" s="90"/>
      <c r="I86" s="87"/>
      <c r="J86" s="18"/>
      <c r="K86" s="45"/>
      <c r="L86" s="98"/>
      <c r="M86" s="44"/>
      <c r="N86" s="45"/>
      <c r="O86" s="45"/>
      <c r="P86" s="18"/>
      <c r="Q86" s="21"/>
      <c r="R86" s="106"/>
      <c r="S86" s="106"/>
      <c r="T86" s="18"/>
      <c r="U86" s="18"/>
      <c r="V86" s="22" t="s">
        <v>103</v>
      </c>
      <c r="W86" s="15">
        <v>44848</v>
      </c>
      <c r="X86" s="38">
        <v>13390</v>
      </c>
      <c r="Y86" s="22" t="s">
        <v>303</v>
      </c>
      <c r="Z86" s="15">
        <v>44848</v>
      </c>
      <c r="AA86" s="15">
        <v>45213</v>
      </c>
      <c r="AB86" s="22" t="s">
        <v>100</v>
      </c>
      <c r="AC86" s="22" t="s">
        <v>100</v>
      </c>
      <c r="AD86" s="112">
        <v>0</v>
      </c>
      <c r="AE86" s="112">
        <v>0</v>
      </c>
      <c r="AF86" s="22" t="s">
        <v>100</v>
      </c>
      <c r="AG86" s="22" t="s">
        <v>100</v>
      </c>
      <c r="AH86" s="112">
        <v>0</v>
      </c>
      <c r="AI86" s="114">
        <f t="shared" si="1"/>
        <v>0</v>
      </c>
      <c r="AJ86" s="118">
        <f>286397.34+188669.67</f>
        <v>475067.01</v>
      </c>
      <c r="AK86" s="118">
        <v>25236.34</v>
      </c>
      <c r="AL86" s="125"/>
      <c r="AM86" s="46"/>
      <c r="AN86" s="46"/>
      <c r="AO86" s="46"/>
      <c r="AP86" s="46"/>
      <c r="AQ86" s="46"/>
      <c r="AR86" s="18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18"/>
    </row>
    <row r="87" spans="1:60">
      <c r="A87" s="43">
        <v>17</v>
      </c>
      <c r="B87" s="18" t="s">
        <v>440</v>
      </c>
      <c r="C87" s="18" t="s">
        <v>194</v>
      </c>
      <c r="D87" s="18" t="s">
        <v>97</v>
      </c>
      <c r="E87" s="18" t="s">
        <v>99</v>
      </c>
      <c r="F87" s="83" t="s">
        <v>164</v>
      </c>
      <c r="G87" s="44">
        <v>12612</v>
      </c>
      <c r="H87" s="90" t="s">
        <v>421</v>
      </c>
      <c r="I87" s="87" t="s">
        <v>165</v>
      </c>
      <c r="J87" s="18" t="s">
        <v>166</v>
      </c>
      <c r="K87" s="45">
        <v>43731</v>
      </c>
      <c r="L87" s="98">
        <v>489840</v>
      </c>
      <c r="M87" s="44">
        <v>12645</v>
      </c>
      <c r="N87" s="45">
        <v>43731</v>
      </c>
      <c r="O87" s="45">
        <v>44097</v>
      </c>
      <c r="P87" s="18" t="s">
        <v>436</v>
      </c>
      <c r="Q87" s="21" t="s">
        <v>100</v>
      </c>
      <c r="R87" s="106" t="s">
        <v>100</v>
      </c>
      <c r="S87" s="106" t="s">
        <v>100</v>
      </c>
      <c r="T87" s="18" t="s">
        <v>98</v>
      </c>
      <c r="U87" s="18" t="s">
        <v>100</v>
      </c>
      <c r="V87" s="22" t="s">
        <v>100</v>
      </c>
      <c r="W87" s="22" t="s">
        <v>100</v>
      </c>
      <c r="X87" s="22" t="s">
        <v>100</v>
      </c>
      <c r="Y87" s="22" t="s">
        <v>100</v>
      </c>
      <c r="Z87" s="22" t="s">
        <v>100</v>
      </c>
      <c r="AA87" s="22" t="s">
        <v>100</v>
      </c>
      <c r="AB87" s="22" t="s">
        <v>100</v>
      </c>
      <c r="AC87" s="22" t="s">
        <v>100</v>
      </c>
      <c r="AD87" s="108">
        <v>0</v>
      </c>
      <c r="AE87" s="108">
        <v>0</v>
      </c>
      <c r="AF87" s="30" t="s">
        <v>100</v>
      </c>
      <c r="AG87" s="30" t="s">
        <v>100</v>
      </c>
      <c r="AH87" s="108">
        <v>0</v>
      </c>
      <c r="AI87" s="114">
        <f t="shared" si="1"/>
        <v>489840</v>
      </c>
      <c r="AJ87" s="118">
        <v>44836.55</v>
      </c>
      <c r="AK87" s="118">
        <v>0</v>
      </c>
      <c r="AL87" s="125">
        <f>AJ87+AJ88+AJ90+AK90</f>
        <v>423565.87</v>
      </c>
      <c r="AM87" s="46" t="s">
        <v>100</v>
      </c>
      <c r="AN87" s="46" t="s">
        <v>100</v>
      </c>
      <c r="AO87" s="46" t="s">
        <v>100</v>
      </c>
      <c r="AP87" s="46" t="s">
        <v>100</v>
      </c>
      <c r="AQ87" s="46" t="s">
        <v>100</v>
      </c>
      <c r="AR87" s="46" t="s">
        <v>100</v>
      </c>
      <c r="AS87" s="46" t="s">
        <v>100</v>
      </c>
      <c r="AT87" s="46" t="s">
        <v>100</v>
      </c>
      <c r="AU87" s="46" t="s">
        <v>100</v>
      </c>
      <c r="AV87" s="46" t="s">
        <v>100</v>
      </c>
      <c r="AW87" s="46" t="s">
        <v>100</v>
      </c>
      <c r="AX87" s="46" t="s">
        <v>100</v>
      </c>
      <c r="AY87" s="46" t="s">
        <v>100</v>
      </c>
      <c r="AZ87" s="46" t="s">
        <v>100</v>
      </c>
      <c r="BA87" s="46" t="s">
        <v>100</v>
      </c>
      <c r="BB87" s="46" t="s">
        <v>100</v>
      </c>
      <c r="BC87" s="46" t="s">
        <v>100</v>
      </c>
      <c r="BD87" s="46" t="s">
        <v>100</v>
      </c>
      <c r="BE87" s="46" t="s">
        <v>100</v>
      </c>
      <c r="BF87" s="46" t="s">
        <v>100</v>
      </c>
      <c r="BG87" s="46" t="s">
        <v>100</v>
      </c>
      <c r="BH87" s="18" t="s">
        <v>100</v>
      </c>
    </row>
    <row r="88" spans="1:60">
      <c r="A88" s="43"/>
      <c r="B88" s="18"/>
      <c r="C88" s="18"/>
      <c r="D88" s="18"/>
      <c r="E88" s="18"/>
      <c r="F88" s="83"/>
      <c r="G88" s="44"/>
      <c r="H88" s="90"/>
      <c r="I88" s="87"/>
      <c r="J88" s="18"/>
      <c r="K88" s="45"/>
      <c r="L88" s="98"/>
      <c r="M88" s="44"/>
      <c r="N88" s="45"/>
      <c r="O88" s="45"/>
      <c r="P88" s="18"/>
      <c r="Q88" s="21"/>
      <c r="R88" s="106"/>
      <c r="S88" s="106"/>
      <c r="T88" s="18"/>
      <c r="U88" s="18"/>
      <c r="V88" s="22" t="s">
        <v>101</v>
      </c>
      <c r="W88" s="15">
        <v>44098</v>
      </c>
      <c r="X88" s="38">
        <v>12894</v>
      </c>
      <c r="Y88" s="22" t="s">
        <v>195</v>
      </c>
      <c r="Z88" s="15">
        <v>44098</v>
      </c>
      <c r="AA88" s="15">
        <v>44463</v>
      </c>
      <c r="AB88" s="22" t="s">
        <v>100</v>
      </c>
      <c r="AC88" s="22" t="s">
        <v>100</v>
      </c>
      <c r="AD88" s="108">
        <v>0</v>
      </c>
      <c r="AE88" s="108">
        <v>0</v>
      </c>
      <c r="AF88" s="30" t="s">
        <v>100</v>
      </c>
      <c r="AG88" s="30" t="s">
        <v>100</v>
      </c>
      <c r="AH88" s="108">
        <v>0</v>
      </c>
      <c r="AI88" s="114">
        <f t="shared" si="1"/>
        <v>0</v>
      </c>
      <c r="AJ88" s="118">
        <v>123142.49</v>
      </c>
      <c r="AK88" s="118">
        <v>0</v>
      </c>
      <c r="AL88" s="125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18"/>
    </row>
    <row r="89" spans="1:60">
      <c r="A89" s="43"/>
      <c r="B89" s="18"/>
      <c r="C89" s="18"/>
      <c r="D89" s="18"/>
      <c r="E89" s="18"/>
      <c r="F89" s="83"/>
      <c r="G89" s="44"/>
      <c r="H89" s="90"/>
      <c r="I89" s="87"/>
      <c r="J89" s="18"/>
      <c r="K89" s="45"/>
      <c r="L89" s="98"/>
      <c r="M89" s="44"/>
      <c r="N89" s="45"/>
      <c r="O89" s="45"/>
      <c r="P89" s="18"/>
      <c r="Q89" s="21"/>
      <c r="R89" s="106"/>
      <c r="S89" s="106"/>
      <c r="T89" s="18"/>
      <c r="U89" s="18"/>
      <c r="V89" s="22" t="s">
        <v>103</v>
      </c>
      <c r="W89" s="15">
        <v>44441</v>
      </c>
      <c r="X89" s="38">
        <v>13124</v>
      </c>
      <c r="Y89" s="22" t="s">
        <v>262</v>
      </c>
      <c r="Z89" s="15">
        <v>44464</v>
      </c>
      <c r="AA89" s="15">
        <v>44829</v>
      </c>
      <c r="AB89" s="22" t="s">
        <v>100</v>
      </c>
      <c r="AC89" s="22" t="s">
        <v>100</v>
      </c>
      <c r="AD89" s="108">
        <v>0</v>
      </c>
      <c r="AE89" s="108">
        <v>0</v>
      </c>
      <c r="AF89" s="30" t="s">
        <v>100</v>
      </c>
      <c r="AG89" s="30" t="s">
        <v>100</v>
      </c>
      <c r="AH89" s="108">
        <v>0</v>
      </c>
      <c r="AI89" s="114">
        <f t="shared" si="1"/>
        <v>0</v>
      </c>
      <c r="AJ89" s="118">
        <v>0</v>
      </c>
      <c r="AK89" s="118">
        <v>0</v>
      </c>
      <c r="AL89" s="125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18"/>
    </row>
    <row r="90" spans="1:60">
      <c r="A90" s="43"/>
      <c r="B90" s="18"/>
      <c r="C90" s="18"/>
      <c r="D90" s="18"/>
      <c r="E90" s="18"/>
      <c r="F90" s="83"/>
      <c r="G90" s="44"/>
      <c r="H90" s="90"/>
      <c r="I90" s="87"/>
      <c r="J90" s="18"/>
      <c r="K90" s="45"/>
      <c r="L90" s="98"/>
      <c r="M90" s="44"/>
      <c r="N90" s="45"/>
      <c r="O90" s="45"/>
      <c r="P90" s="18"/>
      <c r="Q90" s="21"/>
      <c r="R90" s="106"/>
      <c r="S90" s="106"/>
      <c r="T90" s="18"/>
      <c r="U90" s="18"/>
      <c r="V90" s="22" t="s">
        <v>104</v>
      </c>
      <c r="W90" s="15">
        <v>44806</v>
      </c>
      <c r="X90" s="38">
        <v>13366</v>
      </c>
      <c r="Y90" s="22" t="s">
        <v>263</v>
      </c>
      <c r="Z90" s="15">
        <v>44830</v>
      </c>
      <c r="AA90" s="15">
        <v>45194</v>
      </c>
      <c r="AB90" s="22" t="s">
        <v>100</v>
      </c>
      <c r="AC90" s="22" t="s">
        <v>100</v>
      </c>
      <c r="AD90" s="108">
        <v>0</v>
      </c>
      <c r="AE90" s="108">
        <v>0</v>
      </c>
      <c r="AF90" s="30" t="s">
        <v>100</v>
      </c>
      <c r="AG90" s="30" t="s">
        <v>100</v>
      </c>
      <c r="AH90" s="108">
        <v>0</v>
      </c>
      <c r="AI90" s="114">
        <f t="shared" si="1"/>
        <v>0</v>
      </c>
      <c r="AJ90" s="118">
        <f>113935.87+33220.05+83908.6</f>
        <v>231064.52</v>
      </c>
      <c r="AK90" s="118">
        <v>24522.31</v>
      </c>
      <c r="AL90" s="125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18"/>
    </row>
    <row r="91" spans="1:60">
      <c r="A91" s="43">
        <v>18</v>
      </c>
      <c r="B91" s="18" t="s">
        <v>456</v>
      </c>
      <c r="C91" s="18" t="s">
        <v>204</v>
      </c>
      <c r="D91" s="18" t="s">
        <v>97</v>
      </c>
      <c r="E91" s="18" t="s">
        <v>99</v>
      </c>
      <c r="F91" s="83" t="s">
        <v>205</v>
      </c>
      <c r="G91" s="44">
        <v>12837</v>
      </c>
      <c r="H91" s="90" t="s">
        <v>206</v>
      </c>
      <c r="I91" s="87" t="s">
        <v>207</v>
      </c>
      <c r="J91" s="18" t="s">
        <v>208</v>
      </c>
      <c r="K91" s="45">
        <v>44004</v>
      </c>
      <c r="L91" s="98">
        <v>21000</v>
      </c>
      <c r="M91" s="44">
        <v>12837</v>
      </c>
      <c r="N91" s="45">
        <v>44004</v>
      </c>
      <c r="O91" s="45">
        <v>44369</v>
      </c>
      <c r="P91" s="18" t="s">
        <v>431</v>
      </c>
      <c r="Q91" s="21" t="s">
        <v>100</v>
      </c>
      <c r="R91" s="106" t="s">
        <v>100</v>
      </c>
      <c r="S91" s="106" t="s">
        <v>100</v>
      </c>
      <c r="T91" s="18" t="s">
        <v>98</v>
      </c>
      <c r="U91" s="18" t="s">
        <v>100</v>
      </c>
      <c r="V91" s="22" t="s">
        <v>100</v>
      </c>
      <c r="W91" s="15" t="s">
        <v>100</v>
      </c>
      <c r="X91" s="38" t="s">
        <v>100</v>
      </c>
      <c r="Y91" s="22" t="s">
        <v>100</v>
      </c>
      <c r="Z91" s="15" t="s">
        <v>100</v>
      </c>
      <c r="AA91" s="15" t="s">
        <v>100</v>
      </c>
      <c r="AB91" s="22" t="s">
        <v>100</v>
      </c>
      <c r="AC91" s="22" t="s">
        <v>100</v>
      </c>
      <c r="AD91" s="108">
        <v>0</v>
      </c>
      <c r="AE91" s="108">
        <v>0</v>
      </c>
      <c r="AF91" s="30" t="s">
        <v>100</v>
      </c>
      <c r="AG91" s="30" t="s">
        <v>100</v>
      </c>
      <c r="AH91" s="108">
        <v>0</v>
      </c>
      <c r="AI91" s="114">
        <f t="shared" si="1"/>
        <v>21000</v>
      </c>
      <c r="AJ91" s="118">
        <v>1585.5</v>
      </c>
      <c r="AK91" s="118">
        <v>0</v>
      </c>
      <c r="AL91" s="125">
        <f>AJ91+AJ92+AJ93+AK93</f>
        <v>37075.5</v>
      </c>
      <c r="AM91" s="46" t="s">
        <v>100</v>
      </c>
      <c r="AN91" s="46" t="s">
        <v>100</v>
      </c>
      <c r="AO91" s="46" t="s">
        <v>100</v>
      </c>
      <c r="AP91" s="46" t="s">
        <v>100</v>
      </c>
      <c r="AQ91" s="46" t="s">
        <v>100</v>
      </c>
      <c r="AR91" s="46" t="s">
        <v>100</v>
      </c>
      <c r="AS91" s="46" t="s">
        <v>100</v>
      </c>
      <c r="AT91" s="46" t="s">
        <v>100</v>
      </c>
      <c r="AU91" s="46" t="s">
        <v>100</v>
      </c>
      <c r="AV91" s="46" t="s">
        <v>100</v>
      </c>
      <c r="AW91" s="46" t="s">
        <v>100</v>
      </c>
      <c r="AX91" s="46" t="s">
        <v>100</v>
      </c>
      <c r="AY91" s="46" t="s">
        <v>100</v>
      </c>
      <c r="AZ91" s="46" t="s">
        <v>100</v>
      </c>
      <c r="BA91" s="46" t="s">
        <v>100</v>
      </c>
      <c r="BB91" s="46" t="s">
        <v>100</v>
      </c>
      <c r="BC91" s="46" t="s">
        <v>100</v>
      </c>
      <c r="BD91" s="46" t="s">
        <v>100</v>
      </c>
      <c r="BE91" s="46" t="s">
        <v>100</v>
      </c>
      <c r="BF91" s="46" t="s">
        <v>100</v>
      </c>
      <c r="BG91" s="46" t="s">
        <v>100</v>
      </c>
      <c r="BH91" s="18" t="s">
        <v>100</v>
      </c>
    </row>
    <row r="92" spans="1:60">
      <c r="A92" s="43"/>
      <c r="B92" s="18"/>
      <c r="C92" s="18"/>
      <c r="D92" s="18"/>
      <c r="E92" s="18"/>
      <c r="F92" s="83"/>
      <c r="G92" s="44"/>
      <c r="H92" s="90"/>
      <c r="I92" s="87"/>
      <c r="J92" s="18"/>
      <c r="K92" s="45"/>
      <c r="L92" s="98"/>
      <c r="M92" s="44"/>
      <c r="N92" s="45"/>
      <c r="O92" s="45"/>
      <c r="P92" s="18"/>
      <c r="Q92" s="21"/>
      <c r="R92" s="106"/>
      <c r="S92" s="106"/>
      <c r="T92" s="18"/>
      <c r="U92" s="18"/>
      <c r="V92" s="47" t="s">
        <v>101</v>
      </c>
      <c r="W92" s="40">
        <v>44368</v>
      </c>
      <c r="X92" s="38">
        <v>13069</v>
      </c>
      <c r="Y92" s="22" t="s">
        <v>282</v>
      </c>
      <c r="Z92" s="15">
        <v>44370</v>
      </c>
      <c r="AA92" s="15">
        <v>44735</v>
      </c>
      <c r="AB92" s="15" t="s">
        <v>100</v>
      </c>
      <c r="AC92" s="15" t="s">
        <v>100</v>
      </c>
      <c r="AD92" s="108">
        <v>0</v>
      </c>
      <c r="AE92" s="108">
        <v>0</v>
      </c>
      <c r="AF92" s="30" t="s">
        <v>100</v>
      </c>
      <c r="AG92" s="30" t="s">
        <v>100</v>
      </c>
      <c r="AH92" s="108">
        <v>0</v>
      </c>
      <c r="AI92" s="114">
        <f t="shared" si="1"/>
        <v>0</v>
      </c>
      <c r="AJ92" s="118">
        <f>4095+12285</f>
        <v>16380</v>
      </c>
      <c r="AK92" s="118">
        <v>0</v>
      </c>
      <c r="AL92" s="125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18"/>
    </row>
    <row r="93" spans="1:60">
      <c r="A93" s="43"/>
      <c r="B93" s="18"/>
      <c r="C93" s="18"/>
      <c r="D93" s="18"/>
      <c r="E93" s="18"/>
      <c r="F93" s="83"/>
      <c r="G93" s="44"/>
      <c r="H93" s="90"/>
      <c r="I93" s="87"/>
      <c r="J93" s="18"/>
      <c r="K93" s="45"/>
      <c r="L93" s="98"/>
      <c r="M93" s="44"/>
      <c r="N93" s="45"/>
      <c r="O93" s="45"/>
      <c r="P93" s="18"/>
      <c r="Q93" s="21"/>
      <c r="R93" s="106"/>
      <c r="S93" s="106"/>
      <c r="T93" s="18"/>
      <c r="U93" s="18"/>
      <c r="V93" s="47" t="s">
        <v>103</v>
      </c>
      <c r="W93" s="40">
        <v>44725</v>
      </c>
      <c r="X93" s="38">
        <v>13309</v>
      </c>
      <c r="Y93" s="22" t="s">
        <v>283</v>
      </c>
      <c r="Z93" s="15">
        <v>44736</v>
      </c>
      <c r="AA93" s="15">
        <v>45100</v>
      </c>
      <c r="AB93" s="15" t="s">
        <v>100</v>
      </c>
      <c r="AC93" s="15" t="s">
        <v>100</v>
      </c>
      <c r="AD93" s="108">
        <v>0</v>
      </c>
      <c r="AE93" s="108">
        <v>0</v>
      </c>
      <c r="AF93" s="30" t="s">
        <v>100</v>
      </c>
      <c r="AG93" s="30" t="s">
        <v>100</v>
      </c>
      <c r="AH93" s="108">
        <v>0</v>
      </c>
      <c r="AI93" s="114">
        <f t="shared" si="1"/>
        <v>0</v>
      </c>
      <c r="AJ93" s="118">
        <f>6825+9555</f>
        <v>16380</v>
      </c>
      <c r="AK93" s="118">
        <v>2730</v>
      </c>
      <c r="AL93" s="125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18"/>
    </row>
    <row r="94" spans="1:60">
      <c r="A94" s="43">
        <v>19</v>
      </c>
      <c r="B94" s="18" t="s">
        <v>439</v>
      </c>
      <c r="C94" s="18" t="s">
        <v>219</v>
      </c>
      <c r="D94" s="18" t="s">
        <v>220</v>
      </c>
      <c r="E94" s="18" t="s">
        <v>99</v>
      </c>
      <c r="F94" s="84" t="s">
        <v>221</v>
      </c>
      <c r="G94" s="44">
        <v>12894</v>
      </c>
      <c r="H94" s="7" t="s">
        <v>423</v>
      </c>
      <c r="I94" s="87" t="s">
        <v>223</v>
      </c>
      <c r="J94" s="48" t="s">
        <v>222</v>
      </c>
      <c r="K94" s="45">
        <v>44104</v>
      </c>
      <c r="L94" s="98">
        <v>410597.4</v>
      </c>
      <c r="M94" s="44">
        <v>12894</v>
      </c>
      <c r="N94" s="45">
        <v>44104</v>
      </c>
      <c r="O94" s="45">
        <v>44469</v>
      </c>
      <c r="P94" s="21" t="s">
        <v>431</v>
      </c>
      <c r="Q94" s="21" t="s">
        <v>100</v>
      </c>
      <c r="R94" s="106" t="s">
        <v>100</v>
      </c>
      <c r="S94" s="106" t="s">
        <v>100</v>
      </c>
      <c r="T94" s="18" t="s">
        <v>98</v>
      </c>
      <c r="U94" s="18" t="s">
        <v>100</v>
      </c>
      <c r="V94" s="22" t="s">
        <v>100</v>
      </c>
      <c r="W94" s="22" t="s">
        <v>100</v>
      </c>
      <c r="X94" s="22" t="s">
        <v>100</v>
      </c>
      <c r="Y94" s="22" t="s">
        <v>100</v>
      </c>
      <c r="Z94" s="22" t="s">
        <v>100</v>
      </c>
      <c r="AA94" s="22" t="s">
        <v>100</v>
      </c>
      <c r="AB94" s="22" t="s">
        <v>100</v>
      </c>
      <c r="AC94" s="22" t="s">
        <v>100</v>
      </c>
      <c r="AD94" s="108">
        <v>0</v>
      </c>
      <c r="AE94" s="108">
        <v>0</v>
      </c>
      <c r="AF94" s="30" t="s">
        <v>100</v>
      </c>
      <c r="AG94" s="30" t="s">
        <v>100</v>
      </c>
      <c r="AH94" s="108">
        <v>0</v>
      </c>
      <c r="AI94" s="114">
        <f t="shared" si="1"/>
        <v>410597.4</v>
      </c>
      <c r="AJ94" s="118">
        <v>6006.2</v>
      </c>
      <c r="AK94" s="118">
        <v>0</v>
      </c>
      <c r="AL94" s="125">
        <f>SUM(AJ94+AJ95+AJ96+AJ97+AK97)</f>
        <v>481984.32999999996</v>
      </c>
      <c r="AM94" s="46" t="s">
        <v>100</v>
      </c>
      <c r="AN94" s="46" t="s">
        <v>100</v>
      </c>
      <c r="AO94" s="46" t="s">
        <v>100</v>
      </c>
      <c r="AP94" s="46" t="s">
        <v>100</v>
      </c>
      <c r="AQ94" s="46" t="s">
        <v>100</v>
      </c>
      <c r="AR94" s="46" t="s">
        <v>100</v>
      </c>
      <c r="AS94" s="46" t="s">
        <v>100</v>
      </c>
      <c r="AT94" s="46" t="s">
        <v>100</v>
      </c>
      <c r="AU94" s="46" t="s">
        <v>100</v>
      </c>
      <c r="AV94" s="46" t="s">
        <v>100</v>
      </c>
      <c r="AW94" s="46" t="s">
        <v>100</v>
      </c>
      <c r="AX94" s="46" t="s">
        <v>100</v>
      </c>
      <c r="AY94" s="46" t="s">
        <v>100</v>
      </c>
      <c r="AZ94" s="46" t="s">
        <v>100</v>
      </c>
      <c r="BA94" s="46" t="s">
        <v>100</v>
      </c>
      <c r="BB94" s="46" t="s">
        <v>100</v>
      </c>
      <c r="BC94" s="46" t="s">
        <v>100</v>
      </c>
      <c r="BD94" s="46" t="s">
        <v>100</v>
      </c>
      <c r="BE94" s="46" t="s">
        <v>100</v>
      </c>
      <c r="BF94" s="46" t="s">
        <v>100</v>
      </c>
      <c r="BG94" s="46" t="s">
        <v>100</v>
      </c>
      <c r="BH94" s="18" t="s">
        <v>100</v>
      </c>
    </row>
    <row r="95" spans="1:60">
      <c r="A95" s="43"/>
      <c r="B95" s="18"/>
      <c r="C95" s="18"/>
      <c r="D95" s="18"/>
      <c r="E95" s="18"/>
      <c r="F95" s="84"/>
      <c r="G95" s="44"/>
      <c r="H95" s="7"/>
      <c r="I95" s="87"/>
      <c r="J95" s="48"/>
      <c r="K95" s="45"/>
      <c r="L95" s="98"/>
      <c r="M95" s="44"/>
      <c r="N95" s="45"/>
      <c r="O95" s="45"/>
      <c r="P95" s="21"/>
      <c r="Q95" s="21"/>
      <c r="R95" s="106"/>
      <c r="S95" s="106"/>
      <c r="T95" s="18"/>
      <c r="U95" s="18"/>
      <c r="V95" s="22" t="s">
        <v>101</v>
      </c>
      <c r="W95" s="15">
        <v>44468</v>
      </c>
      <c r="X95" s="38">
        <v>13138</v>
      </c>
      <c r="Y95" s="22" t="s">
        <v>247</v>
      </c>
      <c r="Z95" s="15">
        <v>44470</v>
      </c>
      <c r="AA95" s="15">
        <v>44835</v>
      </c>
      <c r="AB95" s="22" t="s">
        <v>100</v>
      </c>
      <c r="AC95" s="22" t="s">
        <v>100</v>
      </c>
      <c r="AD95" s="108">
        <v>0</v>
      </c>
      <c r="AE95" s="108">
        <v>0</v>
      </c>
      <c r="AF95" s="30" t="s">
        <v>100</v>
      </c>
      <c r="AG95" s="30" t="s">
        <v>100</v>
      </c>
      <c r="AH95" s="108">
        <v>0</v>
      </c>
      <c r="AI95" s="114">
        <f t="shared" si="1"/>
        <v>0</v>
      </c>
      <c r="AJ95" s="118">
        <f>109852.02+83069.91</f>
        <v>192921.93</v>
      </c>
      <c r="AK95" s="118">
        <v>0</v>
      </c>
      <c r="AL95" s="125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18"/>
    </row>
    <row r="96" spans="1:60">
      <c r="A96" s="43"/>
      <c r="B96" s="18"/>
      <c r="C96" s="18"/>
      <c r="D96" s="18"/>
      <c r="E96" s="18"/>
      <c r="F96" s="84"/>
      <c r="G96" s="44"/>
      <c r="H96" s="7"/>
      <c r="I96" s="87"/>
      <c r="J96" s="48"/>
      <c r="K96" s="45"/>
      <c r="L96" s="98"/>
      <c r="M96" s="44"/>
      <c r="N96" s="45"/>
      <c r="O96" s="45"/>
      <c r="P96" s="21"/>
      <c r="Q96" s="21"/>
      <c r="R96" s="106"/>
      <c r="S96" s="106"/>
      <c r="T96" s="18"/>
      <c r="U96" s="18"/>
      <c r="V96" s="22" t="s">
        <v>246</v>
      </c>
      <c r="W96" s="15">
        <v>44732</v>
      </c>
      <c r="X96" s="38">
        <v>13312</v>
      </c>
      <c r="Y96" s="22" t="s">
        <v>259</v>
      </c>
      <c r="Z96" s="15">
        <v>44470</v>
      </c>
      <c r="AA96" s="15">
        <v>44835</v>
      </c>
      <c r="AB96" s="41">
        <v>0.25</v>
      </c>
      <c r="AC96" s="22" t="s">
        <v>100</v>
      </c>
      <c r="AD96" s="108">
        <v>102649.35</v>
      </c>
      <c r="AE96" s="108">
        <v>0</v>
      </c>
      <c r="AF96" s="30" t="s">
        <v>100</v>
      </c>
      <c r="AG96" s="30" t="s">
        <v>100</v>
      </c>
      <c r="AH96" s="108">
        <v>0</v>
      </c>
      <c r="AI96" s="114">
        <f t="shared" si="1"/>
        <v>102649.35</v>
      </c>
      <c r="AJ96" s="118">
        <v>150725.35999999999</v>
      </c>
      <c r="AK96" s="118">
        <v>0</v>
      </c>
      <c r="AL96" s="125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18"/>
    </row>
    <row r="97" spans="1:60">
      <c r="A97" s="43"/>
      <c r="B97" s="18"/>
      <c r="C97" s="18"/>
      <c r="D97" s="18"/>
      <c r="E97" s="18"/>
      <c r="F97" s="84"/>
      <c r="G97" s="44"/>
      <c r="H97" s="7"/>
      <c r="I97" s="87"/>
      <c r="J97" s="48"/>
      <c r="K97" s="45"/>
      <c r="L97" s="98"/>
      <c r="M97" s="44"/>
      <c r="N97" s="45"/>
      <c r="O97" s="45"/>
      <c r="P97" s="21"/>
      <c r="Q97" s="21"/>
      <c r="R97" s="106"/>
      <c r="S97" s="106"/>
      <c r="T97" s="18"/>
      <c r="U97" s="18"/>
      <c r="V97" s="22" t="s">
        <v>260</v>
      </c>
      <c r="W97" s="15">
        <v>44806</v>
      </c>
      <c r="X97" s="38">
        <v>13366</v>
      </c>
      <c r="Y97" s="22" t="s">
        <v>261</v>
      </c>
      <c r="Z97" s="15">
        <v>44835</v>
      </c>
      <c r="AA97" s="15">
        <v>45199</v>
      </c>
      <c r="AB97" s="22" t="s">
        <v>100</v>
      </c>
      <c r="AC97" s="22" t="s">
        <v>100</v>
      </c>
      <c r="AD97" s="108">
        <v>0</v>
      </c>
      <c r="AE97" s="108">
        <v>0</v>
      </c>
      <c r="AF97" s="30" t="s">
        <v>100</v>
      </c>
      <c r="AG97" s="30" t="s">
        <v>100</v>
      </c>
      <c r="AH97" s="108">
        <v>0</v>
      </c>
      <c r="AI97" s="114">
        <f t="shared" si="1"/>
        <v>0</v>
      </c>
      <c r="AJ97" s="118">
        <v>88220.56</v>
      </c>
      <c r="AK97" s="118">
        <v>44110.28</v>
      </c>
      <c r="AL97" s="125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18"/>
    </row>
    <row r="98" spans="1:60">
      <c r="A98" s="43">
        <v>20</v>
      </c>
      <c r="B98" s="18" t="s">
        <v>457</v>
      </c>
      <c r="C98" s="18" t="s">
        <v>213</v>
      </c>
      <c r="D98" s="18" t="s">
        <v>97</v>
      </c>
      <c r="E98" s="18" t="s">
        <v>99</v>
      </c>
      <c r="F98" s="83" t="s">
        <v>214</v>
      </c>
      <c r="G98" s="19">
        <v>12662</v>
      </c>
      <c r="H98" s="90" t="s">
        <v>422</v>
      </c>
      <c r="I98" s="87" t="s">
        <v>215</v>
      </c>
      <c r="J98" s="18" t="s">
        <v>216</v>
      </c>
      <c r="K98" s="45">
        <v>43789</v>
      </c>
      <c r="L98" s="98">
        <v>26700</v>
      </c>
      <c r="M98" s="44">
        <v>12686</v>
      </c>
      <c r="N98" s="45">
        <v>43789</v>
      </c>
      <c r="O98" s="45">
        <v>44155</v>
      </c>
      <c r="P98" s="18" t="s">
        <v>436</v>
      </c>
      <c r="Q98" s="21" t="s">
        <v>100</v>
      </c>
      <c r="R98" s="106" t="s">
        <v>100</v>
      </c>
      <c r="S98" s="106" t="s">
        <v>100</v>
      </c>
      <c r="T98" s="18" t="s">
        <v>98</v>
      </c>
      <c r="U98" s="18" t="s">
        <v>100</v>
      </c>
      <c r="V98" s="22" t="s">
        <v>100</v>
      </c>
      <c r="W98" s="22" t="s">
        <v>100</v>
      </c>
      <c r="X98" s="22" t="s">
        <v>100</v>
      </c>
      <c r="Y98" s="22" t="s">
        <v>100</v>
      </c>
      <c r="Z98" s="22" t="s">
        <v>100</v>
      </c>
      <c r="AA98" s="22" t="s">
        <v>100</v>
      </c>
      <c r="AB98" s="22" t="s">
        <v>100</v>
      </c>
      <c r="AC98" s="22" t="s">
        <v>100</v>
      </c>
      <c r="AD98" s="108">
        <v>0</v>
      </c>
      <c r="AE98" s="108">
        <v>0</v>
      </c>
      <c r="AF98" s="30" t="s">
        <v>100</v>
      </c>
      <c r="AG98" s="30" t="s">
        <v>100</v>
      </c>
      <c r="AH98" s="108">
        <v>0</v>
      </c>
      <c r="AI98" s="114">
        <f t="shared" si="1"/>
        <v>26700</v>
      </c>
      <c r="AJ98" s="118">
        <f>667.5+22250</f>
        <v>22917.5</v>
      </c>
      <c r="AK98" s="118">
        <v>0</v>
      </c>
      <c r="AL98" s="125">
        <f>SUM(AJ98+AJ99+AJ100+AJ101+AK101)</f>
        <v>85217.5</v>
      </c>
      <c r="AM98" s="46" t="s">
        <v>100</v>
      </c>
      <c r="AN98" s="46" t="s">
        <v>100</v>
      </c>
      <c r="AO98" s="46" t="s">
        <v>100</v>
      </c>
      <c r="AP98" s="46" t="s">
        <v>100</v>
      </c>
      <c r="AQ98" s="46" t="s">
        <v>100</v>
      </c>
      <c r="AR98" s="46" t="s">
        <v>100</v>
      </c>
      <c r="AS98" s="46" t="s">
        <v>100</v>
      </c>
      <c r="AT98" s="46" t="s">
        <v>100</v>
      </c>
      <c r="AU98" s="46" t="s">
        <v>100</v>
      </c>
      <c r="AV98" s="46" t="s">
        <v>100</v>
      </c>
      <c r="AW98" s="46" t="s">
        <v>100</v>
      </c>
      <c r="AX98" s="46" t="s">
        <v>100</v>
      </c>
      <c r="AY98" s="46" t="s">
        <v>100</v>
      </c>
      <c r="AZ98" s="46" t="s">
        <v>100</v>
      </c>
      <c r="BA98" s="46" t="s">
        <v>100</v>
      </c>
      <c r="BB98" s="46" t="s">
        <v>100</v>
      </c>
      <c r="BC98" s="46" t="s">
        <v>100</v>
      </c>
      <c r="BD98" s="46" t="s">
        <v>100</v>
      </c>
      <c r="BE98" s="46" t="s">
        <v>100</v>
      </c>
      <c r="BF98" s="46" t="s">
        <v>100</v>
      </c>
      <c r="BG98" s="46" t="s">
        <v>100</v>
      </c>
      <c r="BH98" s="18" t="s">
        <v>100</v>
      </c>
    </row>
    <row r="99" spans="1:60">
      <c r="A99" s="43"/>
      <c r="B99" s="18"/>
      <c r="C99" s="18"/>
      <c r="D99" s="18"/>
      <c r="E99" s="18"/>
      <c r="F99" s="83"/>
      <c r="G99" s="19"/>
      <c r="H99" s="90"/>
      <c r="I99" s="87"/>
      <c r="J99" s="18"/>
      <c r="K99" s="45"/>
      <c r="L99" s="98"/>
      <c r="M99" s="44"/>
      <c r="N99" s="45"/>
      <c r="O99" s="45"/>
      <c r="P99" s="18"/>
      <c r="Q99" s="21"/>
      <c r="R99" s="106"/>
      <c r="S99" s="106"/>
      <c r="T99" s="18"/>
      <c r="U99" s="18"/>
      <c r="V99" s="22" t="s">
        <v>101</v>
      </c>
      <c r="W99" s="15">
        <v>44154</v>
      </c>
      <c r="X99" s="38">
        <v>12950</v>
      </c>
      <c r="Y99" s="22" t="s">
        <v>217</v>
      </c>
      <c r="Z99" s="15">
        <v>44156</v>
      </c>
      <c r="AA99" s="15">
        <v>44520</v>
      </c>
      <c r="AB99" s="22" t="s">
        <v>100</v>
      </c>
      <c r="AC99" s="22" t="s">
        <v>100</v>
      </c>
      <c r="AD99" s="108">
        <v>0</v>
      </c>
      <c r="AE99" s="108">
        <v>0</v>
      </c>
      <c r="AF99" s="30" t="s">
        <v>100</v>
      </c>
      <c r="AG99" s="30" t="s">
        <v>100</v>
      </c>
      <c r="AH99" s="108">
        <v>0</v>
      </c>
      <c r="AI99" s="114">
        <f t="shared" si="1"/>
        <v>0</v>
      </c>
      <c r="AJ99" s="118">
        <v>4450</v>
      </c>
      <c r="AK99" s="118">
        <v>0</v>
      </c>
      <c r="AL99" s="125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18"/>
    </row>
    <row r="100" spans="1:60">
      <c r="A100" s="43"/>
      <c r="B100" s="18"/>
      <c r="C100" s="18"/>
      <c r="D100" s="18"/>
      <c r="E100" s="18"/>
      <c r="F100" s="83"/>
      <c r="G100" s="19"/>
      <c r="H100" s="90"/>
      <c r="I100" s="87"/>
      <c r="J100" s="18"/>
      <c r="K100" s="45"/>
      <c r="L100" s="98"/>
      <c r="M100" s="44"/>
      <c r="N100" s="45"/>
      <c r="O100" s="45"/>
      <c r="P100" s="18"/>
      <c r="Q100" s="21"/>
      <c r="R100" s="106"/>
      <c r="S100" s="106"/>
      <c r="T100" s="18"/>
      <c r="U100" s="18"/>
      <c r="V100" s="22" t="s">
        <v>103</v>
      </c>
      <c r="W100" s="15">
        <v>44509</v>
      </c>
      <c r="X100" s="38">
        <v>13165</v>
      </c>
      <c r="Y100" s="22" t="s">
        <v>248</v>
      </c>
      <c r="Z100" s="15">
        <v>44521</v>
      </c>
      <c r="AA100" s="15">
        <v>44885</v>
      </c>
      <c r="AB100" s="22" t="s">
        <v>100</v>
      </c>
      <c r="AC100" s="22" t="s">
        <v>100</v>
      </c>
      <c r="AD100" s="108">
        <v>0</v>
      </c>
      <c r="AE100" s="108">
        <v>0</v>
      </c>
      <c r="AF100" s="30" t="s">
        <v>100</v>
      </c>
      <c r="AG100" s="30" t="s">
        <v>100</v>
      </c>
      <c r="AH100" s="108">
        <v>0</v>
      </c>
      <c r="AI100" s="114">
        <f t="shared" si="1"/>
        <v>0</v>
      </c>
      <c r="AJ100" s="118">
        <f>22250+4450</f>
        <v>26700</v>
      </c>
      <c r="AK100" s="118">
        <v>0</v>
      </c>
      <c r="AL100" s="125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18"/>
    </row>
    <row r="101" spans="1:60">
      <c r="A101" s="43"/>
      <c r="B101" s="18"/>
      <c r="C101" s="18"/>
      <c r="D101" s="18"/>
      <c r="E101" s="18"/>
      <c r="F101" s="83"/>
      <c r="G101" s="19"/>
      <c r="H101" s="90"/>
      <c r="I101" s="87"/>
      <c r="J101" s="18"/>
      <c r="K101" s="45"/>
      <c r="L101" s="98"/>
      <c r="M101" s="44"/>
      <c r="N101" s="45"/>
      <c r="O101" s="45"/>
      <c r="P101" s="18"/>
      <c r="Q101" s="21"/>
      <c r="R101" s="106"/>
      <c r="S101" s="106"/>
      <c r="T101" s="18"/>
      <c r="U101" s="18"/>
      <c r="V101" s="22" t="s">
        <v>104</v>
      </c>
      <c r="W101" s="15">
        <v>44744</v>
      </c>
      <c r="X101" s="38">
        <v>13366</v>
      </c>
      <c r="Y101" s="22" t="s">
        <v>285</v>
      </c>
      <c r="Z101" s="15">
        <v>44886</v>
      </c>
      <c r="AA101" s="15">
        <v>45250</v>
      </c>
      <c r="AB101" s="22" t="s">
        <v>100</v>
      </c>
      <c r="AC101" s="22" t="s">
        <v>100</v>
      </c>
      <c r="AD101" s="108">
        <v>0</v>
      </c>
      <c r="AE101" s="108">
        <v>0</v>
      </c>
      <c r="AF101" s="30" t="s">
        <v>100</v>
      </c>
      <c r="AG101" s="30" t="s">
        <v>100</v>
      </c>
      <c r="AH101" s="108">
        <v>0</v>
      </c>
      <c r="AI101" s="114">
        <f t="shared" si="1"/>
        <v>0</v>
      </c>
      <c r="AJ101" s="118">
        <f>4450+22250</f>
        <v>26700</v>
      </c>
      <c r="AK101" s="118">
        <v>4450</v>
      </c>
      <c r="AL101" s="125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18"/>
    </row>
    <row r="102" spans="1:60">
      <c r="A102" s="43">
        <v>21</v>
      </c>
      <c r="B102" s="18" t="s">
        <v>441</v>
      </c>
      <c r="C102" s="18" t="s">
        <v>200</v>
      </c>
      <c r="D102" s="18" t="s">
        <v>97</v>
      </c>
      <c r="E102" s="18" t="s">
        <v>99</v>
      </c>
      <c r="F102" s="83" t="s">
        <v>201</v>
      </c>
      <c r="G102" s="19">
        <v>12701</v>
      </c>
      <c r="H102" s="90" t="s">
        <v>173</v>
      </c>
      <c r="I102" s="87" t="s">
        <v>202</v>
      </c>
      <c r="J102" s="18" t="s">
        <v>203</v>
      </c>
      <c r="K102" s="45">
        <v>43838</v>
      </c>
      <c r="L102" s="98">
        <v>29280</v>
      </c>
      <c r="M102" s="44">
        <v>12721</v>
      </c>
      <c r="N102" s="45">
        <v>43838</v>
      </c>
      <c r="O102" s="45">
        <v>44204</v>
      </c>
      <c r="P102" s="18" t="s">
        <v>431</v>
      </c>
      <c r="Q102" s="21" t="s">
        <v>100</v>
      </c>
      <c r="R102" s="106" t="s">
        <v>100</v>
      </c>
      <c r="S102" s="106" t="s">
        <v>100</v>
      </c>
      <c r="T102" s="18" t="s">
        <v>98</v>
      </c>
      <c r="U102" s="18" t="s">
        <v>100</v>
      </c>
      <c r="V102" s="15" t="s">
        <v>100</v>
      </c>
      <c r="W102" s="15" t="s">
        <v>100</v>
      </c>
      <c r="X102" s="49" t="s">
        <v>100</v>
      </c>
      <c r="Y102" s="15" t="s">
        <v>100</v>
      </c>
      <c r="Z102" s="29" t="s">
        <v>100</v>
      </c>
      <c r="AA102" s="15" t="s">
        <v>100</v>
      </c>
      <c r="AB102" s="36" t="s">
        <v>100</v>
      </c>
      <c r="AC102" s="30" t="s">
        <v>100</v>
      </c>
      <c r="AD102" s="108">
        <v>0</v>
      </c>
      <c r="AE102" s="108">
        <v>0</v>
      </c>
      <c r="AF102" s="30"/>
      <c r="AG102" s="31"/>
      <c r="AH102" s="108">
        <v>0</v>
      </c>
      <c r="AI102" s="114">
        <f t="shared" si="1"/>
        <v>29280</v>
      </c>
      <c r="AJ102" s="118">
        <v>27589.25</v>
      </c>
      <c r="AK102" s="118">
        <v>0</v>
      </c>
      <c r="AL102" s="125">
        <f>AJ102+AJ104+AK104</f>
        <v>88589.25</v>
      </c>
      <c r="AM102" s="46" t="s">
        <v>100</v>
      </c>
      <c r="AN102" s="46" t="s">
        <v>100</v>
      </c>
      <c r="AO102" s="46" t="s">
        <v>100</v>
      </c>
      <c r="AP102" s="46" t="s">
        <v>100</v>
      </c>
      <c r="AQ102" s="46" t="s">
        <v>100</v>
      </c>
      <c r="AR102" s="46" t="s">
        <v>100</v>
      </c>
      <c r="AS102" s="46" t="s">
        <v>100</v>
      </c>
      <c r="AT102" s="46" t="s">
        <v>100</v>
      </c>
      <c r="AU102" s="46" t="s">
        <v>100</v>
      </c>
      <c r="AV102" s="46" t="s">
        <v>100</v>
      </c>
      <c r="AW102" s="46" t="s">
        <v>100</v>
      </c>
      <c r="AX102" s="46" t="s">
        <v>100</v>
      </c>
      <c r="AY102" s="46" t="s">
        <v>100</v>
      </c>
      <c r="AZ102" s="46" t="s">
        <v>100</v>
      </c>
      <c r="BA102" s="46" t="s">
        <v>100</v>
      </c>
      <c r="BB102" s="46" t="s">
        <v>100</v>
      </c>
      <c r="BC102" s="46" t="s">
        <v>100</v>
      </c>
      <c r="BD102" s="46" t="s">
        <v>100</v>
      </c>
      <c r="BE102" s="46" t="s">
        <v>100</v>
      </c>
      <c r="BF102" s="46" t="s">
        <v>100</v>
      </c>
      <c r="BG102" s="46" t="s">
        <v>100</v>
      </c>
      <c r="BH102" s="18" t="s">
        <v>100</v>
      </c>
    </row>
    <row r="103" spans="1:60">
      <c r="A103" s="43"/>
      <c r="B103" s="18"/>
      <c r="C103" s="18"/>
      <c r="D103" s="18"/>
      <c r="E103" s="18"/>
      <c r="F103" s="83"/>
      <c r="G103" s="19"/>
      <c r="H103" s="90"/>
      <c r="I103" s="87"/>
      <c r="J103" s="18"/>
      <c r="K103" s="45"/>
      <c r="L103" s="98"/>
      <c r="M103" s="44"/>
      <c r="N103" s="45"/>
      <c r="O103" s="45"/>
      <c r="P103" s="18"/>
      <c r="Q103" s="21"/>
      <c r="R103" s="106"/>
      <c r="S103" s="106"/>
      <c r="T103" s="18"/>
      <c r="U103" s="18"/>
      <c r="V103" s="15" t="s">
        <v>101</v>
      </c>
      <c r="W103" s="15">
        <v>44188</v>
      </c>
      <c r="X103" s="49">
        <v>12953</v>
      </c>
      <c r="Y103" s="15" t="s">
        <v>241</v>
      </c>
      <c r="Z103" s="29">
        <v>44205</v>
      </c>
      <c r="AA103" s="15">
        <v>44569</v>
      </c>
      <c r="AB103" s="36" t="s">
        <v>100</v>
      </c>
      <c r="AC103" s="30" t="s">
        <v>100</v>
      </c>
      <c r="AD103" s="108">
        <v>0</v>
      </c>
      <c r="AE103" s="108">
        <v>0</v>
      </c>
      <c r="AF103" s="30" t="s">
        <v>100</v>
      </c>
      <c r="AG103" s="31" t="s">
        <v>100</v>
      </c>
      <c r="AH103" s="108">
        <v>0</v>
      </c>
      <c r="AI103" s="114">
        <f t="shared" si="1"/>
        <v>0</v>
      </c>
      <c r="AJ103" s="118">
        <v>0</v>
      </c>
      <c r="AK103" s="118">
        <v>0</v>
      </c>
      <c r="AL103" s="125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18"/>
    </row>
    <row r="104" spans="1:60">
      <c r="A104" s="43"/>
      <c r="B104" s="18"/>
      <c r="C104" s="18"/>
      <c r="D104" s="18"/>
      <c r="E104" s="18"/>
      <c r="F104" s="83"/>
      <c r="G104" s="19"/>
      <c r="H104" s="90"/>
      <c r="I104" s="87"/>
      <c r="J104" s="18"/>
      <c r="K104" s="45"/>
      <c r="L104" s="98"/>
      <c r="M104" s="44"/>
      <c r="N104" s="45"/>
      <c r="O104" s="45"/>
      <c r="P104" s="18"/>
      <c r="Q104" s="21"/>
      <c r="R104" s="106"/>
      <c r="S104" s="106"/>
      <c r="T104" s="18"/>
      <c r="U104" s="18"/>
      <c r="V104" s="40" t="s">
        <v>103</v>
      </c>
      <c r="W104" s="15">
        <v>44559</v>
      </c>
      <c r="X104" s="28">
        <v>13195</v>
      </c>
      <c r="Y104" s="15" t="s">
        <v>304</v>
      </c>
      <c r="Z104" s="29">
        <v>44570</v>
      </c>
      <c r="AA104" s="29">
        <v>44934</v>
      </c>
      <c r="AB104" s="30" t="s">
        <v>100</v>
      </c>
      <c r="AC104" s="30" t="s">
        <v>100</v>
      </c>
      <c r="AD104" s="108">
        <v>0</v>
      </c>
      <c r="AE104" s="108">
        <v>0</v>
      </c>
      <c r="AF104" s="30" t="s">
        <v>100</v>
      </c>
      <c r="AG104" s="31" t="s">
        <v>100</v>
      </c>
      <c r="AH104" s="108">
        <v>0</v>
      </c>
      <c r="AI104" s="114">
        <f t="shared" si="1"/>
        <v>0</v>
      </c>
      <c r="AJ104" s="118">
        <f>29280+29280</f>
        <v>58560</v>
      </c>
      <c r="AK104" s="118">
        <v>2440</v>
      </c>
      <c r="AL104" s="125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18"/>
    </row>
    <row r="105" spans="1:60">
      <c r="A105" s="43">
        <v>22</v>
      </c>
      <c r="B105" s="43" t="s">
        <v>338</v>
      </c>
      <c r="C105" s="18" t="s">
        <v>465</v>
      </c>
      <c r="D105" s="18" t="s">
        <v>199</v>
      </c>
      <c r="E105" s="18" t="s">
        <v>99</v>
      </c>
      <c r="F105" s="83" t="s">
        <v>297</v>
      </c>
      <c r="G105" s="44">
        <v>13227</v>
      </c>
      <c r="H105" s="9" t="s">
        <v>298</v>
      </c>
      <c r="I105" s="87" t="s">
        <v>299</v>
      </c>
      <c r="J105" s="43" t="s">
        <v>300</v>
      </c>
      <c r="K105" s="45">
        <v>44614</v>
      </c>
      <c r="L105" s="99">
        <v>162000</v>
      </c>
      <c r="M105" s="44">
        <v>13235</v>
      </c>
      <c r="N105" s="45">
        <v>44621</v>
      </c>
      <c r="O105" s="45">
        <v>44986</v>
      </c>
      <c r="P105" s="43" t="s">
        <v>431</v>
      </c>
      <c r="Q105" s="43" t="s">
        <v>100</v>
      </c>
      <c r="R105" s="107" t="s">
        <v>100</v>
      </c>
      <c r="S105" s="107" t="s">
        <v>100</v>
      </c>
      <c r="T105" s="43" t="s">
        <v>98</v>
      </c>
      <c r="U105" s="43" t="s">
        <v>100</v>
      </c>
      <c r="V105" s="15" t="s">
        <v>100</v>
      </c>
      <c r="W105" s="15" t="s">
        <v>100</v>
      </c>
      <c r="X105" s="49" t="s">
        <v>100</v>
      </c>
      <c r="Y105" s="15" t="s">
        <v>100</v>
      </c>
      <c r="Z105" s="29" t="s">
        <v>100</v>
      </c>
      <c r="AA105" s="15" t="s">
        <v>100</v>
      </c>
      <c r="AB105" s="30" t="s">
        <v>100</v>
      </c>
      <c r="AC105" s="30" t="s">
        <v>100</v>
      </c>
      <c r="AD105" s="108">
        <v>0</v>
      </c>
      <c r="AE105" s="108">
        <v>0</v>
      </c>
      <c r="AF105" s="30" t="s">
        <v>100</v>
      </c>
      <c r="AG105" s="31" t="s">
        <v>100</v>
      </c>
      <c r="AH105" s="108">
        <v>0</v>
      </c>
      <c r="AI105" s="114">
        <f t="shared" si="1"/>
        <v>162000</v>
      </c>
      <c r="AJ105" s="118">
        <v>121500</v>
      </c>
      <c r="AK105" s="118">
        <v>0</v>
      </c>
      <c r="AL105" s="99">
        <f>AJ105+AK106</f>
        <v>135000</v>
      </c>
      <c r="AM105" s="46" t="s">
        <v>100</v>
      </c>
      <c r="AN105" s="46" t="s">
        <v>100</v>
      </c>
      <c r="AO105" s="46" t="s">
        <v>100</v>
      </c>
      <c r="AP105" s="46" t="s">
        <v>100</v>
      </c>
      <c r="AQ105" s="46" t="s">
        <v>466</v>
      </c>
      <c r="AR105" s="20" t="s">
        <v>467</v>
      </c>
      <c r="AS105" s="46" t="s">
        <v>100</v>
      </c>
      <c r="AT105" s="46" t="s">
        <v>100</v>
      </c>
      <c r="AU105" s="46" t="s">
        <v>100</v>
      </c>
      <c r="AV105" s="46" t="s">
        <v>100</v>
      </c>
      <c r="AW105" s="46" t="s">
        <v>100</v>
      </c>
      <c r="AX105" s="46" t="s">
        <v>100</v>
      </c>
      <c r="AY105" s="46" t="s">
        <v>100</v>
      </c>
      <c r="AZ105" s="46" t="s">
        <v>100</v>
      </c>
      <c r="BA105" s="46" t="s">
        <v>100</v>
      </c>
      <c r="BB105" s="46" t="s">
        <v>100</v>
      </c>
      <c r="BC105" s="46" t="s">
        <v>100</v>
      </c>
      <c r="BD105" s="46" t="s">
        <v>100</v>
      </c>
      <c r="BE105" s="46" t="s">
        <v>100</v>
      </c>
      <c r="BF105" s="46" t="s">
        <v>100</v>
      </c>
      <c r="BG105" s="46" t="s">
        <v>100</v>
      </c>
      <c r="BH105" s="18" t="s">
        <v>100</v>
      </c>
    </row>
    <row r="106" spans="1:60">
      <c r="A106" s="43"/>
      <c r="B106" s="43"/>
      <c r="C106" s="18"/>
      <c r="D106" s="18"/>
      <c r="E106" s="18"/>
      <c r="F106" s="83"/>
      <c r="G106" s="44"/>
      <c r="H106" s="9"/>
      <c r="I106" s="87"/>
      <c r="J106" s="43"/>
      <c r="K106" s="45"/>
      <c r="L106" s="99"/>
      <c r="M106" s="44"/>
      <c r="N106" s="45"/>
      <c r="O106" s="45"/>
      <c r="P106" s="43"/>
      <c r="Q106" s="43"/>
      <c r="R106" s="107"/>
      <c r="S106" s="107"/>
      <c r="T106" s="43"/>
      <c r="U106" s="43"/>
      <c r="V106" s="15"/>
      <c r="W106" s="15"/>
      <c r="X106" s="49"/>
      <c r="Y106" s="15"/>
      <c r="Z106" s="29"/>
      <c r="AA106" s="15"/>
      <c r="AB106" s="30"/>
      <c r="AC106" s="30"/>
      <c r="AD106" s="108"/>
      <c r="AE106" s="108"/>
      <c r="AF106" s="30"/>
      <c r="AG106" s="31"/>
      <c r="AH106" s="108"/>
      <c r="AI106" s="114">
        <f t="shared" si="1"/>
        <v>0</v>
      </c>
      <c r="AJ106" s="118">
        <v>0</v>
      </c>
      <c r="AK106" s="118">
        <v>13500</v>
      </c>
      <c r="AL106" s="99"/>
      <c r="AM106" s="46"/>
      <c r="AN106" s="46"/>
      <c r="AO106" s="46"/>
      <c r="AP106" s="46"/>
      <c r="AQ106" s="46"/>
      <c r="AR106" s="20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18"/>
    </row>
    <row r="107" spans="1:60" ht="25.5">
      <c r="A107" s="30">
        <v>23</v>
      </c>
      <c r="B107" s="30" t="s">
        <v>425</v>
      </c>
      <c r="C107" s="22" t="s">
        <v>426</v>
      </c>
      <c r="D107" s="30" t="s">
        <v>97</v>
      </c>
      <c r="E107" s="22" t="s">
        <v>99</v>
      </c>
      <c r="F107" s="47" t="s">
        <v>427</v>
      </c>
      <c r="G107" s="28">
        <v>13335</v>
      </c>
      <c r="H107" s="11" t="s">
        <v>428</v>
      </c>
      <c r="I107" s="5" t="s">
        <v>429</v>
      </c>
      <c r="J107" s="30" t="s">
        <v>430</v>
      </c>
      <c r="K107" s="29">
        <v>44966</v>
      </c>
      <c r="L107" s="100">
        <v>39183.08</v>
      </c>
      <c r="M107" s="28">
        <v>13474</v>
      </c>
      <c r="N107" s="29">
        <v>44966</v>
      </c>
      <c r="O107" s="29">
        <v>45332</v>
      </c>
      <c r="P107" s="30" t="s">
        <v>431</v>
      </c>
      <c r="Q107" s="30" t="s">
        <v>100</v>
      </c>
      <c r="R107" s="108" t="s">
        <v>100</v>
      </c>
      <c r="S107" s="108" t="s">
        <v>100</v>
      </c>
      <c r="T107" s="30" t="s">
        <v>108</v>
      </c>
      <c r="U107" s="30" t="s">
        <v>100</v>
      </c>
      <c r="V107" s="15" t="s">
        <v>100</v>
      </c>
      <c r="W107" s="15" t="s">
        <v>100</v>
      </c>
      <c r="X107" s="15" t="s">
        <v>100</v>
      </c>
      <c r="Y107" s="15" t="s">
        <v>100</v>
      </c>
      <c r="Z107" s="15" t="s">
        <v>100</v>
      </c>
      <c r="AA107" s="15" t="s">
        <v>100</v>
      </c>
      <c r="AB107" s="15" t="s">
        <v>100</v>
      </c>
      <c r="AC107" s="30" t="s">
        <v>100</v>
      </c>
      <c r="AD107" s="108">
        <v>0</v>
      </c>
      <c r="AE107" s="108">
        <v>0</v>
      </c>
      <c r="AF107" s="30" t="s">
        <v>100</v>
      </c>
      <c r="AG107" s="31" t="s">
        <v>100</v>
      </c>
      <c r="AH107" s="108">
        <v>0</v>
      </c>
      <c r="AI107" s="114">
        <f t="shared" si="1"/>
        <v>39183.08</v>
      </c>
      <c r="AJ107" s="108">
        <v>0</v>
      </c>
      <c r="AK107" s="118">
        <v>11782.88</v>
      </c>
      <c r="AL107" s="126">
        <f>AJ107+AK107</f>
        <v>11782.88</v>
      </c>
      <c r="AM107" s="49" t="s">
        <v>100</v>
      </c>
      <c r="AN107" s="49" t="s">
        <v>100</v>
      </c>
      <c r="AO107" s="49" t="s">
        <v>100</v>
      </c>
      <c r="AP107" s="49" t="s">
        <v>100</v>
      </c>
      <c r="AQ107" s="49" t="s">
        <v>100</v>
      </c>
      <c r="AR107" s="49" t="s">
        <v>100</v>
      </c>
      <c r="AS107" s="49" t="s">
        <v>100</v>
      </c>
      <c r="AT107" s="49" t="s">
        <v>100</v>
      </c>
      <c r="AU107" s="49" t="s">
        <v>100</v>
      </c>
      <c r="AV107" s="49" t="s">
        <v>100</v>
      </c>
      <c r="AW107" s="49" t="s">
        <v>100</v>
      </c>
      <c r="AX107" s="49" t="s">
        <v>100</v>
      </c>
      <c r="AY107" s="49" t="s">
        <v>100</v>
      </c>
      <c r="AZ107" s="49" t="s">
        <v>100</v>
      </c>
      <c r="BA107" s="49" t="s">
        <v>100</v>
      </c>
      <c r="BB107" s="49" t="s">
        <v>100</v>
      </c>
      <c r="BC107" s="49" t="s">
        <v>100</v>
      </c>
      <c r="BD107" s="49" t="s">
        <v>100</v>
      </c>
      <c r="BE107" s="49" t="s">
        <v>100</v>
      </c>
      <c r="BF107" s="49" t="s">
        <v>100</v>
      </c>
      <c r="BG107" s="49" t="s">
        <v>100</v>
      </c>
      <c r="BH107" s="22" t="s">
        <v>100</v>
      </c>
    </row>
    <row r="108" spans="1:60">
      <c r="A108" s="30">
        <v>24</v>
      </c>
      <c r="B108" s="30" t="s">
        <v>325</v>
      </c>
      <c r="C108" s="22" t="s">
        <v>320</v>
      </c>
      <c r="D108" s="30" t="s">
        <v>97</v>
      </c>
      <c r="E108" s="22" t="s">
        <v>99</v>
      </c>
      <c r="F108" s="37" t="s">
        <v>321</v>
      </c>
      <c r="G108" s="28">
        <v>13143</v>
      </c>
      <c r="H108" s="11" t="s">
        <v>322</v>
      </c>
      <c r="I108" s="5" t="s">
        <v>323</v>
      </c>
      <c r="J108" s="30" t="s">
        <v>324</v>
      </c>
      <c r="K108" s="29">
        <v>44845</v>
      </c>
      <c r="L108" s="100">
        <v>46737.87</v>
      </c>
      <c r="M108" s="28">
        <v>13391</v>
      </c>
      <c r="N108" s="29">
        <v>44845</v>
      </c>
      <c r="O108" s="29">
        <v>45210</v>
      </c>
      <c r="P108" s="30" t="s">
        <v>431</v>
      </c>
      <c r="Q108" s="30" t="s">
        <v>100</v>
      </c>
      <c r="R108" s="108" t="s">
        <v>100</v>
      </c>
      <c r="S108" s="108" t="s">
        <v>100</v>
      </c>
      <c r="T108" s="30" t="s">
        <v>108</v>
      </c>
      <c r="U108" s="30" t="s">
        <v>100</v>
      </c>
      <c r="V108" s="15"/>
      <c r="W108" s="15"/>
      <c r="X108" s="49"/>
      <c r="Y108" s="15"/>
      <c r="Z108" s="29"/>
      <c r="AA108" s="15"/>
      <c r="AB108" s="30"/>
      <c r="AC108" s="30"/>
      <c r="AD108" s="108"/>
      <c r="AE108" s="108"/>
      <c r="AF108" s="30"/>
      <c r="AG108" s="31"/>
      <c r="AH108" s="108"/>
      <c r="AI108" s="114">
        <f t="shared" si="1"/>
        <v>46737.87</v>
      </c>
      <c r="AJ108" s="118">
        <v>0</v>
      </c>
      <c r="AK108" s="118">
        <v>8083.38</v>
      </c>
      <c r="AL108" s="126">
        <f>AJ108+AK108</f>
        <v>8083.38</v>
      </c>
      <c r="AM108" s="49" t="s">
        <v>100</v>
      </c>
      <c r="AN108" s="49" t="s">
        <v>100</v>
      </c>
      <c r="AO108" s="49" t="s">
        <v>100</v>
      </c>
      <c r="AP108" s="49" t="s">
        <v>100</v>
      </c>
      <c r="AQ108" s="49" t="s">
        <v>100</v>
      </c>
      <c r="AR108" s="49" t="s">
        <v>100</v>
      </c>
      <c r="AS108" s="49" t="s">
        <v>100</v>
      </c>
      <c r="AT108" s="49" t="s">
        <v>100</v>
      </c>
      <c r="AU108" s="49" t="s">
        <v>100</v>
      </c>
      <c r="AV108" s="49" t="s">
        <v>100</v>
      </c>
      <c r="AW108" s="49" t="s">
        <v>100</v>
      </c>
      <c r="AX108" s="49" t="s">
        <v>100</v>
      </c>
      <c r="AY108" s="49" t="s">
        <v>100</v>
      </c>
      <c r="AZ108" s="49" t="s">
        <v>100</v>
      </c>
      <c r="BA108" s="49" t="s">
        <v>100</v>
      </c>
      <c r="BB108" s="49" t="s">
        <v>100</v>
      </c>
      <c r="BC108" s="49" t="s">
        <v>100</v>
      </c>
      <c r="BD108" s="49" t="s">
        <v>100</v>
      </c>
      <c r="BE108" s="49" t="s">
        <v>100</v>
      </c>
      <c r="BF108" s="49" t="s">
        <v>100</v>
      </c>
      <c r="BG108" s="49" t="s">
        <v>100</v>
      </c>
      <c r="BH108" s="22" t="s">
        <v>100</v>
      </c>
    </row>
    <row r="109" spans="1:60" ht="63.75">
      <c r="A109" s="30">
        <v>25</v>
      </c>
      <c r="B109" s="30" t="s">
        <v>326</v>
      </c>
      <c r="C109" s="22" t="s">
        <v>327</v>
      </c>
      <c r="D109" s="30" t="s">
        <v>97</v>
      </c>
      <c r="E109" s="22" t="s">
        <v>99</v>
      </c>
      <c r="F109" s="47" t="s">
        <v>328</v>
      </c>
      <c r="G109" s="28">
        <v>13425</v>
      </c>
      <c r="H109" s="11" t="s">
        <v>329</v>
      </c>
      <c r="I109" s="5" t="s">
        <v>330</v>
      </c>
      <c r="J109" s="30" t="s">
        <v>331</v>
      </c>
      <c r="K109" s="29">
        <v>44960</v>
      </c>
      <c r="L109" s="100">
        <v>2940</v>
      </c>
      <c r="M109" s="28">
        <v>13477</v>
      </c>
      <c r="N109" s="29">
        <v>44960</v>
      </c>
      <c r="O109" s="29">
        <v>45326</v>
      </c>
      <c r="P109" s="22" t="s">
        <v>431</v>
      </c>
      <c r="Q109" s="30" t="s">
        <v>100</v>
      </c>
      <c r="R109" s="108" t="s">
        <v>100</v>
      </c>
      <c r="S109" s="108" t="s">
        <v>100</v>
      </c>
      <c r="T109" s="30" t="s">
        <v>332</v>
      </c>
      <c r="U109" s="30" t="s">
        <v>100</v>
      </c>
      <c r="V109" s="15"/>
      <c r="W109" s="15"/>
      <c r="X109" s="49"/>
      <c r="Y109" s="15"/>
      <c r="Z109" s="29"/>
      <c r="AA109" s="15"/>
      <c r="AB109" s="30"/>
      <c r="AC109" s="30"/>
      <c r="AD109" s="108"/>
      <c r="AE109" s="108"/>
      <c r="AF109" s="30"/>
      <c r="AG109" s="31"/>
      <c r="AH109" s="108"/>
      <c r="AI109" s="114">
        <f t="shared" si="1"/>
        <v>2940</v>
      </c>
      <c r="AJ109" s="118">
        <v>0</v>
      </c>
      <c r="AK109" s="118">
        <v>0</v>
      </c>
      <c r="AL109" s="126">
        <f t="shared" ref="AL109:AL123" si="2">AJ109+AK109</f>
        <v>0</v>
      </c>
      <c r="AM109" s="49" t="s">
        <v>100</v>
      </c>
      <c r="AN109" s="49" t="s">
        <v>100</v>
      </c>
      <c r="AO109" s="49" t="s">
        <v>100</v>
      </c>
      <c r="AP109" s="49" t="s">
        <v>100</v>
      </c>
      <c r="AQ109" s="49" t="s">
        <v>100</v>
      </c>
      <c r="AR109" s="49" t="s">
        <v>100</v>
      </c>
      <c r="AS109" s="49" t="s">
        <v>100</v>
      </c>
      <c r="AT109" s="49" t="s">
        <v>100</v>
      </c>
      <c r="AU109" s="49" t="s">
        <v>100</v>
      </c>
      <c r="AV109" s="49" t="s">
        <v>100</v>
      </c>
      <c r="AW109" s="49" t="s">
        <v>100</v>
      </c>
      <c r="AX109" s="49" t="s">
        <v>100</v>
      </c>
      <c r="AY109" s="49" t="s">
        <v>100</v>
      </c>
      <c r="AZ109" s="49" t="s">
        <v>100</v>
      </c>
      <c r="BA109" s="49" t="s">
        <v>100</v>
      </c>
      <c r="BB109" s="49" t="s">
        <v>100</v>
      </c>
      <c r="BC109" s="49" t="s">
        <v>100</v>
      </c>
      <c r="BD109" s="49" t="s">
        <v>100</v>
      </c>
      <c r="BE109" s="49" t="s">
        <v>100</v>
      </c>
      <c r="BF109" s="49" t="s">
        <v>100</v>
      </c>
      <c r="BG109" s="49" t="s">
        <v>100</v>
      </c>
      <c r="BH109" s="22" t="s">
        <v>100</v>
      </c>
    </row>
    <row r="110" spans="1:60" ht="63.75">
      <c r="A110" s="30">
        <v>26</v>
      </c>
      <c r="B110" s="30" t="s">
        <v>333</v>
      </c>
      <c r="C110" s="22" t="s">
        <v>327</v>
      </c>
      <c r="D110" s="30" t="s">
        <v>97</v>
      </c>
      <c r="E110" s="22" t="s">
        <v>99</v>
      </c>
      <c r="F110" s="47" t="s">
        <v>328</v>
      </c>
      <c r="G110" s="28">
        <v>13425</v>
      </c>
      <c r="H110" s="11" t="s">
        <v>334</v>
      </c>
      <c r="I110" s="5" t="s">
        <v>335</v>
      </c>
      <c r="J110" s="30" t="s">
        <v>336</v>
      </c>
      <c r="K110" s="29">
        <v>44960</v>
      </c>
      <c r="L110" s="100">
        <v>4964.3999999999996</v>
      </c>
      <c r="M110" s="28">
        <v>13477</v>
      </c>
      <c r="N110" s="29">
        <v>44960</v>
      </c>
      <c r="O110" s="29">
        <v>45326</v>
      </c>
      <c r="P110" s="22" t="s">
        <v>431</v>
      </c>
      <c r="Q110" s="30" t="s">
        <v>100</v>
      </c>
      <c r="R110" s="108" t="s">
        <v>100</v>
      </c>
      <c r="S110" s="108" t="s">
        <v>100</v>
      </c>
      <c r="T110" s="30" t="s">
        <v>108</v>
      </c>
      <c r="U110" s="30" t="s">
        <v>100</v>
      </c>
      <c r="V110" s="15"/>
      <c r="W110" s="15"/>
      <c r="X110" s="49"/>
      <c r="Y110" s="15"/>
      <c r="Z110" s="29"/>
      <c r="AA110" s="15"/>
      <c r="AB110" s="30"/>
      <c r="AC110" s="30"/>
      <c r="AD110" s="108"/>
      <c r="AE110" s="108"/>
      <c r="AF110" s="30"/>
      <c r="AG110" s="31"/>
      <c r="AH110" s="108"/>
      <c r="AI110" s="114">
        <f t="shared" si="1"/>
        <v>4964.3999999999996</v>
      </c>
      <c r="AJ110" s="118">
        <v>0</v>
      </c>
      <c r="AK110" s="118">
        <v>0</v>
      </c>
      <c r="AL110" s="126">
        <f t="shared" si="2"/>
        <v>0</v>
      </c>
      <c r="AM110" s="49" t="s">
        <v>100</v>
      </c>
      <c r="AN110" s="49" t="s">
        <v>100</v>
      </c>
      <c r="AO110" s="49" t="s">
        <v>100</v>
      </c>
      <c r="AP110" s="49" t="s">
        <v>100</v>
      </c>
      <c r="AQ110" s="49" t="s">
        <v>100</v>
      </c>
      <c r="AR110" s="49" t="s">
        <v>100</v>
      </c>
      <c r="AS110" s="49" t="s">
        <v>100</v>
      </c>
      <c r="AT110" s="49" t="s">
        <v>100</v>
      </c>
      <c r="AU110" s="49" t="s">
        <v>100</v>
      </c>
      <c r="AV110" s="49" t="s">
        <v>100</v>
      </c>
      <c r="AW110" s="49" t="s">
        <v>100</v>
      </c>
      <c r="AX110" s="49" t="s">
        <v>100</v>
      </c>
      <c r="AY110" s="49" t="s">
        <v>100</v>
      </c>
      <c r="AZ110" s="49" t="s">
        <v>100</v>
      </c>
      <c r="BA110" s="49" t="s">
        <v>100</v>
      </c>
      <c r="BB110" s="49" t="s">
        <v>100</v>
      </c>
      <c r="BC110" s="49" t="s">
        <v>100</v>
      </c>
      <c r="BD110" s="49" t="s">
        <v>100</v>
      </c>
      <c r="BE110" s="49" t="s">
        <v>100</v>
      </c>
      <c r="BF110" s="49" t="s">
        <v>100</v>
      </c>
      <c r="BG110" s="49" t="s">
        <v>100</v>
      </c>
      <c r="BH110" s="22" t="s">
        <v>100</v>
      </c>
    </row>
    <row r="111" spans="1:60" ht="63.75">
      <c r="A111" s="30">
        <v>27</v>
      </c>
      <c r="B111" s="30" t="s">
        <v>337</v>
      </c>
      <c r="C111" s="22" t="s">
        <v>327</v>
      </c>
      <c r="D111" s="30" t="s">
        <v>97</v>
      </c>
      <c r="E111" s="22" t="s">
        <v>99</v>
      </c>
      <c r="F111" s="47" t="s">
        <v>328</v>
      </c>
      <c r="G111" s="28">
        <v>13425</v>
      </c>
      <c r="H111" s="11" t="s">
        <v>338</v>
      </c>
      <c r="I111" s="5" t="s">
        <v>257</v>
      </c>
      <c r="J111" s="22" t="s">
        <v>258</v>
      </c>
      <c r="K111" s="29">
        <v>44951</v>
      </c>
      <c r="L111" s="100">
        <v>7520</v>
      </c>
      <c r="M111" s="28">
        <v>13462</v>
      </c>
      <c r="N111" s="29">
        <v>44951</v>
      </c>
      <c r="O111" s="29">
        <v>45316</v>
      </c>
      <c r="P111" s="22" t="s">
        <v>431</v>
      </c>
      <c r="Q111" s="30" t="s">
        <v>100</v>
      </c>
      <c r="R111" s="108" t="s">
        <v>100</v>
      </c>
      <c r="S111" s="108" t="s">
        <v>100</v>
      </c>
      <c r="T111" s="30" t="s">
        <v>108</v>
      </c>
      <c r="U111" s="30" t="s">
        <v>100</v>
      </c>
      <c r="V111" s="15"/>
      <c r="W111" s="15"/>
      <c r="X111" s="49"/>
      <c r="Y111" s="15"/>
      <c r="Z111" s="29"/>
      <c r="AA111" s="15"/>
      <c r="AB111" s="30"/>
      <c r="AC111" s="30"/>
      <c r="AD111" s="108"/>
      <c r="AE111" s="108"/>
      <c r="AF111" s="30"/>
      <c r="AG111" s="31"/>
      <c r="AH111" s="108"/>
      <c r="AI111" s="114">
        <f t="shared" si="1"/>
        <v>7520</v>
      </c>
      <c r="AJ111" s="118">
        <v>0</v>
      </c>
      <c r="AK111" s="118">
        <v>0</v>
      </c>
      <c r="AL111" s="126">
        <f t="shared" si="2"/>
        <v>0</v>
      </c>
      <c r="AM111" s="49" t="s">
        <v>100</v>
      </c>
      <c r="AN111" s="49" t="s">
        <v>100</v>
      </c>
      <c r="AO111" s="49" t="s">
        <v>100</v>
      </c>
      <c r="AP111" s="49" t="s">
        <v>100</v>
      </c>
      <c r="AQ111" s="49" t="s">
        <v>100</v>
      </c>
      <c r="AR111" s="49" t="s">
        <v>100</v>
      </c>
      <c r="AS111" s="49" t="s">
        <v>100</v>
      </c>
      <c r="AT111" s="49" t="s">
        <v>100</v>
      </c>
      <c r="AU111" s="49" t="s">
        <v>100</v>
      </c>
      <c r="AV111" s="49" t="s">
        <v>100</v>
      </c>
      <c r="AW111" s="49" t="s">
        <v>100</v>
      </c>
      <c r="AX111" s="49" t="s">
        <v>100</v>
      </c>
      <c r="AY111" s="49" t="s">
        <v>100</v>
      </c>
      <c r="AZ111" s="49" t="s">
        <v>100</v>
      </c>
      <c r="BA111" s="49" t="s">
        <v>100</v>
      </c>
      <c r="BB111" s="49" t="s">
        <v>100</v>
      </c>
      <c r="BC111" s="49" t="s">
        <v>100</v>
      </c>
      <c r="BD111" s="49" t="s">
        <v>100</v>
      </c>
      <c r="BE111" s="49" t="s">
        <v>100</v>
      </c>
      <c r="BF111" s="49" t="s">
        <v>100</v>
      </c>
      <c r="BG111" s="49" t="s">
        <v>100</v>
      </c>
      <c r="BH111" s="22" t="s">
        <v>100</v>
      </c>
    </row>
    <row r="112" spans="1:60" ht="63.75">
      <c r="A112" s="30">
        <v>28</v>
      </c>
      <c r="B112" s="30" t="s">
        <v>339</v>
      </c>
      <c r="C112" s="22" t="s">
        <v>327</v>
      </c>
      <c r="D112" s="30" t="s">
        <v>97</v>
      </c>
      <c r="E112" s="22" t="s">
        <v>99</v>
      </c>
      <c r="F112" s="47" t="s">
        <v>328</v>
      </c>
      <c r="G112" s="28">
        <v>13425</v>
      </c>
      <c r="H112" s="11" t="s">
        <v>340</v>
      </c>
      <c r="I112" s="5" t="s">
        <v>341</v>
      </c>
      <c r="J112" s="30" t="s">
        <v>342</v>
      </c>
      <c r="K112" s="29">
        <v>44952</v>
      </c>
      <c r="L112" s="100">
        <v>7900</v>
      </c>
      <c r="M112" s="28">
        <v>13467</v>
      </c>
      <c r="N112" s="29">
        <v>44952</v>
      </c>
      <c r="O112" s="29">
        <v>45317</v>
      </c>
      <c r="P112" s="22" t="s">
        <v>431</v>
      </c>
      <c r="Q112" s="30" t="s">
        <v>100</v>
      </c>
      <c r="R112" s="108" t="s">
        <v>100</v>
      </c>
      <c r="S112" s="108" t="s">
        <v>100</v>
      </c>
      <c r="T112" s="30" t="s">
        <v>108</v>
      </c>
      <c r="U112" s="30" t="s">
        <v>100</v>
      </c>
      <c r="V112" s="15"/>
      <c r="W112" s="15"/>
      <c r="X112" s="49"/>
      <c r="Y112" s="15"/>
      <c r="Z112" s="29"/>
      <c r="AA112" s="15"/>
      <c r="AB112" s="30"/>
      <c r="AC112" s="30"/>
      <c r="AD112" s="108"/>
      <c r="AE112" s="108"/>
      <c r="AF112" s="30"/>
      <c r="AG112" s="31"/>
      <c r="AH112" s="108"/>
      <c r="AI112" s="114">
        <f t="shared" si="1"/>
        <v>7900</v>
      </c>
      <c r="AJ112" s="118">
        <v>0</v>
      </c>
      <c r="AK112" s="118">
        <v>0</v>
      </c>
      <c r="AL112" s="126">
        <f t="shared" si="2"/>
        <v>0</v>
      </c>
      <c r="AM112" s="49" t="s">
        <v>100</v>
      </c>
      <c r="AN112" s="49" t="s">
        <v>100</v>
      </c>
      <c r="AO112" s="49" t="s">
        <v>100</v>
      </c>
      <c r="AP112" s="49" t="s">
        <v>100</v>
      </c>
      <c r="AQ112" s="49" t="s">
        <v>100</v>
      </c>
      <c r="AR112" s="49" t="s">
        <v>100</v>
      </c>
      <c r="AS112" s="49" t="s">
        <v>100</v>
      </c>
      <c r="AT112" s="49" t="s">
        <v>100</v>
      </c>
      <c r="AU112" s="49" t="s">
        <v>100</v>
      </c>
      <c r="AV112" s="49" t="s">
        <v>100</v>
      </c>
      <c r="AW112" s="49" t="s">
        <v>100</v>
      </c>
      <c r="AX112" s="49" t="s">
        <v>100</v>
      </c>
      <c r="AY112" s="49" t="s">
        <v>100</v>
      </c>
      <c r="AZ112" s="49" t="s">
        <v>100</v>
      </c>
      <c r="BA112" s="49" t="s">
        <v>100</v>
      </c>
      <c r="BB112" s="49" t="s">
        <v>100</v>
      </c>
      <c r="BC112" s="49" t="s">
        <v>100</v>
      </c>
      <c r="BD112" s="49" t="s">
        <v>100</v>
      </c>
      <c r="BE112" s="49" t="s">
        <v>100</v>
      </c>
      <c r="BF112" s="49" t="s">
        <v>100</v>
      </c>
      <c r="BG112" s="49" t="s">
        <v>100</v>
      </c>
      <c r="BH112" s="22" t="s">
        <v>100</v>
      </c>
    </row>
    <row r="113" spans="1:60" ht="127.5">
      <c r="A113" s="30">
        <v>29</v>
      </c>
      <c r="B113" s="30" t="s">
        <v>343</v>
      </c>
      <c r="C113" s="22"/>
      <c r="D113" s="22" t="s">
        <v>444</v>
      </c>
      <c r="E113" s="22" t="s">
        <v>99</v>
      </c>
      <c r="F113" s="47" t="s">
        <v>344</v>
      </c>
      <c r="G113" s="28"/>
      <c r="H113" s="11" t="s">
        <v>345</v>
      </c>
      <c r="I113" s="5" t="s">
        <v>346</v>
      </c>
      <c r="J113" s="30" t="s">
        <v>347</v>
      </c>
      <c r="K113" s="29" t="s">
        <v>348</v>
      </c>
      <c r="L113" s="100">
        <v>6720</v>
      </c>
      <c r="M113" s="28">
        <v>13477</v>
      </c>
      <c r="N113" s="29">
        <v>44972</v>
      </c>
      <c r="O113" s="29">
        <v>45154</v>
      </c>
      <c r="P113" s="22" t="s">
        <v>431</v>
      </c>
      <c r="Q113" s="30" t="s">
        <v>100</v>
      </c>
      <c r="R113" s="108" t="s">
        <v>100</v>
      </c>
      <c r="S113" s="108" t="s">
        <v>100</v>
      </c>
      <c r="T113" s="30" t="s">
        <v>98</v>
      </c>
      <c r="U113" s="30" t="s">
        <v>100</v>
      </c>
      <c r="V113" s="15"/>
      <c r="W113" s="15"/>
      <c r="X113" s="49"/>
      <c r="Y113" s="15"/>
      <c r="Z113" s="29"/>
      <c r="AA113" s="15"/>
      <c r="AB113" s="30"/>
      <c r="AC113" s="30"/>
      <c r="AD113" s="108"/>
      <c r="AE113" s="108"/>
      <c r="AF113" s="30"/>
      <c r="AG113" s="31"/>
      <c r="AH113" s="108"/>
      <c r="AI113" s="114">
        <f t="shared" si="1"/>
        <v>6720</v>
      </c>
      <c r="AJ113" s="118">
        <v>0</v>
      </c>
      <c r="AK113" s="118">
        <v>0</v>
      </c>
      <c r="AL113" s="126">
        <f t="shared" si="2"/>
        <v>0</v>
      </c>
      <c r="AM113" s="49" t="s">
        <v>100</v>
      </c>
      <c r="AN113" s="49" t="s">
        <v>100</v>
      </c>
      <c r="AO113" s="49" t="s">
        <v>100</v>
      </c>
      <c r="AP113" s="49" t="s">
        <v>100</v>
      </c>
      <c r="AQ113" s="49" t="s">
        <v>100</v>
      </c>
      <c r="AR113" s="49" t="s">
        <v>100</v>
      </c>
      <c r="AS113" s="49" t="s">
        <v>100</v>
      </c>
      <c r="AT113" s="49" t="s">
        <v>100</v>
      </c>
      <c r="AU113" s="49" t="s">
        <v>100</v>
      </c>
      <c r="AV113" s="49" t="s">
        <v>100</v>
      </c>
      <c r="AW113" s="49" t="s">
        <v>100</v>
      </c>
      <c r="AX113" s="49" t="s">
        <v>100</v>
      </c>
      <c r="AY113" s="49" t="s">
        <v>100</v>
      </c>
      <c r="AZ113" s="49" t="s">
        <v>100</v>
      </c>
      <c r="BA113" s="49" t="s">
        <v>100</v>
      </c>
      <c r="BB113" s="49" t="s">
        <v>100</v>
      </c>
      <c r="BC113" s="49" t="s">
        <v>100</v>
      </c>
      <c r="BD113" s="49" t="s">
        <v>100</v>
      </c>
      <c r="BE113" s="49" t="s">
        <v>100</v>
      </c>
      <c r="BF113" s="49" t="s">
        <v>100</v>
      </c>
      <c r="BG113" s="49" t="s">
        <v>100</v>
      </c>
      <c r="BH113" s="22" t="s">
        <v>100</v>
      </c>
    </row>
    <row r="114" spans="1:60" ht="63.75">
      <c r="A114" s="30">
        <v>30</v>
      </c>
      <c r="B114" s="30" t="s">
        <v>349</v>
      </c>
      <c r="C114" s="22" t="s">
        <v>350</v>
      </c>
      <c r="D114" s="30" t="s">
        <v>97</v>
      </c>
      <c r="E114" s="22" t="s">
        <v>99</v>
      </c>
      <c r="F114" s="47" t="s">
        <v>351</v>
      </c>
      <c r="G114" s="28"/>
      <c r="H114" s="11" t="s">
        <v>352</v>
      </c>
      <c r="I114" s="5" t="s">
        <v>353</v>
      </c>
      <c r="J114" s="30" t="s">
        <v>354</v>
      </c>
      <c r="K114" s="29">
        <v>44958</v>
      </c>
      <c r="L114" s="100">
        <v>60000</v>
      </c>
      <c r="M114" s="28">
        <v>13467</v>
      </c>
      <c r="N114" s="29">
        <v>44958</v>
      </c>
      <c r="O114" s="29">
        <v>45323</v>
      </c>
      <c r="P114" s="22" t="s">
        <v>431</v>
      </c>
      <c r="Q114" s="30" t="s">
        <v>100</v>
      </c>
      <c r="R114" s="108" t="s">
        <v>100</v>
      </c>
      <c r="S114" s="108" t="s">
        <v>100</v>
      </c>
      <c r="T114" s="30" t="s">
        <v>332</v>
      </c>
      <c r="U114" s="30" t="s">
        <v>100</v>
      </c>
      <c r="V114" s="15"/>
      <c r="W114" s="15"/>
      <c r="X114" s="49"/>
      <c r="Y114" s="15"/>
      <c r="Z114" s="29"/>
      <c r="AA114" s="15"/>
      <c r="AB114" s="30"/>
      <c r="AC114" s="30"/>
      <c r="AD114" s="108"/>
      <c r="AE114" s="108"/>
      <c r="AF114" s="30"/>
      <c r="AG114" s="31"/>
      <c r="AH114" s="108"/>
      <c r="AI114" s="114">
        <f t="shared" si="1"/>
        <v>60000</v>
      </c>
      <c r="AJ114" s="118">
        <v>0</v>
      </c>
      <c r="AK114" s="118">
        <v>0</v>
      </c>
      <c r="AL114" s="126">
        <f t="shared" si="2"/>
        <v>0</v>
      </c>
      <c r="AM114" s="49" t="s">
        <v>100</v>
      </c>
      <c r="AN114" s="49" t="s">
        <v>100</v>
      </c>
      <c r="AO114" s="49" t="s">
        <v>100</v>
      </c>
      <c r="AP114" s="49" t="s">
        <v>100</v>
      </c>
      <c r="AQ114" s="49" t="s">
        <v>100</v>
      </c>
      <c r="AR114" s="49" t="s">
        <v>100</v>
      </c>
      <c r="AS114" s="49" t="s">
        <v>100</v>
      </c>
      <c r="AT114" s="49" t="s">
        <v>100</v>
      </c>
      <c r="AU114" s="49" t="s">
        <v>100</v>
      </c>
      <c r="AV114" s="49" t="s">
        <v>100</v>
      </c>
      <c r="AW114" s="49" t="s">
        <v>100</v>
      </c>
      <c r="AX114" s="49" t="s">
        <v>100</v>
      </c>
      <c r="AY114" s="49" t="s">
        <v>100</v>
      </c>
      <c r="AZ114" s="49" t="s">
        <v>100</v>
      </c>
      <c r="BA114" s="49" t="s">
        <v>100</v>
      </c>
      <c r="BB114" s="49" t="s">
        <v>100</v>
      </c>
      <c r="BC114" s="49" t="s">
        <v>100</v>
      </c>
      <c r="BD114" s="49" t="s">
        <v>100</v>
      </c>
      <c r="BE114" s="49" t="s">
        <v>100</v>
      </c>
      <c r="BF114" s="49" t="s">
        <v>100</v>
      </c>
      <c r="BG114" s="49" t="s">
        <v>100</v>
      </c>
      <c r="BH114" s="22" t="s">
        <v>100</v>
      </c>
    </row>
    <row r="115" spans="1:60" ht="63.75">
      <c r="A115" s="30">
        <v>31</v>
      </c>
      <c r="B115" s="30" t="s">
        <v>355</v>
      </c>
      <c r="C115" s="22" t="s">
        <v>327</v>
      </c>
      <c r="D115" s="30" t="s">
        <v>97</v>
      </c>
      <c r="E115" s="22" t="s">
        <v>99</v>
      </c>
      <c r="F115" s="47" t="s">
        <v>328</v>
      </c>
      <c r="G115" s="28">
        <v>13425</v>
      </c>
      <c r="H115" s="11" t="s">
        <v>356</v>
      </c>
      <c r="I115" s="5" t="s">
        <v>357</v>
      </c>
      <c r="J115" s="30" t="s">
        <v>358</v>
      </c>
      <c r="K115" s="29">
        <v>44960</v>
      </c>
      <c r="L115" s="100">
        <v>11586</v>
      </c>
      <c r="M115" s="28">
        <v>13477</v>
      </c>
      <c r="N115" s="29">
        <v>44960</v>
      </c>
      <c r="O115" s="29">
        <v>45326</v>
      </c>
      <c r="P115" s="22" t="s">
        <v>106</v>
      </c>
      <c r="Q115" s="30" t="s">
        <v>100</v>
      </c>
      <c r="R115" s="108" t="s">
        <v>100</v>
      </c>
      <c r="S115" s="108" t="s">
        <v>100</v>
      </c>
      <c r="T115" s="30" t="s">
        <v>108</v>
      </c>
      <c r="U115" s="30" t="s">
        <v>100</v>
      </c>
      <c r="V115" s="15"/>
      <c r="W115" s="15"/>
      <c r="X115" s="49"/>
      <c r="Y115" s="15"/>
      <c r="Z115" s="29"/>
      <c r="AA115" s="15"/>
      <c r="AB115" s="30"/>
      <c r="AC115" s="30"/>
      <c r="AD115" s="108"/>
      <c r="AE115" s="108"/>
      <c r="AF115" s="30"/>
      <c r="AG115" s="31"/>
      <c r="AH115" s="108"/>
      <c r="AI115" s="114">
        <f t="shared" si="1"/>
        <v>11586</v>
      </c>
      <c r="AJ115" s="118">
        <v>0</v>
      </c>
      <c r="AK115" s="118">
        <v>2317.1999999999998</v>
      </c>
      <c r="AL115" s="126">
        <f t="shared" si="2"/>
        <v>2317.1999999999998</v>
      </c>
      <c r="AM115" s="49" t="s">
        <v>100</v>
      </c>
      <c r="AN115" s="49" t="s">
        <v>100</v>
      </c>
      <c r="AO115" s="49" t="s">
        <v>100</v>
      </c>
      <c r="AP115" s="49" t="s">
        <v>100</v>
      </c>
      <c r="AQ115" s="49" t="s">
        <v>100</v>
      </c>
      <c r="AR115" s="49" t="s">
        <v>100</v>
      </c>
      <c r="AS115" s="49" t="s">
        <v>100</v>
      </c>
      <c r="AT115" s="49" t="s">
        <v>100</v>
      </c>
      <c r="AU115" s="49" t="s">
        <v>100</v>
      </c>
      <c r="AV115" s="49" t="s">
        <v>100</v>
      </c>
      <c r="AW115" s="49" t="s">
        <v>100</v>
      </c>
      <c r="AX115" s="49" t="s">
        <v>100</v>
      </c>
      <c r="AY115" s="49" t="s">
        <v>100</v>
      </c>
      <c r="AZ115" s="49" t="s">
        <v>100</v>
      </c>
      <c r="BA115" s="49" t="s">
        <v>100</v>
      </c>
      <c r="BB115" s="49" t="s">
        <v>100</v>
      </c>
      <c r="BC115" s="49" t="s">
        <v>100</v>
      </c>
      <c r="BD115" s="49" t="s">
        <v>100</v>
      </c>
      <c r="BE115" s="49" t="s">
        <v>100</v>
      </c>
      <c r="BF115" s="49" t="s">
        <v>100</v>
      </c>
      <c r="BG115" s="49" t="s">
        <v>100</v>
      </c>
      <c r="BH115" s="22" t="s">
        <v>100</v>
      </c>
    </row>
    <row r="116" spans="1:60" ht="51">
      <c r="A116" s="30">
        <v>32</v>
      </c>
      <c r="B116" s="30" t="s">
        <v>359</v>
      </c>
      <c r="C116" s="22" t="s">
        <v>306</v>
      </c>
      <c r="D116" s="30" t="s">
        <v>97</v>
      </c>
      <c r="E116" s="22" t="s">
        <v>99</v>
      </c>
      <c r="F116" s="47" t="s">
        <v>360</v>
      </c>
      <c r="G116" s="28">
        <v>13252</v>
      </c>
      <c r="H116" s="11" t="s">
        <v>361</v>
      </c>
      <c r="I116" s="5" t="s">
        <v>362</v>
      </c>
      <c r="J116" s="30" t="s">
        <v>305</v>
      </c>
      <c r="K116" s="29">
        <v>44910</v>
      </c>
      <c r="L116" s="100">
        <v>220600</v>
      </c>
      <c r="M116" s="28">
        <v>13441</v>
      </c>
      <c r="N116" s="29">
        <v>44910</v>
      </c>
      <c r="O116" s="29">
        <v>45275</v>
      </c>
      <c r="P116" s="22" t="s">
        <v>431</v>
      </c>
      <c r="Q116" s="30" t="s">
        <v>100</v>
      </c>
      <c r="R116" s="108" t="s">
        <v>100</v>
      </c>
      <c r="S116" s="108" t="s">
        <v>100</v>
      </c>
      <c r="T116" s="30" t="s">
        <v>108</v>
      </c>
      <c r="U116" s="30" t="s">
        <v>100</v>
      </c>
      <c r="V116" s="15"/>
      <c r="W116" s="15"/>
      <c r="X116" s="49"/>
      <c r="Y116" s="15"/>
      <c r="Z116" s="29"/>
      <c r="AA116" s="15"/>
      <c r="AB116" s="30"/>
      <c r="AC116" s="30"/>
      <c r="AD116" s="108"/>
      <c r="AE116" s="108"/>
      <c r="AF116" s="30"/>
      <c r="AG116" s="31"/>
      <c r="AH116" s="108"/>
      <c r="AI116" s="114">
        <f t="shared" si="1"/>
        <v>220600</v>
      </c>
      <c r="AJ116" s="118">
        <v>0</v>
      </c>
      <c r="AK116" s="118">
        <v>36707.839999999997</v>
      </c>
      <c r="AL116" s="126">
        <f t="shared" si="2"/>
        <v>36707.839999999997</v>
      </c>
      <c r="AM116" s="49" t="s">
        <v>100</v>
      </c>
      <c r="AN116" s="49" t="s">
        <v>100</v>
      </c>
      <c r="AO116" s="49" t="s">
        <v>100</v>
      </c>
      <c r="AP116" s="49" t="s">
        <v>100</v>
      </c>
      <c r="AQ116" s="49" t="s">
        <v>100</v>
      </c>
      <c r="AR116" s="49" t="s">
        <v>100</v>
      </c>
      <c r="AS116" s="49" t="s">
        <v>100</v>
      </c>
      <c r="AT116" s="49" t="s">
        <v>100</v>
      </c>
      <c r="AU116" s="49" t="s">
        <v>100</v>
      </c>
      <c r="AV116" s="49" t="s">
        <v>100</v>
      </c>
      <c r="AW116" s="49" t="s">
        <v>100</v>
      </c>
      <c r="AX116" s="49" t="s">
        <v>100</v>
      </c>
      <c r="AY116" s="49" t="s">
        <v>100</v>
      </c>
      <c r="AZ116" s="49" t="s">
        <v>100</v>
      </c>
      <c r="BA116" s="49" t="s">
        <v>100</v>
      </c>
      <c r="BB116" s="49" t="s">
        <v>100</v>
      </c>
      <c r="BC116" s="49" t="s">
        <v>100</v>
      </c>
      <c r="BD116" s="49" t="s">
        <v>100</v>
      </c>
      <c r="BE116" s="49" t="s">
        <v>100</v>
      </c>
      <c r="BF116" s="49" t="s">
        <v>100</v>
      </c>
      <c r="BG116" s="49" t="s">
        <v>100</v>
      </c>
      <c r="BH116" s="22" t="s">
        <v>100</v>
      </c>
    </row>
    <row r="117" spans="1:60" ht="51">
      <c r="A117" s="30">
        <v>33</v>
      </c>
      <c r="B117" s="30" t="s">
        <v>363</v>
      </c>
      <c r="C117" s="22" t="s">
        <v>369</v>
      </c>
      <c r="D117" s="30" t="s">
        <v>142</v>
      </c>
      <c r="E117" s="22" t="s">
        <v>99</v>
      </c>
      <c r="F117" s="47" t="s">
        <v>364</v>
      </c>
      <c r="G117" s="28">
        <v>13274</v>
      </c>
      <c r="H117" s="11" t="s">
        <v>365</v>
      </c>
      <c r="I117" s="5" t="s">
        <v>366</v>
      </c>
      <c r="J117" s="30" t="s">
        <v>367</v>
      </c>
      <c r="K117" s="29">
        <v>44882</v>
      </c>
      <c r="L117" s="100">
        <v>39000</v>
      </c>
      <c r="M117" s="28">
        <v>13422</v>
      </c>
      <c r="N117" s="29" t="s">
        <v>368</v>
      </c>
      <c r="O117" s="29">
        <v>45277</v>
      </c>
      <c r="P117" s="22" t="s">
        <v>431</v>
      </c>
      <c r="Q117" s="30" t="s">
        <v>100</v>
      </c>
      <c r="R117" s="108" t="s">
        <v>100</v>
      </c>
      <c r="S117" s="108" t="s">
        <v>100</v>
      </c>
      <c r="T117" s="30" t="s">
        <v>98</v>
      </c>
      <c r="U117" s="30" t="s">
        <v>100</v>
      </c>
      <c r="V117" s="15"/>
      <c r="W117" s="15"/>
      <c r="X117" s="49"/>
      <c r="Y117" s="15"/>
      <c r="Z117" s="29"/>
      <c r="AA117" s="15"/>
      <c r="AB117" s="30"/>
      <c r="AC117" s="30"/>
      <c r="AD117" s="108"/>
      <c r="AE117" s="108"/>
      <c r="AF117" s="30"/>
      <c r="AG117" s="31"/>
      <c r="AH117" s="108"/>
      <c r="AI117" s="114">
        <f t="shared" si="1"/>
        <v>39000</v>
      </c>
      <c r="AJ117" s="118">
        <v>0</v>
      </c>
      <c r="AK117" s="118">
        <v>46583.35</v>
      </c>
      <c r="AL117" s="126">
        <f t="shared" si="2"/>
        <v>46583.35</v>
      </c>
      <c r="AM117" s="49" t="s">
        <v>416</v>
      </c>
      <c r="AN117" s="49" t="s">
        <v>417</v>
      </c>
      <c r="AO117" s="49" t="s">
        <v>418</v>
      </c>
      <c r="AP117" s="49" t="s">
        <v>417</v>
      </c>
      <c r="AQ117" s="49" t="s">
        <v>100</v>
      </c>
      <c r="AR117" s="49" t="s">
        <v>100</v>
      </c>
      <c r="AS117" s="49" t="s">
        <v>100</v>
      </c>
      <c r="AT117" s="49" t="s">
        <v>100</v>
      </c>
      <c r="AU117" s="49" t="s">
        <v>100</v>
      </c>
      <c r="AV117" s="49" t="s">
        <v>100</v>
      </c>
      <c r="AW117" s="49" t="s">
        <v>100</v>
      </c>
      <c r="AX117" s="49" t="s">
        <v>100</v>
      </c>
      <c r="AY117" s="49" t="s">
        <v>100</v>
      </c>
      <c r="AZ117" s="49" t="s">
        <v>100</v>
      </c>
      <c r="BA117" s="49" t="s">
        <v>100</v>
      </c>
      <c r="BB117" s="49" t="s">
        <v>100</v>
      </c>
      <c r="BC117" s="49" t="s">
        <v>100</v>
      </c>
      <c r="BD117" s="49" t="s">
        <v>100</v>
      </c>
      <c r="BE117" s="49" t="s">
        <v>100</v>
      </c>
      <c r="BF117" s="49" t="s">
        <v>100</v>
      </c>
      <c r="BG117" s="49" t="s">
        <v>100</v>
      </c>
      <c r="BH117" s="22" t="s">
        <v>100</v>
      </c>
    </row>
    <row r="118" spans="1:60" ht="51">
      <c r="A118" s="30">
        <v>34</v>
      </c>
      <c r="B118" s="30" t="s">
        <v>370</v>
      </c>
      <c r="C118" s="22" t="s">
        <v>442</v>
      </c>
      <c r="D118" s="22" t="s">
        <v>443</v>
      </c>
      <c r="E118" s="22" t="s">
        <v>99</v>
      </c>
      <c r="F118" s="47" t="s">
        <v>371</v>
      </c>
      <c r="G118" s="28">
        <v>13435</v>
      </c>
      <c r="H118" s="6" t="s">
        <v>372</v>
      </c>
      <c r="I118" s="5" t="s">
        <v>373</v>
      </c>
      <c r="J118" s="30" t="s">
        <v>374</v>
      </c>
      <c r="K118" s="29">
        <v>44914</v>
      </c>
      <c r="L118" s="100">
        <v>224784</v>
      </c>
      <c r="M118" s="28">
        <v>13435</v>
      </c>
      <c r="N118" s="29">
        <v>44914</v>
      </c>
      <c r="O118" s="29">
        <v>45279</v>
      </c>
      <c r="P118" s="22" t="s">
        <v>431</v>
      </c>
      <c r="Q118" s="30" t="s">
        <v>100</v>
      </c>
      <c r="R118" s="108" t="s">
        <v>100</v>
      </c>
      <c r="S118" s="108" t="s">
        <v>100</v>
      </c>
      <c r="T118" s="30" t="s">
        <v>98</v>
      </c>
      <c r="U118" s="30" t="s">
        <v>100</v>
      </c>
      <c r="V118" s="15"/>
      <c r="W118" s="15"/>
      <c r="X118" s="49"/>
      <c r="Y118" s="15"/>
      <c r="Z118" s="29"/>
      <c r="AA118" s="15"/>
      <c r="AB118" s="30"/>
      <c r="AC118" s="30"/>
      <c r="AD118" s="108"/>
      <c r="AE118" s="108"/>
      <c r="AF118" s="30"/>
      <c r="AG118" s="31"/>
      <c r="AH118" s="108"/>
      <c r="AI118" s="114">
        <f t="shared" si="1"/>
        <v>224784</v>
      </c>
      <c r="AJ118" s="118">
        <v>0</v>
      </c>
      <c r="AK118" s="118">
        <v>23704.799999999999</v>
      </c>
      <c r="AL118" s="126">
        <f t="shared" si="2"/>
        <v>23704.799999999999</v>
      </c>
      <c r="AM118" s="49" t="s">
        <v>100</v>
      </c>
      <c r="AN118" s="49" t="s">
        <v>100</v>
      </c>
      <c r="AO118" s="49" t="s">
        <v>100</v>
      </c>
      <c r="AP118" s="49" t="s">
        <v>100</v>
      </c>
      <c r="AQ118" s="49" t="s">
        <v>446</v>
      </c>
      <c r="AR118" s="16" t="s">
        <v>445</v>
      </c>
      <c r="AS118" s="49" t="s">
        <v>100</v>
      </c>
      <c r="AT118" s="49" t="s">
        <v>100</v>
      </c>
      <c r="AU118" s="49" t="s">
        <v>447</v>
      </c>
      <c r="AV118" s="49" t="s">
        <v>448</v>
      </c>
      <c r="AW118" s="49" t="s">
        <v>100</v>
      </c>
      <c r="AX118" s="49" t="s">
        <v>100</v>
      </c>
      <c r="AY118" s="49" t="s">
        <v>100</v>
      </c>
      <c r="AZ118" s="49" t="s">
        <v>100</v>
      </c>
      <c r="BA118" s="49" t="s">
        <v>100</v>
      </c>
      <c r="BB118" s="49" t="s">
        <v>100</v>
      </c>
      <c r="BC118" s="49" t="s">
        <v>100</v>
      </c>
      <c r="BD118" s="49" t="s">
        <v>100</v>
      </c>
      <c r="BE118" s="49" t="s">
        <v>100</v>
      </c>
      <c r="BF118" s="49" t="s">
        <v>100</v>
      </c>
      <c r="BG118" s="49" t="s">
        <v>100</v>
      </c>
      <c r="BH118" s="22" t="s">
        <v>100</v>
      </c>
    </row>
    <row r="119" spans="1:60" ht="51">
      <c r="A119" s="30">
        <v>35</v>
      </c>
      <c r="B119" s="30" t="s">
        <v>370</v>
      </c>
      <c r="C119" s="22" t="s">
        <v>442</v>
      </c>
      <c r="D119" s="22" t="s">
        <v>443</v>
      </c>
      <c r="E119" s="22" t="s">
        <v>99</v>
      </c>
      <c r="F119" s="47" t="s">
        <v>371</v>
      </c>
      <c r="G119" s="28">
        <v>13435</v>
      </c>
      <c r="H119" s="6" t="s">
        <v>375</v>
      </c>
      <c r="I119" s="5" t="s">
        <v>373</v>
      </c>
      <c r="J119" s="30" t="s">
        <v>374</v>
      </c>
      <c r="K119" s="29">
        <v>44914</v>
      </c>
      <c r="L119" s="100">
        <v>24840</v>
      </c>
      <c r="M119" s="28">
        <v>13435</v>
      </c>
      <c r="N119" s="29">
        <v>44914</v>
      </c>
      <c r="O119" s="29">
        <v>45279</v>
      </c>
      <c r="P119" s="22" t="s">
        <v>431</v>
      </c>
      <c r="Q119" s="30" t="s">
        <v>100</v>
      </c>
      <c r="R119" s="108" t="s">
        <v>100</v>
      </c>
      <c r="S119" s="108" t="s">
        <v>100</v>
      </c>
      <c r="T119" s="30" t="s">
        <v>98</v>
      </c>
      <c r="U119" s="30" t="s">
        <v>100</v>
      </c>
      <c r="V119" s="15"/>
      <c r="W119" s="15"/>
      <c r="X119" s="49"/>
      <c r="Y119" s="15"/>
      <c r="Z119" s="29"/>
      <c r="AA119" s="15"/>
      <c r="AB119" s="30"/>
      <c r="AC119" s="30"/>
      <c r="AD119" s="108"/>
      <c r="AE119" s="108"/>
      <c r="AF119" s="30"/>
      <c r="AG119" s="31"/>
      <c r="AH119" s="108"/>
      <c r="AI119" s="114">
        <f t="shared" si="1"/>
        <v>24840</v>
      </c>
      <c r="AJ119" s="118">
        <v>0</v>
      </c>
      <c r="AK119" s="118">
        <v>478.72</v>
      </c>
      <c r="AL119" s="126">
        <f t="shared" si="2"/>
        <v>478.72</v>
      </c>
      <c r="AM119" s="49" t="s">
        <v>100</v>
      </c>
      <c r="AN119" s="49" t="s">
        <v>100</v>
      </c>
      <c r="AO119" s="49" t="s">
        <v>100</v>
      </c>
      <c r="AP119" s="49" t="s">
        <v>100</v>
      </c>
      <c r="AQ119" s="49" t="s">
        <v>446</v>
      </c>
      <c r="AR119" s="16" t="s">
        <v>468</v>
      </c>
      <c r="AS119" s="49" t="s">
        <v>100</v>
      </c>
      <c r="AT119" s="49" t="s">
        <v>100</v>
      </c>
      <c r="AU119" s="49" t="s">
        <v>100</v>
      </c>
      <c r="AV119" s="49" t="s">
        <v>100</v>
      </c>
      <c r="AW119" s="49" t="s">
        <v>100</v>
      </c>
      <c r="AX119" s="49" t="s">
        <v>100</v>
      </c>
      <c r="AY119" s="49" t="s">
        <v>100</v>
      </c>
      <c r="AZ119" s="49" t="s">
        <v>100</v>
      </c>
      <c r="BA119" s="49" t="s">
        <v>100</v>
      </c>
      <c r="BB119" s="49" t="s">
        <v>100</v>
      </c>
      <c r="BC119" s="49" t="s">
        <v>100</v>
      </c>
      <c r="BD119" s="49" t="s">
        <v>100</v>
      </c>
      <c r="BE119" s="49" t="s">
        <v>100</v>
      </c>
      <c r="BF119" s="49" t="s">
        <v>100</v>
      </c>
      <c r="BG119" s="49" t="s">
        <v>100</v>
      </c>
      <c r="BH119" s="22" t="s">
        <v>100</v>
      </c>
    </row>
    <row r="120" spans="1:60" ht="63.75">
      <c r="A120" s="30">
        <v>36</v>
      </c>
      <c r="B120" s="30" t="s">
        <v>376</v>
      </c>
      <c r="C120" s="22" t="s">
        <v>327</v>
      </c>
      <c r="D120" s="30" t="s">
        <v>97</v>
      </c>
      <c r="E120" s="22" t="s">
        <v>99</v>
      </c>
      <c r="F120" s="47" t="s">
        <v>328</v>
      </c>
      <c r="G120" s="28">
        <v>13425</v>
      </c>
      <c r="H120" s="11" t="s">
        <v>377</v>
      </c>
      <c r="I120" s="5" t="s">
        <v>387</v>
      </c>
      <c r="J120" s="30" t="s">
        <v>378</v>
      </c>
      <c r="K120" s="29">
        <v>44960</v>
      </c>
      <c r="L120" s="100">
        <v>10010</v>
      </c>
      <c r="M120" s="28">
        <v>13480</v>
      </c>
      <c r="N120" s="29">
        <v>44960</v>
      </c>
      <c r="O120" s="29">
        <v>45326</v>
      </c>
      <c r="P120" s="22" t="s">
        <v>431</v>
      </c>
      <c r="Q120" s="30" t="s">
        <v>100</v>
      </c>
      <c r="R120" s="108" t="s">
        <v>100</v>
      </c>
      <c r="S120" s="108" t="s">
        <v>100</v>
      </c>
      <c r="T120" s="30" t="s">
        <v>108</v>
      </c>
      <c r="U120" s="30" t="s">
        <v>100</v>
      </c>
      <c r="V120" s="15"/>
      <c r="W120" s="15"/>
      <c r="X120" s="49"/>
      <c r="Y120" s="15"/>
      <c r="Z120" s="29"/>
      <c r="AA120" s="15"/>
      <c r="AB120" s="30"/>
      <c r="AC120" s="30"/>
      <c r="AD120" s="108"/>
      <c r="AE120" s="108"/>
      <c r="AF120" s="30"/>
      <c r="AG120" s="31"/>
      <c r="AH120" s="108"/>
      <c r="AI120" s="114">
        <f t="shared" si="1"/>
        <v>10010</v>
      </c>
      <c r="AJ120" s="118">
        <v>0</v>
      </c>
      <c r="AK120" s="118">
        <v>1430</v>
      </c>
      <c r="AL120" s="126">
        <f t="shared" si="2"/>
        <v>1430</v>
      </c>
      <c r="AM120" s="49" t="s">
        <v>100</v>
      </c>
      <c r="AN120" s="49" t="s">
        <v>100</v>
      </c>
      <c r="AO120" s="49" t="s">
        <v>100</v>
      </c>
      <c r="AP120" s="49" t="s">
        <v>100</v>
      </c>
      <c r="AQ120" s="49" t="s">
        <v>100</v>
      </c>
      <c r="AR120" s="49" t="s">
        <v>100</v>
      </c>
      <c r="AS120" s="49" t="s">
        <v>100</v>
      </c>
      <c r="AT120" s="49" t="s">
        <v>100</v>
      </c>
      <c r="AU120" s="49" t="s">
        <v>100</v>
      </c>
      <c r="AV120" s="49" t="s">
        <v>100</v>
      </c>
      <c r="AW120" s="49" t="s">
        <v>100</v>
      </c>
      <c r="AX120" s="49" t="s">
        <v>100</v>
      </c>
      <c r="AY120" s="49" t="s">
        <v>100</v>
      </c>
      <c r="AZ120" s="49" t="s">
        <v>100</v>
      </c>
      <c r="BA120" s="49" t="s">
        <v>100</v>
      </c>
      <c r="BB120" s="49" t="s">
        <v>100</v>
      </c>
      <c r="BC120" s="49" t="s">
        <v>100</v>
      </c>
      <c r="BD120" s="49" t="s">
        <v>100</v>
      </c>
      <c r="BE120" s="49" t="s">
        <v>100</v>
      </c>
      <c r="BF120" s="49" t="s">
        <v>100</v>
      </c>
      <c r="BG120" s="49" t="s">
        <v>100</v>
      </c>
      <c r="BH120" s="22" t="s">
        <v>100</v>
      </c>
    </row>
    <row r="121" spans="1:60" ht="63.75">
      <c r="A121" s="30">
        <v>37</v>
      </c>
      <c r="B121" s="30" t="s">
        <v>379</v>
      </c>
      <c r="C121" s="22" t="s">
        <v>327</v>
      </c>
      <c r="D121" s="30" t="s">
        <v>97</v>
      </c>
      <c r="E121" s="22" t="s">
        <v>99</v>
      </c>
      <c r="F121" s="47" t="s">
        <v>328</v>
      </c>
      <c r="G121" s="28">
        <v>13425</v>
      </c>
      <c r="H121" s="11" t="s">
        <v>380</v>
      </c>
      <c r="I121" s="5" t="s">
        <v>381</v>
      </c>
      <c r="J121" s="30" t="s">
        <v>382</v>
      </c>
      <c r="K121" s="29">
        <v>44960</v>
      </c>
      <c r="L121" s="100">
        <v>17499</v>
      </c>
      <c r="M121" s="28">
        <v>13476</v>
      </c>
      <c r="N121" s="29">
        <v>44960</v>
      </c>
      <c r="O121" s="29">
        <v>45326</v>
      </c>
      <c r="P121" s="22" t="s">
        <v>431</v>
      </c>
      <c r="Q121" s="30" t="s">
        <v>100</v>
      </c>
      <c r="R121" s="108" t="s">
        <v>100</v>
      </c>
      <c r="S121" s="108" t="s">
        <v>100</v>
      </c>
      <c r="T121" s="30" t="s">
        <v>108</v>
      </c>
      <c r="U121" s="30" t="s">
        <v>100</v>
      </c>
      <c r="V121" s="15"/>
      <c r="W121" s="15"/>
      <c r="X121" s="49"/>
      <c r="Y121" s="15"/>
      <c r="Z121" s="29"/>
      <c r="AA121" s="15"/>
      <c r="AB121" s="30"/>
      <c r="AC121" s="30"/>
      <c r="AD121" s="108"/>
      <c r="AE121" s="108"/>
      <c r="AF121" s="30"/>
      <c r="AG121" s="31"/>
      <c r="AH121" s="108"/>
      <c r="AI121" s="114">
        <f t="shared" si="1"/>
        <v>17499</v>
      </c>
      <c r="AJ121" s="118">
        <v>0</v>
      </c>
      <c r="AK121" s="118">
        <v>0</v>
      </c>
      <c r="AL121" s="126">
        <f t="shared" si="2"/>
        <v>0</v>
      </c>
      <c r="AM121" s="49" t="s">
        <v>100</v>
      </c>
      <c r="AN121" s="49" t="s">
        <v>100</v>
      </c>
      <c r="AO121" s="49" t="s">
        <v>100</v>
      </c>
      <c r="AP121" s="49" t="s">
        <v>100</v>
      </c>
      <c r="AQ121" s="49" t="s">
        <v>100</v>
      </c>
      <c r="AR121" s="49" t="s">
        <v>100</v>
      </c>
      <c r="AS121" s="49" t="s">
        <v>100</v>
      </c>
      <c r="AT121" s="49" t="s">
        <v>100</v>
      </c>
      <c r="AU121" s="49" t="s">
        <v>100</v>
      </c>
      <c r="AV121" s="49" t="s">
        <v>100</v>
      </c>
      <c r="AW121" s="49" t="s">
        <v>100</v>
      </c>
      <c r="AX121" s="49" t="s">
        <v>100</v>
      </c>
      <c r="AY121" s="49" t="s">
        <v>100</v>
      </c>
      <c r="AZ121" s="49" t="s">
        <v>100</v>
      </c>
      <c r="BA121" s="49" t="s">
        <v>100</v>
      </c>
      <c r="BB121" s="49" t="s">
        <v>100</v>
      </c>
      <c r="BC121" s="49" t="s">
        <v>100</v>
      </c>
      <c r="BD121" s="49" t="s">
        <v>100</v>
      </c>
      <c r="BE121" s="49" t="s">
        <v>100</v>
      </c>
      <c r="BF121" s="49" t="s">
        <v>100</v>
      </c>
      <c r="BG121" s="49" t="s">
        <v>100</v>
      </c>
      <c r="BH121" s="22" t="s">
        <v>100</v>
      </c>
    </row>
    <row r="122" spans="1:60" ht="51">
      <c r="A122" s="30">
        <v>38</v>
      </c>
      <c r="B122" s="30" t="s">
        <v>385</v>
      </c>
      <c r="C122" s="22" t="s">
        <v>386</v>
      </c>
      <c r="D122" s="30" t="s">
        <v>97</v>
      </c>
      <c r="E122" s="22" t="s">
        <v>99</v>
      </c>
      <c r="F122" s="47" t="s">
        <v>388</v>
      </c>
      <c r="G122" s="28">
        <v>13262</v>
      </c>
      <c r="H122" s="11" t="s">
        <v>389</v>
      </c>
      <c r="I122" s="5" t="s">
        <v>390</v>
      </c>
      <c r="J122" s="30" t="s">
        <v>391</v>
      </c>
      <c r="K122" s="29">
        <v>44753</v>
      </c>
      <c r="L122" s="100">
        <v>171489.8</v>
      </c>
      <c r="M122" s="28">
        <v>13325</v>
      </c>
      <c r="N122" s="29">
        <v>44732</v>
      </c>
      <c r="O122" s="29">
        <v>45097</v>
      </c>
      <c r="P122" s="22" t="s">
        <v>431</v>
      </c>
      <c r="Q122" s="30" t="s">
        <v>100</v>
      </c>
      <c r="R122" s="108" t="s">
        <v>100</v>
      </c>
      <c r="S122" s="108" t="s">
        <v>100</v>
      </c>
      <c r="T122" s="22" t="s">
        <v>392</v>
      </c>
      <c r="U122" s="30" t="s">
        <v>100</v>
      </c>
      <c r="V122" s="15"/>
      <c r="W122" s="15"/>
      <c r="X122" s="49"/>
      <c r="Y122" s="15"/>
      <c r="Z122" s="29"/>
      <c r="AA122" s="15"/>
      <c r="AB122" s="30"/>
      <c r="AC122" s="30"/>
      <c r="AD122" s="108"/>
      <c r="AE122" s="108"/>
      <c r="AF122" s="30"/>
      <c r="AG122" s="31"/>
      <c r="AH122" s="108"/>
      <c r="AI122" s="114">
        <f t="shared" si="1"/>
        <v>171489.8</v>
      </c>
      <c r="AJ122" s="118">
        <v>0</v>
      </c>
      <c r="AK122" s="118">
        <v>10878</v>
      </c>
      <c r="AL122" s="126">
        <f t="shared" si="2"/>
        <v>10878</v>
      </c>
      <c r="AM122" s="49" t="s">
        <v>100</v>
      </c>
      <c r="AN122" s="49" t="s">
        <v>100</v>
      </c>
      <c r="AO122" s="49" t="s">
        <v>100</v>
      </c>
      <c r="AP122" s="49" t="s">
        <v>100</v>
      </c>
      <c r="AQ122" s="49" t="s">
        <v>100</v>
      </c>
      <c r="AR122" s="49" t="s">
        <v>100</v>
      </c>
      <c r="AS122" s="49" t="s">
        <v>100</v>
      </c>
      <c r="AT122" s="49" t="s">
        <v>100</v>
      </c>
      <c r="AU122" s="49" t="s">
        <v>100</v>
      </c>
      <c r="AV122" s="49" t="s">
        <v>100</v>
      </c>
      <c r="AW122" s="49" t="s">
        <v>100</v>
      </c>
      <c r="AX122" s="49" t="s">
        <v>100</v>
      </c>
      <c r="AY122" s="49" t="s">
        <v>100</v>
      </c>
      <c r="AZ122" s="49" t="s">
        <v>100</v>
      </c>
      <c r="BA122" s="49" t="s">
        <v>100</v>
      </c>
      <c r="BB122" s="49" t="s">
        <v>100</v>
      </c>
      <c r="BC122" s="49" t="s">
        <v>100</v>
      </c>
      <c r="BD122" s="49" t="s">
        <v>100</v>
      </c>
      <c r="BE122" s="49" t="s">
        <v>100</v>
      </c>
      <c r="BF122" s="49" t="s">
        <v>100</v>
      </c>
      <c r="BG122" s="49" t="s">
        <v>100</v>
      </c>
      <c r="BH122" s="22" t="s">
        <v>100</v>
      </c>
    </row>
    <row r="123" spans="1:60" ht="51">
      <c r="A123" s="30">
        <v>39</v>
      </c>
      <c r="B123" s="30" t="s">
        <v>394</v>
      </c>
      <c r="C123" s="22" t="s">
        <v>100</v>
      </c>
      <c r="D123" s="22" t="s">
        <v>444</v>
      </c>
      <c r="E123" s="22" t="s">
        <v>99</v>
      </c>
      <c r="F123" s="47" t="s">
        <v>395</v>
      </c>
      <c r="G123" s="28" t="s">
        <v>100</v>
      </c>
      <c r="H123" s="11" t="s">
        <v>396</v>
      </c>
      <c r="I123" s="5" t="s">
        <v>397</v>
      </c>
      <c r="J123" s="30" t="s">
        <v>398</v>
      </c>
      <c r="K123" s="29">
        <v>44999</v>
      </c>
      <c r="L123" s="100">
        <v>6279</v>
      </c>
      <c r="M123" s="28">
        <v>13493</v>
      </c>
      <c r="N123" s="29">
        <v>44999</v>
      </c>
      <c r="O123" s="29">
        <v>45184</v>
      </c>
      <c r="P123" s="22" t="s">
        <v>431</v>
      </c>
      <c r="Q123" s="30" t="s">
        <v>100</v>
      </c>
      <c r="R123" s="108" t="s">
        <v>100</v>
      </c>
      <c r="S123" s="108" t="s">
        <v>100</v>
      </c>
      <c r="T123" s="30" t="s">
        <v>399</v>
      </c>
      <c r="U123" s="30" t="s">
        <v>100</v>
      </c>
      <c r="V123" s="15"/>
      <c r="W123" s="15"/>
      <c r="X123" s="49"/>
      <c r="Y123" s="15"/>
      <c r="Z123" s="29"/>
      <c r="AA123" s="15"/>
      <c r="AB123" s="30"/>
      <c r="AC123" s="30"/>
      <c r="AD123" s="108"/>
      <c r="AE123" s="108"/>
      <c r="AF123" s="30"/>
      <c r="AG123" s="31"/>
      <c r="AH123" s="108"/>
      <c r="AI123" s="114">
        <f t="shared" si="1"/>
        <v>6279</v>
      </c>
      <c r="AJ123" s="118">
        <v>0</v>
      </c>
      <c r="AK123" s="118">
        <v>6279</v>
      </c>
      <c r="AL123" s="126">
        <f t="shared" si="2"/>
        <v>6279</v>
      </c>
      <c r="AM123" s="49" t="s">
        <v>100</v>
      </c>
      <c r="AN123" s="49" t="s">
        <v>100</v>
      </c>
      <c r="AO123" s="49" t="s">
        <v>100</v>
      </c>
      <c r="AP123" s="49" t="s">
        <v>100</v>
      </c>
      <c r="AQ123" s="49" t="s">
        <v>446</v>
      </c>
      <c r="AR123" s="49" t="s">
        <v>469</v>
      </c>
      <c r="AS123" s="49" t="s">
        <v>100</v>
      </c>
      <c r="AT123" s="49" t="s">
        <v>100</v>
      </c>
      <c r="AU123" s="49" t="s">
        <v>100</v>
      </c>
      <c r="AV123" s="49" t="s">
        <v>100</v>
      </c>
      <c r="AW123" s="49" t="s">
        <v>100</v>
      </c>
      <c r="AX123" s="49" t="s">
        <v>100</v>
      </c>
      <c r="AY123" s="49" t="s">
        <v>100</v>
      </c>
      <c r="AZ123" s="49" t="s">
        <v>100</v>
      </c>
      <c r="BA123" s="49" t="s">
        <v>100</v>
      </c>
      <c r="BB123" s="49" t="s">
        <v>100</v>
      </c>
      <c r="BC123" s="49" t="s">
        <v>100</v>
      </c>
      <c r="BD123" s="49" t="s">
        <v>100</v>
      </c>
      <c r="BE123" s="49" t="s">
        <v>100</v>
      </c>
      <c r="BF123" s="49" t="s">
        <v>100</v>
      </c>
      <c r="BG123" s="49" t="s">
        <v>100</v>
      </c>
      <c r="BH123" s="22" t="s">
        <v>100</v>
      </c>
    </row>
    <row r="124" spans="1:60" ht="51.75" thickBot="1">
      <c r="A124" s="34">
        <v>40</v>
      </c>
      <c r="B124" s="34" t="s">
        <v>400</v>
      </c>
      <c r="C124" s="39" t="s">
        <v>401</v>
      </c>
      <c r="D124" s="34" t="s">
        <v>97</v>
      </c>
      <c r="E124" s="39" t="s">
        <v>99</v>
      </c>
      <c r="F124" s="85" t="s">
        <v>364</v>
      </c>
      <c r="G124" s="32">
        <v>13265</v>
      </c>
      <c r="H124" s="14" t="s">
        <v>402</v>
      </c>
      <c r="I124" s="88" t="s">
        <v>403</v>
      </c>
      <c r="J124" s="34" t="s">
        <v>404</v>
      </c>
      <c r="K124" s="33">
        <v>44888</v>
      </c>
      <c r="L124" s="101">
        <v>379200</v>
      </c>
      <c r="M124" s="32">
        <v>13419</v>
      </c>
      <c r="N124" s="33">
        <v>44887</v>
      </c>
      <c r="O124" s="33">
        <v>45252</v>
      </c>
      <c r="P124" s="39" t="s">
        <v>433</v>
      </c>
      <c r="Q124" s="34" t="s">
        <v>100</v>
      </c>
      <c r="R124" s="109" t="s">
        <v>100</v>
      </c>
      <c r="S124" s="109" t="s">
        <v>100</v>
      </c>
      <c r="T124" s="34" t="s">
        <v>399</v>
      </c>
      <c r="U124" s="34" t="s">
        <v>100</v>
      </c>
      <c r="V124" s="23"/>
      <c r="W124" s="23"/>
      <c r="X124" s="69"/>
      <c r="Y124" s="23"/>
      <c r="Z124" s="33"/>
      <c r="AA124" s="23"/>
      <c r="AB124" s="34"/>
      <c r="AC124" s="34"/>
      <c r="AD124" s="109"/>
      <c r="AE124" s="109"/>
      <c r="AF124" s="34"/>
      <c r="AG124" s="35"/>
      <c r="AH124" s="109"/>
      <c r="AI124" s="114">
        <f t="shared" si="1"/>
        <v>379200</v>
      </c>
      <c r="AJ124" s="119">
        <v>0</v>
      </c>
      <c r="AK124" s="119">
        <v>94800</v>
      </c>
      <c r="AL124" s="127">
        <f>AJ124+AK124</f>
        <v>94800</v>
      </c>
      <c r="AM124" s="69" t="s">
        <v>100</v>
      </c>
      <c r="AN124" s="69" t="s">
        <v>100</v>
      </c>
      <c r="AO124" s="69" t="s">
        <v>100</v>
      </c>
      <c r="AP124" s="69" t="s">
        <v>100</v>
      </c>
      <c r="AQ124" s="69" t="s">
        <v>100</v>
      </c>
      <c r="AR124" s="69" t="s">
        <v>100</v>
      </c>
      <c r="AS124" s="69" t="s">
        <v>100</v>
      </c>
      <c r="AT124" s="69" t="s">
        <v>100</v>
      </c>
      <c r="AU124" s="69" t="s">
        <v>100</v>
      </c>
      <c r="AV124" s="69" t="s">
        <v>100</v>
      </c>
      <c r="AW124" s="69" t="s">
        <v>100</v>
      </c>
      <c r="AX124" s="69" t="s">
        <v>100</v>
      </c>
      <c r="AY124" s="69" t="s">
        <v>100</v>
      </c>
      <c r="AZ124" s="69" t="s">
        <v>100</v>
      </c>
      <c r="BA124" s="69" t="s">
        <v>100</v>
      </c>
      <c r="BB124" s="69" t="s">
        <v>100</v>
      </c>
      <c r="BC124" s="69" t="s">
        <v>100</v>
      </c>
      <c r="BD124" s="69" t="s">
        <v>100</v>
      </c>
      <c r="BE124" s="69" t="s">
        <v>100</v>
      </c>
      <c r="BF124" s="69" t="s">
        <v>100</v>
      </c>
      <c r="BG124" s="69" t="s">
        <v>100</v>
      </c>
      <c r="BH124" s="39" t="s">
        <v>100</v>
      </c>
    </row>
    <row r="125" spans="1:60" ht="13.5" thickBot="1">
      <c r="A125" s="70" t="s">
        <v>424</v>
      </c>
      <c r="B125" s="71"/>
      <c r="C125" s="71"/>
      <c r="D125" s="71"/>
      <c r="E125" s="71"/>
      <c r="F125" s="72"/>
      <c r="G125" s="73"/>
      <c r="H125" s="42"/>
      <c r="I125" s="92"/>
      <c r="J125" s="42"/>
      <c r="K125" s="74"/>
      <c r="L125" s="102">
        <f>SUM(L18:L124)</f>
        <v>7161592.5700000012</v>
      </c>
      <c r="M125" s="73"/>
      <c r="N125" s="74"/>
      <c r="O125" s="74"/>
      <c r="P125" s="75"/>
      <c r="Q125" s="42"/>
      <c r="R125" s="102"/>
      <c r="S125" s="102"/>
      <c r="T125" s="42"/>
      <c r="U125" s="42"/>
      <c r="V125" s="76"/>
      <c r="W125" s="76"/>
      <c r="X125" s="77"/>
      <c r="Y125" s="76"/>
      <c r="Z125" s="74"/>
      <c r="AA125" s="76"/>
      <c r="AB125" s="42"/>
      <c r="AC125" s="42"/>
      <c r="AD125" s="120">
        <f>SUM(AD18:AD124)</f>
        <v>412591.24</v>
      </c>
      <c r="AE125" s="120">
        <f>SUM(AE18:AE124)</f>
        <v>0</v>
      </c>
      <c r="AF125" s="42"/>
      <c r="AG125" s="78"/>
      <c r="AH125" s="120">
        <f>SUM(AH18:AH124)</f>
        <v>64418.27</v>
      </c>
      <c r="AI125" s="120">
        <f>SUM(AI18:AI124)</f>
        <v>7638602.0800000001</v>
      </c>
      <c r="AJ125" s="120">
        <f>SUM(AJ18:AJ124)</f>
        <v>16874308.66</v>
      </c>
      <c r="AK125" s="120">
        <f>SUM(AK18:AK124)</f>
        <v>2020657.98</v>
      </c>
      <c r="AL125" s="120">
        <f>SUM(AL18:AL124)</f>
        <v>18894966.639999997</v>
      </c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9"/>
    </row>
    <row r="126" spans="1:60">
      <c r="A126" s="50"/>
      <c r="AS126" s="50"/>
      <c r="AT126" s="50"/>
      <c r="AU126" s="50"/>
      <c r="AV126" s="50"/>
    </row>
    <row r="127" spans="1:60" s="80" customFormat="1" ht="15">
      <c r="A127" s="80" t="s">
        <v>409</v>
      </c>
      <c r="I127" s="93"/>
      <c r="L127" s="104"/>
      <c r="R127" s="104"/>
      <c r="S127" s="104"/>
      <c r="AD127" s="104"/>
      <c r="AE127" s="104"/>
      <c r="AH127" s="104"/>
      <c r="AI127" s="104"/>
      <c r="AJ127" s="104"/>
      <c r="AK127" s="104"/>
      <c r="AL127" s="104"/>
    </row>
    <row r="128" spans="1:60" s="80" customFormat="1" ht="15">
      <c r="A128" s="80" t="s">
        <v>410</v>
      </c>
      <c r="I128" s="93"/>
      <c r="L128" s="104"/>
      <c r="R128" s="104"/>
      <c r="S128" s="104"/>
      <c r="AD128" s="104"/>
      <c r="AE128" s="104"/>
      <c r="AH128" s="104"/>
      <c r="AI128" s="104"/>
      <c r="AJ128" s="104"/>
      <c r="AK128" s="104"/>
      <c r="AL128" s="104"/>
    </row>
    <row r="129" spans="1:48" s="80" customFormat="1" ht="15">
      <c r="A129" s="80" t="s">
        <v>411</v>
      </c>
      <c r="I129" s="93"/>
      <c r="L129" s="104"/>
      <c r="R129" s="104"/>
      <c r="S129" s="104"/>
      <c r="AD129" s="104"/>
      <c r="AE129" s="104"/>
      <c r="AH129" s="104"/>
      <c r="AI129" s="104"/>
      <c r="AJ129" s="104"/>
      <c r="AK129" s="104"/>
      <c r="AL129" s="104"/>
    </row>
    <row r="130" spans="1:48">
      <c r="A130" s="50"/>
      <c r="AS130" s="50"/>
      <c r="AT130" s="50"/>
      <c r="AU130" s="50"/>
      <c r="AV130" s="50"/>
    </row>
    <row r="131" spans="1:48">
      <c r="A131" s="50"/>
      <c r="AS131" s="50"/>
      <c r="AT131" s="50"/>
      <c r="AU131" s="50"/>
      <c r="AV131" s="50"/>
    </row>
    <row r="132" spans="1:48">
      <c r="A132" s="50"/>
      <c r="AS132" s="50"/>
      <c r="AT132" s="50"/>
      <c r="AU132" s="50"/>
      <c r="AV132" s="50"/>
    </row>
    <row r="133" spans="1:48">
      <c r="A133" s="50"/>
      <c r="AS133" s="50"/>
      <c r="AT133" s="50"/>
      <c r="AU133" s="50"/>
      <c r="AV133" s="50"/>
    </row>
    <row r="134" spans="1:48">
      <c r="A134" s="50"/>
      <c r="AS134" s="50"/>
      <c r="AT134" s="50"/>
      <c r="AU134" s="50"/>
      <c r="AV134" s="50"/>
    </row>
    <row r="135" spans="1:48">
      <c r="A135" s="50"/>
      <c r="AS135" s="50"/>
      <c r="AT135" s="50"/>
      <c r="AU135" s="50"/>
      <c r="AV135" s="50"/>
    </row>
    <row r="136" spans="1:48">
      <c r="A136" s="50"/>
      <c r="AS136" s="50"/>
      <c r="AT136" s="50"/>
      <c r="AU136" s="50"/>
      <c r="AV136" s="50"/>
    </row>
    <row r="137" spans="1:48">
      <c r="A137" s="50"/>
      <c r="AS137" s="50"/>
      <c r="AT137" s="50"/>
      <c r="AU137" s="50"/>
      <c r="AV137" s="50"/>
    </row>
    <row r="138" spans="1:48">
      <c r="A138" s="50"/>
      <c r="AS138" s="50"/>
      <c r="AT138" s="50"/>
      <c r="AU138" s="50"/>
      <c r="AV138" s="50"/>
    </row>
    <row r="139" spans="1:48">
      <c r="A139" s="50"/>
      <c r="AS139" s="50"/>
      <c r="AT139" s="50"/>
      <c r="AU139" s="50"/>
      <c r="AV139" s="50"/>
    </row>
    <row r="140" spans="1:48">
      <c r="A140" s="50"/>
      <c r="AS140" s="50"/>
      <c r="AT140" s="50"/>
      <c r="AU140" s="50"/>
      <c r="AV140" s="50"/>
    </row>
    <row r="141" spans="1:48">
      <c r="A141" s="50"/>
      <c r="AS141" s="50"/>
      <c r="AT141" s="50"/>
      <c r="AU141" s="50"/>
      <c r="AV141" s="50"/>
    </row>
    <row r="142" spans="1:48">
      <c r="A142" s="50"/>
      <c r="AS142" s="50"/>
      <c r="AT142" s="50"/>
      <c r="AU142" s="50"/>
      <c r="AV142" s="50"/>
    </row>
    <row r="143" spans="1:48">
      <c r="A143" s="50"/>
      <c r="AS143" s="50"/>
      <c r="AT143" s="50"/>
      <c r="AU143" s="50"/>
      <c r="AV143" s="50"/>
    </row>
    <row r="144" spans="1:48">
      <c r="A144" s="50"/>
      <c r="AS144" s="50"/>
      <c r="AT144" s="50"/>
      <c r="AU144" s="50"/>
      <c r="AV144" s="50"/>
    </row>
    <row r="145" spans="1:48">
      <c r="A145" s="50"/>
      <c r="AS145" s="50"/>
      <c r="AT145" s="50"/>
      <c r="AU145" s="50"/>
      <c r="AV145" s="50"/>
    </row>
    <row r="146" spans="1:48">
      <c r="A146" s="50"/>
      <c r="AS146" s="50"/>
      <c r="AT146" s="50"/>
      <c r="AU146" s="50"/>
      <c r="AV146" s="50"/>
    </row>
    <row r="147" spans="1:48">
      <c r="A147" s="50"/>
      <c r="AS147" s="50"/>
      <c r="AT147" s="50"/>
      <c r="AU147" s="50"/>
      <c r="AV147" s="50"/>
    </row>
    <row r="148" spans="1:48">
      <c r="A148" s="50"/>
      <c r="AS148" s="50"/>
      <c r="AT148" s="50"/>
      <c r="AU148" s="50"/>
      <c r="AV148" s="50"/>
    </row>
    <row r="149" spans="1:48">
      <c r="A149" s="50"/>
      <c r="AS149" s="50"/>
      <c r="AT149" s="50"/>
      <c r="AU149" s="50"/>
      <c r="AV149" s="50"/>
    </row>
    <row r="150" spans="1:48">
      <c r="A150" s="50"/>
      <c r="AS150" s="50"/>
      <c r="AT150" s="50"/>
      <c r="AU150" s="50"/>
      <c r="AV150" s="50"/>
    </row>
    <row r="151" spans="1:48">
      <c r="A151" s="50"/>
      <c r="AS151" s="50"/>
      <c r="AT151" s="50"/>
      <c r="AU151" s="50"/>
      <c r="AV151" s="50"/>
    </row>
    <row r="152" spans="1:48">
      <c r="A152" s="50"/>
      <c r="AS152" s="50"/>
      <c r="AT152" s="50"/>
      <c r="AU152" s="50"/>
      <c r="AV152" s="50"/>
    </row>
    <row r="153" spans="1:48">
      <c r="A153" s="50"/>
      <c r="AS153" s="50"/>
      <c r="AT153" s="50"/>
      <c r="AU153" s="50"/>
      <c r="AV153" s="50"/>
    </row>
    <row r="154" spans="1:48">
      <c r="A154" s="50"/>
      <c r="AS154" s="50"/>
      <c r="AT154" s="50"/>
      <c r="AU154" s="50"/>
      <c r="AV154" s="50"/>
    </row>
    <row r="155" spans="1:48">
      <c r="A155" s="50"/>
      <c r="AS155" s="50"/>
      <c r="AT155" s="50"/>
      <c r="AU155" s="50"/>
      <c r="AV155" s="50"/>
    </row>
    <row r="156" spans="1:48">
      <c r="A156" s="50"/>
      <c r="AS156" s="50"/>
      <c r="AT156" s="50"/>
      <c r="AU156" s="50"/>
      <c r="AV156" s="50"/>
    </row>
    <row r="157" spans="1:48">
      <c r="A157" s="50"/>
      <c r="AS157" s="50"/>
      <c r="AT157" s="50"/>
      <c r="AU157" s="50"/>
      <c r="AV157" s="50"/>
    </row>
    <row r="158" spans="1:48">
      <c r="A158" s="50"/>
      <c r="AS158" s="50"/>
      <c r="AT158" s="50"/>
      <c r="AU158" s="50"/>
      <c r="AV158" s="50"/>
    </row>
    <row r="159" spans="1:48">
      <c r="A159" s="50"/>
      <c r="AS159" s="50"/>
      <c r="AT159" s="50"/>
      <c r="AU159" s="50"/>
      <c r="AV159" s="50"/>
    </row>
    <row r="160" spans="1:48">
      <c r="A160" s="50"/>
      <c r="AS160" s="50"/>
      <c r="AT160" s="50"/>
      <c r="AU160" s="50"/>
      <c r="AV160" s="50"/>
    </row>
    <row r="161" spans="1:48">
      <c r="A161" s="50"/>
      <c r="AS161" s="50"/>
      <c r="AT161" s="50"/>
      <c r="AU161" s="50"/>
      <c r="AV161" s="50"/>
    </row>
    <row r="162" spans="1:48">
      <c r="A162" s="50"/>
      <c r="AS162" s="50"/>
      <c r="AT162" s="50"/>
      <c r="AU162" s="50"/>
      <c r="AV162" s="50"/>
    </row>
    <row r="163" spans="1:48">
      <c r="A163" s="50"/>
      <c r="AS163" s="50"/>
      <c r="AT163" s="50"/>
      <c r="AU163" s="50"/>
      <c r="AV163" s="50"/>
    </row>
    <row r="164" spans="1:48">
      <c r="A164" s="50"/>
      <c r="AS164" s="50"/>
      <c r="AT164" s="50"/>
      <c r="AU164" s="50"/>
      <c r="AV164" s="50"/>
    </row>
    <row r="165" spans="1:48">
      <c r="A165" s="50"/>
      <c r="AS165" s="50"/>
      <c r="AT165" s="50"/>
      <c r="AU165" s="50"/>
      <c r="AV165" s="50"/>
    </row>
    <row r="166" spans="1:48">
      <c r="A166" s="50"/>
      <c r="AS166" s="50"/>
      <c r="AT166" s="50"/>
      <c r="AU166" s="50"/>
      <c r="AV166" s="50"/>
    </row>
    <row r="167" spans="1:48">
      <c r="A167" s="50"/>
      <c r="AS167" s="50"/>
      <c r="AT167" s="50"/>
      <c r="AU167" s="50"/>
      <c r="AV167" s="50"/>
    </row>
    <row r="168" spans="1:48">
      <c r="A168" s="50"/>
      <c r="AS168" s="50"/>
      <c r="AT168" s="50"/>
      <c r="AU168" s="50"/>
      <c r="AV168" s="50"/>
    </row>
    <row r="169" spans="1:48">
      <c r="A169" s="50"/>
      <c r="AS169" s="50"/>
      <c r="AT169" s="50"/>
      <c r="AU169" s="50"/>
      <c r="AV169" s="50"/>
    </row>
    <row r="170" spans="1:48">
      <c r="A170" s="50"/>
      <c r="AS170" s="50"/>
      <c r="AT170" s="50"/>
      <c r="AU170" s="50"/>
      <c r="AV170" s="50"/>
    </row>
    <row r="171" spans="1:48">
      <c r="A171" s="50"/>
      <c r="AS171" s="50"/>
      <c r="AT171" s="50"/>
      <c r="AU171" s="50"/>
      <c r="AV171" s="50"/>
    </row>
    <row r="172" spans="1:48">
      <c r="A172" s="50"/>
      <c r="AS172" s="50"/>
      <c r="AT172" s="50"/>
      <c r="AU172" s="50"/>
      <c r="AV172" s="50"/>
    </row>
    <row r="173" spans="1:48">
      <c r="A173" s="50"/>
      <c r="AS173" s="50"/>
      <c r="AT173" s="50"/>
      <c r="AU173" s="50"/>
      <c r="AV173" s="50"/>
    </row>
    <row r="174" spans="1:48">
      <c r="A174" s="50"/>
      <c r="AS174" s="50"/>
      <c r="AT174" s="50"/>
      <c r="AU174" s="50"/>
      <c r="AV174" s="50"/>
    </row>
    <row r="175" spans="1:48">
      <c r="A175" s="50"/>
      <c r="AS175" s="50"/>
      <c r="AT175" s="50"/>
      <c r="AU175" s="50"/>
      <c r="AV175" s="50"/>
    </row>
    <row r="176" spans="1:48">
      <c r="A176" s="50"/>
      <c r="AS176" s="50"/>
      <c r="AT176" s="50"/>
      <c r="AU176" s="50"/>
      <c r="AV176" s="50"/>
    </row>
    <row r="177" spans="1:48">
      <c r="A177" s="50"/>
      <c r="AS177" s="50"/>
      <c r="AT177" s="50"/>
      <c r="AU177" s="50"/>
      <c r="AV177" s="50"/>
    </row>
    <row r="178" spans="1:48">
      <c r="A178" s="50"/>
      <c r="AS178" s="50"/>
      <c r="AT178" s="50"/>
      <c r="AU178" s="50"/>
      <c r="AV178" s="50"/>
    </row>
    <row r="179" spans="1:48">
      <c r="A179" s="50"/>
      <c r="AS179" s="50"/>
      <c r="AT179" s="50"/>
      <c r="AU179" s="50"/>
      <c r="AV179" s="50"/>
    </row>
    <row r="180" spans="1:48">
      <c r="A180" s="50"/>
      <c r="AS180" s="50"/>
      <c r="AT180" s="50"/>
      <c r="AU180" s="50"/>
      <c r="AV180" s="50"/>
    </row>
    <row r="181" spans="1:48">
      <c r="A181" s="50"/>
      <c r="AS181" s="50"/>
      <c r="AT181" s="50"/>
      <c r="AU181" s="50"/>
      <c r="AV181" s="50"/>
    </row>
    <row r="182" spans="1:48">
      <c r="A182" s="50"/>
      <c r="AS182" s="50"/>
      <c r="AT182" s="50"/>
      <c r="AU182" s="50"/>
      <c r="AV182" s="50"/>
    </row>
    <row r="183" spans="1:48">
      <c r="A183" s="50"/>
      <c r="AS183" s="50"/>
      <c r="AT183" s="50"/>
      <c r="AU183" s="50"/>
      <c r="AV183" s="50"/>
    </row>
    <row r="184" spans="1:48">
      <c r="A184" s="50"/>
      <c r="AS184" s="50"/>
      <c r="AT184" s="50"/>
      <c r="AU184" s="50"/>
      <c r="AV184" s="50"/>
    </row>
    <row r="185" spans="1:48">
      <c r="A185" s="50"/>
      <c r="AS185" s="50"/>
      <c r="AT185" s="50"/>
      <c r="AU185" s="50"/>
      <c r="AV185" s="50"/>
    </row>
    <row r="186" spans="1:48">
      <c r="A186" s="50"/>
      <c r="AS186" s="50"/>
      <c r="AT186" s="50"/>
      <c r="AU186" s="50"/>
      <c r="AV186" s="50"/>
    </row>
    <row r="187" spans="1:48">
      <c r="A187" s="50"/>
      <c r="AS187" s="50"/>
      <c r="AT187" s="50"/>
      <c r="AU187" s="50"/>
      <c r="AV187" s="50"/>
    </row>
    <row r="188" spans="1:48">
      <c r="A188" s="50"/>
      <c r="AS188" s="50"/>
      <c r="AT188" s="50"/>
      <c r="AU188" s="50"/>
      <c r="AV188" s="50"/>
    </row>
    <row r="189" spans="1:48">
      <c r="A189" s="50"/>
      <c r="AS189" s="50"/>
      <c r="AT189" s="50"/>
      <c r="AU189" s="50"/>
      <c r="AV189" s="50"/>
    </row>
    <row r="190" spans="1:48">
      <c r="A190" s="50"/>
      <c r="AS190" s="50"/>
      <c r="AT190" s="50"/>
      <c r="AU190" s="50"/>
      <c r="AV190" s="50"/>
    </row>
    <row r="191" spans="1:48">
      <c r="A191" s="50"/>
      <c r="AS191" s="50"/>
      <c r="AT191" s="50"/>
      <c r="AU191" s="50"/>
      <c r="AV191" s="50"/>
    </row>
    <row r="192" spans="1:48">
      <c r="A192" s="50"/>
      <c r="AS192" s="50"/>
      <c r="AT192" s="50"/>
      <c r="AU192" s="50"/>
      <c r="AV192" s="50"/>
    </row>
    <row r="193" spans="1:48">
      <c r="A193" s="50"/>
      <c r="AS193" s="50"/>
      <c r="AT193" s="50"/>
      <c r="AU193" s="50"/>
      <c r="AV193" s="50"/>
    </row>
    <row r="194" spans="1:48">
      <c r="A194" s="50"/>
      <c r="AS194" s="50"/>
      <c r="AT194" s="50"/>
      <c r="AU194" s="50"/>
      <c r="AV194" s="50"/>
    </row>
    <row r="195" spans="1:48">
      <c r="A195" s="50"/>
      <c r="AS195" s="50"/>
      <c r="AT195" s="50"/>
      <c r="AU195" s="50"/>
      <c r="AV195" s="50"/>
    </row>
  </sheetData>
  <mergeCells count="1001">
    <mergeCell ref="A125:F125"/>
    <mergeCell ref="BD105:BD106"/>
    <mergeCell ref="BE105:BE106"/>
    <mergeCell ref="BF105:BF106"/>
    <mergeCell ref="BG105:BG106"/>
    <mergeCell ref="BH105:BH106"/>
    <mergeCell ref="AU105:AU106"/>
    <mergeCell ref="AV105:AV106"/>
    <mergeCell ref="AW105:AW106"/>
    <mergeCell ref="AX105:AX106"/>
    <mergeCell ref="AY105:AY106"/>
    <mergeCell ref="AZ105:AZ106"/>
    <mergeCell ref="BA105:BA106"/>
    <mergeCell ref="BB105:BB106"/>
    <mergeCell ref="BC105:BC106"/>
    <mergeCell ref="AL105:AL106"/>
    <mergeCell ref="AM105:AM106"/>
    <mergeCell ref="AN105:AN106"/>
    <mergeCell ref="AO105:AO106"/>
    <mergeCell ref="AP105:AP106"/>
    <mergeCell ref="AQ105:AQ106"/>
    <mergeCell ref="AR105:AR106"/>
    <mergeCell ref="AS105:AS106"/>
    <mergeCell ref="AT105:AT106"/>
    <mergeCell ref="A12:AG12"/>
    <mergeCell ref="D105:D106"/>
    <mergeCell ref="C105:C106"/>
    <mergeCell ref="B105:B106"/>
    <mergeCell ref="A105:A106"/>
    <mergeCell ref="U105:U106"/>
    <mergeCell ref="T105:T106"/>
    <mergeCell ref="S105:S106"/>
    <mergeCell ref="R105:R106"/>
    <mergeCell ref="Q105:Q106"/>
    <mergeCell ref="P105:P106"/>
    <mergeCell ref="O105:O106"/>
    <mergeCell ref="N105:N106"/>
    <mergeCell ref="M105:M106"/>
    <mergeCell ref="L105:L106"/>
    <mergeCell ref="K105:K106"/>
    <mergeCell ref="J105:J106"/>
    <mergeCell ref="I105:I106"/>
    <mergeCell ref="H105:H106"/>
    <mergeCell ref="G105:G106"/>
    <mergeCell ref="F105:F106"/>
    <mergeCell ref="E105:E106"/>
    <mergeCell ref="B64:B67"/>
    <mergeCell ref="A102:A104"/>
    <mergeCell ref="B102:B104"/>
    <mergeCell ref="J56:J57"/>
    <mergeCell ref="Q64:Q67"/>
    <mergeCell ref="Q58:Q63"/>
    <mergeCell ref="C102:C104"/>
    <mergeCell ref="BG102:BG104"/>
    <mergeCell ref="BH102:BH104"/>
    <mergeCell ref="AL102:AL104"/>
    <mergeCell ref="AM102:AM104"/>
    <mergeCell ref="AN102:AN104"/>
    <mergeCell ref="AO102:AO104"/>
    <mergeCell ref="AP102:AP104"/>
    <mergeCell ref="AQ102:AQ104"/>
    <mergeCell ref="AR102:AR104"/>
    <mergeCell ref="AS102:AS104"/>
    <mergeCell ref="AT102:AT104"/>
    <mergeCell ref="AU102:AU104"/>
    <mergeCell ref="AV102:AV104"/>
    <mergeCell ref="AW102:AW104"/>
    <mergeCell ref="AX102:AX104"/>
    <mergeCell ref="AY102:AY104"/>
    <mergeCell ref="AZ102:AZ104"/>
    <mergeCell ref="BA102:BA104"/>
    <mergeCell ref="BB102:BB104"/>
    <mergeCell ref="BC102:BC104"/>
    <mergeCell ref="BD102:BD104"/>
    <mergeCell ref="BE102:BE104"/>
    <mergeCell ref="BF102:BF104"/>
    <mergeCell ref="U94:U97"/>
    <mergeCell ref="B68:B70"/>
    <mergeCell ref="C68:C70"/>
    <mergeCell ref="A64:A67"/>
    <mergeCell ref="J64:J67"/>
    <mergeCell ref="K64:K67"/>
    <mergeCell ref="F71:F80"/>
    <mergeCell ref="E83:E86"/>
    <mergeCell ref="G83:G86"/>
    <mergeCell ref="H83:H86"/>
    <mergeCell ref="I83:I86"/>
    <mergeCell ref="B98:B101"/>
    <mergeCell ref="C98:C101"/>
    <mergeCell ref="C81:C82"/>
    <mergeCell ref="D81:D82"/>
    <mergeCell ref="F81:F82"/>
    <mergeCell ref="G81:G82"/>
    <mergeCell ref="H81:H82"/>
    <mergeCell ref="I81:I82"/>
    <mergeCell ref="B87:B90"/>
    <mergeCell ref="A94:A97"/>
    <mergeCell ref="D68:D70"/>
    <mergeCell ref="E68:E70"/>
    <mergeCell ref="F68:F70"/>
    <mergeCell ref="A68:A70"/>
    <mergeCell ref="I87:I90"/>
    <mergeCell ref="J87:J90"/>
    <mergeCell ref="K87:K90"/>
    <mergeCell ref="D87:D90"/>
    <mergeCell ref="J94:J97"/>
    <mergeCell ref="I94:I97"/>
    <mergeCell ref="J68:J70"/>
    <mergeCell ref="C64:C67"/>
    <mergeCell ref="E64:E67"/>
    <mergeCell ref="D64:D67"/>
    <mergeCell ref="C56:C57"/>
    <mergeCell ref="D56:D57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E58:E63"/>
    <mergeCell ref="J58:J63"/>
    <mergeCell ref="L58:L63"/>
    <mergeCell ref="M58:M63"/>
    <mergeCell ref="L64:L67"/>
    <mergeCell ref="H94:H97"/>
    <mergeCell ref="E94:E97"/>
    <mergeCell ref="K68:K70"/>
    <mergeCell ref="I68:I70"/>
    <mergeCell ref="C87:C90"/>
    <mergeCell ref="F94:F97"/>
    <mergeCell ref="T83:T86"/>
    <mergeCell ref="R94:R97"/>
    <mergeCell ref="Q94:Q97"/>
    <mergeCell ref="P94:P97"/>
    <mergeCell ref="O94:O97"/>
    <mergeCell ref="A87:A90"/>
    <mergeCell ref="AX14:AX16"/>
    <mergeCell ref="BH51:BH53"/>
    <mergeCell ref="BH54:BH55"/>
    <mergeCell ref="BB51:BB53"/>
    <mergeCell ref="AT51:AT53"/>
    <mergeCell ref="AU51:AU53"/>
    <mergeCell ref="AX26:AX29"/>
    <mergeCell ref="AP30:AP34"/>
    <mergeCell ref="AM35:AM41"/>
    <mergeCell ref="BB30:BB34"/>
    <mergeCell ref="BC30:BC34"/>
    <mergeCell ref="BE49:BE50"/>
    <mergeCell ref="BF49:BF50"/>
    <mergeCell ref="BC51:BC53"/>
    <mergeCell ref="AT26:AT29"/>
    <mergeCell ref="AW26:AW29"/>
    <mergeCell ref="BF51:BF53"/>
    <mergeCell ref="AU35:AU41"/>
    <mergeCell ref="BD51:BD53"/>
    <mergeCell ref="BE51:BE53"/>
    <mergeCell ref="AT49:AT50"/>
    <mergeCell ref="AU49:AU50"/>
    <mergeCell ref="AV49:AV50"/>
    <mergeCell ref="N56:N57"/>
    <mergeCell ref="U58:U63"/>
    <mergeCell ref="AP23:AP25"/>
    <mergeCell ref="AQ23:AQ25"/>
    <mergeCell ref="AX51:AX53"/>
    <mergeCell ref="J18:J22"/>
    <mergeCell ref="R18:R22"/>
    <mergeCell ref="H18:H22"/>
    <mergeCell ref="I18:I22"/>
    <mergeCell ref="R35:R41"/>
    <mergeCell ref="J42:J48"/>
    <mergeCell ref="R23:R25"/>
    <mergeCell ref="M26:M29"/>
    <mergeCell ref="N26:N29"/>
    <mergeCell ref="O26:O29"/>
    <mergeCell ref="Q26:Q29"/>
    <mergeCell ref="R26:R29"/>
    <mergeCell ref="N42:N48"/>
    <mergeCell ref="O42:O48"/>
    <mergeCell ref="P42:P48"/>
    <mergeCell ref="Q42:Q48"/>
    <mergeCell ref="R42:R48"/>
    <mergeCell ref="H26:H29"/>
    <mergeCell ref="I26:I29"/>
    <mergeCell ref="J26:J29"/>
    <mergeCell ref="AP18:AP22"/>
    <mergeCell ref="AO23:AO25"/>
    <mergeCell ref="AL23:AL25"/>
    <mergeCell ref="AM23:AM25"/>
    <mergeCell ref="AM18:AM22"/>
    <mergeCell ref="AN23:AN25"/>
    <mergeCell ref="AN18:AN22"/>
    <mergeCell ref="AN51:AN53"/>
    <mergeCell ref="BF94:BF97"/>
    <mergeCell ref="BF98:BF101"/>
    <mergeCell ref="BF91:BF93"/>
    <mergeCell ref="U83:U86"/>
    <mergeCell ref="AN87:AN90"/>
    <mergeCell ref="AO87:AO90"/>
    <mergeCell ref="AP87:AP90"/>
    <mergeCell ref="AQ87:AQ90"/>
    <mergeCell ref="AR87:AR90"/>
    <mergeCell ref="AY83:AY86"/>
    <mergeCell ref="AY91:AY93"/>
    <mergeCell ref="AZ91:AZ93"/>
    <mergeCell ref="BB91:BB93"/>
    <mergeCell ref="BC91:BC93"/>
    <mergeCell ref="BD91:BD93"/>
    <mergeCell ref="BE91:BE93"/>
    <mergeCell ref="AY87:AY90"/>
    <mergeCell ref="BE94:BE97"/>
    <mergeCell ref="AU94:AU97"/>
    <mergeCell ref="AV94:AV97"/>
    <mergeCell ref="AW94:AW97"/>
    <mergeCell ref="AX94:AX97"/>
    <mergeCell ref="AR83:AR86"/>
    <mergeCell ref="AS87:AS90"/>
    <mergeCell ref="BD94:BD97"/>
    <mergeCell ref="AT94:AT97"/>
    <mergeCell ref="AN83:AN86"/>
    <mergeCell ref="AV87:AV90"/>
    <mergeCell ref="AW87:AW90"/>
    <mergeCell ref="AX87:AX90"/>
    <mergeCell ref="AO98:AO101"/>
    <mergeCell ref="AP98:AP101"/>
    <mergeCell ref="S98:S101"/>
    <mergeCell ref="T98:T101"/>
    <mergeCell ref="U98:U101"/>
    <mergeCell ref="AM83:AM86"/>
    <mergeCell ref="AL83:AL86"/>
    <mergeCell ref="AV83:AV86"/>
    <mergeCell ref="AX83:AX86"/>
    <mergeCell ref="AT87:AT90"/>
    <mergeCell ref="AL98:AL101"/>
    <mergeCell ref="AM87:AM90"/>
    <mergeCell ref="AW83:AW86"/>
    <mergeCell ref="AU87:AU90"/>
    <mergeCell ref="AL87:AL90"/>
    <mergeCell ref="AM94:AM97"/>
    <mergeCell ref="AN94:AN97"/>
    <mergeCell ref="AO94:AO97"/>
    <mergeCell ref="AP94:AP97"/>
    <mergeCell ref="AQ94:AQ97"/>
    <mergeCell ref="AR94:AR97"/>
    <mergeCell ref="AS94:AS97"/>
    <mergeCell ref="T94:T97"/>
    <mergeCell ref="S94:S97"/>
    <mergeCell ref="AW91:AW93"/>
    <mergeCell ref="AX91:AX93"/>
    <mergeCell ref="AS83:AS86"/>
    <mergeCell ref="AQ91:AQ93"/>
    <mergeCell ref="AR91:AR93"/>
    <mergeCell ref="AS91:AS93"/>
    <mergeCell ref="AT91:AT93"/>
    <mergeCell ref="AU91:AU93"/>
    <mergeCell ref="AV91:AV93"/>
    <mergeCell ref="AN91:AN93"/>
    <mergeCell ref="R98:R101"/>
    <mergeCell ref="AY94:AY97"/>
    <mergeCell ref="AZ94:AZ97"/>
    <mergeCell ref="BA94:BA97"/>
    <mergeCell ref="BB94:BB97"/>
    <mergeCell ref="BH94:BH97"/>
    <mergeCell ref="D94:D97"/>
    <mergeCell ref="AL94:AL97"/>
    <mergeCell ref="BC94:BC97"/>
    <mergeCell ref="N94:N97"/>
    <mergeCell ref="M94:M97"/>
    <mergeCell ref="L94:L97"/>
    <mergeCell ref="K94:K97"/>
    <mergeCell ref="J98:J101"/>
    <mergeCell ref="K98:K101"/>
    <mergeCell ref="L98:L101"/>
    <mergeCell ref="M98:M101"/>
    <mergeCell ref="N98:N101"/>
    <mergeCell ref="O98:O101"/>
    <mergeCell ref="P98:P101"/>
    <mergeCell ref="Q98:Q101"/>
    <mergeCell ref="BG94:BG97"/>
    <mergeCell ref="D98:D101"/>
    <mergeCell ref="E98:E101"/>
    <mergeCell ref="F98:F101"/>
    <mergeCell ref="G98:G101"/>
    <mergeCell ref="H98:H101"/>
    <mergeCell ref="I98:I101"/>
    <mergeCell ref="BG98:BG101"/>
    <mergeCell ref="BH98:BH101"/>
    <mergeCell ref="AM98:AM101"/>
    <mergeCell ref="AN98:AN101"/>
    <mergeCell ref="M87:M90"/>
    <mergeCell ref="N87:N90"/>
    <mergeCell ref="O87:O90"/>
    <mergeCell ref="J81:J82"/>
    <mergeCell ref="K81:K82"/>
    <mergeCell ref="AO58:AO63"/>
    <mergeCell ref="AP58:AP63"/>
    <mergeCell ref="AP68:AP70"/>
    <mergeCell ref="AQ68:AQ70"/>
    <mergeCell ref="AR68:AR70"/>
    <mergeCell ref="AS68:AS70"/>
    <mergeCell ref="N83:N86"/>
    <mergeCell ref="O83:O86"/>
    <mergeCell ref="J83:J86"/>
    <mergeCell ref="K83:K86"/>
    <mergeCell ref="O81:O82"/>
    <mergeCell ref="T87:T90"/>
    <mergeCell ref="P87:P90"/>
    <mergeCell ref="Q87:Q90"/>
    <mergeCell ref="AN68:AN70"/>
    <mergeCell ref="AO68:AO70"/>
    <mergeCell ref="AN81:AN82"/>
    <mergeCell ref="AO81:AO82"/>
    <mergeCell ref="AP81:AP82"/>
    <mergeCell ref="AQ81:AQ82"/>
    <mergeCell ref="AR81:AR82"/>
    <mergeCell ref="L68:L70"/>
    <mergeCell ref="M68:M70"/>
    <mergeCell ref="T58:T63"/>
    <mergeCell ref="N58:N63"/>
    <mergeCell ref="O58:O63"/>
    <mergeCell ref="BF64:BF67"/>
    <mergeCell ref="BF35:BF41"/>
    <mergeCell ref="AO42:AO48"/>
    <mergeCell ref="AP42:AP48"/>
    <mergeCell ref="AO54:AO55"/>
    <mergeCell ref="AP54:AP55"/>
    <mergeCell ref="AO49:AO50"/>
    <mergeCell ref="AN42:AN48"/>
    <mergeCell ref="AN35:AN41"/>
    <mergeCell ref="AO35:AO41"/>
    <mergeCell ref="AP35:AP41"/>
    <mergeCell ref="AP49:AP50"/>
    <mergeCell ref="AQ51:AQ53"/>
    <mergeCell ref="AR64:AR67"/>
    <mergeCell ref="AT64:AT67"/>
    <mergeCell ref="AU64:AU67"/>
    <mergeCell ref="AV64:AV67"/>
    <mergeCell ref="AW64:AW67"/>
    <mergeCell ref="BB58:BB63"/>
    <mergeCell ref="AW35:AW41"/>
    <mergeCell ref="AX35:AX41"/>
    <mergeCell ref="AN64:AN67"/>
    <mergeCell ref="AO64:AO67"/>
    <mergeCell ref="AP64:AP67"/>
    <mergeCell ref="AQ64:AQ67"/>
    <mergeCell ref="AP56:AP57"/>
    <mergeCell ref="AQ56:AQ57"/>
    <mergeCell ref="AR56:AR57"/>
    <mergeCell ref="AS56:AS57"/>
    <mergeCell ref="AT56:AT57"/>
    <mergeCell ref="AU56:AU57"/>
    <mergeCell ref="AV56:AV57"/>
    <mergeCell ref="BH42:BH48"/>
    <mergeCell ref="AY30:AY34"/>
    <mergeCell ref="BB56:BB57"/>
    <mergeCell ref="BC56:BC57"/>
    <mergeCell ref="AZ30:AZ34"/>
    <mergeCell ref="AZ49:AZ50"/>
    <mergeCell ref="BA49:BA50"/>
    <mergeCell ref="BB49:BB50"/>
    <mergeCell ref="BC49:BC50"/>
    <mergeCell ref="BD49:BD50"/>
    <mergeCell ref="AZ35:AZ41"/>
    <mergeCell ref="BF30:BF34"/>
    <mergeCell ref="BG30:BG34"/>
    <mergeCell ref="BG49:BG50"/>
    <mergeCell ref="BG51:BG53"/>
    <mergeCell ref="BG54:BG55"/>
    <mergeCell ref="BC35:BC41"/>
    <mergeCell ref="BF54:BF55"/>
    <mergeCell ref="BH30:BH34"/>
    <mergeCell ref="BD30:BD34"/>
    <mergeCell ref="BE30:BE34"/>
    <mergeCell ref="BF42:BF48"/>
    <mergeCell ref="BA51:BA53"/>
    <mergeCell ref="H68:H70"/>
    <mergeCell ref="I64:I67"/>
    <mergeCell ref="G68:G70"/>
    <mergeCell ref="M64:M67"/>
    <mergeCell ref="AW68:AW70"/>
    <mergeCell ref="T71:T80"/>
    <mergeCell ref="G71:G80"/>
    <mergeCell ref="I71:I80"/>
    <mergeCell ref="N71:N80"/>
    <mergeCell ref="H71:H80"/>
    <mergeCell ref="K71:K80"/>
    <mergeCell ref="H56:H57"/>
    <mergeCell ref="G54:G55"/>
    <mergeCell ref="BD56:BD57"/>
    <mergeCell ref="BE56:BE57"/>
    <mergeCell ref="AN56:AN57"/>
    <mergeCell ref="AO56:AO57"/>
    <mergeCell ref="AL56:AL57"/>
    <mergeCell ref="AM56:AM57"/>
    <mergeCell ref="T64:T67"/>
    <mergeCell ref="N64:N67"/>
    <mergeCell ref="AN58:AN63"/>
    <mergeCell ref="AL58:AL63"/>
    <mergeCell ref="AM58:AM63"/>
    <mergeCell ref="O64:O67"/>
    <mergeCell ref="P64:P67"/>
    <mergeCell ref="AM64:AM67"/>
    <mergeCell ref="AL64:AL67"/>
    <mergeCell ref="AT71:AT80"/>
    <mergeCell ref="AU71:AU80"/>
    <mergeCell ref="I56:I57"/>
    <mergeCell ref="AZ54:AZ55"/>
    <mergeCell ref="BG64:BG67"/>
    <mergeCell ref="BC58:BC63"/>
    <mergeCell ref="AZ64:AZ67"/>
    <mergeCell ref="T54:T55"/>
    <mergeCell ref="N68:N70"/>
    <mergeCell ref="O68:O70"/>
    <mergeCell ref="P68:P70"/>
    <mergeCell ref="AR71:AR80"/>
    <mergeCell ref="AY64:AY67"/>
    <mergeCell ref="AZ56:AZ57"/>
    <mergeCell ref="BA56:BA57"/>
    <mergeCell ref="AV71:AV80"/>
    <mergeCell ref="AW71:AW80"/>
    <mergeCell ref="AX71:AX80"/>
    <mergeCell ref="AY71:AY80"/>
    <mergeCell ref="AX64:AX67"/>
    <mergeCell ref="AS58:AS63"/>
    <mergeCell ref="AT58:AT63"/>
    <mergeCell ref="AU58:AU63"/>
    <mergeCell ref="AX68:AX70"/>
    <mergeCell ref="AY68:AY70"/>
    <mergeCell ref="BA64:BA67"/>
    <mergeCell ref="S68:S70"/>
    <mergeCell ref="T68:T70"/>
    <mergeCell ref="Q68:Q70"/>
    <mergeCell ref="R68:R70"/>
    <mergeCell ref="S58:S63"/>
    <mergeCell ref="S64:S67"/>
    <mergeCell ref="R58:R63"/>
    <mergeCell ref="R64:R67"/>
    <mergeCell ref="BC64:BC67"/>
    <mergeCell ref="AW58:AW63"/>
    <mergeCell ref="BF87:BF90"/>
    <mergeCell ref="BG87:BG90"/>
    <mergeCell ref="BC87:BC90"/>
    <mergeCell ref="BF68:BF70"/>
    <mergeCell ref="BG68:BG70"/>
    <mergeCell ref="BF83:BF86"/>
    <mergeCell ref="BE68:BE70"/>
    <mergeCell ref="AT83:AT86"/>
    <mergeCell ref="AU83:AU86"/>
    <mergeCell ref="BA71:BA80"/>
    <mergeCell ref="AZ83:AZ86"/>
    <mergeCell ref="AZ87:AZ90"/>
    <mergeCell ref="BA87:BA90"/>
    <mergeCell ref="BB87:BB90"/>
    <mergeCell ref="BD87:BD90"/>
    <mergeCell ref="BE87:BE90"/>
    <mergeCell ref="BD71:BD80"/>
    <mergeCell ref="BB71:BB80"/>
    <mergeCell ref="BC71:BC80"/>
    <mergeCell ref="AT68:AT70"/>
    <mergeCell ref="AU68:AU70"/>
    <mergeCell ref="BD83:BD86"/>
    <mergeCell ref="BH68:BH70"/>
    <mergeCell ref="BG71:BG80"/>
    <mergeCell ref="S71:S80"/>
    <mergeCell ref="AL71:AL80"/>
    <mergeCell ref="U71:U80"/>
    <mergeCell ref="L83:L86"/>
    <mergeCell ref="M83:M86"/>
    <mergeCell ref="P83:P86"/>
    <mergeCell ref="S83:S86"/>
    <mergeCell ref="BH83:BH86"/>
    <mergeCell ref="BE71:BE80"/>
    <mergeCell ref="Q83:Q86"/>
    <mergeCell ref="M71:M80"/>
    <mergeCell ref="S81:S82"/>
    <mergeCell ref="T81:T82"/>
    <mergeCell ref="L81:L82"/>
    <mergeCell ref="M81:M82"/>
    <mergeCell ref="N81:N82"/>
    <mergeCell ref="AS81:AS82"/>
    <mergeCell ref="AT81:AT82"/>
    <mergeCell ref="AU81:AU82"/>
    <mergeCell ref="AV81:AV82"/>
    <mergeCell ref="AW81:AW82"/>
    <mergeCell ref="AX81:AX82"/>
    <mergeCell ref="BB68:BB70"/>
    <mergeCell ref="AV68:AV70"/>
    <mergeCell ref="AZ68:AZ70"/>
    <mergeCell ref="BA68:BA70"/>
    <mergeCell ref="AP71:AP80"/>
    <mergeCell ref="AQ71:AQ80"/>
    <mergeCell ref="BH81:BH82"/>
    <mergeCell ref="BC83:BC86"/>
    <mergeCell ref="BH18:BH22"/>
    <mergeCell ref="BB54:BB55"/>
    <mergeCell ref="BC54:BC55"/>
    <mergeCell ref="BF23:BF25"/>
    <mergeCell ref="BG23:BG25"/>
    <mergeCell ref="BH23:BH25"/>
    <mergeCell ref="AR23:AR25"/>
    <mergeCell ref="BG18:BG22"/>
    <mergeCell ref="AU54:AU55"/>
    <mergeCell ref="A58:A63"/>
    <mergeCell ref="C58:C63"/>
    <mergeCell ref="C83:C86"/>
    <mergeCell ref="D83:D86"/>
    <mergeCell ref="F83:F86"/>
    <mergeCell ref="B71:B80"/>
    <mergeCell ref="A71:A80"/>
    <mergeCell ref="R71:R80"/>
    <mergeCell ref="Q71:Q80"/>
    <mergeCell ref="P71:P80"/>
    <mergeCell ref="O71:O80"/>
    <mergeCell ref="D71:D80"/>
    <mergeCell ref="E71:E80"/>
    <mergeCell ref="C71:C80"/>
    <mergeCell ref="J71:J80"/>
    <mergeCell ref="L71:L80"/>
    <mergeCell ref="B58:B63"/>
    <mergeCell ref="G64:G67"/>
    <mergeCell ref="D58:D63"/>
    <mergeCell ref="R83:R86"/>
    <mergeCell ref="AQ35:AQ41"/>
    <mergeCell ref="AN30:AN34"/>
    <mergeCell ref="AO30:AO34"/>
    <mergeCell ref="AR14:AR16"/>
    <mergeCell ref="AS14:AS16"/>
    <mergeCell ref="AT14:AT16"/>
    <mergeCell ref="AS18:AS22"/>
    <mergeCell ref="AR18:AR22"/>
    <mergeCell ref="AV18:AV22"/>
    <mergeCell ref="AW18:AW22"/>
    <mergeCell ref="AT18:AT22"/>
    <mergeCell ref="AU18:AU22"/>
    <mergeCell ref="BD18:BD22"/>
    <mergeCell ref="BE18:BE22"/>
    <mergeCell ref="BF18:BF22"/>
    <mergeCell ref="BG35:BG41"/>
    <mergeCell ref="BF58:BF63"/>
    <mergeCell ref="BD58:BD63"/>
    <mergeCell ref="BG58:BG63"/>
    <mergeCell ref="AX49:AX50"/>
    <mergeCell ref="AY49:AY50"/>
    <mergeCell ref="AX54:AX55"/>
    <mergeCell ref="AY54:AY55"/>
    <mergeCell ref="AY56:AY57"/>
    <mergeCell ref="AU26:AU29"/>
    <mergeCell ref="AV26:AV29"/>
    <mergeCell ref="AY58:AY63"/>
    <mergeCell ref="AZ58:AZ63"/>
    <mergeCell ref="BG56:BG57"/>
    <mergeCell ref="BA54:BA55"/>
    <mergeCell ref="AW49:AW50"/>
    <mergeCell ref="G18:G22"/>
    <mergeCell ref="B18:B22"/>
    <mergeCell ref="Q18:Q22"/>
    <mergeCell ref="F35:F41"/>
    <mergeCell ref="AZ42:AZ48"/>
    <mergeCell ref="U30:U34"/>
    <mergeCell ref="AO26:AO29"/>
    <mergeCell ref="AR26:AR29"/>
    <mergeCell ref="AS26:AS29"/>
    <mergeCell ref="AS30:AS34"/>
    <mergeCell ref="AT30:AT34"/>
    <mergeCell ref="AS35:AS41"/>
    <mergeCell ref="U35:U41"/>
    <mergeCell ref="I54:I55"/>
    <mergeCell ref="H54:H55"/>
    <mergeCell ref="C18:C22"/>
    <mergeCell ref="D18:D22"/>
    <mergeCell ref="E18:E22"/>
    <mergeCell ref="F18:F22"/>
    <mergeCell ref="K18:K22"/>
    <mergeCell ref="T51:T53"/>
    <mergeCell ref="U51:U53"/>
    <mergeCell ref="S51:S53"/>
    <mergeCell ref="R51:R53"/>
    <mergeCell ref="M23:M25"/>
    <mergeCell ref="N23:N25"/>
    <mergeCell ref="O23:O25"/>
    <mergeCell ref="P23:P25"/>
    <mergeCell ref="Q23:Q25"/>
    <mergeCell ref="AU42:AU48"/>
    <mergeCell ref="B30:B34"/>
    <mergeCell ref="C30:C34"/>
    <mergeCell ref="BB18:BB22"/>
    <mergeCell ref="BC18:BC22"/>
    <mergeCell ref="AV42:AV48"/>
    <mergeCell ref="AW42:AW48"/>
    <mergeCell ref="BA42:BA48"/>
    <mergeCell ref="BB42:BB48"/>
    <mergeCell ref="AQ42:AQ48"/>
    <mergeCell ref="AZ18:AZ22"/>
    <mergeCell ref="BA18:BA22"/>
    <mergeCell ref="AV30:AV34"/>
    <mergeCell ref="AW30:AW34"/>
    <mergeCell ref="AX30:AX34"/>
    <mergeCell ref="AV35:AV41"/>
    <mergeCell ref="AT35:AT41"/>
    <mergeCell ref="AY18:AY22"/>
    <mergeCell ref="AX18:AX22"/>
    <mergeCell ref="AY35:AY41"/>
    <mergeCell ref="AQ18:AQ22"/>
    <mergeCell ref="AS23:AS25"/>
    <mergeCell ref="AT23:AT25"/>
    <mergeCell ref="AU23:AU25"/>
    <mergeCell ref="AV23:AV25"/>
    <mergeCell ref="AW23:AW25"/>
    <mergeCell ref="AX23:AX25"/>
    <mergeCell ref="AY23:AY25"/>
    <mergeCell ref="AZ23:AZ25"/>
    <mergeCell ref="BA23:BA25"/>
    <mergeCell ref="BB23:BB25"/>
    <mergeCell ref="BC23:BC25"/>
    <mergeCell ref="AQ30:AQ34"/>
    <mergeCell ref="AM14:AM16"/>
    <mergeCell ref="AN14:AN16"/>
    <mergeCell ref="AO14:AO16"/>
    <mergeCell ref="AP14:AP16"/>
    <mergeCell ref="AQ14:AQ16"/>
    <mergeCell ref="AU14:AU16"/>
    <mergeCell ref="AV14:AV16"/>
    <mergeCell ref="AW14:AW16"/>
    <mergeCell ref="AM13:AP13"/>
    <mergeCell ref="AQ13:AV13"/>
    <mergeCell ref="Z15:AA15"/>
    <mergeCell ref="AB15:AE15"/>
    <mergeCell ref="AF14:AH14"/>
    <mergeCell ref="AF15:AH15"/>
    <mergeCell ref="AY14:BA14"/>
    <mergeCell ref="BB14:BC14"/>
    <mergeCell ref="BD14:BD16"/>
    <mergeCell ref="AI14:AL15"/>
    <mergeCell ref="B13:G13"/>
    <mergeCell ref="A13:A17"/>
    <mergeCell ref="H13:AL13"/>
    <mergeCell ref="H14:T14"/>
    <mergeCell ref="AW13:BH13"/>
    <mergeCell ref="BF14:BH14"/>
    <mergeCell ref="V14:AE14"/>
    <mergeCell ref="V15:Y15"/>
    <mergeCell ref="BE14:BE16"/>
    <mergeCell ref="B26:B29"/>
    <mergeCell ref="C26:C29"/>
    <mergeCell ref="B35:B41"/>
    <mergeCell ref="C35:C41"/>
    <mergeCell ref="C49:C50"/>
    <mergeCell ref="D49:D50"/>
    <mergeCell ref="AO18:AO22"/>
    <mergeCell ref="G30:G34"/>
    <mergeCell ref="D30:D34"/>
    <mergeCell ref="A26:A29"/>
    <mergeCell ref="A35:A41"/>
    <mergeCell ref="I42:I48"/>
    <mergeCell ref="K49:K50"/>
    <mergeCell ref="L49:L50"/>
    <mergeCell ref="P49:P50"/>
    <mergeCell ref="P26:P29"/>
    <mergeCell ref="A30:A34"/>
    <mergeCell ref="D35:D41"/>
    <mergeCell ref="K26:K29"/>
    <mergeCell ref="S18:S22"/>
    <mergeCell ref="A18:A22"/>
    <mergeCell ref="L18:L22"/>
    <mergeCell ref="M18:M22"/>
    <mergeCell ref="N18:N22"/>
    <mergeCell ref="U23:U25"/>
    <mergeCell ref="O18:O22"/>
    <mergeCell ref="P18:P22"/>
    <mergeCell ref="G49:G50"/>
    <mergeCell ref="R49:R50"/>
    <mergeCell ref="S49:S50"/>
    <mergeCell ref="H49:H50"/>
    <mergeCell ref="I49:I50"/>
    <mergeCell ref="F30:F34"/>
    <mergeCell ref="R30:R34"/>
    <mergeCell ref="G35:G41"/>
    <mergeCell ref="M51:M53"/>
    <mergeCell ref="Q35:Q41"/>
    <mergeCell ref="N30:N34"/>
    <mergeCell ref="O30:O34"/>
    <mergeCell ref="P30:P34"/>
    <mergeCell ref="Q30:Q34"/>
    <mergeCell ref="K30:K34"/>
    <mergeCell ref="L30:L34"/>
    <mergeCell ref="F49:F50"/>
    <mergeCell ref="E30:E34"/>
    <mergeCell ref="F26:F29"/>
    <mergeCell ref="D26:D29"/>
    <mergeCell ref="E26:E29"/>
    <mergeCell ref="E35:E41"/>
    <mergeCell ref="H42:H48"/>
    <mergeCell ref="G26:G29"/>
    <mergeCell ref="J49:J50"/>
    <mergeCell ref="I51:I53"/>
    <mergeCell ref="H51:H53"/>
    <mergeCell ref="T18:T22"/>
    <mergeCell ref="U18:U22"/>
    <mergeCell ref="AL18:AL22"/>
    <mergeCell ref="L26:L29"/>
    <mergeCell ref="S30:S34"/>
    <mergeCell ref="S23:S25"/>
    <mergeCell ref="T23:T25"/>
    <mergeCell ref="T49:T50"/>
    <mergeCell ref="U49:U50"/>
    <mergeCell ref="AM49:AM50"/>
    <mergeCell ref="AN49:AN50"/>
    <mergeCell ref="AL26:AL29"/>
    <mergeCell ref="M30:M34"/>
    <mergeCell ref="O51:O53"/>
    <mergeCell ref="N51:N53"/>
    <mergeCell ref="M49:M50"/>
    <mergeCell ref="N49:N50"/>
    <mergeCell ref="O49:O50"/>
    <mergeCell ref="S26:S29"/>
    <mergeCell ref="T26:T29"/>
    <mergeCell ref="T42:T48"/>
    <mergeCell ref="U26:U29"/>
    <mergeCell ref="C51:C53"/>
    <mergeCell ref="A42:A48"/>
    <mergeCell ref="B42:B48"/>
    <mergeCell ref="C42:C48"/>
    <mergeCell ref="D42:D48"/>
    <mergeCell ref="E42:E48"/>
    <mergeCell ref="F42:F48"/>
    <mergeCell ref="G42:G48"/>
    <mergeCell ref="A56:A57"/>
    <mergeCell ref="B49:B50"/>
    <mergeCell ref="D54:D55"/>
    <mergeCell ref="C54:C55"/>
    <mergeCell ref="B54:B55"/>
    <mergeCell ref="A49:A50"/>
    <mergeCell ref="E49:E50"/>
    <mergeCell ref="A54:A55"/>
    <mergeCell ref="G56:G57"/>
    <mergeCell ref="D51:D53"/>
    <mergeCell ref="E51:E53"/>
    <mergeCell ref="B51:B53"/>
    <mergeCell ref="A51:A53"/>
    <mergeCell ref="F51:F53"/>
    <mergeCell ref="F54:F55"/>
    <mergeCell ref="G51:G53"/>
    <mergeCell ref="F56:F57"/>
    <mergeCell ref="E56:E57"/>
    <mergeCell ref="B56:B57"/>
    <mergeCell ref="AL91:AL93"/>
    <mergeCell ref="J35:J41"/>
    <mergeCell ref="M42:M48"/>
    <mergeCell ref="Q49:Q50"/>
    <mergeCell ref="K42:K48"/>
    <mergeCell ref="L42:L48"/>
    <mergeCell ref="S42:S48"/>
    <mergeCell ref="L35:L41"/>
    <mergeCell ref="M35:M41"/>
    <mergeCell ref="N35:N41"/>
    <mergeCell ref="O35:O41"/>
    <mergeCell ref="P35:P41"/>
    <mergeCell ref="AL42:AL48"/>
    <mergeCell ref="S54:S55"/>
    <mergeCell ref="AL49:AL50"/>
    <mergeCell ref="U54:U55"/>
    <mergeCell ref="R87:R90"/>
    <mergeCell ref="P54:P55"/>
    <mergeCell ref="J51:J53"/>
    <mergeCell ref="L87:L90"/>
    <mergeCell ref="AL68:AL70"/>
    <mergeCell ref="K51:K53"/>
    <mergeCell ref="R54:R55"/>
    <mergeCell ref="Q54:Q55"/>
    <mergeCell ref="U64:U67"/>
    <mergeCell ref="L54:L55"/>
    <mergeCell ref="K54:K55"/>
    <mergeCell ref="J54:J55"/>
    <mergeCell ref="U42:U48"/>
    <mergeCell ref="AL51:AL53"/>
    <mergeCell ref="K35:K41"/>
    <mergeCell ref="AL35:AL41"/>
    <mergeCell ref="E81:E82"/>
    <mergeCell ref="E87:E90"/>
    <mergeCell ref="F87:F90"/>
    <mergeCell ref="G87:G90"/>
    <mergeCell ref="H87:H90"/>
    <mergeCell ref="G94:G97"/>
    <mergeCell ref="C94:C97"/>
    <mergeCell ref="B94:B97"/>
    <mergeCell ref="BH26:BH29"/>
    <mergeCell ref="AY26:AY29"/>
    <mergeCell ref="AZ26:AZ29"/>
    <mergeCell ref="BA26:BA29"/>
    <mergeCell ref="BB26:BB29"/>
    <mergeCell ref="BC26:BC29"/>
    <mergeCell ref="BD26:BD29"/>
    <mergeCell ref="BE26:BE29"/>
    <mergeCell ref="BF26:BF29"/>
    <mergeCell ref="BG26:BG29"/>
    <mergeCell ref="BH91:BH93"/>
    <mergeCell ref="BA35:BA41"/>
    <mergeCell ref="BB35:BB41"/>
    <mergeCell ref="BA30:BA34"/>
    <mergeCell ref="BG42:BG48"/>
    <mergeCell ref="BC42:BC48"/>
    <mergeCell ref="BD42:BD48"/>
    <mergeCell ref="BA91:BA93"/>
    <mergeCell ref="BD64:BD67"/>
    <mergeCell ref="BE83:BE86"/>
    <mergeCell ref="BB83:BB86"/>
    <mergeCell ref="BE58:BE63"/>
    <mergeCell ref="BG91:BG93"/>
    <mergeCell ref="BH87:BH90"/>
    <mergeCell ref="BH71:BH80"/>
    <mergeCell ref="BF71:BF80"/>
    <mergeCell ref="BG83:BG86"/>
    <mergeCell ref="BA83:BA86"/>
    <mergeCell ref="BD35:BD41"/>
    <mergeCell ref="BE35:BE41"/>
    <mergeCell ref="BH35:BH41"/>
    <mergeCell ref="AZ71:AZ80"/>
    <mergeCell ref="BF56:BF57"/>
    <mergeCell ref="BE64:BE67"/>
    <mergeCell ref="AX58:AX63"/>
    <mergeCell ref="AV58:AV63"/>
    <mergeCell ref="BA81:BA82"/>
    <mergeCell ref="BB81:BB82"/>
    <mergeCell ref="BC81:BC82"/>
    <mergeCell ref="BD81:BD82"/>
    <mergeCell ref="BE81:BE82"/>
    <mergeCell ref="BF81:BF82"/>
    <mergeCell ref="BG81:BG82"/>
    <mergeCell ref="BD68:BD70"/>
    <mergeCell ref="BH64:BH67"/>
    <mergeCell ref="BH49:BH50"/>
    <mergeCell ref="BC68:BC70"/>
    <mergeCell ref="BE42:BE48"/>
    <mergeCell ref="AW51:AW53"/>
    <mergeCell ref="AX42:AX48"/>
    <mergeCell ref="AY42:AY48"/>
    <mergeCell ref="BD54:BD55"/>
    <mergeCell ref="BE54:BE55"/>
    <mergeCell ref="AW54:AW55"/>
    <mergeCell ref="BH58:BH63"/>
    <mergeCell ref="BH56:BH57"/>
    <mergeCell ref="H58:H63"/>
    <mergeCell ref="I58:I63"/>
    <mergeCell ref="K58:K63"/>
    <mergeCell ref="P58:P63"/>
    <mergeCell ref="Q51:Q53"/>
    <mergeCell ref="P51:P53"/>
    <mergeCell ref="F58:F63"/>
    <mergeCell ref="F64:F67"/>
    <mergeCell ref="N54:N55"/>
    <mergeCell ref="M54:M55"/>
    <mergeCell ref="O54:O55"/>
    <mergeCell ref="L51:L53"/>
    <mergeCell ref="E54:E55"/>
    <mergeCell ref="H64:H67"/>
    <mergeCell ref="U56:U57"/>
    <mergeCell ref="T56:T57"/>
    <mergeCell ref="S56:S57"/>
    <mergeCell ref="R56:R57"/>
    <mergeCell ref="Q56:Q57"/>
    <mergeCell ref="P56:P57"/>
    <mergeCell ref="O56:O57"/>
    <mergeCell ref="G58:G63"/>
    <mergeCell ref="M56:M57"/>
    <mergeCell ref="L56:L57"/>
    <mergeCell ref="K56:K57"/>
    <mergeCell ref="AQ98:AQ101"/>
    <mergeCell ref="AR98:AR101"/>
    <mergeCell ref="AS98:AS101"/>
    <mergeCell ref="AT98:AT101"/>
    <mergeCell ref="AU98:AU101"/>
    <mergeCell ref="AV98:AV101"/>
    <mergeCell ref="AW98:AW101"/>
    <mergeCell ref="AX98:AX101"/>
    <mergeCell ref="AY98:AY101"/>
    <mergeCell ref="AZ98:AZ101"/>
    <mergeCell ref="BA98:BA101"/>
    <mergeCell ref="BB98:BB101"/>
    <mergeCell ref="BC98:BC101"/>
    <mergeCell ref="BD98:BD101"/>
    <mergeCell ref="BE98:BE101"/>
    <mergeCell ref="U81:U82"/>
    <mergeCell ref="B81:B82"/>
    <mergeCell ref="J91:J93"/>
    <mergeCell ref="K91:K93"/>
    <mergeCell ref="L91:L93"/>
    <mergeCell ref="M91:M93"/>
    <mergeCell ref="N91:N93"/>
    <mergeCell ref="O91:O93"/>
    <mergeCell ref="P91:P93"/>
    <mergeCell ref="Q91:Q93"/>
    <mergeCell ref="R91:R93"/>
    <mergeCell ref="B91:B93"/>
    <mergeCell ref="C91:C93"/>
    <mergeCell ref="D91:D93"/>
    <mergeCell ref="E91:E93"/>
    <mergeCell ref="F91:F93"/>
    <mergeCell ref="G91:G93"/>
    <mergeCell ref="H91:H93"/>
    <mergeCell ref="I91:I93"/>
    <mergeCell ref="P81:P82"/>
    <mergeCell ref="U87:U90"/>
    <mergeCell ref="L102:L104"/>
    <mergeCell ref="M102:M104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A81:A82"/>
    <mergeCell ref="A98:A101"/>
    <mergeCell ref="A83:A86"/>
    <mergeCell ref="B83:B86"/>
    <mergeCell ref="A91:A93"/>
    <mergeCell ref="I30:I34"/>
    <mergeCell ref="J23:J25"/>
    <mergeCell ref="K23:K25"/>
    <mergeCell ref="L23:L25"/>
    <mergeCell ref="J30:J34"/>
    <mergeCell ref="H35:H41"/>
    <mergeCell ref="I35:I41"/>
    <mergeCell ref="H30:H34"/>
    <mergeCell ref="T35:T41"/>
    <mergeCell ref="Q81:Q82"/>
    <mergeCell ref="R81:R82"/>
    <mergeCell ref="S87:S90"/>
    <mergeCell ref="BD23:BD25"/>
    <mergeCell ref="BE23:BE25"/>
    <mergeCell ref="N102:N104"/>
    <mergeCell ref="O102:O104"/>
    <mergeCell ref="R102:R104"/>
    <mergeCell ref="S102:S104"/>
    <mergeCell ref="AL30:AL34"/>
    <mergeCell ref="T30:T34"/>
    <mergeCell ref="AM68:AM70"/>
    <mergeCell ref="U68:U70"/>
    <mergeCell ref="T102:T104"/>
    <mergeCell ref="U102:U104"/>
    <mergeCell ref="P102:P104"/>
    <mergeCell ref="Q102:Q104"/>
    <mergeCell ref="AM91:AM93"/>
    <mergeCell ref="AL54:AL55"/>
    <mergeCell ref="AM71:AM80"/>
    <mergeCell ref="S91:S93"/>
    <mergeCell ref="T91:T93"/>
    <mergeCell ref="U91:U93"/>
    <mergeCell ref="S35:S41"/>
    <mergeCell ref="AM51:AM53"/>
    <mergeCell ref="AR30:AR34"/>
    <mergeCell ref="AR35:AR41"/>
    <mergeCell ref="AQ26:AQ29"/>
    <mergeCell ref="AQ83:AQ86"/>
    <mergeCell ref="AR42:AR48"/>
    <mergeCell ref="AM30:AM34"/>
    <mergeCell ref="AO83:AO86"/>
    <mergeCell ref="AP83:AP86"/>
    <mergeCell ref="AL81:AL82"/>
    <mergeCell ref="AM81:AM82"/>
    <mergeCell ref="AZ51:AZ53"/>
    <mergeCell ref="AR51:AR53"/>
    <mergeCell ref="AS51:AS53"/>
    <mergeCell ref="BB64:BB67"/>
    <mergeCell ref="AO91:AO93"/>
    <mergeCell ref="AP91:AP93"/>
    <mergeCell ref="AS71:AS80"/>
    <mergeCell ref="AS42:AS48"/>
    <mergeCell ref="AT42:AT48"/>
    <mergeCell ref="AY81:AY82"/>
    <mergeCell ref="AZ81:AZ82"/>
    <mergeCell ref="AO51:AO53"/>
    <mergeCell ref="AP51:AP53"/>
    <mergeCell ref="AV51:AV53"/>
    <mergeCell ref="AR54:AR55"/>
    <mergeCell ref="AQ54:AQ55"/>
    <mergeCell ref="AS54:AS55"/>
    <mergeCell ref="AT54:AT55"/>
    <mergeCell ref="AY51:AY53"/>
    <mergeCell ref="BA58:BA63"/>
    <mergeCell ref="AS49:AS50"/>
    <mergeCell ref="AV54:AV55"/>
    <mergeCell ref="AS64:AS67"/>
    <mergeCell ref="AW56:AW57"/>
    <mergeCell ref="AX56:AX57"/>
    <mergeCell ref="AP26:AP29"/>
    <mergeCell ref="AQ58:AQ63"/>
    <mergeCell ref="AM26:AM29"/>
    <mergeCell ref="AN71:AN80"/>
    <mergeCell ref="AO71:AO80"/>
    <mergeCell ref="AN26:AN29"/>
    <mergeCell ref="AR58:AR63"/>
    <mergeCell ref="AQ49:AQ50"/>
    <mergeCell ref="AR49:AR50"/>
    <mergeCell ref="AM54:AM55"/>
    <mergeCell ref="AN54:AN55"/>
    <mergeCell ref="AU30:AU34"/>
    <mergeCell ref="AM42:AM48"/>
  </mergeCells>
  <phoneticPr fontId="2" type="noConversion"/>
  <printOptions horizontalCentered="1" verticalCentered="1"/>
  <pageMargins left="0.98425196850393704" right="0.98425196850393704" top="0.78740157480314965" bottom="0.78740157480314965" header="0.31496062992125984" footer="0.31496062992125984"/>
  <pageSetup paperSize="9" scale="40" fitToHeight="0" orientation="landscape" horizontalDpi="4294967293" verticalDpi="4294967293" r:id="rId1"/>
  <colBreaks count="4" manualBreakCount="4">
    <brk id="7" max="1048575" man="1"/>
    <brk id="21" max="1048575" man="1"/>
    <brk id="38" max="1048575" man="1"/>
    <brk id="48" max="1048575" man="1"/>
  </colBreaks>
  <ignoredErrors>
    <ignoredError sqref="H83 AN64 X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RBTRANS LICITAÇÕES MAR 2023</vt:lpstr>
      <vt:lpstr>'RBTRANS LICITAÇÕES MAR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2023-04-27T15:54:28Z</cp:lastPrinted>
  <dcterms:created xsi:type="dcterms:W3CDTF">2013-10-11T22:10:57Z</dcterms:created>
  <dcterms:modified xsi:type="dcterms:W3CDTF">2023-04-28T19:13:00Z</dcterms:modified>
</cp:coreProperties>
</file>