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840" tabRatio="677"/>
  </bookViews>
  <sheets>
    <sheet name="RBTRANS LICITAÇÕES JUL 2023" sheetId="4" r:id="rId1"/>
  </sheets>
  <definedNames>
    <definedName name="_xlnm._FilterDatabase" localSheetId="0" hidden="1">'RBTRANS LICITAÇÕES JUL 2023'!$AK$1:$AK$514</definedName>
    <definedName name="_xlnm.Print_Area" localSheetId="0">'RBTRANS LICITAÇÕES JUL 2023'!$A$1:$BH$112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" i="4"/>
  <c r="AH153"/>
  <c r="AI153"/>
  <c r="AI152"/>
  <c r="AI151"/>
  <c r="AI150"/>
  <c r="AI149"/>
  <c r="AI148"/>
  <c r="AI147"/>
  <c r="AI146"/>
  <c r="AI145"/>
  <c r="AI144"/>
  <c r="AI143"/>
  <c r="AI142"/>
  <c r="AI141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L153"/>
  <c r="AL24" l="1"/>
  <c r="AD153"/>
  <c r="AL152"/>
  <c r="AL150"/>
  <c r="AL76"/>
  <c r="AK129"/>
  <c r="AK130"/>
  <c r="AL113"/>
  <c r="AL116"/>
  <c r="AL71"/>
  <c r="AL142" l="1"/>
  <c r="AL124"/>
  <c r="AL122"/>
  <c r="AL140"/>
  <c r="AL141"/>
  <c r="AL143"/>
  <c r="AL144"/>
  <c r="AL145"/>
  <c r="AL146"/>
  <c r="AL147"/>
  <c r="AL148"/>
  <c r="AL149"/>
  <c r="AL151"/>
  <c r="AL139"/>
  <c r="AJ99"/>
  <c r="AL138"/>
  <c r="AL137"/>
  <c r="AK112"/>
  <c r="AK20"/>
  <c r="AK136"/>
  <c r="AL136" s="1"/>
  <c r="AK153" l="1"/>
  <c r="AE153"/>
  <c r="AL130"/>
  <c r="AL129"/>
  <c r="AL128"/>
  <c r="AL115"/>
  <c r="AL131"/>
  <c r="AL127"/>
  <c r="AL135"/>
  <c r="AL117"/>
  <c r="AL118"/>
  <c r="AL119"/>
  <c r="AL120"/>
  <c r="AL121"/>
  <c r="AL123"/>
  <c r="AL125"/>
  <c r="AL126"/>
  <c r="AL132"/>
  <c r="AL133"/>
  <c r="AL134"/>
  <c r="AL42"/>
  <c r="AL56"/>
  <c r="AL54"/>
  <c r="AL51"/>
  <c r="AL49"/>
  <c r="AL86"/>
  <c r="AJ111" l="1"/>
  <c r="AL109" s="1"/>
  <c r="AJ108"/>
  <c r="AJ96"/>
  <c r="AL93" s="1"/>
  <c r="AJ92"/>
  <c r="AJ68"/>
  <c r="AJ23"/>
  <c r="AJ107" l="1"/>
  <c r="AJ98" l="1"/>
  <c r="AL97" s="1"/>
  <c r="AJ91"/>
  <c r="AJ67" l="1"/>
  <c r="AJ22"/>
  <c r="AL21" s="1"/>
  <c r="AJ35" l="1"/>
  <c r="AL35" s="1"/>
  <c r="AJ102" l="1"/>
  <c r="AL101" s="1"/>
  <c r="AJ105" l="1"/>
  <c r="AL105" s="1"/>
  <c r="AJ89" l="1"/>
  <c r="AL89" s="1"/>
  <c r="AJ65" l="1"/>
  <c r="AL65" s="1"/>
  <c r="AJ60"/>
  <c r="AL59" s="1"/>
  <c r="AJ30"/>
  <c r="AL30" s="1"/>
  <c r="AJ16" l="1"/>
  <c r="AJ153" s="1"/>
  <c r="AL153" l="1"/>
</calcChain>
</file>

<file path=xl/sharedStrings.xml><?xml version="1.0" encoding="utf-8"?>
<sst xmlns="http://schemas.openxmlformats.org/spreadsheetml/2006/main" count="3260" uniqueCount="599">
  <si>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</si>
  <si>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</si>
  <si>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</si>
  <si>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</si>
  <si>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</si>
  <si>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</si>
  <si>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</si>
  <si>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</si>
  <si>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</si>
  <si>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</si>
  <si>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</si>
  <si>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</si>
  <si>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</si>
  <si>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</si>
  <si>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</si>
  <si>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</si>
  <si>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</si>
  <si>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</si>
  <si>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</si>
  <si>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</si>
  <si>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</si>
  <si>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</si>
  <si>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</si>
  <si>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</si>
  <si>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</si>
  <si>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</si>
  <si>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</si>
  <si>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</si>
  <si>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</si>
  <si>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</si>
  <si>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</si>
  <si>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</si>
  <si>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</si>
  <si>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</si>
  <si>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</si>
  <si>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</si>
  <si>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</si>
  <si>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</si>
  <si>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</si>
  <si>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</si>
  <si>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</si>
  <si>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</si>
  <si>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</si>
  <si>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</si>
  <si>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</si>
  <si>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</si>
  <si>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</si>
  <si>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</si>
  <si>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</si>
  <si>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</si>
  <si>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</si>
  <si>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</si>
  <si>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</si>
  <si>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</si>
  <si>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</si>
  <si>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</si>
  <si>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</si>
  <si>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</si>
  <si>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</si>
  <si>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</si>
  <si>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</si>
  <si>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</si>
  <si>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</si>
  <si>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</si>
  <si>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</si>
  <si>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</si>
  <si>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</si>
  <si>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</si>
  <si>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</si>
  <si>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</si>
  <si>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</si>
  <si>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</si>
  <si>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</si>
  <si>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</si>
  <si>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</si>
  <si>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</si>
  <si>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</si>
  <si>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</si>
  <si>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</si>
  <si>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</si>
  <si>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</si>
  <si>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</si>
  <si>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</si>
  <si>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</si>
  <si>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</si>
  <si>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</si>
  <si>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</si>
  <si>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</si>
  <si>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</si>
  <si>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</si>
  <si>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</si>
  <si>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</si>
  <si>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</si>
  <si>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</si>
  <si>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</si>
  <si>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</si>
  <si>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</si>
  <si>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Sistema de Registro de Preços</t>
  </si>
  <si>
    <t>33.90.39.00</t>
  </si>
  <si>
    <t>Menor preço por item</t>
  </si>
  <si>
    <t>-</t>
  </si>
  <si>
    <t>1º Termo Aditivo</t>
  </si>
  <si>
    <t>11.140.110/0001-75</t>
  </si>
  <si>
    <t>2º Termo Aditivo</t>
  </si>
  <si>
    <t>3º Termo Aditivo</t>
  </si>
  <si>
    <t>4º Termo Aditivo</t>
  </si>
  <si>
    <t>Termo Aditivo de Valor</t>
  </si>
  <si>
    <t>33.90.30.00</t>
  </si>
  <si>
    <t>(t)</t>
  </si>
  <si>
    <t>(u )</t>
  </si>
  <si>
    <t>Nº do Termo</t>
  </si>
  <si>
    <t>Especificações de Termo Aditivo ou Termo de Apostilamento</t>
  </si>
  <si>
    <t>Art. 57 - LF nº 8.666/93</t>
  </si>
  <si>
    <t>Art. 65, caput e §§ 1º a 6º - LF nº 8.666/93</t>
  </si>
  <si>
    <t>(ad)</t>
  </si>
  <si>
    <t xml:space="preserve">(ae) </t>
  </si>
  <si>
    <t>Apostilamento</t>
  </si>
  <si>
    <t>Art. 65, § 8º - LF nº 8.666/93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</si>
  <si>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</si>
  <si>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</si>
  <si>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</si>
  <si>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</si>
  <si>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</si>
  <si>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</si>
  <si>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</si>
  <si>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</si>
  <si>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</si>
  <si>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</si>
  <si>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</si>
  <si>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</si>
  <si>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Pregão SRP Nº 069/2017</t>
  </si>
  <si>
    <t>A. S. LIMA - ME</t>
  </si>
  <si>
    <t>04.035.754/0001-38</t>
  </si>
  <si>
    <t>Prorrogação de prazo até 31 de dezembro de 2019</t>
  </si>
  <si>
    <t>12.457</t>
  </si>
  <si>
    <t>001/2019</t>
  </si>
  <si>
    <t>007/2019</t>
  </si>
  <si>
    <t>009/2019</t>
  </si>
  <si>
    <t>Serviço de implantação e operacionalização de sistema informatizado de abastecimento e administração de despesas de combustível.</t>
  </si>
  <si>
    <t>LINK CARD ADMINISTRADORA DE BENEFÍCIOS EIRELI</t>
  </si>
  <si>
    <t>12.039.966/0001-11</t>
  </si>
  <si>
    <t>Sistema de Registro de Preços - Adesão</t>
  </si>
  <si>
    <t>Pregão SRP Nº 002/2017 CEL/PMRB</t>
  </si>
  <si>
    <t>LOACRE - LOC. E COM. DE MÁQ. E EQUIP.</t>
  </si>
  <si>
    <t>03.520.514/0001-66</t>
  </si>
  <si>
    <t>025/2017</t>
  </si>
  <si>
    <t>Prorrogar o prazo até 15 de fevereiro de 2019</t>
  </si>
  <si>
    <t>030/2019</t>
  </si>
  <si>
    <t>080/2019</t>
  </si>
  <si>
    <t>Pregão SRP nº 427/2018 CPL 04</t>
  </si>
  <si>
    <t>12.521</t>
  </si>
  <si>
    <t xml:space="preserve">SECRETARIA DE ESTADO  DA EDUCAÇÃO, CULTURA E ESPORTES </t>
  </si>
  <si>
    <t>Contratação de empresa para prestação de serviços de limpeza de prédios, mobiliários e equipamentos</t>
  </si>
  <si>
    <t>TEC NEWS EIRELI</t>
  </si>
  <si>
    <t>05.608.779/0001-46</t>
  </si>
  <si>
    <t>Parecer PROJU Nº 001/2019</t>
  </si>
  <si>
    <t>Inexigibilidade de licitação</t>
  </si>
  <si>
    <t>Contratação da Empresa Brasileira de Correios e Telegráfos - CORREIOS</t>
  </si>
  <si>
    <t>9912462363</t>
  </si>
  <si>
    <t>EMPRESA BRASILEIRA DE CORREIOS E TELEGRÁFOS - CORREIOS</t>
  </si>
  <si>
    <t>34.028.316/7709-95</t>
  </si>
  <si>
    <t>12.570</t>
  </si>
  <si>
    <t>Artigo 25 e inciso VIII do art. 24 da Lei de Licitações nº 8.666/93</t>
  </si>
  <si>
    <t>SERMATEC COM. E SERVIÇOS IMP. E EXP. LTDA</t>
  </si>
  <si>
    <t>04.439.665/0001-57</t>
  </si>
  <si>
    <t>12.711</t>
  </si>
  <si>
    <t>Prorrogação de prazo até 31 de dezembro de 2020</t>
  </si>
  <si>
    <t>Pregão SRP Nº 130/2019 CEL/PMRB</t>
  </si>
  <si>
    <t>Contratação dos serviços de transportes, caminhão carga seca, como motorista.</t>
  </si>
  <si>
    <t>R. J. ANDRADE TRANSPORTES E TERRAPLANAGEM</t>
  </si>
  <si>
    <t>22.901.124/0001-80</t>
  </si>
  <si>
    <t>002/2020</t>
  </si>
  <si>
    <t>F. M. TERCEIRIZAÇÃO LTDA</t>
  </si>
  <si>
    <t>20.345.453/0001-67</t>
  </si>
  <si>
    <t>Pregão SRP Nº 110/2019 CEL/PMRB</t>
  </si>
  <si>
    <t>Contratação de empresa para prestação de serviços de terceirizados para apoio técnico e atividades auxiliares</t>
  </si>
  <si>
    <t>062/2020</t>
  </si>
  <si>
    <t>33.90.37.00</t>
  </si>
  <si>
    <t>071/2020</t>
  </si>
  <si>
    <t>066/2020</t>
  </si>
  <si>
    <t>012/2020</t>
  </si>
  <si>
    <t>Prestação de serviço de manutenção preventiva e corretiva de veículo tipo motocicleta</t>
  </si>
  <si>
    <t>Prorogar o prazo até 30 de junho de 2020</t>
  </si>
  <si>
    <t>Prorrogar o prazo até 31 de dezembro de 2020</t>
  </si>
  <si>
    <t>4,844256%</t>
  </si>
  <si>
    <t>Termo Aditivo de Repactuação</t>
  </si>
  <si>
    <t>16,9247458%</t>
  </si>
  <si>
    <t>12.486</t>
  </si>
  <si>
    <t>Prefeitura Municipal de Rio Branco</t>
  </si>
  <si>
    <t>Prorrogar o prazo até 02 de março de 2021</t>
  </si>
  <si>
    <t>Pregão SRP Nº 082/2019 CEL/PMRB</t>
  </si>
  <si>
    <t>Prorrogar o prazo até 24 de setembro de 2021</t>
  </si>
  <si>
    <t>Prestação de serviços de transporte automotivo c/ e s/ condutor</t>
  </si>
  <si>
    <t>Prorrogar o prazo até 16 de fevereiro de 2020</t>
  </si>
  <si>
    <t>Prorrogar o prazo até 17 de fevereiro de 2021</t>
  </si>
  <si>
    <t>Contratação Direta - Dispensa de Licitação</t>
  </si>
  <si>
    <t>Pregão SRP Nº 143/2019 CEL/PMRB</t>
  </si>
  <si>
    <t>Locação com manutenção preventiva e corretiva de bebedouros industriais</t>
  </si>
  <si>
    <t xml:space="preserve">ACQUALIMP PRODUTOS QUÍMICOS LTDA - ME </t>
  </si>
  <si>
    <t>34.704.593/0001-99</t>
  </si>
  <si>
    <t>Pregão SRP Nº 117/2019 CEL/PMRB</t>
  </si>
  <si>
    <t xml:space="preserve">Cotratação de empresa especializada no serviço de rastreamento e monitoramento de veículos via satélite, compreendendo a instalação em comodata, de módulos rastreadores </t>
  </si>
  <si>
    <t>054/2020</t>
  </si>
  <si>
    <t>ECS - EMPRESA DE COMUNICAÇÃO E SEGURANÇA LTDA - EPP</t>
  </si>
  <si>
    <t>00.405.867/0001-27</t>
  </si>
  <si>
    <t xml:space="preserve">Menor preço </t>
  </si>
  <si>
    <t>Prorrogar o prazo até 30 de abril de 2021</t>
  </si>
  <si>
    <t>Prorrogar o prazo até 31 de maio de 2021</t>
  </si>
  <si>
    <t>003/2021</t>
  </si>
  <si>
    <t>Pregão SRP Nº 091/2019 CPL/PMRB</t>
  </si>
  <si>
    <t>DUX COMÉRCIO, REPRESENTAÇÕES, IMPORTAÇÃO E EXPORTAÇÃO LTDA</t>
  </si>
  <si>
    <t>05.502.105/0001-62</t>
  </si>
  <si>
    <t>Prorrogar o prazo até 20/11/2021</t>
  </si>
  <si>
    <t>Pregão SRP Nº 170/2018 - CPL 02</t>
  </si>
  <si>
    <t xml:space="preserve">Sistema de Registro de Preço -  Adesão </t>
  </si>
  <si>
    <t>Locação de equipamentos de informática e mobiliário</t>
  </si>
  <si>
    <t>07.471.301/0001-42</t>
  </si>
  <si>
    <t>C.COM INFORMÁTICA,IMPORTAÇÃO, EXPORTÇÃO COM. E INDÚSTRIA</t>
  </si>
  <si>
    <t>099/2020</t>
  </si>
  <si>
    <t>Prorrogar o prazo até 30 de junho de 2021</t>
  </si>
  <si>
    <t>Prorrogar o prazo até 02 de março de 2022</t>
  </si>
  <si>
    <t>Pregão SRP Nº 006/2018    CEL/PMRB</t>
  </si>
  <si>
    <t>5º Termo Aditivo</t>
  </si>
  <si>
    <t>Termo Aditivo de Prazo</t>
  </si>
  <si>
    <t>6º Termo Aditivo</t>
  </si>
  <si>
    <t>Prorrogar o prazo até 31/01/2022</t>
  </si>
  <si>
    <t>12.961</t>
  </si>
  <si>
    <t>12.953</t>
  </si>
  <si>
    <t>Prorrogar o prazo até 31 de março de 2021</t>
  </si>
  <si>
    <t>13.033</t>
  </si>
  <si>
    <t>Prorrogar o prazo até 31 de dezembro de 2021</t>
  </si>
  <si>
    <t>13.073</t>
  </si>
  <si>
    <t>13.012</t>
  </si>
  <si>
    <t>13.071</t>
  </si>
  <si>
    <t>095/2020</t>
  </si>
  <si>
    <t>Prorrogar o prazo até 08 de janeiro de 2022</t>
  </si>
  <si>
    <t>13.069</t>
  </si>
  <si>
    <t>21/06/2021</t>
  </si>
  <si>
    <t>Prorrogação de prazo até 31 de dezembro de 2021</t>
  </si>
  <si>
    <t>12.942</t>
  </si>
  <si>
    <t>2° Termo Aditivo</t>
  </si>
  <si>
    <t>Prorrogar o prazo até 01/10/2022</t>
  </si>
  <si>
    <t>Prorrogar o prazo até 20/11/2022</t>
  </si>
  <si>
    <t>Prorrogar o prazo até 14 de outubro de 2022</t>
  </si>
  <si>
    <t>Prorrogar o prazo até 02 de julho de 2022</t>
  </si>
  <si>
    <t>13.153</t>
  </si>
  <si>
    <t>Prorrogar o prazo até 02 de dezembro de 2022</t>
  </si>
  <si>
    <t>004/2021</t>
  </si>
  <si>
    <t>Acréscimo de um veículo</t>
  </si>
  <si>
    <t>Prorrogar o prazo até 17 de fevereiro de 2022</t>
  </si>
  <si>
    <t>SANCAR COMERCIO E SERVIÇOS EIRELI</t>
  </si>
  <si>
    <t>08.805.247/0001-97</t>
  </si>
  <si>
    <t>Acréscimo de 25% do valor do contrato</t>
  </si>
  <si>
    <t>3°Termo Aditivo</t>
  </si>
  <si>
    <t>Prorrogar o prazo até 30/09/2023</t>
  </si>
  <si>
    <t>Prorrogar o prazo até 25 de setembro de 2022</t>
  </si>
  <si>
    <t>Prorrogar o prazo até 25 de setembro de 2023</t>
  </si>
  <si>
    <t>13.312</t>
  </si>
  <si>
    <t>20/06/2022</t>
  </si>
  <si>
    <t>Prorrogar a prazo até 01 de julho de 2023</t>
  </si>
  <si>
    <t>Prorrogar o prazo até 31 de dezembro 2020</t>
  </si>
  <si>
    <t>Prorrogar o prazo até 31 de dezembro de 2022</t>
  </si>
  <si>
    <t>7º Termo Aditivo</t>
  </si>
  <si>
    <t>Prorrogar o prazo até 30 de junho de 2022</t>
  </si>
  <si>
    <t xml:space="preserve">8º Termo Aditivo </t>
  </si>
  <si>
    <t>9º Termo Aditivo</t>
  </si>
  <si>
    <t>6,391837%</t>
  </si>
  <si>
    <t>13.057</t>
  </si>
  <si>
    <t>Prorrogar o prazo até 01 de novembro de 2021</t>
  </si>
  <si>
    <t>Prorrogar o prazo até 30/04/2022</t>
  </si>
  <si>
    <t>13.275</t>
  </si>
  <si>
    <t>13.195</t>
  </si>
  <si>
    <t>Prorrogar o prazo até 31 de dezembro 2022</t>
  </si>
  <si>
    <t>Prorrogar o prazo até 17 de fevereiro de 2023</t>
  </si>
  <si>
    <t>Prorrogar o prazo até 23 de junho 2022</t>
  </si>
  <si>
    <t>Prorrogar o prazo até 23 de junho de 2023</t>
  </si>
  <si>
    <t>13.194</t>
  </si>
  <si>
    <t>Prorrogar o prazo até 20 de novembro de 2023</t>
  </si>
  <si>
    <t>13.314</t>
  </si>
  <si>
    <t>Prorrogar o prazo até o dia 31 de janeiro de 2023</t>
  </si>
  <si>
    <t>13.216</t>
  </si>
  <si>
    <t>13.316</t>
  </si>
  <si>
    <t>13.225</t>
  </si>
  <si>
    <t>Prorrogar o prazo até 24 de janeiro de 2023</t>
  </si>
  <si>
    <t>005/2022</t>
  </si>
  <si>
    <t>Prorrogar o prazo até o dia 31 de dezembro de 2022</t>
  </si>
  <si>
    <t>13.429</t>
  </si>
  <si>
    <t>Termo aditivo de valor</t>
  </si>
  <si>
    <t>13.317</t>
  </si>
  <si>
    <t>Locação de imóvel tipo galpão, com escritório, 03 banheiros e estacionamento</t>
  </si>
  <si>
    <t>1179/2022</t>
  </si>
  <si>
    <t>IF LOCAÇÕES DE IMÓVEIS EIRELI</t>
  </si>
  <si>
    <t>34.625.024/0001-58</t>
  </si>
  <si>
    <t>SEQ.</t>
  </si>
  <si>
    <t>Prorrogação de prazo até 31 de dezembro de 2022</t>
  </si>
  <si>
    <t>Prorrogar o prazo até 14 de outubro de 2023</t>
  </si>
  <si>
    <t>Prorrogar o prazo até 09 de janeiro de 2023</t>
  </si>
  <si>
    <t>04.475.329/0001-60</t>
  </si>
  <si>
    <t>Pregão SRP Nº 037/2022 CPL/ PMRB</t>
  </si>
  <si>
    <t>Pregão SRP Nº 060/2021 CEL/PMRB</t>
  </si>
  <si>
    <t>Pregão SRP Nº 197/2020 CPL 04</t>
  </si>
  <si>
    <t>Contrattação de empresa para prestação de serviço terceirizado e continuado de apoio operacional e administrativo com disponibilização de mao de obra em regime de dedicação exclusiva</t>
  </si>
  <si>
    <t>1541/2022</t>
  </si>
  <si>
    <t>SECRETARIA DE ESTADO DA FAZENDA</t>
  </si>
  <si>
    <t>13.309</t>
  </si>
  <si>
    <t>Termo aditivo de Prazo</t>
  </si>
  <si>
    <t>Menor Preço por item</t>
  </si>
  <si>
    <t>Contratação de empresa para prestação de serviços de terceirizados de apoio administrativo e operacional</t>
  </si>
  <si>
    <t>1593/2022</t>
  </si>
  <si>
    <t>SEFIN/PMRB</t>
  </si>
  <si>
    <t>13.405</t>
  </si>
  <si>
    <t>Executado até o exercício de 2022</t>
  </si>
  <si>
    <t xml:space="preserve">Pregão SRP  Nº 41/2021  CPL/PMRB </t>
  </si>
  <si>
    <t>Fornecimento e prestação de serviço de diversos materiais gráficos</t>
  </si>
  <si>
    <t>2068/2022</t>
  </si>
  <si>
    <t>G.S SILVEIRA - ME</t>
  </si>
  <si>
    <t>84.313.923/0001-93</t>
  </si>
  <si>
    <t>065/2023</t>
  </si>
  <si>
    <t>054/2023</t>
  </si>
  <si>
    <t>Pregão SRP Nº 104/2022 CPL/ PMRB</t>
  </si>
  <si>
    <t xml:space="preserve">Aquisição de material de consumo e gêneros alimentícios - Água mineral sem gás (garrafas de 500 ml, garrafão com carga de água - 20 Litros), gelo em bara, Gás Liquefeito de Petróleo, café, açucar e copo descartáveis 180 ml, para atender as necessidades da Superintendência Municipal de Transporte e Trânsito - RBTRANS. </t>
  </si>
  <si>
    <t>1218/2023</t>
  </si>
  <si>
    <t xml:space="preserve">R.B DA SILVA </t>
  </si>
  <si>
    <t>39.286.296/0001-94</t>
  </si>
  <si>
    <t>4.4.90.52.00</t>
  </si>
  <si>
    <t>052/2023</t>
  </si>
  <si>
    <t>1217/2023</t>
  </si>
  <si>
    <t>AUGUSTO S. DE ARAUJO EIRELI</t>
  </si>
  <si>
    <t>05.511.061/0001-37</t>
  </si>
  <si>
    <t>043/2023</t>
  </si>
  <si>
    <t>027/2023</t>
  </si>
  <si>
    <t>053/2023</t>
  </si>
  <si>
    <t>042/2023</t>
  </si>
  <si>
    <t>22.172.177/0001-08</t>
  </si>
  <si>
    <t>064/2023</t>
  </si>
  <si>
    <t>1284/2023</t>
  </si>
  <si>
    <t>02.718.891/0001-41</t>
  </si>
  <si>
    <t>059/2023</t>
  </si>
  <si>
    <t>Pregão SRP N° 002/2022 CPL/PMRB</t>
  </si>
  <si>
    <t>Aquisição de material (Material para manutenção de bens imóveis, hidráulico, elétrico, equipamentos de proteção e segurança, material básico de construção ferramentas, mobilitário e máquinas e utensílios de oficina), sob demanda, para atender as demandas da RBTRANS.</t>
  </si>
  <si>
    <t>1176/2023</t>
  </si>
  <si>
    <t>V&amp;K PALOMBO IMPORTAÇÃO E EXP. LTDA</t>
  </si>
  <si>
    <t>16.807.046/0001-57</t>
  </si>
  <si>
    <t>056/2023</t>
  </si>
  <si>
    <t>1215/2023</t>
  </si>
  <si>
    <t>A.A RODRIGUES LTDA</t>
  </si>
  <si>
    <t>44.474.199/001-65</t>
  </si>
  <si>
    <t>024/2023</t>
  </si>
  <si>
    <t>2437/2022</t>
  </si>
  <si>
    <t>ACRETEC INDUSTRIA COMERCIO DE ÁGUA E REPRESENTAÇÕES</t>
  </si>
  <si>
    <t>062/2023</t>
  </si>
  <si>
    <t>Contratação de pessoa jurídica para prestação de locação de veículos do tipo caminhonete e passeios sem motorista, visando prestar apoio logístico necessário a Superintendência Municipal de Transporte e Trânsito - RBTRANS</t>
  </si>
  <si>
    <t>2182/2022</t>
  </si>
  <si>
    <t>RECHE GALDEANO &amp; CIA LTDA</t>
  </si>
  <si>
    <t>08.713.403/0001-90</t>
  </si>
  <si>
    <t>17/112022</t>
  </si>
  <si>
    <t>Adesão ARP Nº 254/2022</t>
  </si>
  <si>
    <t>041/2023</t>
  </si>
  <si>
    <t>Contratação de empresa especializada na prestação de serviços especiais e continuos de tecnologia da informação, compreendendo o processamento e armazenamento de dados, trasnmissão eletrônica de arquivos</t>
  </si>
  <si>
    <t>2087/2023 (008/2022)</t>
  </si>
  <si>
    <t>SERPRO</t>
  </si>
  <si>
    <t>33.683.111/0001-07</t>
  </si>
  <si>
    <t>2088/2023 (007/2022)</t>
  </si>
  <si>
    <t>051/2023</t>
  </si>
  <si>
    <t>1216/2023</t>
  </si>
  <si>
    <t>37.169.375/0001-90</t>
  </si>
  <si>
    <t>055/2023</t>
  </si>
  <si>
    <t>1219/2023</t>
  </si>
  <si>
    <t>F.F DE MEDEIROS</t>
  </si>
  <si>
    <t>09.638.709/0001-91</t>
  </si>
  <si>
    <t>13.427</t>
  </si>
  <si>
    <t>Prorogação de prazo até 31 de dezembro de 2023</t>
  </si>
  <si>
    <t>017/2023</t>
  </si>
  <si>
    <t>Pregão SRP Nº 046/2022 CPL/ PMRB</t>
  </si>
  <si>
    <t>Contratação de empresa especializada na prestação de serviços de manutenção preventiva e instalação e desinstalação de aprelhos de ar condicionado com fornecimento de peças para atender as necessidades da RBTRANS</t>
  </si>
  <si>
    <t>1715/2022</t>
  </si>
  <si>
    <t>AMAZONAS COMERCIO SERV. E REPRESENTAÇÕES LTDA</t>
  </si>
  <si>
    <t>08.580.940/0001-09</t>
  </si>
  <si>
    <t>33.90.39.00                            33.90.30.00</t>
  </si>
  <si>
    <t>33.90.39.00           33.90.30.00</t>
  </si>
  <si>
    <t>074/2023</t>
  </si>
  <si>
    <t>Contratação de empresa para ministração de curso presencial junto com  o professor, pelo Instituto Euvlado Lofo (IEL), visando atender as necessidades da Superintendência Municipal de Transporte e Trânsito - RBTRANS</t>
  </si>
  <si>
    <t>2140/2023</t>
  </si>
  <si>
    <t>INSTITUTO EUVALDO LODI (IEL)</t>
  </si>
  <si>
    <t>02.373.341/0001-38</t>
  </si>
  <si>
    <t xml:space="preserve">33.90.39.00  </t>
  </si>
  <si>
    <t>049/2023</t>
  </si>
  <si>
    <t>Adesão ARP Nº 077/2022</t>
  </si>
  <si>
    <t>2205/2022</t>
  </si>
  <si>
    <t>COOPERTATIVA DE PROPRIETÁRIO DE VEÍCULOS DO ESTADO DO ACRE - COOPERVEL</t>
  </si>
  <si>
    <t>13.052.004/0001-65</t>
  </si>
  <si>
    <t>PODER EXECUTIVO MUNICIPAL</t>
  </si>
  <si>
    <t>PRESTAÇÃO DE CONTAS  - EXERCÍCIO 2023</t>
  </si>
  <si>
    <t>RESOLUÇÃO Nº 87, DE 28 DE NOVEMBRO DE 2013 - TRIBUNAL DE CONTAS DO ESTADO DO ACRE</t>
  </si>
  <si>
    <t>DEMONSTRATIVO DE LICITAÇÕES E CONTRATOS</t>
  </si>
  <si>
    <t>1.256/2018 (023/2018)</t>
  </si>
  <si>
    <t xml:space="preserve"> Executado no exercício  de 2023</t>
  </si>
  <si>
    <t>Valor do contrato após alteração</t>
  </si>
  <si>
    <t>254/2022</t>
  </si>
  <si>
    <t>13.354</t>
  </si>
  <si>
    <t>SECRETARIA DE ESTADO DE SAUDE - SESACRE</t>
  </si>
  <si>
    <t>Concluída em 2023</t>
  </si>
  <si>
    <t>Em andamento em 2023</t>
  </si>
  <si>
    <t>066/2023</t>
  </si>
  <si>
    <t>Pregão SRP Nº 091/2022  CPL/PMRB</t>
  </si>
  <si>
    <t>Aquisiçãio de materiais de consumo (cimento, areia, telhas fibrocimento ondulada, tintas, entre outros)</t>
  </si>
  <si>
    <t>1257/2023</t>
  </si>
  <si>
    <t>J R DISTRIBUIDORA LTDA</t>
  </si>
  <si>
    <t>33.412.571/001-92</t>
  </si>
  <si>
    <t>Fonte 110</t>
  </si>
  <si>
    <t>Fonte 101, Fonte 107  e Fonte 110</t>
  </si>
  <si>
    <t>Fonte 101 e Fonte 110</t>
  </si>
  <si>
    <t>Fonte 101</t>
  </si>
  <si>
    <t xml:space="preserve">Fonte 101, Fonte 107  e Fonte 110 </t>
  </si>
  <si>
    <t>Fonte 107 e Fonte 110</t>
  </si>
  <si>
    <t>039/2023</t>
  </si>
  <si>
    <t>025/2023</t>
  </si>
  <si>
    <t>023/2023</t>
  </si>
  <si>
    <t>021/2023</t>
  </si>
  <si>
    <t>013/2023</t>
  </si>
  <si>
    <t>Termo de Ratificação de Inexigibilidade</t>
  </si>
  <si>
    <t>Contratação Direta  -  Inexigibilidade de licitação</t>
  </si>
  <si>
    <t>Contratação Direta - Inexigibilidade de licitação</t>
  </si>
  <si>
    <t>Artigo 25, inciso II da Lei de Licitações nº 8.666/93</t>
  </si>
  <si>
    <t>Inexigibilidade</t>
  </si>
  <si>
    <t>13.435</t>
  </si>
  <si>
    <t>21/12/2023</t>
  </si>
  <si>
    <t>009/2023</t>
  </si>
  <si>
    <t>008/2023</t>
  </si>
  <si>
    <t>011/2023</t>
  </si>
  <si>
    <t>020/2023</t>
  </si>
  <si>
    <t>030/2023</t>
  </si>
  <si>
    <t>029/2023</t>
  </si>
  <si>
    <t>019/2023</t>
  </si>
  <si>
    <t>046/2023</t>
  </si>
  <si>
    <t>022/2023</t>
  </si>
  <si>
    <t>003/2023</t>
  </si>
  <si>
    <t>006/2023</t>
  </si>
  <si>
    <t>002/2023</t>
  </si>
  <si>
    <t>005/2023</t>
  </si>
  <si>
    <t>007/2023</t>
  </si>
  <si>
    <t>004/2023</t>
  </si>
  <si>
    <t>001/2023</t>
  </si>
  <si>
    <t>Dispensa de Licitação Nº 013/2022</t>
  </si>
  <si>
    <t>Dispensa de Licitação</t>
  </si>
  <si>
    <t>Artigo 24, inciso X da Lei de Licitações nº 8.666/93</t>
  </si>
  <si>
    <t>Artigo 25, inciso II da Lei de Licitações nº 8.666/94</t>
  </si>
  <si>
    <t xml:space="preserve"> </t>
  </si>
  <si>
    <t xml:space="preserve">ER COMERCIO E SERVIÇOS </t>
  </si>
  <si>
    <t>PLANO CONSULTORIA</t>
  </si>
  <si>
    <t>Pregão SRP Nº 141/2018 CPL - PMRB</t>
  </si>
  <si>
    <t>Serviço de mensageiro através da utilização de motocicleta</t>
  </si>
  <si>
    <t xml:space="preserve"> (055/2020)</t>
  </si>
  <si>
    <t>NORTE EXPRESS TRANSPORTES E SERVIÇOS LTDA</t>
  </si>
  <si>
    <t>3.3.90.39.00</t>
  </si>
  <si>
    <t>Prorrogar o prazo até 31 de dezembro de 2023</t>
  </si>
  <si>
    <t>Termo Adtivo de Valor</t>
  </si>
  <si>
    <t>3.3.90.39</t>
  </si>
  <si>
    <t xml:space="preserve">073/2020 </t>
  </si>
  <si>
    <t>Locação de envelopadora com manutenção preventiva</t>
  </si>
  <si>
    <t xml:space="preserve">071/2019 </t>
  </si>
  <si>
    <t>3.3.90.30.00</t>
  </si>
  <si>
    <t>106/2023</t>
  </si>
  <si>
    <t>Pregão SRP N° 091/2022  CPL/PMRB</t>
  </si>
  <si>
    <t>2408/2023</t>
  </si>
  <si>
    <t>33.412.571/0001-92</t>
  </si>
  <si>
    <t xml:space="preserve">2º Termo Adtivo </t>
  </si>
  <si>
    <t>Serviços de impressão com fornecimento de equipajmentos e de todos os insumos necessarios para realização dos serviços incluindo papeis</t>
  </si>
  <si>
    <t xml:space="preserve">054/2019 </t>
  </si>
  <si>
    <t xml:space="preserve"> Prorrogar o prazo até 02 de março de 2023</t>
  </si>
  <si>
    <t>096/2023</t>
  </si>
  <si>
    <t xml:space="preserve">Contratação Direta </t>
  </si>
  <si>
    <t>Fornecimento de refeições prontas tipo (marmitex)</t>
  </si>
  <si>
    <t>2316/2023</t>
  </si>
  <si>
    <t>A.P.C. GUIMARÃES LTDA</t>
  </si>
  <si>
    <t>32.801.588/0001-79</t>
  </si>
  <si>
    <t xml:space="preserve">    Fonte 110</t>
  </si>
  <si>
    <t>Prorrogar o prazo até 10 de janeiro de 2024</t>
  </si>
  <si>
    <t>061/2023</t>
  </si>
  <si>
    <t>Pregão Eletrônico SRP nº 41/2021</t>
  </si>
  <si>
    <t>1970/2022</t>
  </si>
  <si>
    <t>CIPRIANI &amp; CIPRIANI LTDA</t>
  </si>
  <si>
    <t>01.805.545/0001-38</t>
  </si>
  <si>
    <t>073/2023</t>
  </si>
  <si>
    <t>Dispensa de Licitação nº 001/2023</t>
  </si>
  <si>
    <t>Dispensa de Licitação nº 002/2023</t>
  </si>
  <si>
    <t>Aquisição de fitas para impressão automatica, em ambos os lados utilizados para indentificação dos permissionarios e autoritarios do serviços de passageiros.</t>
  </si>
  <si>
    <t>2264/2023</t>
  </si>
  <si>
    <t>--</t>
  </si>
  <si>
    <t xml:space="preserve">3º Termo Adtivo </t>
  </si>
  <si>
    <t>Prorrogar o prazo até 23 de junho de 2024</t>
  </si>
  <si>
    <t>114/2023</t>
  </si>
  <si>
    <t>Parecer PROJU Nº 056/2023</t>
  </si>
  <si>
    <t xml:space="preserve">    Fonte 101</t>
  </si>
  <si>
    <t>58/2023</t>
  </si>
  <si>
    <t>Pregão Eletrônico SRP nº 002/2022</t>
  </si>
  <si>
    <t>Aquisição de material para manutenção de bens imoveis em geral, e material basico de construção</t>
  </si>
  <si>
    <t>053/2022</t>
  </si>
  <si>
    <t>09.179.593/0001-70</t>
  </si>
  <si>
    <t>115/2023</t>
  </si>
  <si>
    <t xml:space="preserve">Pregão Eletrônico SRP nº 062/2022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</si>
  <si>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Aquisição de material de consumo - material de expediente.</t>
  </si>
  <si>
    <t>2227/2022</t>
  </si>
  <si>
    <t>GUILHERME DUARTE DE AMORIM</t>
  </si>
  <si>
    <t>45.175.426/0001-14</t>
  </si>
  <si>
    <t>111/2023</t>
  </si>
  <si>
    <t>Pregão Eletrônico SRP nº 088/2022</t>
  </si>
  <si>
    <t>Fornecimento de materiais para sinalização viária.</t>
  </si>
  <si>
    <t>2426/2023</t>
  </si>
  <si>
    <t>MM2 SINALIZAÇÃO E TINTAS EIRELI</t>
  </si>
  <si>
    <t>04.996.705/0001-61</t>
  </si>
  <si>
    <t xml:space="preserve"> Prorrogar o prazo até 02 de março de 2024</t>
  </si>
  <si>
    <t>107/2023</t>
  </si>
  <si>
    <t>Pregão Eletrônico SRP nº 040/2023</t>
  </si>
  <si>
    <t>Contratação de empresa para prstação de serviços de locação de veiculo com condutor.</t>
  </si>
  <si>
    <t>2409/2023</t>
  </si>
  <si>
    <t>MOURA E OLIVEIRA TRANSPORTADORA TURISTICA DE SUPERFICIE LTDA</t>
  </si>
  <si>
    <t>07.191.795/0001-01</t>
  </si>
  <si>
    <t>083/2023</t>
  </si>
  <si>
    <t>Pregão SRP Nº 105/2022 CPL/ PMRB</t>
  </si>
  <si>
    <t>Contratação de empr+F116:I122esa para ministração de curso aos profissionais dos órgãos executivos de trânsito municipais e rodoviários e aos membros indicados e nomeados pela Junta Administrativa de Recursos de Infrações (JARI), Diretoria de Trânsito (DITR) e pela Divisão de Atendimento ao Público e Processamento de Autos de Infração (DAPA), para conhecimentos que possibilitem uma visão abrangente do trabalho e a prática do julgamento dos recursos de multas, visando atender as necessidades da Superintendência Municipal de Transportes e Trânsito – RBTRANS.</t>
  </si>
  <si>
    <t>Aquisição de material de consumo (material de higiene, limpeza, copa e cozinha).</t>
  </si>
  <si>
    <t>2187/2023</t>
  </si>
  <si>
    <t>MS SERVIÇOS COMÉRCIO E REPRESENTAÇÕES LTDA</t>
  </si>
  <si>
    <t>Pregão Eletrônico SRP nº 105/2022</t>
  </si>
  <si>
    <t>Aquisição de material de consumo ( material de higiene, limpeza, copa e cozinha).</t>
  </si>
  <si>
    <t>2188/2023</t>
  </si>
  <si>
    <t>NORTE DISTRIBUIDORA DE PRODUTOS LTDA</t>
  </si>
  <si>
    <t>37.306.014/0001-48</t>
  </si>
  <si>
    <t>099/2013</t>
  </si>
  <si>
    <t>085/2023</t>
  </si>
  <si>
    <t>Ministração de curso online em tempo real junto com professor.</t>
  </si>
  <si>
    <t>2449/2023</t>
  </si>
  <si>
    <t>13.538</t>
  </si>
  <si>
    <t>13.477</t>
  </si>
  <si>
    <t>15/02/2023</t>
  </si>
  <si>
    <t>16/05/2023</t>
  </si>
  <si>
    <t>101/2023</t>
  </si>
  <si>
    <t>2332/2023</t>
  </si>
  <si>
    <t>SALE SERVICE INDUSTRIA COMERCIO E SERVIÇOS DE SINALIZAÇÃO VIÁRIA LTDA</t>
  </si>
  <si>
    <t>00.304.942/0001-63</t>
  </si>
  <si>
    <t>3.0.90.30.00</t>
  </si>
  <si>
    <t>MUNDO NOVO LTDA</t>
  </si>
  <si>
    <t>026/2023</t>
  </si>
  <si>
    <t>Pregão Eletrônico SRP nº 007/2022</t>
  </si>
  <si>
    <t>Prestação dos serviços de manutenção preventiva e corretiva de veiculos leves, utilitários e pesados, incluindo o fornecimento de perças e acessórios genuínos ou originais.</t>
  </si>
  <si>
    <t>1236/2022</t>
  </si>
  <si>
    <t>DALCAR SERVIÇOS E COM. LTDA</t>
  </si>
  <si>
    <t>19.534.034/0001-94</t>
  </si>
  <si>
    <t>Prorrogar o prazo até  07 de março de 2024</t>
  </si>
  <si>
    <t>081/2023</t>
  </si>
  <si>
    <t>2185/2023</t>
  </si>
  <si>
    <t>DISBRAS COMERCIO CONSTRUÇÕES E PROJETO LTDA</t>
  </si>
  <si>
    <t>01.279.761/0001-97</t>
  </si>
  <si>
    <t>086/2023</t>
  </si>
  <si>
    <t>2189/2023</t>
  </si>
  <si>
    <t>ECO MOURA</t>
  </si>
  <si>
    <t>28.572.074/0001-11</t>
  </si>
  <si>
    <t>Prorrogar o prazo até 13 de dezembro 2023</t>
  </si>
  <si>
    <t>13558</t>
  </si>
  <si>
    <t>Prorrogar o prazo até 01 de junho de 2024</t>
  </si>
  <si>
    <t>13.460</t>
  </si>
  <si>
    <t>Prorrogar o prazo até o dia 31 de janeiro de 2024</t>
  </si>
  <si>
    <t>Termo Aditivo de Valor 25%</t>
  </si>
  <si>
    <t>102/2023</t>
  </si>
  <si>
    <t>2333/2023</t>
  </si>
  <si>
    <t>3.0.90.39.00</t>
  </si>
  <si>
    <t>TOTAL</t>
  </si>
  <si>
    <t>DETRAN</t>
  </si>
  <si>
    <t>INSTITUTO FENACON</t>
  </si>
  <si>
    <t>Pregão Eletrônico SRP nº 357/2022</t>
  </si>
  <si>
    <t>Prestação de serviços de agenciamento de viagens</t>
  </si>
  <si>
    <t>104/2023</t>
  </si>
  <si>
    <t>Pregão Eletrônico SRP nº 162/2022</t>
  </si>
  <si>
    <t>Prestação de serviços de manutenção predial preventiva e corretiva</t>
  </si>
  <si>
    <t>2402/2023</t>
  </si>
  <si>
    <t>A. Z. COMERCIO SERV. REP. IMP. EXP. LTDA</t>
  </si>
  <si>
    <t>AGÊNCIA AEROTUR LTDA</t>
  </si>
  <si>
    <t>08.078.762/0001-12</t>
  </si>
  <si>
    <t>28/2022</t>
  </si>
  <si>
    <t>13.367</t>
  </si>
  <si>
    <t>2299/2023</t>
  </si>
  <si>
    <t>08.030.124/0001-21</t>
  </si>
  <si>
    <t>13514/13.515 REP.</t>
  </si>
  <si>
    <t>014/2022</t>
  </si>
  <si>
    <t>SEFAZ</t>
  </si>
  <si>
    <t>13.384</t>
  </si>
  <si>
    <t>168/2023</t>
  </si>
  <si>
    <t>068/2023</t>
  </si>
  <si>
    <t>Dispensa de Licitação nº 005/2023</t>
  </si>
  <si>
    <t>Aquisição de 01 (um) certificado digital, tipo A1 e-CNPJ</t>
  </si>
  <si>
    <t>2179/2023</t>
  </si>
  <si>
    <t>11.825.802/0001-57</t>
  </si>
  <si>
    <t>Data da emissão: 22/09/2023</t>
  </si>
  <si>
    <t>Nome do responsável pela elaboração: Rosineuda Silva de Freitas da Cunha</t>
  </si>
  <si>
    <t>Nome do titular do Órgão/Entidade/Fundo (no exercício do cargo): Francisco José Benício Dias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</si>
  <si>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SUPERINTENDÊNCIA MUNICIPAL DE TRANSPORTES E TRÂNSITO - RBTRANS</t>
    </r>
  </si>
  <si>
    <r>
      <t xml:space="preserve">REALIZADO ATÉ O MÊS (ACUMULADO): </t>
    </r>
    <r>
      <rPr>
        <b/>
        <sz val="11"/>
        <rFont val="Calibri"/>
        <family val="2"/>
        <scheme val="minor"/>
      </rPr>
      <t>JANEIRO A JULHO/2023</t>
    </r>
  </si>
  <si>
    <t>Nº do Convênio/ Contrato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</si>
</sst>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1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4" fontId="0" fillId="0" borderId="0" xfId="1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44" fontId="6" fillId="2" borderId="1" xfId="1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center" vertical="center" wrapText="1"/>
    </xf>
    <xf numFmtId="44" fontId="6" fillId="0" borderId="5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10" xfId="1" applyFont="1" applyFill="1" applyBorder="1" applyAlignment="1">
      <alignment horizontal="center" vertical="center"/>
    </xf>
    <xf numFmtId="44" fontId="6" fillId="0" borderId="11" xfId="1" applyFont="1" applyFill="1" applyBorder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44" fontId="7" fillId="0" borderId="5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10" xfId="1" applyFont="1" applyFill="1" applyBorder="1" applyAlignment="1">
      <alignment horizontal="center" vertical="center"/>
    </xf>
    <xf numFmtId="44" fontId="7" fillId="0" borderId="0" xfId="1" applyFont="1" applyFill="1" applyAlignment="1">
      <alignment vertical="center"/>
    </xf>
    <xf numFmtId="14" fontId="7" fillId="0" borderId="5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vertical="center" wrapText="1"/>
    </xf>
    <xf numFmtId="44" fontId="7" fillId="0" borderId="5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6" fillId="0" borderId="11" xfId="1" applyFont="1" applyFill="1" applyBorder="1" applyAlignment="1">
      <alignment horizontal="right" vertical="center"/>
    </xf>
    <xf numFmtId="44" fontId="7" fillId="0" borderId="0" xfId="1" applyFont="1" applyFill="1" applyAlignment="1">
      <alignment horizontal="center" vertical="center"/>
    </xf>
    <xf numFmtId="44" fontId="4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44" fontId="6" fillId="2" borderId="1" xfId="1" applyFont="1" applyFill="1" applyBorder="1" applyAlignment="1">
      <alignment horizontal="center" vertical="center" wrapText="1"/>
    </xf>
    <xf numFmtId="44" fontId="7" fillId="0" borderId="5" xfId="1" applyFont="1" applyFill="1" applyBorder="1" applyAlignment="1">
      <alignment vertical="center" wrapText="1"/>
    </xf>
    <xf numFmtId="44" fontId="7" fillId="0" borderId="5" xfId="1" applyFont="1" applyFill="1" applyBorder="1" applyAlignment="1">
      <alignment horizontal="right" vertical="center" wrapText="1"/>
    </xf>
    <xf numFmtId="44" fontId="7" fillId="0" borderId="5" xfId="1" applyFont="1" applyFill="1" applyBorder="1" applyAlignment="1">
      <alignment horizontal="right" vertical="center"/>
    </xf>
    <xf numFmtId="44" fontId="6" fillId="0" borderId="5" xfId="1" applyFont="1" applyFill="1" applyBorder="1" applyAlignment="1">
      <alignment horizontal="right" vertical="center" wrapText="1"/>
    </xf>
    <xf numFmtId="44" fontId="7" fillId="0" borderId="1" xfId="1" applyFont="1" applyFill="1" applyBorder="1" applyAlignment="1">
      <alignment horizontal="right" vertical="center" wrapText="1"/>
    </xf>
    <xf numFmtId="44" fontId="7" fillId="0" borderId="1" xfId="1" applyFont="1" applyFill="1" applyBorder="1" applyAlignment="1">
      <alignment horizontal="right" vertical="center"/>
    </xf>
    <xf numFmtId="44" fontId="6" fillId="0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/>
    </xf>
    <xf numFmtId="44" fontId="6" fillId="0" borderId="1" xfId="1" applyFont="1" applyFill="1" applyBorder="1" applyAlignment="1">
      <alignment horizontal="right" vertical="center"/>
    </xf>
    <xf numFmtId="44" fontId="7" fillId="0" borderId="10" xfId="1" applyFont="1" applyFill="1" applyBorder="1" applyAlignment="1">
      <alignment horizontal="right" vertical="center"/>
    </xf>
    <xf numFmtId="44" fontId="6" fillId="0" borderId="10" xfId="1" applyFont="1" applyFill="1" applyBorder="1" applyAlignment="1">
      <alignment horizontal="right" vertical="center"/>
    </xf>
    <xf numFmtId="44" fontId="7" fillId="0" borderId="0" xfId="1" applyFont="1" applyFill="1" applyAlignment="1">
      <alignment horizontal="right" vertical="center"/>
    </xf>
    <xf numFmtId="44" fontId="6" fillId="0" borderId="0" xfId="1" applyFont="1" applyFill="1" applyAlignment="1">
      <alignment horizontal="right" vertical="center"/>
    </xf>
    <xf numFmtId="44" fontId="7" fillId="0" borderId="13" xfId="1" applyFont="1" applyFill="1" applyBorder="1" applyAlignment="1">
      <alignment vertical="center"/>
    </xf>
    <xf numFmtId="44" fontId="6" fillId="0" borderId="14" xfId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89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10</xdr:row>
      <xdr:rowOff>0</xdr:rowOff>
    </xdr:from>
    <xdr:to>
      <xdr:col>8</xdr:col>
      <xdr:colOff>981075</xdr:colOff>
      <xdr:row>11</xdr:row>
      <xdr:rowOff>15969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0</xdr:row>
      <xdr:rowOff>266700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15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15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15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15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20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20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20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15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15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15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xmlns="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xmlns="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xmlns="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xmlns="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xmlns="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xmlns="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xmlns="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xmlns="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xmlns="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xmlns="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xmlns="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xmlns="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xmlns="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xmlns="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xmlns="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xmlns="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xmlns="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xmlns="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98164</xdr:colOff>
      <xdr:row>0</xdr:row>
      <xdr:rowOff>42862</xdr:rowOff>
    </xdr:from>
    <xdr:to>
      <xdr:col>1</xdr:col>
      <xdr:colOff>541112</xdr:colOff>
      <xdr:row>0</xdr:row>
      <xdr:rowOff>607220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xmlns="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0602" y="42862"/>
          <a:ext cx="442948" cy="564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70" name="Imagem 69" descr="pmrb_evandro">
          <a:extLst>
            <a:ext uri="{FF2B5EF4-FFF2-40B4-BE49-F238E27FC236}">
              <a16:creationId xmlns:a16="http://schemas.microsoft.com/office/drawing/2014/main" xmlns="" id="{C910AE80-4D1A-412C-9A9A-35C9947D9B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71" name="Imagem 70" descr="pmrb_evandro">
          <a:extLst>
            <a:ext uri="{FF2B5EF4-FFF2-40B4-BE49-F238E27FC236}">
              <a16:creationId xmlns:a16="http://schemas.microsoft.com/office/drawing/2014/main" xmlns="" id="{B92F668A-47C1-42A7-BC32-33FFAACF32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72" name="Imagem 71" descr="pmrb_evandro">
          <a:extLst>
            <a:ext uri="{FF2B5EF4-FFF2-40B4-BE49-F238E27FC236}">
              <a16:creationId xmlns:a16="http://schemas.microsoft.com/office/drawing/2014/main" xmlns="" id="{69DB79E9-5A04-409E-B88E-2E7AAFBA9B6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73" name="Imagem 72" descr="pmrb_evandro">
          <a:extLst>
            <a:ext uri="{FF2B5EF4-FFF2-40B4-BE49-F238E27FC236}">
              <a16:creationId xmlns:a16="http://schemas.microsoft.com/office/drawing/2014/main" xmlns="" id="{15F9DA83-0237-4E7E-9AC9-502159C098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74" name="Imagem 73" descr="pmrb_evandro">
          <a:extLst>
            <a:ext uri="{FF2B5EF4-FFF2-40B4-BE49-F238E27FC236}">
              <a16:creationId xmlns:a16="http://schemas.microsoft.com/office/drawing/2014/main" xmlns="" id="{FE19CC34-6CEB-4DF4-B15A-B41610FD36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75" name="Imagem 74" descr="pmrb_evandro">
          <a:extLst>
            <a:ext uri="{FF2B5EF4-FFF2-40B4-BE49-F238E27FC236}">
              <a16:creationId xmlns:a16="http://schemas.microsoft.com/office/drawing/2014/main" xmlns="" id="{697AEB07-D35B-473C-80DA-B2B256C4C7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20</xdr:row>
      <xdr:rowOff>0</xdr:rowOff>
    </xdr:from>
    <xdr:ext cx="0" cy="469900"/>
    <xdr:pic>
      <xdr:nvPicPr>
        <xdr:cNvPr id="76" name="Imagem 75" descr="pmrb_evandro">
          <a:extLst>
            <a:ext uri="{FF2B5EF4-FFF2-40B4-BE49-F238E27FC236}">
              <a16:creationId xmlns:a16="http://schemas.microsoft.com/office/drawing/2014/main" xmlns="" id="{12BD4A58-4C84-4D6B-9D43-9575AE8C6AB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94959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77" name="Imagem 76" descr="pmrb_evandro">
          <a:extLst>
            <a:ext uri="{FF2B5EF4-FFF2-40B4-BE49-F238E27FC236}">
              <a16:creationId xmlns:a16="http://schemas.microsoft.com/office/drawing/2014/main" xmlns="" id="{02A246FC-4D10-48F7-9711-0D22943F82A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78" name="Imagem 77" descr="pmrb_evandro">
          <a:extLst>
            <a:ext uri="{FF2B5EF4-FFF2-40B4-BE49-F238E27FC236}">
              <a16:creationId xmlns:a16="http://schemas.microsoft.com/office/drawing/2014/main" xmlns="" id="{3A3694CC-7B7C-489E-9ECB-9CE2C6FAB6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79" name="Imagem 78" descr="pmrb_evandro">
          <a:extLst>
            <a:ext uri="{FF2B5EF4-FFF2-40B4-BE49-F238E27FC236}">
              <a16:creationId xmlns:a16="http://schemas.microsoft.com/office/drawing/2014/main" xmlns="" id="{B09E2821-7115-4B00-8FA8-B083881D619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80" name="Imagem 79" descr="pmrb_evandro">
          <a:extLst>
            <a:ext uri="{FF2B5EF4-FFF2-40B4-BE49-F238E27FC236}">
              <a16:creationId xmlns:a16="http://schemas.microsoft.com/office/drawing/2014/main" xmlns="" id="{CE3F0E78-84E9-4F7D-95A7-6078E168B87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20</xdr:row>
      <xdr:rowOff>0</xdr:rowOff>
    </xdr:from>
    <xdr:ext cx="0" cy="469900"/>
    <xdr:pic>
      <xdr:nvPicPr>
        <xdr:cNvPr id="81" name="Imagem 80" descr="pmrb_evandro">
          <a:extLst>
            <a:ext uri="{FF2B5EF4-FFF2-40B4-BE49-F238E27FC236}">
              <a16:creationId xmlns:a16="http://schemas.microsoft.com/office/drawing/2014/main" xmlns="" id="{9D0FF17A-5A50-4955-91BD-3E990D12AA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52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82" name="Imagem 81" descr="pmrb_evandro">
          <a:extLst>
            <a:ext uri="{FF2B5EF4-FFF2-40B4-BE49-F238E27FC236}">
              <a16:creationId xmlns:a16="http://schemas.microsoft.com/office/drawing/2014/main" xmlns="" id="{4DE55025-DE42-4503-BBE4-A2700B713C1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83" name="Imagem 82" descr="pmrb_evandro">
          <a:extLst>
            <a:ext uri="{FF2B5EF4-FFF2-40B4-BE49-F238E27FC236}">
              <a16:creationId xmlns:a16="http://schemas.microsoft.com/office/drawing/2014/main" xmlns="" id="{DCE8FBE6-B55C-4DE3-BEC4-DA01A87D270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20</xdr:row>
      <xdr:rowOff>0</xdr:rowOff>
    </xdr:from>
    <xdr:ext cx="0" cy="469900"/>
    <xdr:pic>
      <xdr:nvPicPr>
        <xdr:cNvPr id="84" name="Imagem 83" descr="pmrb_evandro">
          <a:extLst>
            <a:ext uri="{FF2B5EF4-FFF2-40B4-BE49-F238E27FC236}">
              <a16:creationId xmlns:a16="http://schemas.microsoft.com/office/drawing/2014/main" xmlns="" id="{D854C5B2-1674-408B-97BA-B70C29745C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33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85" name="Imagem 84" descr="pmrb_evandro">
          <a:extLst>
            <a:ext uri="{FF2B5EF4-FFF2-40B4-BE49-F238E27FC236}">
              <a16:creationId xmlns:a16="http://schemas.microsoft.com/office/drawing/2014/main" xmlns="" id="{FAD80241-D7C4-43B0-990C-579739B540A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86" name="Imagem 85" descr="pmrb_evandro">
          <a:extLst>
            <a:ext uri="{FF2B5EF4-FFF2-40B4-BE49-F238E27FC236}">
              <a16:creationId xmlns:a16="http://schemas.microsoft.com/office/drawing/2014/main" xmlns="" id="{92472E94-C67C-45A7-84CE-79C25EFF78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87" name="Imagem 86" descr="pmrb_evandro">
          <a:extLst>
            <a:ext uri="{FF2B5EF4-FFF2-40B4-BE49-F238E27FC236}">
              <a16:creationId xmlns:a16="http://schemas.microsoft.com/office/drawing/2014/main" xmlns="" id="{431268C1-EA42-43FF-A334-D5D843252A0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88" name="Imagem 87" descr="pmrb_evandro">
          <a:extLst>
            <a:ext uri="{FF2B5EF4-FFF2-40B4-BE49-F238E27FC236}">
              <a16:creationId xmlns:a16="http://schemas.microsoft.com/office/drawing/2014/main" xmlns="" id="{B78D801B-C913-473B-99B7-64ACEB2156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89" name="Imagem 88" descr="pmrb_evandro">
          <a:extLst>
            <a:ext uri="{FF2B5EF4-FFF2-40B4-BE49-F238E27FC236}">
              <a16:creationId xmlns:a16="http://schemas.microsoft.com/office/drawing/2014/main" xmlns="" id="{2C953BCE-DC3C-4370-9A9E-6EF3A03092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90" name="Imagem 89" descr="pmrb_evandro">
          <a:extLst>
            <a:ext uri="{FF2B5EF4-FFF2-40B4-BE49-F238E27FC236}">
              <a16:creationId xmlns:a16="http://schemas.microsoft.com/office/drawing/2014/main" xmlns="" id="{1304AEBF-A313-47A8-A8DE-7AEF95B867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91" name="Imagem 90" descr="pmrb_evandro">
          <a:extLst>
            <a:ext uri="{FF2B5EF4-FFF2-40B4-BE49-F238E27FC236}">
              <a16:creationId xmlns:a16="http://schemas.microsoft.com/office/drawing/2014/main" xmlns="" id="{00573A2C-4C90-438D-B9EA-F1980669575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20</xdr:row>
      <xdr:rowOff>0</xdr:rowOff>
    </xdr:from>
    <xdr:ext cx="0" cy="469900"/>
    <xdr:pic>
      <xdr:nvPicPr>
        <xdr:cNvPr id="92" name="Imagem 91" descr="pmrb_evandro">
          <a:extLst>
            <a:ext uri="{FF2B5EF4-FFF2-40B4-BE49-F238E27FC236}">
              <a16:creationId xmlns:a16="http://schemas.microsoft.com/office/drawing/2014/main" xmlns="" id="{D7E983D3-1DF2-4391-A7C7-3ED5C4BF2D1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F514"/>
  <sheetViews>
    <sheetView tabSelected="1" zoomScale="80" zoomScaleNormal="80" workbookViewId="0">
      <selection activeCell="AL21" sqref="AL21:AL23"/>
    </sheetView>
  </sheetViews>
  <sheetFormatPr defaultRowHeight="12.75"/>
  <cols>
    <col min="1" max="1" width="6.85546875" style="8" customWidth="1"/>
    <col min="2" max="2" width="29.7109375" style="1" customWidth="1"/>
    <col min="3" max="3" width="23.28515625" style="1" customWidth="1"/>
    <col min="4" max="4" width="35.85546875" style="8" customWidth="1"/>
    <col min="5" max="5" width="14.7109375" style="1" customWidth="1"/>
    <col min="6" max="6" width="66.140625" style="2" customWidth="1"/>
    <col min="7" max="7" width="15.5703125" style="1" customWidth="1"/>
    <col min="8" max="8" width="14.7109375" style="22" customWidth="1"/>
    <col min="9" max="9" width="55.7109375" style="2" customWidth="1"/>
    <col min="10" max="10" width="20" style="1" bestFit="1" customWidth="1"/>
    <col min="11" max="11" width="11.5703125" style="1" bestFit="1" customWidth="1"/>
    <col min="12" max="12" width="19.7109375" style="125" bestFit="1" customWidth="1"/>
    <col min="13" max="13" width="18.85546875" style="1" customWidth="1"/>
    <col min="14" max="15" width="11.28515625" style="1" bestFit="1" customWidth="1"/>
    <col min="16" max="16" width="30.140625" style="1" bestFit="1" customWidth="1"/>
    <col min="17" max="17" width="16.85546875" style="1" customWidth="1"/>
    <col min="18" max="18" width="13" style="131" bestFit="1" customWidth="1"/>
    <col min="19" max="19" width="15.28515625" style="131" bestFit="1" customWidth="1"/>
    <col min="20" max="20" width="32.42578125" style="1" bestFit="1" customWidth="1"/>
    <col min="21" max="21" width="4.85546875" style="1" bestFit="1" customWidth="1"/>
    <col min="22" max="22" width="15.28515625" style="1" bestFit="1" customWidth="1"/>
    <col min="23" max="23" width="11.28515625" style="1" bestFit="1" customWidth="1"/>
    <col min="24" max="24" width="15.42578125" style="8" customWidth="1"/>
    <col min="25" max="25" width="45.7109375" style="1" bestFit="1" customWidth="1"/>
    <col min="26" max="26" width="11.5703125" style="8" bestFit="1" customWidth="1"/>
    <col min="27" max="27" width="12.42578125" style="1" bestFit="1" customWidth="1"/>
    <col min="28" max="28" width="13.5703125" style="8" bestFit="1" customWidth="1"/>
    <col min="29" max="29" width="11.28515625" style="8" bestFit="1" customWidth="1"/>
    <col min="30" max="30" width="14.85546875" style="139" bestFit="1" customWidth="1"/>
    <col min="31" max="31" width="11.28515625" style="139" bestFit="1" customWidth="1"/>
    <col min="32" max="32" width="19.85546875" style="8" bestFit="1" customWidth="1"/>
    <col min="33" max="33" width="9.28515625" style="8" bestFit="1" customWidth="1"/>
    <col min="34" max="34" width="13.42578125" style="139" bestFit="1" customWidth="1"/>
    <col min="35" max="35" width="21" style="156" customWidth="1"/>
    <col min="36" max="36" width="19" style="154" bestFit="1" customWidth="1"/>
    <col min="37" max="37" width="21.42578125" style="155" customWidth="1"/>
    <col min="38" max="38" width="21.42578125" style="157" customWidth="1"/>
    <col min="39" max="39" width="11.5703125" style="8" customWidth="1"/>
    <col min="40" max="40" width="13" style="40" customWidth="1"/>
    <col min="41" max="41" width="51.140625" style="8" customWidth="1"/>
    <col min="42" max="42" width="13.140625" style="40" customWidth="1"/>
    <col min="43" max="43" width="24.42578125" style="8" bestFit="1" customWidth="1"/>
    <col min="44" max="44" width="36" style="8" customWidth="1"/>
    <col min="45" max="45" width="13.85546875" style="8" customWidth="1"/>
    <col min="46" max="46" width="15.7109375" style="8" customWidth="1"/>
    <col min="47" max="47" width="13.28515625" style="8" customWidth="1"/>
    <col min="48" max="48" width="12.28515625" style="8" customWidth="1"/>
    <col min="49" max="49" width="9.140625" style="1"/>
    <col min="50" max="50" width="17.28515625" style="1" bestFit="1" customWidth="1"/>
    <col min="51" max="51" width="5.85546875" style="1" bestFit="1" customWidth="1"/>
    <col min="52" max="52" width="8.140625" style="1" bestFit="1" customWidth="1"/>
    <col min="53" max="53" width="4.28515625" style="1" bestFit="1" customWidth="1"/>
    <col min="54" max="54" width="7.28515625" style="1" customWidth="1"/>
    <col min="55" max="55" width="11.28515625" style="1" bestFit="1" customWidth="1"/>
    <col min="56" max="56" width="14.140625" style="1" customWidth="1"/>
    <col min="57" max="57" width="12.140625" style="1" customWidth="1"/>
    <col min="58" max="58" width="5.85546875" style="1" bestFit="1" customWidth="1"/>
    <col min="59" max="59" width="9.140625" style="1"/>
    <col min="60" max="60" width="7.28515625" style="1" bestFit="1" customWidth="1"/>
    <col min="61" max="16384" width="9.140625" style="1"/>
  </cols>
  <sheetData>
    <row r="1" spans="1:526" s="67" customFormat="1" ht="5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</row>
    <row r="2" spans="1:526" s="72" customFormat="1" ht="15">
      <c r="A2" s="71" t="s">
        <v>391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140"/>
      <c r="AJ2" s="140"/>
      <c r="AK2" s="140"/>
      <c r="AL2" s="140"/>
    </row>
    <row r="3" spans="1:526" s="72" customFormat="1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115"/>
      <c r="M3" s="73"/>
      <c r="N3" s="73"/>
      <c r="O3" s="73"/>
      <c r="P3" s="73"/>
      <c r="Q3" s="73"/>
      <c r="R3" s="115"/>
      <c r="S3" s="115"/>
      <c r="T3" s="73"/>
      <c r="U3" s="73"/>
      <c r="V3" s="73"/>
      <c r="W3" s="73"/>
      <c r="X3" s="73"/>
      <c r="Z3" s="73"/>
      <c r="AA3" s="73"/>
      <c r="AB3" s="73"/>
      <c r="AC3" s="73"/>
      <c r="AD3" s="115"/>
      <c r="AE3" s="115"/>
      <c r="AF3" s="73"/>
      <c r="AG3" s="73"/>
      <c r="AH3" s="115"/>
      <c r="AI3" s="140"/>
      <c r="AJ3" s="140"/>
      <c r="AK3" s="140"/>
      <c r="AL3" s="140"/>
    </row>
    <row r="4" spans="1:526" s="72" customFormat="1" ht="15">
      <c r="A4" s="71" t="s">
        <v>392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140"/>
      <c r="AJ4" s="140"/>
      <c r="AK4" s="140"/>
      <c r="AL4" s="140"/>
    </row>
    <row r="5" spans="1:526" s="67" customFormat="1" ht="15">
      <c r="A5" s="67" t="s">
        <v>393</v>
      </c>
      <c r="F5" s="69"/>
      <c r="G5" s="69"/>
      <c r="H5" s="73"/>
      <c r="I5" s="69"/>
      <c r="J5" s="69"/>
      <c r="K5" s="69"/>
      <c r="L5" s="116"/>
      <c r="M5" s="69"/>
      <c r="N5" s="69"/>
      <c r="O5" s="69"/>
      <c r="P5" s="69"/>
      <c r="Q5" s="69"/>
      <c r="R5" s="116"/>
      <c r="S5" s="116"/>
      <c r="T5" s="69"/>
      <c r="U5" s="69"/>
      <c r="V5" s="69"/>
      <c r="W5" s="69"/>
      <c r="X5" s="69"/>
      <c r="Z5" s="69"/>
      <c r="AA5" s="69"/>
      <c r="AB5" s="69"/>
      <c r="AC5" s="69"/>
      <c r="AD5" s="116"/>
      <c r="AE5" s="116"/>
      <c r="AF5" s="69"/>
      <c r="AG5" s="69"/>
      <c r="AH5" s="116"/>
      <c r="AI5" s="141"/>
      <c r="AJ5" s="141"/>
      <c r="AK5" s="141"/>
      <c r="AL5" s="141"/>
    </row>
    <row r="6" spans="1:526" s="67" customFormat="1" ht="15">
      <c r="F6" s="69"/>
      <c r="G6" s="69"/>
      <c r="H6" s="73"/>
      <c r="I6" s="69"/>
      <c r="J6" s="69"/>
      <c r="K6" s="69"/>
      <c r="L6" s="116"/>
      <c r="M6" s="69"/>
      <c r="N6" s="69"/>
      <c r="O6" s="69"/>
      <c r="P6" s="69"/>
      <c r="Q6" s="69"/>
      <c r="R6" s="116"/>
      <c r="S6" s="116"/>
      <c r="T6" s="69"/>
      <c r="U6" s="69"/>
      <c r="V6" s="69"/>
      <c r="W6" s="69"/>
      <c r="X6" s="69"/>
      <c r="Z6" s="69"/>
      <c r="AA6" s="69"/>
      <c r="AB6" s="69"/>
      <c r="AC6" s="69"/>
      <c r="AD6" s="116"/>
      <c r="AE6" s="116"/>
      <c r="AF6" s="69"/>
      <c r="AG6" s="69"/>
      <c r="AH6" s="116"/>
      <c r="AI6" s="141"/>
      <c r="AJ6" s="141"/>
      <c r="AK6" s="141"/>
      <c r="AL6" s="141"/>
    </row>
    <row r="7" spans="1:526" s="67" customFormat="1" ht="15">
      <c r="A7" s="68" t="s">
        <v>596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141"/>
      <c r="AJ7" s="141"/>
      <c r="AK7" s="141"/>
      <c r="AL7" s="141"/>
    </row>
    <row r="8" spans="1:526" s="67" customFormat="1" ht="15">
      <c r="A8" s="68" t="s">
        <v>597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141"/>
      <c r="AJ8" s="141"/>
      <c r="AK8" s="141"/>
      <c r="AL8" s="141"/>
    </row>
    <row r="9" spans="1:526" s="67" customFormat="1" ht="15">
      <c r="A9" s="69"/>
      <c r="B9" s="69"/>
      <c r="C9" s="69"/>
      <c r="D9" s="69"/>
      <c r="E9" s="69"/>
      <c r="F9" s="69"/>
      <c r="G9" s="69"/>
      <c r="H9" s="73"/>
      <c r="I9" s="69"/>
      <c r="J9" s="69"/>
      <c r="K9" s="69"/>
      <c r="L9" s="116"/>
      <c r="M9" s="69"/>
      <c r="N9" s="69"/>
      <c r="O9" s="69"/>
      <c r="P9" s="69"/>
      <c r="Q9" s="69"/>
      <c r="R9" s="116"/>
      <c r="S9" s="116"/>
      <c r="T9" s="69"/>
      <c r="U9" s="69"/>
      <c r="V9" s="69"/>
      <c r="W9" s="69"/>
      <c r="X9" s="69"/>
      <c r="Z9" s="69"/>
      <c r="AA9" s="69"/>
      <c r="AB9" s="69"/>
      <c r="AC9" s="69"/>
      <c r="AD9" s="116"/>
      <c r="AE9" s="116"/>
      <c r="AF9" s="69"/>
      <c r="AG9" s="69"/>
      <c r="AH9" s="116"/>
      <c r="AI9" s="141"/>
      <c r="AJ9" s="141"/>
      <c r="AK9" s="141"/>
      <c r="AL9" s="141"/>
    </row>
    <row r="10" spans="1:526" s="67" customFormat="1" ht="15.75" thickBot="1">
      <c r="A10" s="70" t="s">
        <v>394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141"/>
      <c r="AI10" s="141"/>
      <c r="AJ10" s="141"/>
      <c r="AK10" s="141"/>
      <c r="AL10" s="141"/>
    </row>
    <row r="11" spans="1:526">
      <c r="A11" s="85" t="s">
        <v>293</v>
      </c>
      <c r="B11" s="86" t="s">
        <v>21</v>
      </c>
      <c r="C11" s="86"/>
      <c r="D11" s="86"/>
      <c r="E11" s="86"/>
      <c r="F11" s="86"/>
      <c r="G11" s="86"/>
      <c r="H11" s="86" t="s">
        <v>73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 t="s">
        <v>76</v>
      </c>
      <c r="AN11" s="86"/>
      <c r="AO11" s="86"/>
      <c r="AP11" s="86"/>
      <c r="AQ11" s="86" t="s">
        <v>96</v>
      </c>
      <c r="AR11" s="86"/>
      <c r="AS11" s="86"/>
      <c r="AT11" s="86"/>
      <c r="AU11" s="86"/>
      <c r="AV11" s="86"/>
      <c r="AW11" s="86" t="s">
        <v>74</v>
      </c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7"/>
    </row>
    <row r="12" spans="1:526">
      <c r="A12" s="88"/>
      <c r="B12" s="75"/>
      <c r="C12" s="75"/>
      <c r="D12" s="76"/>
      <c r="E12" s="75"/>
      <c r="F12" s="97"/>
      <c r="G12" s="75"/>
      <c r="H12" s="74" t="s">
        <v>48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6"/>
      <c r="V12" s="74" t="s">
        <v>111</v>
      </c>
      <c r="W12" s="74"/>
      <c r="X12" s="74"/>
      <c r="Y12" s="74"/>
      <c r="Z12" s="74"/>
      <c r="AA12" s="74"/>
      <c r="AB12" s="74"/>
      <c r="AC12" s="74"/>
      <c r="AD12" s="74"/>
      <c r="AE12" s="74"/>
      <c r="AF12" s="74" t="s">
        <v>116</v>
      </c>
      <c r="AG12" s="74"/>
      <c r="AH12" s="74"/>
      <c r="AI12" s="142" t="s">
        <v>49</v>
      </c>
      <c r="AJ12" s="142"/>
      <c r="AK12" s="142"/>
      <c r="AL12" s="142"/>
      <c r="AM12" s="74" t="s">
        <v>78</v>
      </c>
      <c r="AN12" s="77" t="s">
        <v>79</v>
      </c>
      <c r="AO12" s="74" t="s">
        <v>77</v>
      </c>
      <c r="AP12" s="77" t="s">
        <v>80</v>
      </c>
      <c r="AQ12" s="74" t="s">
        <v>85</v>
      </c>
      <c r="AR12" s="74" t="s">
        <v>86</v>
      </c>
      <c r="AS12" s="74" t="s">
        <v>87</v>
      </c>
      <c r="AT12" s="74" t="s">
        <v>89</v>
      </c>
      <c r="AU12" s="74" t="s">
        <v>88</v>
      </c>
      <c r="AV12" s="74" t="s">
        <v>89</v>
      </c>
      <c r="AW12" s="74" t="s">
        <v>1</v>
      </c>
      <c r="AX12" s="74" t="s">
        <v>54</v>
      </c>
      <c r="AY12" s="78" t="s">
        <v>58</v>
      </c>
      <c r="AZ12" s="78"/>
      <c r="BA12" s="78"/>
      <c r="BB12" s="78" t="s">
        <v>61</v>
      </c>
      <c r="BC12" s="78"/>
      <c r="BD12" s="74" t="s">
        <v>401</v>
      </c>
      <c r="BE12" s="74" t="s">
        <v>402</v>
      </c>
      <c r="BF12" s="78" t="s">
        <v>64</v>
      </c>
      <c r="BG12" s="78"/>
      <c r="BH12" s="89"/>
    </row>
    <row r="13" spans="1:526">
      <c r="A13" s="88"/>
      <c r="B13" s="76"/>
      <c r="C13" s="76"/>
      <c r="D13" s="76"/>
      <c r="E13" s="76"/>
      <c r="F13" s="97"/>
      <c r="G13" s="76"/>
      <c r="H13" s="76"/>
      <c r="I13" s="97"/>
      <c r="J13" s="76"/>
      <c r="K13" s="76"/>
      <c r="L13" s="117"/>
      <c r="M13" s="76"/>
      <c r="N13" s="76"/>
      <c r="O13" s="76"/>
      <c r="P13" s="76"/>
      <c r="Q13" s="76"/>
      <c r="R13" s="117"/>
      <c r="S13" s="117"/>
      <c r="T13" s="76"/>
      <c r="U13" s="76"/>
      <c r="V13" s="74"/>
      <c r="W13" s="74"/>
      <c r="X13" s="74"/>
      <c r="Y13" s="74"/>
      <c r="Z13" s="74" t="s">
        <v>112</v>
      </c>
      <c r="AA13" s="74"/>
      <c r="AB13" s="74" t="s">
        <v>113</v>
      </c>
      <c r="AC13" s="74"/>
      <c r="AD13" s="74"/>
      <c r="AE13" s="74"/>
      <c r="AF13" s="74" t="s">
        <v>117</v>
      </c>
      <c r="AG13" s="74"/>
      <c r="AH13" s="74"/>
      <c r="AI13" s="142"/>
      <c r="AJ13" s="142"/>
      <c r="AK13" s="142"/>
      <c r="AL13" s="142"/>
      <c r="AM13" s="74"/>
      <c r="AN13" s="77"/>
      <c r="AO13" s="74"/>
      <c r="AP13" s="77"/>
      <c r="AQ13" s="74"/>
      <c r="AR13" s="74"/>
      <c r="AS13" s="74"/>
      <c r="AT13" s="74"/>
      <c r="AU13" s="74"/>
      <c r="AV13" s="74"/>
      <c r="AW13" s="74"/>
      <c r="AX13" s="74"/>
      <c r="AY13" s="79"/>
      <c r="AZ13" s="79"/>
      <c r="BA13" s="79"/>
      <c r="BB13" s="79"/>
      <c r="BC13" s="79"/>
      <c r="BD13" s="74"/>
      <c r="BE13" s="74"/>
      <c r="BF13" s="79"/>
      <c r="BG13" s="79"/>
      <c r="BH13" s="90"/>
    </row>
    <row r="14" spans="1:526" ht="38.25">
      <c r="A14" s="88"/>
      <c r="B14" s="76" t="s">
        <v>6</v>
      </c>
      <c r="C14" s="76" t="s">
        <v>7</v>
      </c>
      <c r="D14" s="76" t="s">
        <v>0</v>
      </c>
      <c r="E14" s="76" t="s">
        <v>1</v>
      </c>
      <c r="F14" s="76" t="s">
        <v>2</v>
      </c>
      <c r="G14" s="76" t="s">
        <v>8</v>
      </c>
      <c r="H14" s="80" t="s">
        <v>9</v>
      </c>
      <c r="I14" s="76" t="s">
        <v>3</v>
      </c>
      <c r="J14" s="76" t="s">
        <v>19</v>
      </c>
      <c r="K14" s="76" t="s">
        <v>10</v>
      </c>
      <c r="L14" s="117" t="s">
        <v>46</v>
      </c>
      <c r="M14" s="76" t="s">
        <v>14</v>
      </c>
      <c r="N14" s="76" t="s">
        <v>13</v>
      </c>
      <c r="O14" s="76" t="s">
        <v>12</v>
      </c>
      <c r="P14" s="76" t="s">
        <v>4</v>
      </c>
      <c r="Q14" s="76" t="s">
        <v>598</v>
      </c>
      <c r="R14" s="117" t="s">
        <v>50</v>
      </c>
      <c r="S14" s="117" t="s">
        <v>51</v>
      </c>
      <c r="T14" s="76" t="s">
        <v>5</v>
      </c>
      <c r="U14" s="76" t="s">
        <v>1</v>
      </c>
      <c r="V14" s="76" t="s">
        <v>110</v>
      </c>
      <c r="W14" s="76" t="s">
        <v>10</v>
      </c>
      <c r="X14" s="76" t="s">
        <v>14</v>
      </c>
      <c r="Y14" s="76" t="s">
        <v>11</v>
      </c>
      <c r="Z14" s="76" t="s">
        <v>13</v>
      </c>
      <c r="AA14" s="76" t="s">
        <v>12</v>
      </c>
      <c r="AB14" s="76" t="s">
        <v>15</v>
      </c>
      <c r="AC14" s="76" t="s">
        <v>16</v>
      </c>
      <c r="AD14" s="117" t="s">
        <v>17</v>
      </c>
      <c r="AE14" s="117" t="s">
        <v>18</v>
      </c>
      <c r="AF14" s="76" t="s">
        <v>118</v>
      </c>
      <c r="AG14" s="76" t="s">
        <v>119</v>
      </c>
      <c r="AH14" s="117" t="s">
        <v>120</v>
      </c>
      <c r="AI14" s="117" t="s">
        <v>397</v>
      </c>
      <c r="AJ14" s="117" t="s">
        <v>311</v>
      </c>
      <c r="AK14" s="117" t="s">
        <v>396</v>
      </c>
      <c r="AL14" s="117" t="s">
        <v>20</v>
      </c>
      <c r="AM14" s="74"/>
      <c r="AN14" s="77"/>
      <c r="AO14" s="74"/>
      <c r="AP14" s="77"/>
      <c r="AQ14" s="74"/>
      <c r="AR14" s="74"/>
      <c r="AS14" s="74"/>
      <c r="AT14" s="74"/>
      <c r="AU14" s="74"/>
      <c r="AV14" s="74"/>
      <c r="AW14" s="74"/>
      <c r="AX14" s="74"/>
      <c r="AY14" s="79" t="s">
        <v>55</v>
      </c>
      <c r="AZ14" s="79" t="s">
        <v>56</v>
      </c>
      <c r="BA14" s="79" t="s">
        <v>57</v>
      </c>
      <c r="BB14" s="79" t="s">
        <v>59</v>
      </c>
      <c r="BC14" s="76" t="s">
        <v>60</v>
      </c>
      <c r="BD14" s="74"/>
      <c r="BE14" s="74"/>
      <c r="BF14" s="79" t="s">
        <v>55</v>
      </c>
      <c r="BG14" s="79" t="s">
        <v>63</v>
      </c>
      <c r="BH14" s="90" t="s">
        <v>62</v>
      </c>
    </row>
    <row r="15" spans="1:526" ht="26.25" thickBot="1">
      <c r="A15" s="91"/>
      <c r="B15" s="92" t="s">
        <v>22</v>
      </c>
      <c r="C15" s="92" t="s">
        <v>23</v>
      </c>
      <c r="D15" s="93" t="s">
        <v>45</v>
      </c>
      <c r="E15" s="92" t="s">
        <v>24</v>
      </c>
      <c r="F15" s="92" t="s">
        <v>25</v>
      </c>
      <c r="G15" s="92" t="s">
        <v>26</v>
      </c>
      <c r="H15" s="93" t="s">
        <v>27</v>
      </c>
      <c r="I15" s="92" t="s">
        <v>28</v>
      </c>
      <c r="J15" s="92" t="s">
        <v>29</v>
      </c>
      <c r="K15" s="92" t="s">
        <v>30</v>
      </c>
      <c r="L15" s="118" t="s">
        <v>31</v>
      </c>
      <c r="M15" s="92" t="s">
        <v>32</v>
      </c>
      <c r="N15" s="92" t="s">
        <v>33</v>
      </c>
      <c r="O15" s="92" t="s">
        <v>34</v>
      </c>
      <c r="P15" s="92" t="s">
        <v>35</v>
      </c>
      <c r="Q15" s="92" t="s">
        <v>36</v>
      </c>
      <c r="R15" s="118" t="s">
        <v>37</v>
      </c>
      <c r="S15" s="118" t="s">
        <v>47</v>
      </c>
      <c r="T15" s="92" t="s">
        <v>38</v>
      </c>
      <c r="U15" s="92" t="s">
        <v>108</v>
      </c>
      <c r="V15" s="92" t="s">
        <v>109</v>
      </c>
      <c r="W15" s="92" t="s">
        <v>39</v>
      </c>
      <c r="X15" s="92" t="s">
        <v>40</v>
      </c>
      <c r="Y15" s="92" t="s">
        <v>41</v>
      </c>
      <c r="Z15" s="92" t="s">
        <v>42</v>
      </c>
      <c r="AA15" s="92" t="s">
        <v>43</v>
      </c>
      <c r="AB15" s="92" t="s">
        <v>52</v>
      </c>
      <c r="AC15" s="92" t="s">
        <v>44</v>
      </c>
      <c r="AD15" s="118" t="s">
        <v>114</v>
      </c>
      <c r="AE15" s="118" t="s">
        <v>115</v>
      </c>
      <c r="AF15" s="92" t="s">
        <v>53</v>
      </c>
      <c r="AG15" s="92" t="s">
        <v>121</v>
      </c>
      <c r="AH15" s="118" t="s">
        <v>122</v>
      </c>
      <c r="AI15" s="118" t="s">
        <v>123</v>
      </c>
      <c r="AJ15" s="118" t="s">
        <v>65</v>
      </c>
      <c r="AK15" s="118" t="s">
        <v>124</v>
      </c>
      <c r="AL15" s="118" t="s">
        <v>125</v>
      </c>
      <c r="AM15" s="92" t="s">
        <v>66</v>
      </c>
      <c r="AN15" s="94" t="s">
        <v>67</v>
      </c>
      <c r="AO15" s="92" t="s">
        <v>68</v>
      </c>
      <c r="AP15" s="94" t="s">
        <v>69</v>
      </c>
      <c r="AQ15" s="95" t="s">
        <v>70</v>
      </c>
      <c r="AR15" s="95" t="s">
        <v>71</v>
      </c>
      <c r="AS15" s="95" t="s">
        <v>72</v>
      </c>
      <c r="AT15" s="95" t="s">
        <v>75</v>
      </c>
      <c r="AU15" s="95" t="s">
        <v>81</v>
      </c>
      <c r="AV15" s="95" t="s">
        <v>82</v>
      </c>
      <c r="AW15" s="95" t="s">
        <v>126</v>
      </c>
      <c r="AX15" s="95" t="s">
        <v>83</v>
      </c>
      <c r="AY15" s="95" t="s">
        <v>90</v>
      </c>
      <c r="AZ15" s="95" t="s">
        <v>84</v>
      </c>
      <c r="BA15" s="95" t="s">
        <v>91</v>
      </c>
      <c r="BB15" s="95" t="s">
        <v>92</v>
      </c>
      <c r="BC15" s="95" t="s">
        <v>93</v>
      </c>
      <c r="BD15" s="95" t="s">
        <v>94</v>
      </c>
      <c r="BE15" s="95" t="s">
        <v>95</v>
      </c>
      <c r="BF15" s="95" t="s">
        <v>127</v>
      </c>
      <c r="BG15" s="95" t="s">
        <v>128</v>
      </c>
      <c r="BH15" s="96" t="s">
        <v>129</v>
      </c>
    </row>
    <row r="16" spans="1:526" s="9" customFormat="1" ht="13.5" thickBot="1">
      <c r="A16" s="81">
        <v>1</v>
      </c>
      <c r="B16" s="31" t="s">
        <v>430</v>
      </c>
      <c r="C16" s="31" t="s">
        <v>130</v>
      </c>
      <c r="D16" s="31" t="s">
        <v>97</v>
      </c>
      <c r="E16" s="31" t="s">
        <v>99</v>
      </c>
      <c r="F16" s="98" t="s">
        <v>181</v>
      </c>
      <c r="G16" s="82">
        <v>12150</v>
      </c>
      <c r="H16" s="113" t="s">
        <v>395</v>
      </c>
      <c r="I16" s="106" t="s">
        <v>131</v>
      </c>
      <c r="J16" s="31" t="s">
        <v>132</v>
      </c>
      <c r="K16" s="32">
        <v>43200</v>
      </c>
      <c r="L16" s="119">
        <v>60000</v>
      </c>
      <c r="M16" s="82">
        <v>12283</v>
      </c>
      <c r="N16" s="32">
        <v>43200</v>
      </c>
      <c r="O16" s="32">
        <v>43465</v>
      </c>
      <c r="P16" s="31" t="s">
        <v>410</v>
      </c>
      <c r="Q16" s="32" t="s">
        <v>100</v>
      </c>
      <c r="R16" s="126" t="s">
        <v>100</v>
      </c>
      <c r="S16" s="126" t="s">
        <v>100</v>
      </c>
      <c r="T16" s="31" t="s">
        <v>379</v>
      </c>
      <c r="U16" s="32" t="s">
        <v>100</v>
      </c>
      <c r="V16" s="21" t="s">
        <v>101</v>
      </c>
      <c r="W16" s="21">
        <v>43437</v>
      </c>
      <c r="X16" s="83" t="s">
        <v>134</v>
      </c>
      <c r="Y16" s="132" t="s">
        <v>133</v>
      </c>
      <c r="Z16" s="21">
        <v>43467</v>
      </c>
      <c r="AA16" s="21">
        <v>43830</v>
      </c>
      <c r="AB16" s="21" t="s">
        <v>100</v>
      </c>
      <c r="AC16" s="21" t="s">
        <v>100</v>
      </c>
      <c r="AD16" s="136">
        <v>0</v>
      </c>
      <c r="AE16" s="136">
        <v>0</v>
      </c>
      <c r="AF16" s="84" t="s">
        <v>100</v>
      </c>
      <c r="AG16" s="84" t="s">
        <v>100</v>
      </c>
      <c r="AH16" s="136">
        <v>0</v>
      </c>
      <c r="AI16" s="143">
        <f>L16-AE16+AH16</f>
        <v>60000</v>
      </c>
      <c r="AJ16" s="144">
        <f>17036.3+12250.11</f>
        <v>29286.41</v>
      </c>
      <c r="AK16" s="145">
        <v>0</v>
      </c>
      <c r="AL16" s="146">
        <f>AJ16+AJ17+AJ18+AJ19+AK20</f>
        <v>79712.31</v>
      </c>
      <c r="AM16" s="31" t="s">
        <v>100</v>
      </c>
      <c r="AN16" s="31" t="s">
        <v>100</v>
      </c>
      <c r="AO16" s="31" t="s">
        <v>100</v>
      </c>
      <c r="AP16" s="31" t="s">
        <v>100</v>
      </c>
      <c r="AQ16" s="31" t="s">
        <v>100</v>
      </c>
      <c r="AR16" s="31" t="s">
        <v>100</v>
      </c>
      <c r="AS16" s="31" t="s">
        <v>100</v>
      </c>
      <c r="AT16" s="31" t="s">
        <v>100</v>
      </c>
      <c r="AU16" s="31" t="s">
        <v>100</v>
      </c>
      <c r="AV16" s="31" t="s">
        <v>100</v>
      </c>
      <c r="AW16" s="31" t="s">
        <v>100</v>
      </c>
      <c r="AX16" s="31" t="s">
        <v>100</v>
      </c>
      <c r="AY16" s="31" t="s">
        <v>100</v>
      </c>
      <c r="AZ16" s="31" t="s">
        <v>100</v>
      </c>
      <c r="BA16" s="31" t="s">
        <v>100</v>
      </c>
      <c r="BB16" s="31" t="s">
        <v>100</v>
      </c>
      <c r="BC16" s="31" t="s">
        <v>100</v>
      </c>
      <c r="BD16" s="31" t="s">
        <v>100</v>
      </c>
      <c r="BE16" s="31" t="s">
        <v>100</v>
      </c>
      <c r="BF16" s="31" t="s">
        <v>100</v>
      </c>
      <c r="BG16" s="31" t="s">
        <v>100</v>
      </c>
      <c r="BH16" s="81" t="s">
        <v>100</v>
      </c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</row>
    <row r="17" spans="1:60">
      <c r="A17" s="42"/>
      <c r="B17" s="13"/>
      <c r="C17" s="13"/>
      <c r="D17" s="13"/>
      <c r="E17" s="13"/>
      <c r="F17" s="99"/>
      <c r="G17" s="14"/>
      <c r="H17" s="114"/>
      <c r="I17" s="107"/>
      <c r="J17" s="13"/>
      <c r="K17" s="16"/>
      <c r="L17" s="120"/>
      <c r="M17" s="14"/>
      <c r="N17" s="16"/>
      <c r="O17" s="16"/>
      <c r="P17" s="13"/>
      <c r="Q17" s="16"/>
      <c r="R17" s="127"/>
      <c r="S17" s="127"/>
      <c r="T17" s="13"/>
      <c r="U17" s="16"/>
      <c r="V17" s="10" t="s">
        <v>103</v>
      </c>
      <c r="W17" s="10">
        <v>43818</v>
      </c>
      <c r="X17" s="11" t="s">
        <v>165</v>
      </c>
      <c r="Y17" s="37" t="s">
        <v>166</v>
      </c>
      <c r="Z17" s="10">
        <v>43831</v>
      </c>
      <c r="AA17" s="10">
        <v>44196</v>
      </c>
      <c r="AB17" s="10" t="s">
        <v>100</v>
      </c>
      <c r="AC17" s="10" t="s">
        <v>100</v>
      </c>
      <c r="AD17" s="137">
        <v>0</v>
      </c>
      <c r="AE17" s="137">
        <v>0</v>
      </c>
      <c r="AF17" s="12" t="s">
        <v>100</v>
      </c>
      <c r="AG17" s="12" t="s">
        <v>100</v>
      </c>
      <c r="AH17" s="137">
        <v>0</v>
      </c>
      <c r="AI17" s="143">
        <f>L17-AE17+AH17</f>
        <v>0</v>
      </c>
      <c r="AJ17" s="147">
        <v>11112.8</v>
      </c>
      <c r="AK17" s="148">
        <v>0</v>
      </c>
      <c r="AL17" s="149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42"/>
    </row>
    <row r="18" spans="1:60">
      <c r="A18" s="42"/>
      <c r="B18" s="13"/>
      <c r="C18" s="13"/>
      <c r="D18" s="13"/>
      <c r="E18" s="13"/>
      <c r="F18" s="99"/>
      <c r="G18" s="14"/>
      <c r="H18" s="114"/>
      <c r="I18" s="107"/>
      <c r="J18" s="13"/>
      <c r="K18" s="16"/>
      <c r="L18" s="120"/>
      <c r="M18" s="14"/>
      <c r="N18" s="16"/>
      <c r="O18" s="16"/>
      <c r="P18" s="13"/>
      <c r="Q18" s="16"/>
      <c r="R18" s="127"/>
      <c r="S18" s="127"/>
      <c r="T18" s="13"/>
      <c r="U18" s="16"/>
      <c r="V18" s="10" t="s">
        <v>104</v>
      </c>
      <c r="W18" s="10">
        <v>44172</v>
      </c>
      <c r="X18" s="11" t="s">
        <v>239</v>
      </c>
      <c r="Y18" s="37" t="s">
        <v>238</v>
      </c>
      <c r="Z18" s="10">
        <v>44197</v>
      </c>
      <c r="AA18" s="10">
        <v>44561</v>
      </c>
      <c r="AB18" s="10" t="s">
        <v>100</v>
      </c>
      <c r="AC18" s="10" t="s">
        <v>100</v>
      </c>
      <c r="AD18" s="137">
        <v>0</v>
      </c>
      <c r="AE18" s="137">
        <v>0</v>
      </c>
      <c r="AF18" s="12" t="s">
        <v>100</v>
      </c>
      <c r="AG18" s="12" t="s">
        <v>100</v>
      </c>
      <c r="AH18" s="137">
        <v>0</v>
      </c>
      <c r="AI18" s="143">
        <f t="shared" ref="AI18:AI81" si="0">L18-AE18+AH18</f>
        <v>0</v>
      </c>
      <c r="AJ18" s="147">
        <v>10953.45</v>
      </c>
      <c r="AK18" s="148">
        <v>0</v>
      </c>
      <c r="AL18" s="149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42"/>
    </row>
    <row r="19" spans="1:60">
      <c r="A19" s="42"/>
      <c r="B19" s="13"/>
      <c r="C19" s="13"/>
      <c r="D19" s="13"/>
      <c r="E19" s="13"/>
      <c r="F19" s="99"/>
      <c r="G19" s="14"/>
      <c r="H19" s="114"/>
      <c r="I19" s="107"/>
      <c r="J19" s="13"/>
      <c r="K19" s="16"/>
      <c r="L19" s="120"/>
      <c r="M19" s="14"/>
      <c r="N19" s="16"/>
      <c r="O19" s="16"/>
      <c r="P19" s="13"/>
      <c r="Q19" s="16"/>
      <c r="R19" s="127"/>
      <c r="S19" s="127"/>
      <c r="T19" s="13"/>
      <c r="U19" s="16"/>
      <c r="V19" s="10" t="s">
        <v>105</v>
      </c>
      <c r="W19" s="10">
        <v>44553</v>
      </c>
      <c r="X19" s="11" t="s">
        <v>276</v>
      </c>
      <c r="Y19" s="37" t="s">
        <v>294</v>
      </c>
      <c r="Z19" s="10">
        <v>44562</v>
      </c>
      <c r="AA19" s="10">
        <v>44926</v>
      </c>
      <c r="AB19" s="10" t="s">
        <v>100</v>
      </c>
      <c r="AC19" s="10" t="s">
        <v>100</v>
      </c>
      <c r="AD19" s="137">
        <v>0</v>
      </c>
      <c r="AE19" s="137">
        <v>0</v>
      </c>
      <c r="AF19" s="12" t="s">
        <v>100</v>
      </c>
      <c r="AG19" s="12" t="s">
        <v>100</v>
      </c>
      <c r="AH19" s="137">
        <v>0</v>
      </c>
      <c r="AI19" s="143">
        <f t="shared" si="0"/>
        <v>0</v>
      </c>
      <c r="AJ19" s="147">
        <v>24190.2</v>
      </c>
      <c r="AK19" s="148">
        <v>0</v>
      </c>
      <c r="AL19" s="149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42"/>
    </row>
    <row r="20" spans="1:60">
      <c r="A20" s="42"/>
      <c r="B20" s="13"/>
      <c r="C20" s="13"/>
      <c r="D20" s="13"/>
      <c r="E20" s="13"/>
      <c r="F20" s="99"/>
      <c r="G20" s="14"/>
      <c r="H20" s="114"/>
      <c r="I20" s="107"/>
      <c r="J20" s="13"/>
      <c r="K20" s="16"/>
      <c r="L20" s="120"/>
      <c r="M20" s="14"/>
      <c r="N20" s="16"/>
      <c r="O20" s="16"/>
      <c r="P20" s="13"/>
      <c r="Q20" s="16"/>
      <c r="R20" s="127"/>
      <c r="S20" s="127"/>
      <c r="T20" s="13"/>
      <c r="U20" s="16"/>
      <c r="V20" s="10" t="s">
        <v>222</v>
      </c>
      <c r="W20" s="10">
        <v>44902</v>
      </c>
      <c r="X20" s="11" t="s">
        <v>370</v>
      </c>
      <c r="Y20" s="37" t="s">
        <v>371</v>
      </c>
      <c r="Z20" s="10">
        <v>44927</v>
      </c>
      <c r="AA20" s="10">
        <v>44957</v>
      </c>
      <c r="AB20" s="10" t="s">
        <v>100</v>
      </c>
      <c r="AC20" s="10" t="s">
        <v>100</v>
      </c>
      <c r="AD20" s="137">
        <v>0</v>
      </c>
      <c r="AE20" s="137">
        <v>0</v>
      </c>
      <c r="AF20" s="12" t="s">
        <v>100</v>
      </c>
      <c r="AG20" s="12" t="s">
        <v>100</v>
      </c>
      <c r="AH20" s="137">
        <v>0</v>
      </c>
      <c r="AI20" s="143">
        <f t="shared" si="0"/>
        <v>0</v>
      </c>
      <c r="AJ20" s="147">
        <v>0</v>
      </c>
      <c r="AK20" s="148">
        <f>874.25+3295.2</f>
        <v>4169.45</v>
      </c>
      <c r="AL20" s="149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42"/>
    </row>
    <row r="21" spans="1:60">
      <c r="A21" s="42">
        <v>2</v>
      </c>
      <c r="B21" s="13" t="s">
        <v>431</v>
      </c>
      <c r="C21" s="13" t="s">
        <v>450</v>
      </c>
      <c r="D21" s="13" t="s">
        <v>97</v>
      </c>
      <c r="E21" s="13" t="s">
        <v>99</v>
      </c>
      <c r="F21" s="99" t="s">
        <v>451</v>
      </c>
      <c r="G21" s="14">
        <v>12829</v>
      </c>
      <c r="H21" s="114" t="s">
        <v>452</v>
      </c>
      <c r="I21" s="107" t="s">
        <v>453</v>
      </c>
      <c r="J21" s="13" t="s">
        <v>102</v>
      </c>
      <c r="K21" s="16">
        <v>43997</v>
      </c>
      <c r="L21" s="120">
        <v>99590.16</v>
      </c>
      <c r="M21" s="14">
        <v>12829</v>
      </c>
      <c r="N21" s="16">
        <v>44013</v>
      </c>
      <c r="O21" s="16">
        <v>44378</v>
      </c>
      <c r="P21" s="13" t="s">
        <v>409</v>
      </c>
      <c r="Q21" s="13" t="s">
        <v>100</v>
      </c>
      <c r="R21" s="127" t="s">
        <v>100</v>
      </c>
      <c r="S21" s="127" t="s">
        <v>100</v>
      </c>
      <c r="T21" s="13" t="s">
        <v>454</v>
      </c>
      <c r="U21" s="4" t="s">
        <v>100</v>
      </c>
      <c r="V21" s="11" t="s">
        <v>100</v>
      </c>
      <c r="W21" s="11" t="s">
        <v>100</v>
      </c>
      <c r="X21" s="11" t="s">
        <v>100</v>
      </c>
      <c r="Y21" s="46" t="s">
        <v>100</v>
      </c>
      <c r="Z21" s="10" t="s">
        <v>100</v>
      </c>
      <c r="AA21" s="10" t="s">
        <v>100</v>
      </c>
      <c r="AB21" s="10" t="s">
        <v>100</v>
      </c>
      <c r="AC21" s="10" t="s">
        <v>100</v>
      </c>
      <c r="AD21" s="137">
        <v>0</v>
      </c>
      <c r="AE21" s="137">
        <v>0</v>
      </c>
      <c r="AF21" s="10" t="s">
        <v>100</v>
      </c>
      <c r="AG21" s="10" t="s">
        <v>100</v>
      </c>
      <c r="AH21" s="137">
        <v>0</v>
      </c>
      <c r="AI21" s="143">
        <f t="shared" si="0"/>
        <v>99590.16</v>
      </c>
      <c r="AJ21" s="147">
        <v>49795.08</v>
      </c>
      <c r="AK21" s="148">
        <v>0</v>
      </c>
      <c r="AL21" s="149">
        <f>AJ21+AJ22+AJ23+AK23</f>
        <v>307069.65999999997</v>
      </c>
      <c r="AM21" s="13" t="s">
        <v>100</v>
      </c>
      <c r="AN21" s="13" t="s">
        <v>100</v>
      </c>
      <c r="AO21" s="13" t="s">
        <v>100</v>
      </c>
      <c r="AP21" s="13" t="s">
        <v>100</v>
      </c>
      <c r="AQ21" s="13" t="s">
        <v>100</v>
      </c>
      <c r="AR21" s="13" t="s">
        <v>100</v>
      </c>
      <c r="AS21" s="13" t="s">
        <v>100</v>
      </c>
      <c r="AT21" s="13" t="s">
        <v>100</v>
      </c>
      <c r="AU21" s="13" t="s">
        <v>100</v>
      </c>
      <c r="AV21" s="13" t="s">
        <v>100</v>
      </c>
      <c r="AW21" s="13" t="s">
        <v>100</v>
      </c>
      <c r="AX21" s="13" t="s">
        <v>100</v>
      </c>
      <c r="AY21" s="13" t="s">
        <v>100</v>
      </c>
      <c r="AZ21" s="13" t="s">
        <v>100</v>
      </c>
      <c r="BA21" s="13" t="s">
        <v>100</v>
      </c>
      <c r="BB21" s="13" t="s">
        <v>100</v>
      </c>
      <c r="BC21" s="13" t="s">
        <v>100</v>
      </c>
      <c r="BD21" s="13" t="s">
        <v>100</v>
      </c>
      <c r="BE21" s="13" t="s">
        <v>100</v>
      </c>
      <c r="BF21" s="13" t="s">
        <v>100</v>
      </c>
      <c r="BG21" s="13" t="s">
        <v>100</v>
      </c>
      <c r="BH21" s="13" t="s">
        <v>100</v>
      </c>
    </row>
    <row r="22" spans="1:60">
      <c r="A22" s="42"/>
      <c r="B22" s="13"/>
      <c r="C22" s="13"/>
      <c r="D22" s="13"/>
      <c r="E22" s="13"/>
      <c r="F22" s="99"/>
      <c r="G22" s="14"/>
      <c r="H22" s="114"/>
      <c r="I22" s="107"/>
      <c r="J22" s="13"/>
      <c r="K22" s="16"/>
      <c r="L22" s="120"/>
      <c r="M22" s="14"/>
      <c r="N22" s="16"/>
      <c r="O22" s="16"/>
      <c r="P22" s="13"/>
      <c r="Q22" s="13"/>
      <c r="R22" s="127"/>
      <c r="S22" s="127"/>
      <c r="T22" s="13"/>
      <c r="U22" s="4"/>
      <c r="V22" s="11" t="s">
        <v>101</v>
      </c>
      <c r="W22" s="11" t="s">
        <v>237</v>
      </c>
      <c r="X22" s="11" t="s">
        <v>236</v>
      </c>
      <c r="Y22" s="46" t="s">
        <v>244</v>
      </c>
      <c r="Z22" s="10">
        <v>44379</v>
      </c>
      <c r="AA22" s="10">
        <v>44744</v>
      </c>
      <c r="AB22" s="10" t="s">
        <v>100</v>
      </c>
      <c r="AC22" s="10" t="s">
        <v>100</v>
      </c>
      <c r="AD22" s="137">
        <v>0</v>
      </c>
      <c r="AE22" s="137">
        <v>0</v>
      </c>
      <c r="AF22" s="10" t="s">
        <v>100</v>
      </c>
      <c r="AG22" s="10" t="s">
        <v>100</v>
      </c>
      <c r="AH22" s="137">
        <v>0</v>
      </c>
      <c r="AI22" s="143">
        <f t="shared" si="0"/>
        <v>0</v>
      </c>
      <c r="AJ22" s="147">
        <f>41495.9+58094.26</f>
        <v>99590.16</v>
      </c>
      <c r="AK22" s="148">
        <v>0</v>
      </c>
      <c r="AL22" s="149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>
      <c r="A23" s="42"/>
      <c r="B23" s="13"/>
      <c r="C23" s="13"/>
      <c r="D23" s="13"/>
      <c r="E23" s="13"/>
      <c r="F23" s="99"/>
      <c r="G23" s="14"/>
      <c r="H23" s="114"/>
      <c r="I23" s="107"/>
      <c r="J23" s="13"/>
      <c r="K23" s="16"/>
      <c r="L23" s="120"/>
      <c r="M23" s="14"/>
      <c r="N23" s="16"/>
      <c r="O23" s="16"/>
      <c r="P23" s="13"/>
      <c r="Q23" s="13"/>
      <c r="R23" s="127"/>
      <c r="S23" s="127"/>
      <c r="T23" s="13"/>
      <c r="U23" s="4"/>
      <c r="V23" s="11" t="s">
        <v>103</v>
      </c>
      <c r="W23" s="11" t="s">
        <v>258</v>
      </c>
      <c r="X23" s="11" t="s">
        <v>257</v>
      </c>
      <c r="Y23" s="46" t="s">
        <v>259</v>
      </c>
      <c r="Z23" s="10">
        <v>44744</v>
      </c>
      <c r="AA23" s="10">
        <v>45108</v>
      </c>
      <c r="AB23" s="10" t="s">
        <v>100</v>
      </c>
      <c r="AC23" s="10" t="s">
        <v>100</v>
      </c>
      <c r="AD23" s="137">
        <v>0</v>
      </c>
      <c r="AE23" s="137">
        <v>0</v>
      </c>
      <c r="AF23" s="10" t="s">
        <v>100</v>
      </c>
      <c r="AG23" s="10" t="s">
        <v>100</v>
      </c>
      <c r="AH23" s="137">
        <v>0</v>
      </c>
      <c r="AI23" s="143">
        <f t="shared" si="0"/>
        <v>0</v>
      </c>
      <c r="AJ23" s="147">
        <f>49795.08+49795.08</f>
        <v>99590.16</v>
      </c>
      <c r="AK23" s="148">
        <v>58094.26</v>
      </c>
      <c r="AL23" s="149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>
      <c r="A24" s="42">
        <v>3</v>
      </c>
      <c r="B24" s="13" t="s">
        <v>436</v>
      </c>
      <c r="C24" s="13" t="s">
        <v>174</v>
      </c>
      <c r="D24" s="13" t="s">
        <v>97</v>
      </c>
      <c r="E24" s="13" t="s">
        <v>99</v>
      </c>
      <c r="F24" s="99" t="s">
        <v>175</v>
      </c>
      <c r="G24" s="43">
        <v>12653</v>
      </c>
      <c r="H24" s="114" t="s">
        <v>180</v>
      </c>
      <c r="I24" s="107" t="s">
        <v>172</v>
      </c>
      <c r="J24" s="13" t="s">
        <v>173</v>
      </c>
      <c r="K24" s="44">
        <v>43860</v>
      </c>
      <c r="L24" s="120">
        <v>1476187.92</v>
      </c>
      <c r="M24" s="43">
        <v>12738</v>
      </c>
      <c r="N24" s="44">
        <v>43862</v>
      </c>
      <c r="O24" s="44">
        <v>44227</v>
      </c>
      <c r="P24" s="13" t="s">
        <v>411</v>
      </c>
      <c r="Q24" s="16" t="s">
        <v>100</v>
      </c>
      <c r="R24" s="127" t="s">
        <v>100</v>
      </c>
      <c r="S24" s="127" t="s">
        <v>100</v>
      </c>
      <c r="T24" s="13" t="s">
        <v>177</v>
      </c>
      <c r="U24" s="13" t="s">
        <v>100</v>
      </c>
      <c r="V24" s="10" t="s">
        <v>100</v>
      </c>
      <c r="W24" s="10" t="s">
        <v>100</v>
      </c>
      <c r="X24" s="10" t="s">
        <v>100</v>
      </c>
      <c r="Y24" s="37" t="s">
        <v>100</v>
      </c>
      <c r="Z24" s="10" t="s">
        <v>100</v>
      </c>
      <c r="AA24" s="10" t="s">
        <v>100</v>
      </c>
      <c r="AB24" s="10" t="s">
        <v>100</v>
      </c>
      <c r="AC24" s="10" t="s">
        <v>100</v>
      </c>
      <c r="AD24" s="137">
        <v>0</v>
      </c>
      <c r="AE24" s="137">
        <v>0</v>
      </c>
      <c r="AF24" s="10" t="s">
        <v>100</v>
      </c>
      <c r="AG24" s="10" t="s">
        <v>100</v>
      </c>
      <c r="AH24" s="137">
        <v>0</v>
      </c>
      <c r="AI24" s="143">
        <f t="shared" si="0"/>
        <v>1476187.92</v>
      </c>
      <c r="AJ24" s="147">
        <v>1413576.36</v>
      </c>
      <c r="AK24" s="148">
        <v>0</v>
      </c>
      <c r="AL24" s="150">
        <f>AJ24+AJ25+AJ27+AK29</f>
        <v>5467853.5100000007</v>
      </c>
      <c r="AM24" s="13" t="s">
        <v>100</v>
      </c>
      <c r="AN24" s="13" t="s">
        <v>100</v>
      </c>
      <c r="AO24" s="13" t="s">
        <v>100</v>
      </c>
      <c r="AP24" s="13" t="s">
        <v>100</v>
      </c>
      <c r="AQ24" s="13" t="s">
        <v>100</v>
      </c>
      <c r="AR24" s="13" t="s">
        <v>100</v>
      </c>
      <c r="AS24" s="13" t="s">
        <v>100</v>
      </c>
      <c r="AT24" s="13" t="s">
        <v>100</v>
      </c>
      <c r="AU24" s="13" t="s">
        <v>100</v>
      </c>
      <c r="AV24" s="14" t="s">
        <v>100</v>
      </c>
      <c r="AW24" s="14" t="s">
        <v>100</v>
      </c>
      <c r="AX24" s="14" t="s">
        <v>100</v>
      </c>
      <c r="AY24" s="14" t="s">
        <v>100</v>
      </c>
      <c r="AZ24" s="14" t="s">
        <v>100</v>
      </c>
      <c r="BA24" s="14" t="s">
        <v>100</v>
      </c>
      <c r="BB24" s="14" t="s">
        <v>100</v>
      </c>
      <c r="BC24" s="14" t="s">
        <v>100</v>
      </c>
      <c r="BD24" s="14" t="s">
        <v>100</v>
      </c>
      <c r="BE24" s="14" t="s">
        <v>100</v>
      </c>
      <c r="BF24" s="14" t="s">
        <v>100</v>
      </c>
      <c r="BG24" s="14" t="s">
        <v>100</v>
      </c>
      <c r="BH24" s="13" t="s">
        <v>100</v>
      </c>
    </row>
    <row r="25" spans="1:60">
      <c r="A25" s="42"/>
      <c r="B25" s="13"/>
      <c r="C25" s="13"/>
      <c r="D25" s="13"/>
      <c r="E25" s="13"/>
      <c r="F25" s="99"/>
      <c r="G25" s="43"/>
      <c r="H25" s="114"/>
      <c r="I25" s="107"/>
      <c r="J25" s="13"/>
      <c r="K25" s="44"/>
      <c r="L25" s="120"/>
      <c r="M25" s="43"/>
      <c r="N25" s="44"/>
      <c r="O25" s="44"/>
      <c r="P25" s="13"/>
      <c r="Q25" s="16"/>
      <c r="R25" s="127"/>
      <c r="S25" s="127"/>
      <c r="T25" s="13"/>
      <c r="U25" s="13"/>
      <c r="V25" s="10" t="s">
        <v>101</v>
      </c>
      <c r="W25" s="10">
        <v>44188</v>
      </c>
      <c r="X25" s="11" t="s">
        <v>226</v>
      </c>
      <c r="Y25" s="37" t="s">
        <v>225</v>
      </c>
      <c r="Z25" s="10">
        <v>44228</v>
      </c>
      <c r="AA25" s="10">
        <v>44592</v>
      </c>
      <c r="AB25" s="10" t="s">
        <v>100</v>
      </c>
      <c r="AC25" s="10" t="s">
        <v>100</v>
      </c>
      <c r="AD25" s="137">
        <v>0</v>
      </c>
      <c r="AE25" s="137">
        <v>0</v>
      </c>
      <c r="AF25" s="10" t="s">
        <v>100</v>
      </c>
      <c r="AG25" s="10" t="s">
        <v>100</v>
      </c>
      <c r="AH25" s="137">
        <v>0</v>
      </c>
      <c r="AI25" s="143">
        <f t="shared" si="0"/>
        <v>0</v>
      </c>
      <c r="AJ25" s="147">
        <v>1524416.86</v>
      </c>
      <c r="AK25" s="148">
        <v>0</v>
      </c>
      <c r="AL25" s="150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3"/>
    </row>
    <row r="26" spans="1:60">
      <c r="A26" s="42"/>
      <c r="B26" s="13"/>
      <c r="C26" s="13"/>
      <c r="D26" s="13"/>
      <c r="E26" s="13"/>
      <c r="F26" s="99"/>
      <c r="G26" s="43"/>
      <c r="H26" s="114"/>
      <c r="I26" s="107"/>
      <c r="J26" s="13"/>
      <c r="K26" s="44"/>
      <c r="L26" s="120"/>
      <c r="M26" s="43"/>
      <c r="N26" s="44"/>
      <c r="O26" s="44"/>
      <c r="P26" s="13"/>
      <c r="Q26" s="16"/>
      <c r="R26" s="127"/>
      <c r="S26" s="127"/>
      <c r="T26" s="13"/>
      <c r="U26" s="13"/>
      <c r="V26" s="10" t="s">
        <v>240</v>
      </c>
      <c r="W26" s="10">
        <v>44589</v>
      </c>
      <c r="X26" s="11" t="s">
        <v>280</v>
      </c>
      <c r="Y26" s="37" t="s">
        <v>279</v>
      </c>
      <c r="Z26" s="10">
        <v>44593</v>
      </c>
      <c r="AA26" s="10">
        <v>44957</v>
      </c>
      <c r="AB26" s="10" t="s">
        <v>100</v>
      </c>
      <c r="AC26" s="10" t="s">
        <v>100</v>
      </c>
      <c r="AD26" s="137">
        <v>0</v>
      </c>
      <c r="AE26" s="137">
        <v>0</v>
      </c>
      <c r="AF26" s="10" t="s">
        <v>100</v>
      </c>
      <c r="AG26" s="10" t="s">
        <v>100</v>
      </c>
      <c r="AH26" s="137">
        <v>0</v>
      </c>
      <c r="AI26" s="143">
        <f t="shared" si="0"/>
        <v>0</v>
      </c>
      <c r="AJ26" s="147">
        <v>0</v>
      </c>
      <c r="AK26" s="148">
        <v>0</v>
      </c>
      <c r="AL26" s="150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3"/>
    </row>
    <row r="27" spans="1:60">
      <c r="A27" s="42"/>
      <c r="B27" s="13"/>
      <c r="C27" s="13"/>
      <c r="D27" s="13"/>
      <c r="E27" s="13"/>
      <c r="F27" s="99"/>
      <c r="G27" s="43"/>
      <c r="H27" s="114"/>
      <c r="I27" s="107"/>
      <c r="J27" s="13"/>
      <c r="K27" s="44"/>
      <c r="L27" s="120"/>
      <c r="M27" s="43"/>
      <c r="N27" s="44"/>
      <c r="O27" s="44"/>
      <c r="P27" s="13"/>
      <c r="Q27" s="16"/>
      <c r="R27" s="127"/>
      <c r="S27" s="127"/>
      <c r="T27" s="13"/>
      <c r="U27" s="13"/>
      <c r="V27" s="10" t="s">
        <v>104</v>
      </c>
      <c r="W27" s="10">
        <v>44740</v>
      </c>
      <c r="X27" s="11" t="s">
        <v>281</v>
      </c>
      <c r="Y27" s="46" t="s">
        <v>106</v>
      </c>
      <c r="Z27" s="10">
        <v>44563</v>
      </c>
      <c r="AA27" s="10">
        <v>44926</v>
      </c>
      <c r="AB27" s="10" t="s">
        <v>100</v>
      </c>
      <c r="AC27" s="10" t="s">
        <v>100</v>
      </c>
      <c r="AD27" s="137">
        <v>0</v>
      </c>
      <c r="AE27" s="137">
        <v>0</v>
      </c>
      <c r="AF27" s="10" t="s">
        <v>100</v>
      </c>
      <c r="AG27" s="10" t="s">
        <v>100</v>
      </c>
      <c r="AH27" s="137">
        <v>0</v>
      </c>
      <c r="AI27" s="143">
        <f t="shared" si="0"/>
        <v>0</v>
      </c>
      <c r="AJ27" s="147">
        <v>1551435.75</v>
      </c>
      <c r="AK27" s="148"/>
      <c r="AL27" s="150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3"/>
    </row>
    <row r="28" spans="1:60">
      <c r="A28" s="42"/>
      <c r="B28" s="13"/>
      <c r="C28" s="13"/>
      <c r="D28" s="13"/>
      <c r="E28" s="13"/>
      <c r="F28" s="99"/>
      <c r="G28" s="43"/>
      <c r="H28" s="114"/>
      <c r="I28" s="107"/>
      <c r="J28" s="13"/>
      <c r="K28" s="44"/>
      <c r="L28" s="120"/>
      <c r="M28" s="43"/>
      <c r="N28" s="44"/>
      <c r="O28" s="44"/>
      <c r="P28" s="13"/>
      <c r="Q28" s="16"/>
      <c r="R28" s="127"/>
      <c r="S28" s="127"/>
      <c r="T28" s="13"/>
      <c r="U28" s="13"/>
      <c r="V28" s="10" t="s">
        <v>105</v>
      </c>
      <c r="W28" s="10">
        <v>44945</v>
      </c>
      <c r="X28" s="11" t="s">
        <v>561</v>
      </c>
      <c r="Y28" s="37" t="s">
        <v>562</v>
      </c>
      <c r="Z28" s="10">
        <v>44958</v>
      </c>
      <c r="AA28" s="10">
        <v>45322</v>
      </c>
      <c r="AB28" s="10" t="s">
        <v>100</v>
      </c>
      <c r="AC28" s="10" t="s">
        <v>100</v>
      </c>
      <c r="AD28" s="137">
        <v>0</v>
      </c>
      <c r="AE28" s="137">
        <v>0</v>
      </c>
      <c r="AF28" s="10" t="s">
        <v>100</v>
      </c>
      <c r="AG28" s="10" t="s">
        <v>100</v>
      </c>
      <c r="AH28" s="137">
        <v>0</v>
      </c>
      <c r="AI28" s="143">
        <f t="shared" si="0"/>
        <v>0</v>
      </c>
      <c r="AJ28" s="147" t="s">
        <v>100</v>
      </c>
      <c r="AK28" s="148"/>
      <c r="AL28" s="150"/>
      <c r="AM28" s="13"/>
      <c r="AN28" s="13"/>
      <c r="AO28" s="13"/>
      <c r="AP28" s="13"/>
      <c r="AQ28" s="13"/>
      <c r="AR28" s="13"/>
      <c r="AS28" s="13"/>
      <c r="AT28" s="13"/>
      <c r="AU28" s="13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3"/>
    </row>
    <row r="29" spans="1:60">
      <c r="A29" s="42"/>
      <c r="B29" s="13"/>
      <c r="C29" s="13"/>
      <c r="D29" s="13"/>
      <c r="E29" s="13"/>
      <c r="F29" s="99"/>
      <c r="G29" s="43"/>
      <c r="H29" s="114"/>
      <c r="I29" s="107"/>
      <c r="J29" s="13"/>
      <c r="K29" s="44"/>
      <c r="L29" s="120"/>
      <c r="M29" s="43"/>
      <c r="N29" s="44"/>
      <c r="O29" s="44"/>
      <c r="P29" s="13"/>
      <c r="Q29" s="16"/>
      <c r="R29" s="127"/>
      <c r="S29" s="127"/>
      <c r="T29" s="13"/>
      <c r="U29" s="13"/>
      <c r="V29" s="10" t="s">
        <v>222</v>
      </c>
      <c r="W29" s="18">
        <v>45001</v>
      </c>
      <c r="X29" s="19">
        <v>13494</v>
      </c>
      <c r="Y29" s="46" t="s">
        <v>563</v>
      </c>
      <c r="Z29" s="18">
        <v>45001</v>
      </c>
      <c r="AA29" s="18">
        <v>45367</v>
      </c>
      <c r="AB29" s="10" t="s">
        <v>100</v>
      </c>
      <c r="AC29" s="10" t="s">
        <v>100</v>
      </c>
      <c r="AD29" s="137">
        <v>0</v>
      </c>
      <c r="AE29" s="137">
        <v>0</v>
      </c>
      <c r="AF29" s="10" t="s">
        <v>100</v>
      </c>
      <c r="AG29" s="10" t="s">
        <v>100</v>
      </c>
      <c r="AH29" s="137">
        <v>0</v>
      </c>
      <c r="AI29" s="143">
        <f t="shared" si="0"/>
        <v>0</v>
      </c>
      <c r="AJ29" s="147" t="s">
        <v>100</v>
      </c>
      <c r="AK29" s="148">
        <v>978424.54</v>
      </c>
      <c r="AL29" s="150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3"/>
    </row>
    <row r="30" spans="1:60">
      <c r="A30" s="42">
        <v>4</v>
      </c>
      <c r="B30" s="13" t="s">
        <v>437</v>
      </c>
      <c r="C30" s="13" t="s">
        <v>174</v>
      </c>
      <c r="D30" s="13" t="s">
        <v>97</v>
      </c>
      <c r="E30" s="13" t="s">
        <v>99</v>
      </c>
      <c r="F30" s="99" t="s">
        <v>175</v>
      </c>
      <c r="G30" s="43">
        <v>12653</v>
      </c>
      <c r="H30" s="114" t="s">
        <v>176</v>
      </c>
      <c r="I30" s="107" t="s">
        <v>172</v>
      </c>
      <c r="J30" s="13" t="s">
        <v>173</v>
      </c>
      <c r="K30" s="44">
        <v>44042</v>
      </c>
      <c r="L30" s="120">
        <v>96699.25</v>
      </c>
      <c r="M30" s="43">
        <v>12856</v>
      </c>
      <c r="N30" s="44">
        <v>44044</v>
      </c>
      <c r="O30" s="44">
        <v>44196</v>
      </c>
      <c r="P30" s="13" t="s">
        <v>410</v>
      </c>
      <c r="Q30" s="16" t="s">
        <v>100</v>
      </c>
      <c r="R30" s="127" t="s">
        <v>100</v>
      </c>
      <c r="S30" s="127" t="s">
        <v>100</v>
      </c>
      <c r="T30" s="13" t="s">
        <v>177</v>
      </c>
      <c r="U30" s="13" t="s">
        <v>100</v>
      </c>
      <c r="V30" s="10" t="s">
        <v>100</v>
      </c>
      <c r="W30" s="10" t="s">
        <v>100</v>
      </c>
      <c r="X30" s="10" t="s">
        <v>100</v>
      </c>
      <c r="Y30" s="37" t="s">
        <v>100</v>
      </c>
      <c r="Z30" s="10" t="s">
        <v>100</v>
      </c>
      <c r="AA30" s="10" t="s">
        <v>100</v>
      </c>
      <c r="AB30" s="10" t="s">
        <v>100</v>
      </c>
      <c r="AC30" s="10" t="s">
        <v>100</v>
      </c>
      <c r="AD30" s="137">
        <v>0</v>
      </c>
      <c r="AE30" s="137">
        <v>0</v>
      </c>
      <c r="AF30" s="10" t="s">
        <v>100</v>
      </c>
      <c r="AG30" s="10" t="s">
        <v>100</v>
      </c>
      <c r="AH30" s="137">
        <v>0</v>
      </c>
      <c r="AI30" s="143">
        <f t="shared" si="0"/>
        <v>96699.25</v>
      </c>
      <c r="AJ30" s="147">
        <f>13537.9+19339.85+19339.85+19339.85+1932.87+1445.36+19339.85+1621.77+411.38+646.82+2033.15</f>
        <v>98988.650000000009</v>
      </c>
      <c r="AK30" s="148">
        <v>0</v>
      </c>
      <c r="AL30" s="150">
        <f>AJ30+AJ33+AJ34+AK34</f>
        <v>748543.04</v>
      </c>
      <c r="AM30" s="13" t="s">
        <v>100</v>
      </c>
      <c r="AN30" s="13" t="s">
        <v>100</v>
      </c>
      <c r="AO30" s="13" t="s">
        <v>100</v>
      </c>
      <c r="AP30" s="13" t="s">
        <v>100</v>
      </c>
      <c r="AQ30" s="13" t="s">
        <v>100</v>
      </c>
      <c r="AR30" s="13" t="s">
        <v>100</v>
      </c>
      <c r="AS30" s="13" t="s">
        <v>100</v>
      </c>
      <c r="AT30" s="13" t="s">
        <v>100</v>
      </c>
      <c r="AU30" s="13" t="s">
        <v>100</v>
      </c>
      <c r="AV30" s="14" t="s">
        <v>100</v>
      </c>
      <c r="AW30" s="14" t="s">
        <v>100</v>
      </c>
      <c r="AX30" s="14" t="s">
        <v>100</v>
      </c>
      <c r="AY30" s="14" t="s">
        <v>100</v>
      </c>
      <c r="AZ30" s="14" t="s">
        <v>100</v>
      </c>
      <c r="BA30" s="14" t="s">
        <v>100</v>
      </c>
      <c r="BB30" s="14" t="s">
        <v>100</v>
      </c>
      <c r="BC30" s="14" t="s">
        <v>100</v>
      </c>
      <c r="BD30" s="14" t="s">
        <v>100</v>
      </c>
      <c r="BE30" s="14" t="s">
        <v>100</v>
      </c>
      <c r="BF30" s="14" t="s">
        <v>100</v>
      </c>
      <c r="BG30" s="14" t="s">
        <v>100</v>
      </c>
      <c r="BH30" s="13" t="s">
        <v>100</v>
      </c>
    </row>
    <row r="31" spans="1:60">
      <c r="A31" s="42"/>
      <c r="B31" s="13"/>
      <c r="C31" s="13"/>
      <c r="D31" s="13"/>
      <c r="E31" s="13"/>
      <c r="F31" s="99"/>
      <c r="G31" s="43"/>
      <c r="H31" s="114"/>
      <c r="I31" s="107"/>
      <c r="J31" s="13"/>
      <c r="K31" s="44"/>
      <c r="L31" s="120"/>
      <c r="M31" s="43"/>
      <c r="N31" s="44"/>
      <c r="O31" s="44"/>
      <c r="P31" s="13"/>
      <c r="Q31" s="16"/>
      <c r="R31" s="127"/>
      <c r="S31" s="127"/>
      <c r="T31" s="13"/>
      <c r="U31" s="13"/>
      <c r="V31" s="10" t="s">
        <v>101</v>
      </c>
      <c r="W31" s="10">
        <v>44188</v>
      </c>
      <c r="X31" s="11" t="s">
        <v>227</v>
      </c>
      <c r="Y31" s="37" t="s">
        <v>207</v>
      </c>
      <c r="Z31" s="10">
        <v>44197</v>
      </c>
      <c r="AA31" s="10">
        <v>44347</v>
      </c>
      <c r="AB31" s="10" t="s">
        <v>100</v>
      </c>
      <c r="AC31" s="10" t="s">
        <v>100</v>
      </c>
      <c r="AD31" s="137">
        <v>0</v>
      </c>
      <c r="AE31" s="137">
        <v>0</v>
      </c>
      <c r="AF31" s="10" t="s">
        <v>100</v>
      </c>
      <c r="AG31" s="10" t="s">
        <v>100</v>
      </c>
      <c r="AH31" s="137">
        <v>0</v>
      </c>
      <c r="AI31" s="143">
        <f t="shared" si="0"/>
        <v>0</v>
      </c>
      <c r="AJ31" s="147">
        <v>0</v>
      </c>
      <c r="AK31" s="148">
        <v>0</v>
      </c>
      <c r="AL31" s="150"/>
      <c r="AM31" s="13"/>
      <c r="AN31" s="13"/>
      <c r="AO31" s="13"/>
      <c r="AP31" s="13"/>
      <c r="AQ31" s="13"/>
      <c r="AR31" s="13"/>
      <c r="AS31" s="13"/>
      <c r="AT31" s="13"/>
      <c r="AU31" s="13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3"/>
    </row>
    <row r="32" spans="1:60">
      <c r="A32" s="42"/>
      <c r="B32" s="13"/>
      <c r="C32" s="13"/>
      <c r="D32" s="13"/>
      <c r="E32" s="13"/>
      <c r="F32" s="99"/>
      <c r="G32" s="43"/>
      <c r="H32" s="114"/>
      <c r="I32" s="107"/>
      <c r="J32" s="13"/>
      <c r="K32" s="44"/>
      <c r="L32" s="120"/>
      <c r="M32" s="43"/>
      <c r="N32" s="44"/>
      <c r="O32" s="44"/>
      <c r="P32" s="13"/>
      <c r="Q32" s="16"/>
      <c r="R32" s="127"/>
      <c r="S32" s="127"/>
      <c r="T32" s="13"/>
      <c r="U32" s="13"/>
      <c r="V32" s="10" t="s">
        <v>103</v>
      </c>
      <c r="W32" s="10">
        <v>44348</v>
      </c>
      <c r="X32" s="11" t="s">
        <v>267</v>
      </c>
      <c r="Y32" s="37" t="s">
        <v>268</v>
      </c>
      <c r="Z32" s="10">
        <v>44348</v>
      </c>
      <c r="AA32" s="10">
        <v>44501</v>
      </c>
      <c r="AB32" s="10" t="s">
        <v>100</v>
      </c>
      <c r="AC32" s="10" t="s">
        <v>100</v>
      </c>
      <c r="AD32" s="137">
        <v>0</v>
      </c>
      <c r="AE32" s="137">
        <v>0</v>
      </c>
      <c r="AF32" s="10" t="s">
        <v>100</v>
      </c>
      <c r="AG32" s="10" t="s">
        <v>100</v>
      </c>
      <c r="AH32" s="137">
        <v>0</v>
      </c>
      <c r="AI32" s="143">
        <f t="shared" si="0"/>
        <v>0</v>
      </c>
      <c r="AJ32" s="147">
        <v>0</v>
      </c>
      <c r="AK32" s="148">
        <v>0</v>
      </c>
      <c r="AL32" s="150"/>
      <c r="AM32" s="13"/>
      <c r="AN32" s="13"/>
      <c r="AO32" s="13"/>
      <c r="AP32" s="13"/>
      <c r="AQ32" s="13"/>
      <c r="AR32" s="13"/>
      <c r="AS32" s="13"/>
      <c r="AT32" s="13"/>
      <c r="AU32" s="13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3"/>
    </row>
    <row r="33" spans="1:60">
      <c r="A33" s="42"/>
      <c r="B33" s="13"/>
      <c r="C33" s="13"/>
      <c r="D33" s="13"/>
      <c r="E33" s="13"/>
      <c r="F33" s="99"/>
      <c r="G33" s="43"/>
      <c r="H33" s="114"/>
      <c r="I33" s="107"/>
      <c r="J33" s="13"/>
      <c r="K33" s="44"/>
      <c r="L33" s="120"/>
      <c r="M33" s="43"/>
      <c r="N33" s="44"/>
      <c r="O33" s="44"/>
      <c r="P33" s="13"/>
      <c r="Q33" s="16"/>
      <c r="R33" s="127"/>
      <c r="S33" s="127"/>
      <c r="T33" s="13"/>
      <c r="U33" s="13"/>
      <c r="V33" s="10" t="s">
        <v>104</v>
      </c>
      <c r="W33" s="10">
        <v>44490</v>
      </c>
      <c r="X33" s="11" t="s">
        <v>245</v>
      </c>
      <c r="Y33" s="37" t="s">
        <v>269</v>
      </c>
      <c r="Z33" s="10">
        <v>44501</v>
      </c>
      <c r="AA33" s="10">
        <v>44681</v>
      </c>
      <c r="AB33" s="10" t="s">
        <v>100</v>
      </c>
      <c r="AC33" s="10" t="s">
        <v>100</v>
      </c>
      <c r="AD33" s="137">
        <v>0</v>
      </c>
      <c r="AE33" s="137">
        <v>0</v>
      </c>
      <c r="AF33" s="10" t="s">
        <v>100</v>
      </c>
      <c r="AG33" s="10" t="s">
        <v>100</v>
      </c>
      <c r="AH33" s="137">
        <v>0</v>
      </c>
      <c r="AI33" s="143">
        <f t="shared" si="0"/>
        <v>0</v>
      </c>
      <c r="AJ33" s="147">
        <v>252713.12</v>
      </c>
      <c r="AK33" s="148">
        <v>0</v>
      </c>
      <c r="AL33" s="150"/>
      <c r="AM33" s="13"/>
      <c r="AN33" s="13"/>
      <c r="AO33" s="13"/>
      <c r="AP33" s="13"/>
      <c r="AQ33" s="13"/>
      <c r="AR33" s="13"/>
      <c r="AS33" s="13"/>
      <c r="AT33" s="13"/>
      <c r="AU33" s="13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3"/>
    </row>
    <row r="34" spans="1:60">
      <c r="A34" s="42"/>
      <c r="B34" s="13"/>
      <c r="C34" s="13"/>
      <c r="D34" s="13"/>
      <c r="E34" s="13"/>
      <c r="F34" s="99"/>
      <c r="G34" s="43"/>
      <c r="H34" s="114"/>
      <c r="I34" s="107"/>
      <c r="J34" s="13"/>
      <c r="K34" s="44"/>
      <c r="L34" s="120"/>
      <c r="M34" s="43"/>
      <c r="N34" s="44"/>
      <c r="O34" s="44"/>
      <c r="P34" s="13"/>
      <c r="Q34" s="16"/>
      <c r="R34" s="127"/>
      <c r="S34" s="127"/>
      <c r="T34" s="13"/>
      <c r="U34" s="13"/>
      <c r="V34" s="10" t="s">
        <v>105</v>
      </c>
      <c r="W34" s="10">
        <v>44678</v>
      </c>
      <c r="X34" s="11" t="s">
        <v>270</v>
      </c>
      <c r="Y34" s="46" t="s">
        <v>223</v>
      </c>
      <c r="Z34" s="10">
        <v>44682</v>
      </c>
      <c r="AA34" s="10">
        <v>44865</v>
      </c>
      <c r="AB34" s="10" t="s">
        <v>100</v>
      </c>
      <c r="AC34" s="10" t="s">
        <v>100</v>
      </c>
      <c r="AD34" s="137">
        <v>0</v>
      </c>
      <c r="AE34" s="137">
        <v>0</v>
      </c>
      <c r="AF34" s="10" t="s">
        <v>100</v>
      </c>
      <c r="AG34" s="10" t="s">
        <v>100</v>
      </c>
      <c r="AH34" s="137">
        <v>0</v>
      </c>
      <c r="AI34" s="143">
        <f t="shared" si="0"/>
        <v>0</v>
      </c>
      <c r="AJ34" s="147">
        <v>270456.77</v>
      </c>
      <c r="AK34" s="148">
        <v>126384.5</v>
      </c>
      <c r="AL34" s="150"/>
      <c r="AM34" s="13"/>
      <c r="AN34" s="13"/>
      <c r="AO34" s="13"/>
      <c r="AP34" s="13"/>
      <c r="AQ34" s="13"/>
      <c r="AR34" s="13"/>
      <c r="AS34" s="13"/>
      <c r="AT34" s="13"/>
      <c r="AU34" s="13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3"/>
    </row>
    <row r="35" spans="1:60">
      <c r="A35" s="42">
        <v>5</v>
      </c>
      <c r="B35" s="13" t="s">
        <v>438</v>
      </c>
      <c r="C35" s="13" t="s">
        <v>174</v>
      </c>
      <c r="D35" s="13" t="s">
        <v>97</v>
      </c>
      <c r="E35" s="13" t="s">
        <v>99</v>
      </c>
      <c r="F35" s="99" t="s">
        <v>175</v>
      </c>
      <c r="G35" s="43">
        <v>12653</v>
      </c>
      <c r="H35" s="114" t="s">
        <v>179</v>
      </c>
      <c r="I35" s="107" t="s">
        <v>172</v>
      </c>
      <c r="J35" s="13" t="s">
        <v>173</v>
      </c>
      <c r="K35" s="44">
        <v>44074</v>
      </c>
      <c r="L35" s="120">
        <v>72083.360000000001</v>
      </c>
      <c r="M35" s="43">
        <v>12873</v>
      </c>
      <c r="N35" s="44">
        <v>44075</v>
      </c>
      <c r="O35" s="44">
        <v>44196</v>
      </c>
      <c r="P35" s="13" t="s">
        <v>410</v>
      </c>
      <c r="Q35" s="16" t="s">
        <v>100</v>
      </c>
      <c r="R35" s="127" t="s">
        <v>100</v>
      </c>
      <c r="S35" s="127" t="s">
        <v>100</v>
      </c>
      <c r="T35" s="13" t="s">
        <v>177</v>
      </c>
      <c r="U35" s="13" t="s">
        <v>100</v>
      </c>
      <c r="V35" s="10" t="s">
        <v>100</v>
      </c>
      <c r="W35" s="10" t="s">
        <v>100</v>
      </c>
      <c r="X35" s="10" t="s">
        <v>100</v>
      </c>
      <c r="Y35" s="37" t="s">
        <v>100</v>
      </c>
      <c r="Z35" s="10" t="s">
        <v>100</v>
      </c>
      <c r="AA35" s="10" t="s">
        <v>100</v>
      </c>
      <c r="AB35" s="10" t="s">
        <v>100</v>
      </c>
      <c r="AC35" s="10" t="s">
        <v>100</v>
      </c>
      <c r="AD35" s="137">
        <v>0</v>
      </c>
      <c r="AE35" s="137">
        <v>0</v>
      </c>
      <c r="AF35" s="10" t="s">
        <v>100</v>
      </c>
      <c r="AG35" s="10" t="s">
        <v>100</v>
      </c>
      <c r="AH35" s="137">
        <v>0</v>
      </c>
      <c r="AI35" s="143">
        <f t="shared" si="0"/>
        <v>72083.360000000001</v>
      </c>
      <c r="AJ35" s="147">
        <f>18020.84+6398.95+18020.84+18020.84+18020.84</f>
        <v>78482.31</v>
      </c>
      <c r="AK35" s="148">
        <v>0</v>
      </c>
      <c r="AL35" s="150">
        <f>AJ35+AJ38+AJ41+AK41</f>
        <v>645980.69999999995</v>
      </c>
      <c r="AM35" s="13" t="s">
        <v>100</v>
      </c>
      <c r="AN35" s="13" t="s">
        <v>100</v>
      </c>
      <c r="AO35" s="13" t="s">
        <v>100</v>
      </c>
      <c r="AP35" s="13" t="s">
        <v>100</v>
      </c>
      <c r="AQ35" s="13" t="s">
        <v>100</v>
      </c>
      <c r="AR35" s="13" t="s">
        <v>100</v>
      </c>
      <c r="AS35" s="13" t="s">
        <v>100</v>
      </c>
      <c r="AT35" s="13" t="s">
        <v>100</v>
      </c>
      <c r="AU35" s="13" t="s">
        <v>100</v>
      </c>
      <c r="AV35" s="14" t="s">
        <v>100</v>
      </c>
      <c r="AW35" s="14" t="s">
        <v>100</v>
      </c>
      <c r="AX35" s="14" t="s">
        <v>100</v>
      </c>
      <c r="AY35" s="14" t="s">
        <v>100</v>
      </c>
      <c r="AZ35" s="14" t="s">
        <v>100</v>
      </c>
      <c r="BA35" s="14" t="s">
        <v>100</v>
      </c>
      <c r="BB35" s="14" t="s">
        <v>100</v>
      </c>
      <c r="BC35" s="14" t="s">
        <v>100</v>
      </c>
      <c r="BD35" s="14" t="s">
        <v>100</v>
      </c>
      <c r="BE35" s="14" t="s">
        <v>100</v>
      </c>
      <c r="BF35" s="14" t="s">
        <v>100</v>
      </c>
      <c r="BG35" s="14" t="s">
        <v>100</v>
      </c>
      <c r="BH35" s="13" t="s">
        <v>100</v>
      </c>
    </row>
    <row r="36" spans="1:60">
      <c r="A36" s="42"/>
      <c r="B36" s="13"/>
      <c r="C36" s="13"/>
      <c r="D36" s="13"/>
      <c r="E36" s="13"/>
      <c r="F36" s="99"/>
      <c r="G36" s="43"/>
      <c r="H36" s="114"/>
      <c r="I36" s="107"/>
      <c r="J36" s="13"/>
      <c r="K36" s="44"/>
      <c r="L36" s="120"/>
      <c r="M36" s="43"/>
      <c r="N36" s="44"/>
      <c r="O36" s="44"/>
      <c r="P36" s="13"/>
      <c r="Q36" s="16"/>
      <c r="R36" s="127"/>
      <c r="S36" s="127"/>
      <c r="T36" s="13"/>
      <c r="U36" s="13"/>
      <c r="V36" s="10" t="s">
        <v>101</v>
      </c>
      <c r="W36" s="10">
        <v>44188</v>
      </c>
      <c r="X36" s="11" t="s">
        <v>227</v>
      </c>
      <c r="Y36" s="37" t="s">
        <v>206</v>
      </c>
      <c r="Z36" s="10">
        <v>44197</v>
      </c>
      <c r="AA36" s="10">
        <v>44316</v>
      </c>
      <c r="AB36" s="10" t="s">
        <v>100</v>
      </c>
      <c r="AC36" s="10" t="s">
        <v>100</v>
      </c>
      <c r="AD36" s="137">
        <v>0</v>
      </c>
      <c r="AE36" s="137">
        <v>0</v>
      </c>
      <c r="AF36" s="10" t="s">
        <v>100</v>
      </c>
      <c r="AG36" s="10" t="s">
        <v>100</v>
      </c>
      <c r="AH36" s="137">
        <v>0</v>
      </c>
      <c r="AI36" s="143">
        <f t="shared" si="0"/>
        <v>0</v>
      </c>
      <c r="AJ36" s="147">
        <v>0</v>
      </c>
      <c r="AK36" s="148">
        <v>0</v>
      </c>
      <c r="AL36" s="150"/>
      <c r="AM36" s="13"/>
      <c r="AN36" s="13"/>
      <c r="AO36" s="13"/>
      <c r="AP36" s="13"/>
      <c r="AQ36" s="13"/>
      <c r="AR36" s="13"/>
      <c r="AS36" s="13"/>
      <c r="AT36" s="13"/>
      <c r="AU36" s="13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3"/>
    </row>
    <row r="37" spans="1:60">
      <c r="A37" s="42"/>
      <c r="B37" s="13"/>
      <c r="C37" s="13"/>
      <c r="D37" s="13"/>
      <c r="E37" s="13"/>
      <c r="F37" s="99"/>
      <c r="G37" s="43"/>
      <c r="H37" s="114"/>
      <c r="I37" s="107"/>
      <c r="J37" s="13"/>
      <c r="K37" s="44"/>
      <c r="L37" s="120"/>
      <c r="M37" s="43"/>
      <c r="N37" s="44"/>
      <c r="O37" s="44"/>
      <c r="P37" s="13"/>
      <c r="Q37" s="16"/>
      <c r="R37" s="127"/>
      <c r="S37" s="127"/>
      <c r="T37" s="13"/>
      <c r="U37" s="13"/>
      <c r="V37" s="10" t="s">
        <v>103</v>
      </c>
      <c r="W37" s="10">
        <v>44314</v>
      </c>
      <c r="X37" s="11" t="s">
        <v>229</v>
      </c>
      <c r="Y37" s="37" t="s">
        <v>219</v>
      </c>
      <c r="Z37" s="10">
        <v>44317</v>
      </c>
      <c r="AA37" s="10">
        <v>44377</v>
      </c>
      <c r="AB37" s="10" t="s">
        <v>100</v>
      </c>
      <c r="AC37" s="10" t="s">
        <v>100</v>
      </c>
      <c r="AD37" s="137">
        <v>0</v>
      </c>
      <c r="AE37" s="137">
        <v>0</v>
      </c>
      <c r="AF37" s="10" t="s">
        <v>100</v>
      </c>
      <c r="AG37" s="10" t="s">
        <v>100</v>
      </c>
      <c r="AH37" s="137">
        <v>0</v>
      </c>
      <c r="AI37" s="143">
        <f t="shared" si="0"/>
        <v>0</v>
      </c>
      <c r="AJ37" s="147">
        <v>0</v>
      </c>
      <c r="AK37" s="148">
        <v>0</v>
      </c>
      <c r="AL37" s="150"/>
      <c r="AM37" s="13"/>
      <c r="AN37" s="13"/>
      <c r="AO37" s="13"/>
      <c r="AP37" s="13"/>
      <c r="AQ37" s="13"/>
      <c r="AR37" s="13"/>
      <c r="AS37" s="13"/>
      <c r="AT37" s="13"/>
      <c r="AU37" s="13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3"/>
    </row>
    <row r="38" spans="1:60">
      <c r="A38" s="42"/>
      <c r="B38" s="13"/>
      <c r="C38" s="13"/>
      <c r="D38" s="13"/>
      <c r="E38" s="13"/>
      <c r="F38" s="99"/>
      <c r="G38" s="43"/>
      <c r="H38" s="114"/>
      <c r="I38" s="107"/>
      <c r="J38" s="13"/>
      <c r="K38" s="44"/>
      <c r="L38" s="120"/>
      <c r="M38" s="43"/>
      <c r="N38" s="44"/>
      <c r="O38" s="44"/>
      <c r="P38" s="13"/>
      <c r="Q38" s="16"/>
      <c r="R38" s="127"/>
      <c r="S38" s="127"/>
      <c r="T38" s="13"/>
      <c r="U38" s="13"/>
      <c r="V38" s="10" t="s">
        <v>104</v>
      </c>
      <c r="W38" s="10">
        <v>44372</v>
      </c>
      <c r="X38" s="11" t="s">
        <v>231</v>
      </c>
      <c r="Y38" s="37" t="s">
        <v>230</v>
      </c>
      <c r="Z38" s="10">
        <v>44378</v>
      </c>
      <c r="AA38" s="10">
        <v>44561</v>
      </c>
      <c r="AB38" s="10" t="s">
        <v>100</v>
      </c>
      <c r="AC38" s="10" t="s">
        <v>100</v>
      </c>
      <c r="AD38" s="137">
        <v>0</v>
      </c>
      <c r="AE38" s="137">
        <v>0</v>
      </c>
      <c r="AF38" s="10" t="s">
        <v>100</v>
      </c>
      <c r="AG38" s="10" t="s">
        <v>100</v>
      </c>
      <c r="AH38" s="137">
        <v>0</v>
      </c>
      <c r="AI38" s="143">
        <f t="shared" si="0"/>
        <v>0</v>
      </c>
      <c r="AJ38" s="147">
        <v>215701.74</v>
      </c>
      <c r="AK38" s="148">
        <v>0</v>
      </c>
      <c r="AL38" s="150"/>
      <c r="AM38" s="13"/>
      <c r="AN38" s="13"/>
      <c r="AO38" s="13"/>
      <c r="AP38" s="13"/>
      <c r="AQ38" s="13"/>
      <c r="AR38" s="13"/>
      <c r="AS38" s="13"/>
      <c r="AT38" s="13"/>
      <c r="AU38" s="13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3"/>
    </row>
    <row r="39" spans="1:60">
      <c r="A39" s="42"/>
      <c r="B39" s="13"/>
      <c r="C39" s="13"/>
      <c r="D39" s="13"/>
      <c r="E39" s="13"/>
      <c r="F39" s="99"/>
      <c r="G39" s="43"/>
      <c r="H39" s="114"/>
      <c r="I39" s="107"/>
      <c r="J39" s="13"/>
      <c r="K39" s="44"/>
      <c r="L39" s="120"/>
      <c r="M39" s="43"/>
      <c r="N39" s="44"/>
      <c r="O39" s="44"/>
      <c r="P39" s="13"/>
      <c r="Q39" s="16"/>
      <c r="R39" s="127"/>
      <c r="S39" s="127"/>
      <c r="T39" s="13"/>
      <c r="U39" s="13"/>
      <c r="V39" s="10" t="s">
        <v>105</v>
      </c>
      <c r="W39" s="10">
        <v>44551</v>
      </c>
      <c r="X39" s="11" t="s">
        <v>276</v>
      </c>
      <c r="Y39" s="37" t="s">
        <v>263</v>
      </c>
      <c r="Z39" s="10">
        <v>44562</v>
      </c>
      <c r="AA39" s="10">
        <v>44742</v>
      </c>
      <c r="AB39" s="10" t="s">
        <v>100</v>
      </c>
      <c r="AC39" s="10" t="s">
        <v>100</v>
      </c>
      <c r="AD39" s="137">
        <v>0</v>
      </c>
      <c r="AE39" s="137">
        <v>0</v>
      </c>
      <c r="AF39" s="10" t="s">
        <v>100</v>
      </c>
      <c r="AG39" s="10" t="s">
        <v>100</v>
      </c>
      <c r="AH39" s="137">
        <v>0</v>
      </c>
      <c r="AI39" s="143">
        <f t="shared" si="0"/>
        <v>0</v>
      </c>
      <c r="AJ39" s="147">
        <v>0</v>
      </c>
      <c r="AK39" s="148">
        <v>0</v>
      </c>
      <c r="AL39" s="150"/>
      <c r="AM39" s="13"/>
      <c r="AN39" s="13"/>
      <c r="AO39" s="13"/>
      <c r="AP39" s="13"/>
      <c r="AQ39" s="13"/>
      <c r="AR39" s="13"/>
      <c r="AS39" s="13"/>
      <c r="AT39" s="13"/>
      <c r="AU39" s="13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3"/>
    </row>
    <row r="40" spans="1:60">
      <c r="A40" s="42"/>
      <c r="B40" s="13"/>
      <c r="C40" s="13"/>
      <c r="D40" s="13"/>
      <c r="E40" s="13"/>
      <c r="F40" s="99"/>
      <c r="G40" s="43"/>
      <c r="H40" s="114"/>
      <c r="I40" s="107"/>
      <c r="J40" s="13"/>
      <c r="K40" s="44"/>
      <c r="L40" s="120"/>
      <c r="M40" s="43"/>
      <c r="N40" s="44"/>
      <c r="O40" s="44"/>
      <c r="P40" s="13"/>
      <c r="Q40" s="16"/>
      <c r="R40" s="127"/>
      <c r="S40" s="127"/>
      <c r="T40" s="13"/>
      <c r="U40" s="13"/>
      <c r="V40" s="10" t="s">
        <v>222</v>
      </c>
      <c r="W40" s="10">
        <v>44736</v>
      </c>
      <c r="X40" s="11" t="s">
        <v>278</v>
      </c>
      <c r="Y40" s="37" t="s">
        <v>272</v>
      </c>
      <c r="Z40" s="10">
        <v>44743</v>
      </c>
      <c r="AA40" s="10">
        <v>44926</v>
      </c>
      <c r="AB40" s="10" t="s">
        <v>100</v>
      </c>
      <c r="AC40" s="10" t="s">
        <v>100</v>
      </c>
      <c r="AD40" s="137">
        <v>0</v>
      </c>
      <c r="AE40" s="137">
        <v>0</v>
      </c>
      <c r="AF40" s="10" t="s">
        <v>100</v>
      </c>
      <c r="AG40" s="10" t="s">
        <v>100</v>
      </c>
      <c r="AH40" s="137">
        <v>0</v>
      </c>
      <c r="AI40" s="143">
        <f t="shared" si="0"/>
        <v>0</v>
      </c>
      <c r="AJ40" s="147">
        <v>0</v>
      </c>
      <c r="AK40" s="148">
        <v>0</v>
      </c>
      <c r="AL40" s="150"/>
      <c r="AM40" s="13"/>
      <c r="AN40" s="13"/>
      <c r="AO40" s="13"/>
      <c r="AP40" s="13"/>
      <c r="AQ40" s="13"/>
      <c r="AR40" s="13"/>
      <c r="AS40" s="13"/>
      <c r="AT40" s="13"/>
      <c r="AU40" s="13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3"/>
    </row>
    <row r="41" spans="1:60">
      <c r="A41" s="42"/>
      <c r="B41" s="13"/>
      <c r="C41" s="13"/>
      <c r="D41" s="13"/>
      <c r="E41" s="13"/>
      <c r="F41" s="99"/>
      <c r="G41" s="43"/>
      <c r="H41" s="114"/>
      <c r="I41" s="107"/>
      <c r="J41" s="13"/>
      <c r="K41" s="44"/>
      <c r="L41" s="120"/>
      <c r="M41" s="43"/>
      <c r="N41" s="44"/>
      <c r="O41" s="44"/>
      <c r="P41" s="13"/>
      <c r="Q41" s="16"/>
      <c r="R41" s="127"/>
      <c r="S41" s="127"/>
      <c r="T41" s="13"/>
      <c r="U41" s="13"/>
      <c r="V41" s="10" t="s">
        <v>224</v>
      </c>
      <c r="W41" s="10">
        <v>44895</v>
      </c>
      <c r="X41" s="11" t="s">
        <v>286</v>
      </c>
      <c r="Y41" s="37" t="s">
        <v>287</v>
      </c>
      <c r="Z41" s="10">
        <v>44895</v>
      </c>
      <c r="AA41" s="10">
        <v>44926</v>
      </c>
      <c r="AB41" s="10" t="s">
        <v>100</v>
      </c>
      <c r="AC41" s="10" t="s">
        <v>100</v>
      </c>
      <c r="AD41" s="137">
        <v>0</v>
      </c>
      <c r="AE41" s="137">
        <v>0</v>
      </c>
      <c r="AF41" s="10" t="s">
        <v>100</v>
      </c>
      <c r="AG41" s="10" t="s">
        <v>100</v>
      </c>
      <c r="AH41" s="137">
        <v>0</v>
      </c>
      <c r="AI41" s="143">
        <f t="shared" si="0"/>
        <v>0</v>
      </c>
      <c r="AJ41" s="147">
        <v>233168.06</v>
      </c>
      <c r="AK41" s="148">
        <v>118628.59</v>
      </c>
      <c r="AL41" s="150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3"/>
    </row>
    <row r="42" spans="1:60" s="22" customFormat="1">
      <c r="A42" s="42">
        <v>6</v>
      </c>
      <c r="B42" s="13" t="s">
        <v>439</v>
      </c>
      <c r="C42" s="13" t="s">
        <v>174</v>
      </c>
      <c r="D42" s="13" t="s">
        <v>97</v>
      </c>
      <c r="E42" s="13" t="s">
        <v>99</v>
      </c>
      <c r="F42" s="99" t="s">
        <v>175</v>
      </c>
      <c r="G42" s="14">
        <v>12653</v>
      </c>
      <c r="H42" s="114" t="s">
        <v>178</v>
      </c>
      <c r="I42" s="107" t="s">
        <v>172</v>
      </c>
      <c r="J42" s="13" t="s">
        <v>173</v>
      </c>
      <c r="K42" s="44">
        <v>44097</v>
      </c>
      <c r="L42" s="120">
        <v>53338.05</v>
      </c>
      <c r="M42" s="43">
        <v>12892</v>
      </c>
      <c r="N42" s="44">
        <v>44105</v>
      </c>
      <c r="O42" s="44">
        <v>44196</v>
      </c>
      <c r="P42" s="13" t="s">
        <v>410</v>
      </c>
      <c r="Q42" s="16" t="s">
        <v>100</v>
      </c>
      <c r="R42" s="127" t="s">
        <v>100</v>
      </c>
      <c r="S42" s="127" t="s">
        <v>100</v>
      </c>
      <c r="T42" s="13" t="s">
        <v>177</v>
      </c>
      <c r="U42" s="13" t="s">
        <v>100</v>
      </c>
      <c r="V42" s="10" t="s">
        <v>100</v>
      </c>
      <c r="W42" s="10" t="s">
        <v>100</v>
      </c>
      <c r="X42" s="10" t="s">
        <v>100</v>
      </c>
      <c r="Y42" s="37" t="s">
        <v>100</v>
      </c>
      <c r="Z42" s="10" t="s">
        <v>100</v>
      </c>
      <c r="AA42" s="10" t="s">
        <v>100</v>
      </c>
      <c r="AB42" s="23" t="s">
        <v>100</v>
      </c>
      <c r="AC42" s="23" t="s">
        <v>100</v>
      </c>
      <c r="AD42" s="137">
        <v>0</v>
      </c>
      <c r="AE42" s="137">
        <v>0</v>
      </c>
      <c r="AF42" s="10" t="s">
        <v>100</v>
      </c>
      <c r="AG42" s="10" t="s">
        <v>100</v>
      </c>
      <c r="AH42" s="137">
        <v>0</v>
      </c>
      <c r="AI42" s="143">
        <f t="shared" si="0"/>
        <v>53338.05</v>
      </c>
      <c r="AJ42" s="147">
        <v>26910.26</v>
      </c>
      <c r="AK42" s="148">
        <v>0</v>
      </c>
      <c r="AL42" s="150">
        <f>AJ42+AJ43+AJ45+AJ48+AK48</f>
        <v>613548.05000000005</v>
      </c>
      <c r="AM42" s="13" t="s">
        <v>100</v>
      </c>
      <c r="AN42" s="13" t="s">
        <v>100</v>
      </c>
      <c r="AO42" s="13" t="s">
        <v>100</v>
      </c>
      <c r="AP42" s="13" t="s">
        <v>100</v>
      </c>
      <c r="AQ42" s="13" t="s">
        <v>100</v>
      </c>
      <c r="AR42" s="13" t="s">
        <v>100</v>
      </c>
      <c r="AS42" s="13" t="s">
        <v>100</v>
      </c>
      <c r="AT42" s="13" t="s">
        <v>100</v>
      </c>
      <c r="AU42" s="13" t="s">
        <v>100</v>
      </c>
      <c r="AV42" s="13" t="s">
        <v>100</v>
      </c>
      <c r="AW42" s="13" t="s">
        <v>100</v>
      </c>
      <c r="AX42" s="13" t="s">
        <v>100</v>
      </c>
      <c r="AY42" s="13" t="s">
        <v>100</v>
      </c>
      <c r="AZ42" s="13" t="s">
        <v>100</v>
      </c>
      <c r="BA42" s="13" t="s">
        <v>100</v>
      </c>
      <c r="BB42" s="13" t="s">
        <v>100</v>
      </c>
      <c r="BC42" s="13" t="s">
        <v>100</v>
      </c>
      <c r="BD42" s="13" t="s">
        <v>100</v>
      </c>
      <c r="BE42" s="13" t="s">
        <v>100</v>
      </c>
      <c r="BF42" s="13" t="s">
        <v>100</v>
      </c>
      <c r="BG42" s="13" t="s">
        <v>100</v>
      </c>
      <c r="BH42" s="13" t="s">
        <v>100</v>
      </c>
    </row>
    <row r="43" spans="1:60" s="22" customFormat="1">
      <c r="A43" s="42"/>
      <c r="B43" s="13"/>
      <c r="C43" s="13"/>
      <c r="D43" s="13"/>
      <c r="E43" s="13"/>
      <c r="F43" s="99"/>
      <c r="G43" s="14"/>
      <c r="H43" s="114"/>
      <c r="I43" s="107"/>
      <c r="J43" s="13"/>
      <c r="K43" s="44"/>
      <c r="L43" s="120"/>
      <c r="M43" s="43"/>
      <c r="N43" s="44"/>
      <c r="O43" s="44"/>
      <c r="P43" s="13"/>
      <c r="Q43" s="16"/>
      <c r="R43" s="127"/>
      <c r="S43" s="127"/>
      <c r="T43" s="13"/>
      <c r="U43" s="13"/>
      <c r="V43" s="10" t="s">
        <v>101</v>
      </c>
      <c r="W43" s="10">
        <v>44188</v>
      </c>
      <c r="X43" s="11" t="s">
        <v>227</v>
      </c>
      <c r="Y43" s="37" t="s">
        <v>228</v>
      </c>
      <c r="Z43" s="10">
        <v>44197</v>
      </c>
      <c r="AA43" s="10">
        <v>44286</v>
      </c>
      <c r="AB43" s="23" t="s">
        <v>100</v>
      </c>
      <c r="AC43" s="23" t="s">
        <v>100</v>
      </c>
      <c r="AD43" s="137">
        <v>0</v>
      </c>
      <c r="AE43" s="137">
        <v>0</v>
      </c>
      <c r="AF43" s="10" t="s">
        <v>100</v>
      </c>
      <c r="AG43" s="10" t="s">
        <v>100</v>
      </c>
      <c r="AH43" s="137">
        <v>0</v>
      </c>
      <c r="AI43" s="143">
        <f t="shared" si="0"/>
        <v>0</v>
      </c>
      <c r="AJ43" s="147">
        <v>0</v>
      </c>
      <c r="AK43" s="148">
        <v>0</v>
      </c>
      <c r="AL43" s="150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s="22" customFormat="1">
      <c r="A44" s="42"/>
      <c r="B44" s="13"/>
      <c r="C44" s="13"/>
      <c r="D44" s="13"/>
      <c r="E44" s="13"/>
      <c r="F44" s="99"/>
      <c r="G44" s="14"/>
      <c r="H44" s="114"/>
      <c r="I44" s="107"/>
      <c r="J44" s="13"/>
      <c r="K44" s="44"/>
      <c r="L44" s="120"/>
      <c r="M44" s="43"/>
      <c r="N44" s="44"/>
      <c r="O44" s="44"/>
      <c r="P44" s="13"/>
      <c r="Q44" s="16"/>
      <c r="R44" s="127"/>
      <c r="S44" s="127"/>
      <c r="T44" s="13"/>
      <c r="U44" s="13"/>
      <c r="V44" s="10" t="s">
        <v>103</v>
      </c>
      <c r="W44" s="10">
        <v>44284</v>
      </c>
      <c r="X44" s="11" t="s">
        <v>232</v>
      </c>
      <c r="Y44" s="37" t="s">
        <v>219</v>
      </c>
      <c r="Z44" s="10">
        <v>44287</v>
      </c>
      <c r="AA44" s="10">
        <v>44377</v>
      </c>
      <c r="AB44" s="23" t="s">
        <v>100</v>
      </c>
      <c r="AC44" s="23" t="s">
        <v>100</v>
      </c>
      <c r="AD44" s="137">
        <v>0</v>
      </c>
      <c r="AE44" s="137">
        <v>0</v>
      </c>
      <c r="AF44" s="10" t="s">
        <v>100</v>
      </c>
      <c r="AG44" s="10" t="s">
        <v>100</v>
      </c>
      <c r="AH44" s="137">
        <v>0</v>
      </c>
      <c r="AI44" s="143">
        <f t="shared" si="0"/>
        <v>0</v>
      </c>
      <c r="AJ44" s="147">
        <v>0</v>
      </c>
      <c r="AK44" s="148">
        <v>0</v>
      </c>
      <c r="AL44" s="150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s="22" customFormat="1">
      <c r="A45" s="42"/>
      <c r="B45" s="13"/>
      <c r="C45" s="13"/>
      <c r="D45" s="13"/>
      <c r="E45" s="13"/>
      <c r="F45" s="99"/>
      <c r="G45" s="14"/>
      <c r="H45" s="114"/>
      <c r="I45" s="107"/>
      <c r="J45" s="13"/>
      <c r="K45" s="44"/>
      <c r="L45" s="120"/>
      <c r="M45" s="43"/>
      <c r="N45" s="44"/>
      <c r="O45" s="44"/>
      <c r="P45" s="13"/>
      <c r="Q45" s="16"/>
      <c r="R45" s="127"/>
      <c r="S45" s="127"/>
      <c r="T45" s="13"/>
      <c r="U45" s="13"/>
      <c r="V45" s="10" t="s">
        <v>104</v>
      </c>
      <c r="W45" s="10">
        <v>44369</v>
      </c>
      <c r="X45" s="11" t="s">
        <v>233</v>
      </c>
      <c r="Y45" s="37" t="s">
        <v>230</v>
      </c>
      <c r="Z45" s="10">
        <v>44378</v>
      </c>
      <c r="AA45" s="10">
        <v>44561</v>
      </c>
      <c r="AB45" s="10" t="s">
        <v>100</v>
      </c>
      <c r="AC45" s="10" t="s">
        <v>100</v>
      </c>
      <c r="AD45" s="137">
        <v>0</v>
      </c>
      <c r="AE45" s="137">
        <v>0</v>
      </c>
      <c r="AF45" s="10" t="s">
        <v>100</v>
      </c>
      <c r="AG45" s="10" t="s">
        <v>100</v>
      </c>
      <c r="AH45" s="137">
        <v>0</v>
      </c>
      <c r="AI45" s="143">
        <f t="shared" si="0"/>
        <v>0</v>
      </c>
      <c r="AJ45" s="147">
        <v>227665.83</v>
      </c>
      <c r="AK45" s="148">
        <v>0</v>
      </c>
      <c r="AL45" s="150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s="22" customFormat="1">
      <c r="A46" s="42"/>
      <c r="B46" s="13"/>
      <c r="C46" s="13"/>
      <c r="D46" s="13"/>
      <c r="E46" s="13"/>
      <c r="F46" s="99"/>
      <c r="G46" s="14"/>
      <c r="H46" s="114"/>
      <c r="I46" s="107"/>
      <c r="J46" s="13"/>
      <c r="K46" s="44"/>
      <c r="L46" s="120"/>
      <c r="M46" s="43"/>
      <c r="N46" s="44"/>
      <c r="O46" s="44"/>
      <c r="P46" s="13"/>
      <c r="Q46" s="16"/>
      <c r="R46" s="127"/>
      <c r="S46" s="127"/>
      <c r="T46" s="13"/>
      <c r="U46" s="13"/>
      <c r="V46" s="10" t="s">
        <v>105</v>
      </c>
      <c r="W46" s="10">
        <v>44559</v>
      </c>
      <c r="X46" s="11" t="s">
        <v>271</v>
      </c>
      <c r="Y46" s="37" t="s">
        <v>263</v>
      </c>
      <c r="Z46" s="10">
        <v>44562</v>
      </c>
      <c r="AA46" s="10">
        <v>44742</v>
      </c>
      <c r="AB46" s="10" t="s">
        <v>100</v>
      </c>
      <c r="AC46" s="10" t="s">
        <v>100</v>
      </c>
      <c r="AD46" s="137">
        <v>0</v>
      </c>
      <c r="AE46" s="137">
        <v>0</v>
      </c>
      <c r="AF46" s="10" t="s">
        <v>100</v>
      </c>
      <c r="AG46" s="10" t="s">
        <v>100</v>
      </c>
      <c r="AH46" s="137">
        <v>0</v>
      </c>
      <c r="AI46" s="143">
        <f t="shared" si="0"/>
        <v>0</v>
      </c>
      <c r="AJ46" s="147">
        <v>0</v>
      </c>
      <c r="AK46" s="148">
        <v>0</v>
      </c>
      <c r="AL46" s="150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s="22" customFormat="1">
      <c r="A47" s="42"/>
      <c r="B47" s="13"/>
      <c r="C47" s="13"/>
      <c r="D47" s="13"/>
      <c r="E47" s="13"/>
      <c r="F47" s="99"/>
      <c r="G47" s="14"/>
      <c r="H47" s="114"/>
      <c r="I47" s="107"/>
      <c r="J47" s="13"/>
      <c r="K47" s="44"/>
      <c r="L47" s="120"/>
      <c r="M47" s="43"/>
      <c r="N47" s="44"/>
      <c r="O47" s="44"/>
      <c r="P47" s="13"/>
      <c r="Q47" s="16"/>
      <c r="R47" s="127"/>
      <c r="S47" s="127"/>
      <c r="T47" s="13"/>
      <c r="U47" s="13"/>
      <c r="V47" s="10" t="s">
        <v>222</v>
      </c>
      <c r="W47" s="10">
        <v>44739</v>
      </c>
      <c r="X47" s="11" t="s">
        <v>288</v>
      </c>
      <c r="Y47" s="37" t="s">
        <v>261</v>
      </c>
      <c r="Z47" s="10">
        <v>44743</v>
      </c>
      <c r="AA47" s="10">
        <v>44926</v>
      </c>
      <c r="AB47" s="10" t="s">
        <v>100</v>
      </c>
      <c r="AC47" s="10" t="s">
        <v>100</v>
      </c>
      <c r="AD47" s="137">
        <v>0</v>
      </c>
      <c r="AE47" s="137">
        <v>0</v>
      </c>
      <c r="AF47" s="10" t="s">
        <v>100</v>
      </c>
      <c r="AG47" s="10" t="s">
        <v>100</v>
      </c>
      <c r="AH47" s="137">
        <v>0</v>
      </c>
      <c r="AI47" s="143">
        <f t="shared" si="0"/>
        <v>0</v>
      </c>
      <c r="AJ47" s="147">
        <v>0</v>
      </c>
      <c r="AK47" s="148">
        <v>0</v>
      </c>
      <c r="AL47" s="150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>
      <c r="A48" s="42"/>
      <c r="B48" s="13"/>
      <c r="C48" s="13"/>
      <c r="D48" s="13"/>
      <c r="E48" s="13"/>
      <c r="F48" s="99"/>
      <c r="G48" s="14"/>
      <c r="H48" s="114"/>
      <c r="I48" s="107"/>
      <c r="J48" s="13"/>
      <c r="K48" s="44"/>
      <c r="L48" s="120"/>
      <c r="M48" s="43"/>
      <c r="N48" s="44"/>
      <c r="O48" s="44"/>
      <c r="P48" s="13"/>
      <c r="Q48" s="16"/>
      <c r="R48" s="127"/>
      <c r="S48" s="127"/>
      <c r="T48" s="13"/>
      <c r="U48" s="13"/>
      <c r="V48" s="10" t="s">
        <v>224</v>
      </c>
      <c r="W48" s="10">
        <v>44895</v>
      </c>
      <c r="X48" s="11" t="s">
        <v>286</v>
      </c>
      <c r="Y48" s="37" t="s">
        <v>287</v>
      </c>
      <c r="Z48" s="10">
        <v>44895</v>
      </c>
      <c r="AA48" s="10">
        <v>44926</v>
      </c>
      <c r="AB48" s="10" t="s">
        <v>100</v>
      </c>
      <c r="AC48" s="10" t="s">
        <v>100</v>
      </c>
      <c r="AD48" s="137">
        <v>0</v>
      </c>
      <c r="AE48" s="137">
        <v>0</v>
      </c>
      <c r="AF48" s="10" t="s">
        <v>100</v>
      </c>
      <c r="AG48" s="10" t="s">
        <v>100</v>
      </c>
      <c r="AH48" s="137">
        <v>0</v>
      </c>
      <c r="AI48" s="143">
        <f t="shared" si="0"/>
        <v>0</v>
      </c>
      <c r="AJ48" s="147">
        <v>237452.64</v>
      </c>
      <c r="AK48" s="148">
        <v>121519.32</v>
      </c>
      <c r="AL48" s="150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1020 1028:2044 2052:3068 3076:4092 4100:5116 5124:6140 6148:7164 7172:8188 8196:9212 9220:10236 10244:11260 11268:12284 12292:13308 13316:14332 14340:15356 15364:16308">
      <c r="A49" s="42">
        <v>7</v>
      </c>
      <c r="B49" s="13" t="s">
        <v>440</v>
      </c>
      <c r="C49" s="13" t="s">
        <v>174</v>
      </c>
      <c r="D49" s="13" t="s">
        <v>97</v>
      </c>
      <c r="E49" s="13" t="s">
        <v>99</v>
      </c>
      <c r="F49" s="99" t="s">
        <v>175</v>
      </c>
      <c r="G49" s="43">
        <v>12653</v>
      </c>
      <c r="H49" s="114" t="s">
        <v>234</v>
      </c>
      <c r="I49" s="107" t="s">
        <v>172</v>
      </c>
      <c r="J49" s="13" t="s">
        <v>173</v>
      </c>
      <c r="K49" s="44">
        <v>44162</v>
      </c>
      <c r="L49" s="120">
        <v>45676.800000000003</v>
      </c>
      <c r="M49" s="43">
        <v>12939</v>
      </c>
      <c r="N49" s="44">
        <v>44166</v>
      </c>
      <c r="O49" s="44">
        <v>44530</v>
      </c>
      <c r="P49" s="13" t="s">
        <v>410</v>
      </c>
      <c r="Q49" s="16" t="s">
        <v>100</v>
      </c>
      <c r="R49" s="127" t="s">
        <v>100</v>
      </c>
      <c r="S49" s="127" t="s">
        <v>100</v>
      </c>
      <c r="T49" s="13" t="s">
        <v>177</v>
      </c>
      <c r="U49" s="13" t="s">
        <v>100</v>
      </c>
      <c r="V49" s="10" t="s">
        <v>100</v>
      </c>
      <c r="W49" s="10" t="s">
        <v>100</v>
      </c>
      <c r="X49" s="11" t="s">
        <v>100</v>
      </c>
      <c r="Y49" s="37" t="s">
        <v>100</v>
      </c>
      <c r="Z49" s="10" t="s">
        <v>100</v>
      </c>
      <c r="AA49" s="10" t="s">
        <v>100</v>
      </c>
      <c r="AB49" s="10" t="s">
        <v>100</v>
      </c>
      <c r="AC49" s="10" t="s">
        <v>100</v>
      </c>
      <c r="AD49" s="137">
        <v>0</v>
      </c>
      <c r="AE49" s="137">
        <v>0</v>
      </c>
      <c r="AF49" s="10" t="s">
        <v>100</v>
      </c>
      <c r="AG49" s="10" t="s">
        <v>100</v>
      </c>
      <c r="AH49" s="137">
        <v>0</v>
      </c>
      <c r="AI49" s="143">
        <f t="shared" si="0"/>
        <v>45676.800000000003</v>
      </c>
      <c r="AJ49" s="147">
        <v>56264.39</v>
      </c>
      <c r="AK49" s="148"/>
      <c r="AL49" s="150">
        <f>AJ49+AJ50+AK50</f>
        <v>141660.75</v>
      </c>
      <c r="AM49" s="13" t="s">
        <v>100</v>
      </c>
      <c r="AN49" s="13" t="s">
        <v>100</v>
      </c>
      <c r="AO49" s="13" t="s">
        <v>100</v>
      </c>
      <c r="AP49" s="13" t="s">
        <v>100</v>
      </c>
      <c r="AQ49" s="13" t="s">
        <v>100</v>
      </c>
      <c r="AR49" s="13" t="s">
        <v>100</v>
      </c>
      <c r="AS49" s="13" t="s">
        <v>100</v>
      </c>
      <c r="AT49" s="13" t="s">
        <v>100</v>
      </c>
      <c r="AU49" s="13" t="s">
        <v>100</v>
      </c>
      <c r="AV49" s="13" t="s">
        <v>100</v>
      </c>
      <c r="AW49" s="13" t="s">
        <v>100</v>
      </c>
      <c r="AX49" s="13" t="s">
        <v>100</v>
      </c>
      <c r="AY49" s="13" t="s">
        <v>100</v>
      </c>
      <c r="AZ49" s="13" t="s">
        <v>100</v>
      </c>
      <c r="BA49" s="13" t="s">
        <v>100</v>
      </c>
      <c r="BB49" s="13" t="s">
        <v>100</v>
      </c>
      <c r="BC49" s="13" t="s">
        <v>100</v>
      </c>
      <c r="BD49" s="13" t="s">
        <v>100</v>
      </c>
      <c r="BE49" s="13" t="s">
        <v>100</v>
      </c>
      <c r="BF49" s="13" t="s">
        <v>100</v>
      </c>
      <c r="BG49" s="13" t="s">
        <v>100</v>
      </c>
      <c r="BH49" s="13" t="s">
        <v>100</v>
      </c>
    </row>
    <row r="50" spans="1:1020 1028:2044 2052:3068 3076:4092 4100:5116 5124:6140 6148:7164 7172:8188 8196:9212 9220:10236 10244:11260 11268:12284 12292:13308 13316:14332 14340:15356 15364:16308">
      <c r="A50" s="42"/>
      <c r="B50" s="13"/>
      <c r="C50" s="13"/>
      <c r="D50" s="13"/>
      <c r="E50" s="13"/>
      <c r="F50" s="99"/>
      <c r="G50" s="43"/>
      <c r="H50" s="114"/>
      <c r="I50" s="107"/>
      <c r="J50" s="13"/>
      <c r="K50" s="44"/>
      <c r="L50" s="120"/>
      <c r="M50" s="43"/>
      <c r="N50" s="44"/>
      <c r="O50" s="44"/>
      <c r="P50" s="13"/>
      <c r="Q50" s="16"/>
      <c r="R50" s="127"/>
      <c r="S50" s="127"/>
      <c r="T50" s="13"/>
      <c r="U50" s="13"/>
      <c r="V50" s="10" t="s">
        <v>101</v>
      </c>
      <c r="W50" s="10">
        <v>44490</v>
      </c>
      <c r="X50" s="11" t="s">
        <v>245</v>
      </c>
      <c r="Y50" s="37" t="s">
        <v>246</v>
      </c>
      <c r="Z50" s="10">
        <v>44897</v>
      </c>
      <c r="AA50" s="10">
        <v>45262</v>
      </c>
      <c r="AB50" s="10" t="s">
        <v>100</v>
      </c>
      <c r="AC50" s="10" t="s">
        <v>100</v>
      </c>
      <c r="AD50" s="137">
        <v>0</v>
      </c>
      <c r="AE50" s="137">
        <v>0</v>
      </c>
      <c r="AF50" s="10" t="s">
        <v>100</v>
      </c>
      <c r="AG50" s="10" t="s">
        <v>100</v>
      </c>
      <c r="AH50" s="137">
        <v>0</v>
      </c>
      <c r="AI50" s="143">
        <f t="shared" si="0"/>
        <v>0</v>
      </c>
      <c r="AJ50" s="147">
        <v>57513.46</v>
      </c>
      <c r="AK50" s="148">
        <v>27882.9</v>
      </c>
      <c r="AL50" s="150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1020 1028:2044 2052:3068 3076:4092 4100:5116 5124:6140 6148:7164 7172:8188 8196:9212 9220:10236 10244:11260 11268:12284 12292:13308 13316:14332 14340:15356 15364:16308">
      <c r="A51" s="42">
        <v>8</v>
      </c>
      <c r="B51" s="13" t="s">
        <v>441</v>
      </c>
      <c r="C51" s="13" t="s">
        <v>174</v>
      </c>
      <c r="D51" s="13" t="s">
        <v>97</v>
      </c>
      <c r="E51" s="13" t="s">
        <v>99</v>
      </c>
      <c r="F51" s="99" t="s">
        <v>175</v>
      </c>
      <c r="G51" s="43">
        <v>12953</v>
      </c>
      <c r="H51" s="114" t="s">
        <v>218</v>
      </c>
      <c r="I51" s="107" t="s">
        <v>172</v>
      </c>
      <c r="J51" s="13" t="s">
        <v>173</v>
      </c>
      <c r="K51" s="44">
        <v>44194</v>
      </c>
      <c r="L51" s="120">
        <v>48688.56</v>
      </c>
      <c r="M51" s="43">
        <v>12953</v>
      </c>
      <c r="N51" s="44">
        <v>44197</v>
      </c>
      <c r="O51" s="44">
        <v>44561</v>
      </c>
      <c r="P51" s="13" t="s">
        <v>410</v>
      </c>
      <c r="Q51" s="16" t="s">
        <v>100</v>
      </c>
      <c r="R51" s="127" t="s">
        <v>100</v>
      </c>
      <c r="S51" s="127" t="s">
        <v>100</v>
      </c>
      <c r="T51" s="13" t="s">
        <v>177</v>
      </c>
      <c r="U51" s="13" t="s">
        <v>100</v>
      </c>
      <c r="V51" s="10" t="s">
        <v>100</v>
      </c>
      <c r="W51" s="10" t="s">
        <v>100</v>
      </c>
      <c r="X51" s="10" t="s">
        <v>100</v>
      </c>
      <c r="Y51" s="37" t="s">
        <v>100</v>
      </c>
      <c r="Z51" s="10" t="s">
        <v>100</v>
      </c>
      <c r="AA51" s="10" t="s">
        <v>100</v>
      </c>
      <c r="AB51" s="10" t="s">
        <v>100</v>
      </c>
      <c r="AC51" s="10" t="s">
        <v>100</v>
      </c>
      <c r="AD51" s="137">
        <v>0</v>
      </c>
      <c r="AE51" s="137">
        <v>0</v>
      </c>
      <c r="AF51" s="10" t="s">
        <v>100</v>
      </c>
      <c r="AG51" s="10" t="s">
        <v>100</v>
      </c>
      <c r="AH51" s="137">
        <v>0</v>
      </c>
      <c r="AI51" s="143">
        <f t="shared" si="0"/>
        <v>48688.56</v>
      </c>
      <c r="AJ51" s="147" t="s">
        <v>100</v>
      </c>
      <c r="AK51" s="148">
        <v>0</v>
      </c>
      <c r="AL51" s="121">
        <f>AJ52+AJ53+AK53</f>
        <v>271385.02</v>
      </c>
      <c r="AM51" s="13" t="s">
        <v>100</v>
      </c>
      <c r="AN51" s="13" t="s">
        <v>100</v>
      </c>
      <c r="AO51" s="13" t="s">
        <v>100</v>
      </c>
      <c r="AP51" s="13" t="s">
        <v>100</v>
      </c>
      <c r="AQ51" s="13" t="s">
        <v>100</v>
      </c>
      <c r="AR51" s="13" t="s">
        <v>100</v>
      </c>
      <c r="AS51" s="13" t="s">
        <v>100</v>
      </c>
      <c r="AT51" s="13" t="s">
        <v>100</v>
      </c>
      <c r="AU51" s="13" t="s">
        <v>100</v>
      </c>
      <c r="AV51" s="14" t="s">
        <v>100</v>
      </c>
      <c r="AW51" s="14" t="s">
        <v>100</v>
      </c>
      <c r="AX51" s="14" t="s">
        <v>100</v>
      </c>
      <c r="AY51" s="14" t="s">
        <v>100</v>
      </c>
      <c r="AZ51" s="14" t="s">
        <v>100</v>
      </c>
      <c r="BA51" s="14" t="s">
        <v>100</v>
      </c>
      <c r="BB51" s="14" t="s">
        <v>100</v>
      </c>
      <c r="BC51" s="14" t="s">
        <v>100</v>
      </c>
      <c r="BD51" s="14" t="s">
        <v>100</v>
      </c>
      <c r="BE51" s="14" t="s">
        <v>100</v>
      </c>
      <c r="BF51" s="14" t="s">
        <v>100</v>
      </c>
      <c r="BG51" s="14" t="s">
        <v>100</v>
      </c>
      <c r="BH51" s="13" t="s">
        <v>100</v>
      </c>
    </row>
    <row r="52" spans="1:1020 1028:2044 2052:3068 3076:4092 4100:5116 5124:6140 6148:7164 7172:8188 8196:9212 9220:10236 10244:11260 11268:12284 12292:13308 13316:14332 14340:15356 15364:16308">
      <c r="A52" s="42"/>
      <c r="B52" s="13"/>
      <c r="C52" s="13"/>
      <c r="D52" s="13"/>
      <c r="E52" s="13"/>
      <c r="F52" s="99"/>
      <c r="G52" s="43"/>
      <c r="H52" s="114"/>
      <c r="I52" s="107"/>
      <c r="J52" s="13"/>
      <c r="K52" s="44"/>
      <c r="L52" s="120"/>
      <c r="M52" s="43"/>
      <c r="N52" s="44"/>
      <c r="O52" s="44"/>
      <c r="P52" s="13"/>
      <c r="Q52" s="16"/>
      <c r="R52" s="127"/>
      <c r="S52" s="127"/>
      <c r="T52" s="13"/>
      <c r="U52" s="13"/>
      <c r="V52" s="10" t="s">
        <v>101</v>
      </c>
      <c r="W52" s="10">
        <v>44559</v>
      </c>
      <c r="X52" s="11" t="s">
        <v>271</v>
      </c>
      <c r="Y52" s="37" t="s">
        <v>285</v>
      </c>
      <c r="Z52" s="10">
        <v>44562</v>
      </c>
      <c r="AA52" s="10">
        <v>44592</v>
      </c>
      <c r="AB52" s="10" t="s">
        <v>100</v>
      </c>
      <c r="AC52" s="10" t="s">
        <v>100</v>
      </c>
      <c r="AD52" s="137">
        <v>0</v>
      </c>
      <c r="AE52" s="137">
        <v>0</v>
      </c>
      <c r="AF52" s="10" t="s">
        <v>100</v>
      </c>
      <c r="AG52" s="10" t="s">
        <v>100</v>
      </c>
      <c r="AH52" s="137">
        <v>0</v>
      </c>
      <c r="AI52" s="143">
        <f t="shared" si="0"/>
        <v>0</v>
      </c>
      <c r="AJ52" s="147">
        <v>60084.56</v>
      </c>
      <c r="AK52" s="148">
        <v>0</v>
      </c>
      <c r="AL52" s="121"/>
      <c r="AM52" s="13"/>
      <c r="AN52" s="13"/>
      <c r="AO52" s="13"/>
      <c r="AP52" s="13"/>
      <c r="AQ52" s="13"/>
      <c r="AR52" s="13"/>
      <c r="AS52" s="13"/>
      <c r="AT52" s="13"/>
      <c r="AU52" s="13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3"/>
    </row>
    <row r="53" spans="1:1020 1028:2044 2052:3068 3076:4092 4100:5116 5124:6140 6148:7164 7172:8188 8196:9212 9220:10236 10244:11260 11268:12284 12292:13308 13316:14332 14340:15356 15364:16308">
      <c r="A53" s="42"/>
      <c r="B53" s="13"/>
      <c r="C53" s="13"/>
      <c r="D53" s="13"/>
      <c r="E53" s="13"/>
      <c r="F53" s="99"/>
      <c r="G53" s="43"/>
      <c r="H53" s="114"/>
      <c r="I53" s="107"/>
      <c r="J53" s="13"/>
      <c r="K53" s="44"/>
      <c r="L53" s="120"/>
      <c r="M53" s="43"/>
      <c r="N53" s="44"/>
      <c r="O53" s="44"/>
      <c r="P53" s="13"/>
      <c r="Q53" s="16"/>
      <c r="R53" s="127"/>
      <c r="S53" s="127"/>
      <c r="T53" s="13"/>
      <c r="U53" s="13"/>
      <c r="V53" s="10" t="s">
        <v>103</v>
      </c>
      <c r="W53" s="10">
        <v>44895</v>
      </c>
      <c r="X53" s="11" t="s">
        <v>286</v>
      </c>
      <c r="Y53" s="37" t="s">
        <v>287</v>
      </c>
      <c r="Z53" s="10">
        <v>44895</v>
      </c>
      <c r="AA53" s="10">
        <v>44926</v>
      </c>
      <c r="AB53" s="10" t="s">
        <v>100</v>
      </c>
      <c r="AC53" s="10" t="s">
        <v>100</v>
      </c>
      <c r="AD53" s="137">
        <v>0</v>
      </c>
      <c r="AE53" s="137">
        <v>0</v>
      </c>
      <c r="AF53" s="10" t="s">
        <v>100</v>
      </c>
      <c r="AG53" s="10" t="s">
        <v>100</v>
      </c>
      <c r="AH53" s="137">
        <v>0</v>
      </c>
      <c r="AI53" s="143">
        <f t="shared" si="0"/>
        <v>0</v>
      </c>
      <c r="AJ53" s="147">
        <v>185720.78</v>
      </c>
      <c r="AK53" s="148">
        <v>25579.68</v>
      </c>
      <c r="AL53" s="121"/>
      <c r="AM53" s="13"/>
      <c r="AN53" s="13"/>
      <c r="AO53" s="13"/>
      <c r="AP53" s="13"/>
      <c r="AQ53" s="13"/>
      <c r="AR53" s="13"/>
      <c r="AS53" s="13"/>
      <c r="AT53" s="13"/>
      <c r="AU53" s="13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3"/>
    </row>
    <row r="54" spans="1:1020 1028:2044 2052:3068 3076:4092 4100:5116 5124:6140 6148:7164 7172:8188 8196:9212 9220:10236 10244:11260 11268:12284 12292:13308 13316:14332 14340:15356 15364:16308">
      <c r="A54" s="42">
        <v>9</v>
      </c>
      <c r="B54" s="13" t="s">
        <v>442</v>
      </c>
      <c r="C54" s="13" t="s">
        <v>174</v>
      </c>
      <c r="D54" s="13" t="s">
        <v>97</v>
      </c>
      <c r="E54" s="13" t="s">
        <v>99</v>
      </c>
      <c r="F54" s="99" t="s">
        <v>175</v>
      </c>
      <c r="G54" s="43">
        <v>12971</v>
      </c>
      <c r="H54" s="114" t="s">
        <v>208</v>
      </c>
      <c r="I54" s="107" t="s">
        <v>172</v>
      </c>
      <c r="J54" s="13" t="s">
        <v>173</v>
      </c>
      <c r="K54" s="44">
        <v>44221</v>
      </c>
      <c r="L54" s="120">
        <v>161062.32</v>
      </c>
      <c r="M54" s="43">
        <v>12971</v>
      </c>
      <c r="N54" s="44">
        <v>44221</v>
      </c>
      <c r="O54" s="44">
        <v>44585</v>
      </c>
      <c r="P54" s="13" t="s">
        <v>410</v>
      </c>
      <c r="Q54" s="16" t="s">
        <v>100</v>
      </c>
      <c r="R54" s="127" t="s">
        <v>100</v>
      </c>
      <c r="S54" s="127" t="s">
        <v>100</v>
      </c>
      <c r="T54" s="13" t="s">
        <v>177</v>
      </c>
      <c r="U54" s="13" t="s">
        <v>100</v>
      </c>
      <c r="V54" s="10" t="s">
        <v>100</v>
      </c>
      <c r="W54" s="10" t="s">
        <v>100</v>
      </c>
      <c r="X54" s="10" t="s">
        <v>100</v>
      </c>
      <c r="Y54" s="37" t="s">
        <v>100</v>
      </c>
      <c r="Z54" s="10" t="s">
        <v>100</v>
      </c>
      <c r="AA54" s="10" t="s">
        <v>100</v>
      </c>
      <c r="AB54" s="10" t="s">
        <v>100</v>
      </c>
      <c r="AC54" s="10" t="s">
        <v>100</v>
      </c>
      <c r="AD54" s="137">
        <v>0</v>
      </c>
      <c r="AE54" s="137">
        <v>0</v>
      </c>
      <c r="AF54" s="10" t="s">
        <v>100</v>
      </c>
      <c r="AG54" s="10" t="s">
        <v>100</v>
      </c>
      <c r="AH54" s="137">
        <v>0</v>
      </c>
      <c r="AI54" s="143">
        <f t="shared" si="0"/>
        <v>161062.32</v>
      </c>
      <c r="AJ54" s="147">
        <v>167509.91</v>
      </c>
      <c r="AK54" s="148">
        <v>0</v>
      </c>
      <c r="AL54" s="121">
        <f>AJ54+AJ55+AK55</f>
        <v>319217.58999999997</v>
      </c>
      <c r="AM54" s="13" t="s">
        <v>100</v>
      </c>
      <c r="AN54" s="13" t="s">
        <v>100</v>
      </c>
      <c r="AO54" s="13" t="s">
        <v>100</v>
      </c>
      <c r="AP54" s="13" t="s">
        <v>100</v>
      </c>
      <c r="AQ54" s="13" t="s">
        <v>100</v>
      </c>
      <c r="AR54" s="13" t="s">
        <v>100</v>
      </c>
      <c r="AS54" s="13" t="s">
        <v>100</v>
      </c>
      <c r="AT54" s="13" t="s">
        <v>100</v>
      </c>
      <c r="AU54" s="13" t="s">
        <v>100</v>
      </c>
      <c r="AV54" s="14" t="s">
        <v>100</v>
      </c>
      <c r="AW54" s="14" t="s">
        <v>100</v>
      </c>
      <c r="AX54" s="14" t="s">
        <v>100</v>
      </c>
      <c r="AY54" s="14" t="s">
        <v>100</v>
      </c>
      <c r="AZ54" s="14" t="s">
        <v>100</v>
      </c>
      <c r="BA54" s="14" t="s">
        <v>100</v>
      </c>
      <c r="BB54" s="14" t="s">
        <v>100</v>
      </c>
      <c r="BC54" s="14" t="s">
        <v>100</v>
      </c>
      <c r="BD54" s="14" t="s">
        <v>100</v>
      </c>
      <c r="BE54" s="14" t="s">
        <v>100</v>
      </c>
      <c r="BF54" s="14" t="s">
        <v>100</v>
      </c>
      <c r="BG54" s="14" t="s">
        <v>100</v>
      </c>
      <c r="BH54" s="13" t="s">
        <v>100</v>
      </c>
    </row>
    <row r="55" spans="1:1020 1028:2044 2052:3068 3076:4092 4100:5116 5124:6140 6148:7164 7172:8188 8196:9212 9220:10236 10244:11260 11268:12284 12292:13308 13316:14332 14340:15356 15364:16308">
      <c r="A55" s="42"/>
      <c r="B55" s="13"/>
      <c r="C55" s="13"/>
      <c r="D55" s="13"/>
      <c r="E55" s="13"/>
      <c r="F55" s="99"/>
      <c r="G55" s="43"/>
      <c r="H55" s="114"/>
      <c r="I55" s="107"/>
      <c r="J55" s="13"/>
      <c r="K55" s="44"/>
      <c r="L55" s="120"/>
      <c r="M55" s="43"/>
      <c r="N55" s="44"/>
      <c r="O55" s="44"/>
      <c r="P55" s="13"/>
      <c r="Q55" s="16"/>
      <c r="R55" s="127"/>
      <c r="S55" s="127"/>
      <c r="T55" s="13"/>
      <c r="U55" s="13"/>
      <c r="V55" s="10" t="s">
        <v>101</v>
      </c>
      <c r="W55" s="10">
        <v>44579</v>
      </c>
      <c r="X55" s="19" t="s">
        <v>282</v>
      </c>
      <c r="Y55" s="37" t="s">
        <v>283</v>
      </c>
      <c r="Z55" s="24">
        <v>44586</v>
      </c>
      <c r="AA55" s="10">
        <v>44950</v>
      </c>
      <c r="AB55" s="25" t="s">
        <v>100</v>
      </c>
      <c r="AC55" s="25" t="s">
        <v>100</v>
      </c>
      <c r="AD55" s="129">
        <v>0</v>
      </c>
      <c r="AE55" s="129">
        <v>0</v>
      </c>
      <c r="AF55" s="25" t="s">
        <v>100</v>
      </c>
      <c r="AG55" s="26" t="s">
        <v>100</v>
      </c>
      <c r="AH55" s="129">
        <v>0</v>
      </c>
      <c r="AI55" s="143">
        <f t="shared" si="0"/>
        <v>0</v>
      </c>
      <c r="AJ55" s="147">
        <v>54483.24</v>
      </c>
      <c r="AK55" s="148">
        <v>97224.44</v>
      </c>
      <c r="AL55" s="121"/>
      <c r="AM55" s="13"/>
      <c r="AN55" s="13"/>
      <c r="AO55" s="13"/>
      <c r="AP55" s="13"/>
      <c r="AQ55" s="13"/>
      <c r="AR55" s="13"/>
      <c r="AS55" s="13"/>
      <c r="AT55" s="13"/>
      <c r="AU55" s="13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3"/>
    </row>
    <row r="56" spans="1:1020 1028:2044 2052:3068 3076:4092 4100:5116 5124:6140 6148:7164 7172:8188 8196:9212 9220:10236 10244:11260 11268:12284 12292:13308 13316:14332 14340:15356 15364:16308">
      <c r="A56" s="42">
        <v>10</v>
      </c>
      <c r="B56" s="13" t="s">
        <v>427</v>
      </c>
      <c r="C56" s="13" t="s">
        <v>299</v>
      </c>
      <c r="D56" s="13" t="s">
        <v>141</v>
      </c>
      <c r="E56" s="13" t="s">
        <v>306</v>
      </c>
      <c r="F56" s="99" t="s">
        <v>307</v>
      </c>
      <c r="G56" s="43">
        <v>13123</v>
      </c>
      <c r="H56" s="114" t="s">
        <v>308</v>
      </c>
      <c r="I56" s="107" t="s">
        <v>172</v>
      </c>
      <c r="J56" s="13" t="s">
        <v>173</v>
      </c>
      <c r="K56" s="44">
        <v>44743</v>
      </c>
      <c r="L56" s="120">
        <v>938629.68</v>
      </c>
      <c r="M56" s="43">
        <v>13318</v>
      </c>
      <c r="N56" s="44">
        <v>44743</v>
      </c>
      <c r="O56" s="44">
        <v>45108</v>
      </c>
      <c r="P56" s="13" t="s">
        <v>412</v>
      </c>
      <c r="Q56" s="16" t="s">
        <v>100</v>
      </c>
      <c r="R56" s="127" t="s">
        <v>100</v>
      </c>
      <c r="S56" s="127" t="s">
        <v>100</v>
      </c>
      <c r="T56" s="13" t="s">
        <v>177</v>
      </c>
      <c r="U56" s="13" t="s">
        <v>100</v>
      </c>
      <c r="V56" s="10" t="s">
        <v>100</v>
      </c>
      <c r="W56" s="10" t="s">
        <v>100</v>
      </c>
      <c r="X56" s="10" t="s">
        <v>100</v>
      </c>
      <c r="Y56" s="37" t="s">
        <v>100</v>
      </c>
      <c r="Z56" s="10" t="s">
        <v>100</v>
      </c>
      <c r="AA56" s="10" t="s">
        <v>100</v>
      </c>
      <c r="AB56" s="10" t="s">
        <v>100</v>
      </c>
      <c r="AC56" s="10" t="s">
        <v>100</v>
      </c>
      <c r="AD56" s="137">
        <v>0</v>
      </c>
      <c r="AE56" s="137">
        <v>0</v>
      </c>
      <c r="AF56" s="10" t="s">
        <v>100</v>
      </c>
      <c r="AG56" s="10" t="s">
        <v>100</v>
      </c>
      <c r="AH56" s="137">
        <v>0</v>
      </c>
      <c r="AI56" s="143">
        <f t="shared" si="0"/>
        <v>938629.68</v>
      </c>
      <c r="AJ56" s="147">
        <v>0</v>
      </c>
      <c r="AK56" s="148">
        <v>0</v>
      </c>
      <c r="AL56" s="121">
        <f>AJ57+AK58</f>
        <v>1037714.5800000001</v>
      </c>
      <c r="AM56" s="13" t="s">
        <v>247</v>
      </c>
      <c r="AN56" s="14">
        <v>13157</v>
      </c>
      <c r="AO56" s="13" t="s">
        <v>309</v>
      </c>
      <c r="AP56" s="14">
        <v>13157</v>
      </c>
      <c r="AQ56" s="13" t="s">
        <v>100</v>
      </c>
      <c r="AR56" s="13" t="s">
        <v>100</v>
      </c>
      <c r="AS56" s="13" t="s">
        <v>100</v>
      </c>
      <c r="AT56" s="13" t="s">
        <v>100</v>
      </c>
      <c r="AU56" s="13" t="s">
        <v>100</v>
      </c>
      <c r="AV56" s="13" t="s">
        <v>100</v>
      </c>
      <c r="AW56" s="13" t="s">
        <v>100</v>
      </c>
      <c r="AX56" s="13" t="s">
        <v>100</v>
      </c>
      <c r="AY56" s="13" t="s">
        <v>100</v>
      </c>
      <c r="AZ56" s="13" t="s">
        <v>100</v>
      </c>
      <c r="BA56" s="13" t="s">
        <v>100</v>
      </c>
      <c r="BB56" s="13" t="s">
        <v>100</v>
      </c>
      <c r="BC56" s="13" t="s">
        <v>100</v>
      </c>
      <c r="BD56" s="13" t="s">
        <v>100</v>
      </c>
      <c r="BE56" s="13" t="s">
        <v>100</v>
      </c>
      <c r="BF56" s="13" t="s">
        <v>100</v>
      </c>
      <c r="BG56" s="13" t="s">
        <v>100</v>
      </c>
      <c r="BH56" s="13" t="s">
        <v>100</v>
      </c>
    </row>
    <row r="57" spans="1:1020 1028:2044 2052:3068 3076:4092 4100:5116 5124:6140 6148:7164 7172:8188 8196:9212 9220:10236 10244:11260 11268:12284 12292:13308 13316:14332 14340:15356 15364:16308">
      <c r="A57" s="42"/>
      <c r="B57" s="13"/>
      <c r="C57" s="13"/>
      <c r="D57" s="13"/>
      <c r="E57" s="13"/>
      <c r="F57" s="99"/>
      <c r="G57" s="43"/>
      <c r="H57" s="114"/>
      <c r="I57" s="107"/>
      <c r="J57" s="13"/>
      <c r="K57" s="44"/>
      <c r="L57" s="120"/>
      <c r="M57" s="43"/>
      <c r="N57" s="44"/>
      <c r="O57" s="44"/>
      <c r="P57" s="13"/>
      <c r="Q57" s="16"/>
      <c r="R57" s="127"/>
      <c r="S57" s="127"/>
      <c r="T57" s="13"/>
      <c r="U57" s="13"/>
      <c r="V57" s="10" t="s">
        <v>101</v>
      </c>
      <c r="W57" s="10">
        <v>44868</v>
      </c>
      <c r="X57" s="19" t="s">
        <v>310</v>
      </c>
      <c r="Y57" s="37" t="s">
        <v>287</v>
      </c>
      <c r="Z57" s="24">
        <v>44868</v>
      </c>
      <c r="AA57" s="10">
        <v>45108</v>
      </c>
      <c r="AB57" s="25" t="s">
        <v>100</v>
      </c>
      <c r="AC57" s="25" t="s">
        <v>100</v>
      </c>
      <c r="AD57" s="129">
        <v>283196.15999999997</v>
      </c>
      <c r="AE57" s="129">
        <v>0</v>
      </c>
      <c r="AF57" s="25" t="s">
        <v>100</v>
      </c>
      <c r="AG57" s="26" t="s">
        <v>100</v>
      </c>
      <c r="AH57" s="129">
        <v>0</v>
      </c>
      <c r="AI57" s="143">
        <f t="shared" si="0"/>
        <v>0</v>
      </c>
      <c r="AJ57" s="147">
        <v>480991.68</v>
      </c>
      <c r="AK57" s="148"/>
      <c r="AL57" s="121"/>
      <c r="AM57" s="13"/>
      <c r="AN57" s="14"/>
      <c r="AO57" s="13"/>
      <c r="AP57" s="14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1020 1028:2044 2052:3068 3076:4092 4100:5116 5124:6140 6148:7164 7172:8188 8196:9212 9220:10236 10244:11260 11268:12284 12292:13308 13316:14332 14340:15356 15364:16308">
      <c r="A58" s="42"/>
      <c r="B58" s="13"/>
      <c r="C58" s="13"/>
      <c r="D58" s="13"/>
      <c r="E58" s="13"/>
      <c r="F58" s="99"/>
      <c r="G58" s="43"/>
      <c r="H58" s="114"/>
      <c r="I58" s="107"/>
      <c r="J58" s="13"/>
      <c r="K58" s="44"/>
      <c r="L58" s="120"/>
      <c r="M58" s="43"/>
      <c r="N58" s="44"/>
      <c r="O58" s="44"/>
      <c r="P58" s="13"/>
      <c r="Q58" s="16"/>
      <c r="R58" s="127"/>
      <c r="S58" s="127"/>
      <c r="T58" s="13"/>
      <c r="U58" s="13"/>
      <c r="V58" s="10" t="s">
        <v>103</v>
      </c>
      <c r="W58" s="10">
        <v>45098</v>
      </c>
      <c r="X58" s="11" t="s">
        <v>559</v>
      </c>
      <c r="Y58" s="37" t="s">
        <v>560</v>
      </c>
      <c r="Z58" s="10">
        <v>45109</v>
      </c>
      <c r="AA58" s="10">
        <v>45474</v>
      </c>
      <c r="AB58" s="38" t="s">
        <v>100</v>
      </c>
      <c r="AC58" s="10" t="s">
        <v>100</v>
      </c>
      <c r="AD58" s="137" t="s">
        <v>100</v>
      </c>
      <c r="AE58" s="137">
        <v>0</v>
      </c>
      <c r="AF58" s="10" t="s">
        <v>100</v>
      </c>
      <c r="AG58" s="10" t="s">
        <v>100</v>
      </c>
      <c r="AH58" s="137">
        <v>0</v>
      </c>
      <c r="AI58" s="143">
        <f t="shared" si="0"/>
        <v>0</v>
      </c>
      <c r="AJ58" s="147">
        <v>0</v>
      </c>
      <c r="AK58" s="148">
        <v>556722.9</v>
      </c>
      <c r="AL58" s="121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1020 1028:2044 2052:3068 3076:4092 4100:5116 5124:6140 6148:7164 7172:8188 8196:9212 9220:10236 10244:11260 11268:12284 12292:13308 13316:14332 14340:15356 15364:16308">
      <c r="A59" s="42">
        <v>11</v>
      </c>
      <c r="B59" s="13" t="s">
        <v>432</v>
      </c>
      <c r="C59" s="13" t="s">
        <v>142</v>
      </c>
      <c r="D59" s="13" t="s">
        <v>97</v>
      </c>
      <c r="E59" s="13" t="s">
        <v>99</v>
      </c>
      <c r="F59" s="99" t="s">
        <v>192</v>
      </c>
      <c r="G59" s="43">
        <v>11968</v>
      </c>
      <c r="H59" s="114" t="s">
        <v>145</v>
      </c>
      <c r="I59" s="107" t="s">
        <v>143</v>
      </c>
      <c r="J59" s="13" t="s">
        <v>144</v>
      </c>
      <c r="K59" s="44">
        <v>42781</v>
      </c>
      <c r="L59" s="120">
        <v>234420</v>
      </c>
      <c r="M59" s="43">
        <v>12027</v>
      </c>
      <c r="N59" s="44">
        <v>42781</v>
      </c>
      <c r="O59" s="44">
        <v>43146</v>
      </c>
      <c r="P59" s="13" t="s">
        <v>413</v>
      </c>
      <c r="Q59" s="16" t="s">
        <v>100</v>
      </c>
      <c r="R59" s="127" t="s">
        <v>100</v>
      </c>
      <c r="S59" s="127" t="s">
        <v>100</v>
      </c>
      <c r="T59" s="13" t="s">
        <v>98</v>
      </c>
      <c r="U59" s="13" t="s">
        <v>100</v>
      </c>
      <c r="V59" s="10" t="s">
        <v>101</v>
      </c>
      <c r="W59" s="10">
        <v>43146</v>
      </c>
      <c r="X59" s="19">
        <v>12276</v>
      </c>
      <c r="Y59" s="37" t="s">
        <v>146</v>
      </c>
      <c r="Z59" s="24">
        <v>43146</v>
      </c>
      <c r="AA59" s="10">
        <v>43511</v>
      </c>
      <c r="AB59" s="25" t="s">
        <v>100</v>
      </c>
      <c r="AC59" s="25" t="s">
        <v>100</v>
      </c>
      <c r="AD59" s="129">
        <v>0</v>
      </c>
      <c r="AE59" s="129">
        <v>0</v>
      </c>
      <c r="AF59" s="25" t="s">
        <v>100</v>
      </c>
      <c r="AG59" s="26" t="s">
        <v>100</v>
      </c>
      <c r="AH59" s="129">
        <v>0</v>
      </c>
      <c r="AI59" s="143">
        <f t="shared" si="0"/>
        <v>234420</v>
      </c>
      <c r="AJ59" s="148">
        <v>426850.06</v>
      </c>
      <c r="AK59" s="148">
        <v>0</v>
      </c>
      <c r="AL59" s="150">
        <f>AJ59+AJ60+AK64+AJ63+AJ61+AJ64</f>
        <v>1485045.55</v>
      </c>
      <c r="AM59" s="45" t="s">
        <v>100</v>
      </c>
      <c r="AN59" s="45" t="s">
        <v>100</v>
      </c>
      <c r="AO59" s="45" t="s">
        <v>100</v>
      </c>
      <c r="AP59" s="45" t="s">
        <v>100</v>
      </c>
      <c r="AQ59" s="45" t="s">
        <v>100</v>
      </c>
      <c r="AR59" s="45" t="s">
        <v>100</v>
      </c>
      <c r="AS59" s="45" t="s">
        <v>100</v>
      </c>
      <c r="AT59" s="45" t="s">
        <v>100</v>
      </c>
      <c r="AU59" s="45" t="s">
        <v>100</v>
      </c>
      <c r="AV59" s="45" t="s">
        <v>100</v>
      </c>
      <c r="AW59" s="45" t="s">
        <v>100</v>
      </c>
      <c r="AX59" s="45" t="s">
        <v>100</v>
      </c>
      <c r="AY59" s="45" t="s">
        <v>100</v>
      </c>
      <c r="AZ59" s="45" t="s">
        <v>100</v>
      </c>
      <c r="BA59" s="45" t="s">
        <v>100</v>
      </c>
      <c r="BB59" s="45" t="s">
        <v>100</v>
      </c>
      <c r="BC59" s="45" t="s">
        <v>100</v>
      </c>
      <c r="BD59" s="45" t="s">
        <v>100</v>
      </c>
      <c r="BE59" s="45" t="s">
        <v>100</v>
      </c>
      <c r="BF59" s="45" t="s">
        <v>100</v>
      </c>
      <c r="BG59" s="45" t="s">
        <v>100</v>
      </c>
      <c r="BH59" s="13" t="s">
        <v>100</v>
      </c>
      <c r="IB59" s="33"/>
      <c r="IJ59" s="33"/>
      <c r="IR59" s="33"/>
      <c r="IZ59" s="33"/>
      <c r="JH59" s="33"/>
      <c r="JP59" s="33"/>
      <c r="JX59" s="33"/>
      <c r="KF59" s="33"/>
      <c r="KN59" s="33"/>
      <c r="KV59" s="33"/>
      <c r="LD59" s="33"/>
      <c r="LL59" s="33"/>
      <c r="LT59" s="33"/>
      <c r="MB59" s="33"/>
      <c r="MJ59" s="33"/>
      <c r="MR59" s="33"/>
      <c r="MZ59" s="33"/>
      <c r="NH59" s="33"/>
      <c r="NP59" s="33"/>
      <c r="NX59" s="33"/>
      <c r="OF59" s="33"/>
      <c r="ON59" s="33"/>
      <c r="OV59" s="33"/>
      <c r="PD59" s="33"/>
      <c r="PL59" s="33"/>
      <c r="PT59" s="33"/>
      <c r="QB59" s="33"/>
      <c r="QJ59" s="33"/>
      <c r="QR59" s="33"/>
      <c r="QZ59" s="33"/>
      <c r="RH59" s="33"/>
      <c r="RP59" s="33"/>
      <c r="RX59" s="33"/>
      <c r="SF59" s="33"/>
      <c r="SN59" s="33"/>
      <c r="SV59" s="33"/>
      <c r="TD59" s="33"/>
      <c r="TL59" s="33"/>
      <c r="TT59" s="33"/>
      <c r="UB59" s="33"/>
      <c r="UJ59" s="33"/>
      <c r="UR59" s="33"/>
      <c r="UZ59" s="33"/>
      <c r="VH59" s="33"/>
      <c r="VP59" s="33"/>
      <c r="VX59" s="33"/>
      <c r="WF59" s="33"/>
      <c r="WN59" s="33"/>
      <c r="WV59" s="33"/>
      <c r="XD59" s="33"/>
      <c r="XL59" s="33"/>
      <c r="XT59" s="33"/>
      <c r="YB59" s="33"/>
      <c r="YJ59" s="33"/>
      <c r="YR59" s="33"/>
      <c r="YZ59" s="33"/>
      <c r="ZH59" s="33"/>
      <c r="ZP59" s="33"/>
      <c r="ZX59" s="33"/>
      <c r="AAF59" s="33"/>
      <c r="AAN59" s="33"/>
      <c r="AAV59" s="33"/>
      <c r="ABD59" s="33"/>
      <c r="ABL59" s="33"/>
      <c r="ABT59" s="33"/>
      <c r="ACB59" s="33"/>
      <c r="ACJ59" s="33"/>
      <c r="ACR59" s="33"/>
      <c r="ACZ59" s="33"/>
      <c r="ADH59" s="33"/>
      <c r="ADP59" s="33"/>
      <c r="ADX59" s="33"/>
      <c r="AEF59" s="33"/>
      <c r="AEN59" s="33"/>
      <c r="AEV59" s="33"/>
      <c r="AFD59" s="33"/>
      <c r="AFL59" s="33"/>
      <c r="AFT59" s="33"/>
      <c r="AGB59" s="33"/>
      <c r="AGJ59" s="33"/>
      <c r="AGR59" s="33"/>
      <c r="AGZ59" s="33"/>
      <c r="AHH59" s="33"/>
      <c r="AHP59" s="33"/>
      <c r="AHX59" s="33"/>
      <c r="AIF59" s="33"/>
      <c r="AIN59" s="33"/>
      <c r="AIV59" s="33"/>
      <c r="AJD59" s="33"/>
      <c r="AJL59" s="33"/>
      <c r="AJT59" s="33"/>
      <c r="AKB59" s="33"/>
      <c r="AKJ59" s="33"/>
      <c r="AKR59" s="33"/>
      <c r="AKZ59" s="33"/>
      <c r="ALH59" s="33"/>
      <c r="ALP59" s="33"/>
      <c r="ALX59" s="33"/>
      <c r="AMF59" s="33"/>
      <c r="AMN59" s="33"/>
      <c r="AMV59" s="33"/>
      <c r="AND59" s="33"/>
      <c r="ANL59" s="33"/>
      <c r="ANT59" s="33"/>
      <c r="AOB59" s="33"/>
      <c r="AOJ59" s="33"/>
      <c r="AOR59" s="33"/>
      <c r="AOZ59" s="33"/>
      <c r="APH59" s="33"/>
      <c r="APP59" s="33"/>
      <c r="APX59" s="33"/>
      <c r="AQF59" s="33"/>
      <c r="AQN59" s="33"/>
      <c r="AQV59" s="33"/>
      <c r="ARD59" s="33"/>
      <c r="ARL59" s="33"/>
      <c r="ART59" s="33"/>
      <c r="ASB59" s="33"/>
      <c r="ASJ59" s="33"/>
      <c r="ASR59" s="33"/>
      <c r="ASZ59" s="33"/>
      <c r="ATH59" s="33"/>
      <c r="ATP59" s="33"/>
      <c r="ATX59" s="33"/>
      <c r="AUF59" s="33"/>
      <c r="AUN59" s="33"/>
      <c r="AUV59" s="33"/>
      <c r="AVD59" s="33"/>
      <c r="AVL59" s="33"/>
      <c r="AVT59" s="33"/>
      <c r="AWB59" s="33"/>
      <c r="AWJ59" s="33"/>
      <c r="AWR59" s="33"/>
      <c r="AWZ59" s="33"/>
      <c r="AXH59" s="33"/>
      <c r="AXP59" s="33"/>
      <c r="AXX59" s="33"/>
      <c r="AYF59" s="33"/>
      <c r="AYN59" s="33"/>
      <c r="AYV59" s="33"/>
      <c r="AZD59" s="33"/>
      <c r="AZL59" s="33"/>
      <c r="AZT59" s="33"/>
      <c r="BAB59" s="33"/>
      <c r="BAJ59" s="33"/>
      <c r="BAR59" s="33"/>
      <c r="BAZ59" s="33"/>
      <c r="BBH59" s="33"/>
      <c r="BBP59" s="33"/>
      <c r="BBX59" s="33"/>
      <c r="BCF59" s="33"/>
      <c r="BCN59" s="33"/>
      <c r="BCV59" s="33"/>
      <c r="BDD59" s="33"/>
      <c r="BDL59" s="33"/>
      <c r="BDT59" s="33"/>
      <c r="BEB59" s="33"/>
      <c r="BEJ59" s="33"/>
      <c r="BER59" s="33"/>
      <c r="BEZ59" s="33"/>
      <c r="BFH59" s="33"/>
      <c r="BFP59" s="33"/>
      <c r="BFX59" s="33"/>
      <c r="BGF59" s="33"/>
      <c r="BGN59" s="33"/>
      <c r="BGV59" s="33"/>
      <c r="BHD59" s="33"/>
      <c r="BHL59" s="33"/>
      <c r="BHT59" s="33"/>
      <c r="BIB59" s="33"/>
      <c r="BIJ59" s="33"/>
      <c r="BIR59" s="33"/>
      <c r="BIZ59" s="33"/>
      <c r="BJH59" s="33"/>
      <c r="BJP59" s="33"/>
      <c r="BJX59" s="33"/>
      <c r="BKF59" s="33"/>
      <c r="BKN59" s="33"/>
      <c r="BKV59" s="33"/>
      <c r="BLD59" s="33"/>
      <c r="BLL59" s="33"/>
      <c r="BLT59" s="33"/>
      <c r="BMB59" s="33"/>
      <c r="BMJ59" s="33"/>
      <c r="BMR59" s="33"/>
      <c r="BMZ59" s="33"/>
      <c r="BNH59" s="33"/>
      <c r="BNP59" s="33"/>
      <c r="BNX59" s="33"/>
      <c r="BOF59" s="33"/>
      <c r="BON59" s="33"/>
      <c r="BOV59" s="33"/>
      <c r="BPD59" s="33"/>
      <c r="BPL59" s="33"/>
      <c r="BPT59" s="33"/>
      <c r="BQB59" s="33"/>
      <c r="BQJ59" s="33"/>
      <c r="BQR59" s="33"/>
      <c r="BQZ59" s="33"/>
      <c r="BRH59" s="33"/>
      <c r="BRP59" s="33"/>
      <c r="BRX59" s="33"/>
      <c r="BSF59" s="33"/>
      <c r="BSN59" s="33"/>
      <c r="BSV59" s="33"/>
      <c r="BTD59" s="33"/>
      <c r="BTL59" s="33"/>
      <c r="BTT59" s="33"/>
      <c r="BUB59" s="33"/>
      <c r="BUJ59" s="33"/>
      <c r="BUR59" s="33"/>
      <c r="BUZ59" s="33"/>
      <c r="BVH59" s="33"/>
      <c r="BVP59" s="33"/>
      <c r="BVX59" s="33"/>
      <c r="BWF59" s="33"/>
      <c r="BWN59" s="33"/>
      <c r="BWV59" s="33"/>
      <c r="BXD59" s="33"/>
      <c r="BXL59" s="33"/>
      <c r="BXT59" s="33"/>
      <c r="BYB59" s="33"/>
      <c r="BYJ59" s="33"/>
      <c r="BYR59" s="33"/>
      <c r="BYZ59" s="33"/>
      <c r="BZH59" s="33"/>
      <c r="BZP59" s="33"/>
      <c r="BZX59" s="33"/>
      <c r="CAF59" s="33"/>
      <c r="CAN59" s="33"/>
      <c r="CAV59" s="33"/>
      <c r="CBD59" s="33"/>
      <c r="CBL59" s="33"/>
      <c r="CBT59" s="33"/>
      <c r="CCB59" s="33"/>
      <c r="CCJ59" s="33"/>
      <c r="CCR59" s="33"/>
      <c r="CCZ59" s="33"/>
      <c r="CDH59" s="33"/>
      <c r="CDP59" s="33"/>
      <c r="CDX59" s="33"/>
      <c r="CEF59" s="33"/>
      <c r="CEN59" s="33"/>
      <c r="CEV59" s="33"/>
      <c r="CFD59" s="33"/>
      <c r="CFL59" s="33"/>
      <c r="CFT59" s="33"/>
      <c r="CGB59" s="33"/>
      <c r="CGJ59" s="33"/>
      <c r="CGR59" s="33"/>
      <c r="CGZ59" s="33"/>
      <c r="CHH59" s="33"/>
      <c r="CHP59" s="33"/>
      <c r="CHX59" s="33"/>
      <c r="CIF59" s="33"/>
      <c r="CIN59" s="33"/>
      <c r="CIV59" s="33"/>
      <c r="CJD59" s="33"/>
      <c r="CJL59" s="33"/>
      <c r="CJT59" s="33"/>
      <c r="CKB59" s="33"/>
      <c r="CKJ59" s="33"/>
      <c r="CKR59" s="33"/>
      <c r="CKZ59" s="33"/>
      <c r="CLH59" s="33"/>
      <c r="CLP59" s="33"/>
      <c r="CLX59" s="33"/>
      <c r="CMF59" s="33"/>
      <c r="CMN59" s="33"/>
      <c r="CMV59" s="33"/>
      <c r="CND59" s="33"/>
      <c r="CNL59" s="33"/>
      <c r="CNT59" s="33"/>
      <c r="COB59" s="33"/>
      <c r="COJ59" s="33"/>
      <c r="COR59" s="33"/>
      <c r="COZ59" s="33"/>
      <c r="CPH59" s="33"/>
      <c r="CPP59" s="33"/>
      <c r="CPX59" s="33"/>
      <c r="CQF59" s="33"/>
      <c r="CQN59" s="33"/>
      <c r="CQV59" s="33"/>
      <c r="CRD59" s="33"/>
      <c r="CRL59" s="33"/>
      <c r="CRT59" s="33"/>
      <c r="CSB59" s="33"/>
      <c r="CSJ59" s="33"/>
      <c r="CSR59" s="33"/>
      <c r="CSZ59" s="33"/>
      <c r="CTH59" s="33"/>
      <c r="CTP59" s="33"/>
      <c r="CTX59" s="33"/>
      <c r="CUF59" s="33"/>
      <c r="CUN59" s="33"/>
      <c r="CUV59" s="33"/>
      <c r="CVD59" s="33"/>
      <c r="CVL59" s="33"/>
      <c r="CVT59" s="33"/>
      <c r="CWB59" s="33"/>
      <c r="CWJ59" s="33"/>
      <c r="CWR59" s="33"/>
      <c r="CWZ59" s="33"/>
      <c r="CXH59" s="33"/>
      <c r="CXP59" s="33"/>
      <c r="CXX59" s="33"/>
      <c r="CYF59" s="33"/>
      <c r="CYN59" s="33"/>
      <c r="CYV59" s="33"/>
      <c r="CZD59" s="33"/>
      <c r="CZL59" s="33"/>
      <c r="CZT59" s="33"/>
      <c r="DAB59" s="33"/>
      <c r="DAJ59" s="33"/>
      <c r="DAR59" s="33"/>
      <c r="DAZ59" s="33"/>
      <c r="DBH59" s="33"/>
      <c r="DBP59" s="33"/>
      <c r="DBX59" s="33"/>
      <c r="DCF59" s="33"/>
      <c r="DCN59" s="33"/>
      <c r="DCV59" s="33"/>
      <c r="DDD59" s="33"/>
      <c r="DDL59" s="33"/>
      <c r="DDT59" s="33"/>
      <c r="DEB59" s="33"/>
      <c r="DEJ59" s="33"/>
      <c r="DER59" s="33"/>
      <c r="DEZ59" s="33"/>
      <c r="DFH59" s="33"/>
      <c r="DFP59" s="33"/>
      <c r="DFX59" s="33"/>
      <c r="DGF59" s="33"/>
      <c r="DGN59" s="33"/>
      <c r="DGV59" s="33"/>
      <c r="DHD59" s="33"/>
      <c r="DHL59" s="33"/>
      <c r="DHT59" s="33"/>
      <c r="DIB59" s="33"/>
      <c r="DIJ59" s="33"/>
      <c r="DIR59" s="33"/>
      <c r="DIZ59" s="33"/>
      <c r="DJH59" s="33"/>
      <c r="DJP59" s="33"/>
      <c r="DJX59" s="33"/>
      <c r="DKF59" s="33"/>
      <c r="DKN59" s="33"/>
      <c r="DKV59" s="33"/>
      <c r="DLD59" s="33"/>
      <c r="DLL59" s="33"/>
      <c r="DLT59" s="33"/>
      <c r="DMB59" s="33"/>
      <c r="DMJ59" s="33"/>
      <c r="DMR59" s="33"/>
      <c r="DMZ59" s="33"/>
      <c r="DNH59" s="33"/>
      <c r="DNP59" s="33"/>
      <c r="DNX59" s="33"/>
      <c r="DOF59" s="33"/>
      <c r="DON59" s="33"/>
      <c r="DOV59" s="33"/>
      <c r="DPD59" s="33"/>
      <c r="DPL59" s="33"/>
      <c r="DPT59" s="33"/>
      <c r="DQB59" s="33"/>
      <c r="DQJ59" s="33"/>
      <c r="DQR59" s="33"/>
      <c r="DQZ59" s="33"/>
      <c r="DRH59" s="33"/>
      <c r="DRP59" s="33"/>
      <c r="DRX59" s="33"/>
      <c r="DSF59" s="33"/>
      <c r="DSN59" s="33"/>
      <c r="DSV59" s="33"/>
      <c r="DTD59" s="33"/>
      <c r="DTL59" s="33"/>
      <c r="DTT59" s="33"/>
      <c r="DUB59" s="33"/>
      <c r="DUJ59" s="33"/>
      <c r="DUR59" s="33"/>
      <c r="DUZ59" s="33"/>
      <c r="DVH59" s="33"/>
      <c r="DVP59" s="33"/>
      <c r="DVX59" s="33"/>
      <c r="DWF59" s="33"/>
      <c r="DWN59" s="33"/>
      <c r="DWV59" s="33"/>
      <c r="DXD59" s="33"/>
      <c r="DXL59" s="33"/>
      <c r="DXT59" s="33"/>
      <c r="DYB59" s="33"/>
      <c r="DYJ59" s="33"/>
      <c r="DYR59" s="33"/>
      <c r="DYZ59" s="33"/>
      <c r="DZH59" s="33"/>
      <c r="DZP59" s="33"/>
      <c r="DZX59" s="33"/>
      <c r="EAF59" s="33"/>
      <c r="EAN59" s="33"/>
      <c r="EAV59" s="33"/>
      <c r="EBD59" s="33"/>
      <c r="EBL59" s="33"/>
      <c r="EBT59" s="33"/>
      <c r="ECB59" s="33"/>
      <c r="ECJ59" s="33"/>
      <c r="ECR59" s="33"/>
      <c r="ECZ59" s="33"/>
      <c r="EDH59" s="33"/>
      <c r="EDP59" s="33"/>
      <c r="EDX59" s="33"/>
      <c r="EEF59" s="33"/>
      <c r="EEN59" s="33"/>
      <c r="EEV59" s="33"/>
      <c r="EFD59" s="33"/>
      <c r="EFL59" s="33"/>
      <c r="EFT59" s="33"/>
      <c r="EGB59" s="33"/>
      <c r="EGJ59" s="33"/>
      <c r="EGR59" s="33"/>
      <c r="EGZ59" s="33"/>
      <c r="EHH59" s="33"/>
      <c r="EHP59" s="33"/>
      <c r="EHX59" s="33"/>
      <c r="EIF59" s="33"/>
      <c r="EIN59" s="33"/>
      <c r="EIV59" s="33"/>
      <c r="EJD59" s="33"/>
      <c r="EJL59" s="33"/>
      <c r="EJT59" s="33"/>
      <c r="EKB59" s="33"/>
      <c r="EKJ59" s="33"/>
      <c r="EKR59" s="33"/>
      <c r="EKZ59" s="33"/>
      <c r="ELH59" s="33"/>
      <c r="ELP59" s="33"/>
      <c r="ELX59" s="33"/>
      <c r="EMF59" s="33"/>
      <c r="EMN59" s="33"/>
      <c r="EMV59" s="33"/>
      <c r="END59" s="33"/>
      <c r="ENL59" s="33"/>
      <c r="ENT59" s="33"/>
      <c r="EOB59" s="33"/>
      <c r="EOJ59" s="33"/>
      <c r="EOR59" s="33"/>
      <c r="EOZ59" s="33"/>
      <c r="EPH59" s="33"/>
      <c r="EPP59" s="33"/>
      <c r="EPX59" s="33"/>
      <c r="EQF59" s="33"/>
      <c r="EQN59" s="33"/>
      <c r="EQV59" s="33"/>
      <c r="ERD59" s="33"/>
      <c r="ERL59" s="33"/>
      <c r="ERT59" s="33"/>
      <c r="ESB59" s="33"/>
      <c r="ESJ59" s="33"/>
      <c r="ESR59" s="33"/>
      <c r="ESZ59" s="33"/>
      <c r="ETH59" s="33"/>
      <c r="ETP59" s="33"/>
      <c r="ETX59" s="33"/>
      <c r="EUF59" s="33"/>
      <c r="EUN59" s="33"/>
      <c r="EUV59" s="33"/>
      <c r="EVD59" s="33"/>
      <c r="EVL59" s="33"/>
      <c r="EVT59" s="33"/>
      <c r="EWB59" s="33"/>
      <c r="EWJ59" s="33"/>
      <c r="EWR59" s="33"/>
      <c r="EWZ59" s="33"/>
      <c r="EXH59" s="33"/>
      <c r="EXP59" s="33"/>
      <c r="EXX59" s="33"/>
      <c r="EYF59" s="33"/>
      <c r="EYN59" s="33"/>
      <c r="EYV59" s="33"/>
      <c r="EZD59" s="33"/>
      <c r="EZL59" s="33"/>
      <c r="EZT59" s="33"/>
      <c r="FAB59" s="33"/>
      <c r="FAJ59" s="33"/>
      <c r="FAR59" s="33"/>
      <c r="FAZ59" s="33"/>
      <c r="FBH59" s="33"/>
      <c r="FBP59" s="33"/>
      <c r="FBX59" s="33"/>
      <c r="FCF59" s="33"/>
      <c r="FCN59" s="33"/>
      <c r="FCV59" s="33"/>
      <c r="FDD59" s="33"/>
      <c r="FDL59" s="33"/>
      <c r="FDT59" s="33"/>
      <c r="FEB59" s="33"/>
      <c r="FEJ59" s="33"/>
      <c r="FER59" s="33"/>
      <c r="FEZ59" s="33"/>
      <c r="FFH59" s="33"/>
      <c r="FFP59" s="33"/>
      <c r="FFX59" s="33"/>
      <c r="FGF59" s="33"/>
      <c r="FGN59" s="33"/>
      <c r="FGV59" s="33"/>
      <c r="FHD59" s="33"/>
      <c r="FHL59" s="33"/>
      <c r="FHT59" s="33"/>
      <c r="FIB59" s="33"/>
      <c r="FIJ59" s="33"/>
      <c r="FIR59" s="33"/>
      <c r="FIZ59" s="33"/>
      <c r="FJH59" s="33"/>
      <c r="FJP59" s="33"/>
      <c r="FJX59" s="33"/>
      <c r="FKF59" s="33"/>
      <c r="FKN59" s="33"/>
      <c r="FKV59" s="33"/>
      <c r="FLD59" s="33"/>
      <c r="FLL59" s="33"/>
      <c r="FLT59" s="33"/>
      <c r="FMB59" s="33"/>
      <c r="FMJ59" s="33"/>
      <c r="FMR59" s="33"/>
      <c r="FMZ59" s="33"/>
      <c r="FNH59" s="33"/>
      <c r="FNP59" s="33"/>
      <c r="FNX59" s="33"/>
      <c r="FOF59" s="33"/>
      <c r="FON59" s="33"/>
      <c r="FOV59" s="33"/>
      <c r="FPD59" s="33"/>
      <c r="FPL59" s="33"/>
      <c r="FPT59" s="33"/>
      <c r="FQB59" s="33"/>
      <c r="FQJ59" s="33"/>
      <c r="FQR59" s="33"/>
      <c r="FQZ59" s="33"/>
      <c r="FRH59" s="33"/>
      <c r="FRP59" s="33"/>
      <c r="FRX59" s="33"/>
      <c r="FSF59" s="33"/>
      <c r="FSN59" s="33"/>
      <c r="FSV59" s="33"/>
      <c r="FTD59" s="33"/>
      <c r="FTL59" s="33"/>
      <c r="FTT59" s="33"/>
      <c r="FUB59" s="33"/>
      <c r="FUJ59" s="33"/>
      <c r="FUR59" s="33"/>
      <c r="FUZ59" s="33"/>
      <c r="FVH59" s="33"/>
      <c r="FVP59" s="33"/>
      <c r="FVX59" s="33"/>
      <c r="FWF59" s="33"/>
      <c r="FWN59" s="33"/>
      <c r="FWV59" s="33"/>
      <c r="FXD59" s="33"/>
      <c r="FXL59" s="33"/>
      <c r="FXT59" s="33"/>
      <c r="FYB59" s="33"/>
      <c r="FYJ59" s="33"/>
      <c r="FYR59" s="33"/>
      <c r="FYZ59" s="33"/>
      <c r="FZH59" s="33"/>
      <c r="FZP59" s="33"/>
      <c r="FZX59" s="33"/>
      <c r="GAF59" s="33"/>
      <c r="GAN59" s="33"/>
      <c r="GAV59" s="33"/>
      <c r="GBD59" s="33"/>
      <c r="GBL59" s="33"/>
      <c r="GBT59" s="33"/>
      <c r="GCB59" s="33"/>
      <c r="GCJ59" s="33"/>
      <c r="GCR59" s="33"/>
      <c r="GCZ59" s="33"/>
      <c r="GDH59" s="33"/>
      <c r="GDP59" s="33"/>
      <c r="GDX59" s="33"/>
      <c r="GEF59" s="33"/>
      <c r="GEN59" s="33"/>
      <c r="GEV59" s="33"/>
      <c r="GFD59" s="33"/>
      <c r="GFL59" s="33"/>
      <c r="GFT59" s="33"/>
      <c r="GGB59" s="33"/>
      <c r="GGJ59" s="33"/>
      <c r="GGR59" s="33"/>
      <c r="GGZ59" s="33"/>
      <c r="GHH59" s="33"/>
      <c r="GHP59" s="33"/>
      <c r="GHX59" s="33"/>
      <c r="GIF59" s="33"/>
      <c r="GIN59" s="33"/>
      <c r="GIV59" s="33"/>
      <c r="GJD59" s="33"/>
      <c r="GJL59" s="33"/>
      <c r="GJT59" s="33"/>
      <c r="GKB59" s="33"/>
      <c r="GKJ59" s="33"/>
      <c r="GKR59" s="33"/>
      <c r="GKZ59" s="33"/>
      <c r="GLH59" s="33"/>
      <c r="GLP59" s="33"/>
      <c r="GLX59" s="33"/>
      <c r="GMF59" s="33"/>
      <c r="GMN59" s="33"/>
      <c r="GMV59" s="33"/>
      <c r="GND59" s="33"/>
      <c r="GNL59" s="33"/>
      <c r="GNT59" s="33"/>
      <c r="GOB59" s="33"/>
      <c r="GOJ59" s="33"/>
      <c r="GOR59" s="33"/>
      <c r="GOZ59" s="33"/>
      <c r="GPH59" s="33"/>
      <c r="GPP59" s="33"/>
      <c r="GPX59" s="33"/>
      <c r="GQF59" s="33"/>
      <c r="GQN59" s="33"/>
      <c r="GQV59" s="33"/>
      <c r="GRD59" s="33"/>
      <c r="GRL59" s="33"/>
      <c r="GRT59" s="33"/>
      <c r="GSB59" s="33"/>
      <c r="GSJ59" s="33"/>
      <c r="GSR59" s="33"/>
      <c r="GSZ59" s="33"/>
      <c r="GTH59" s="33"/>
      <c r="GTP59" s="33"/>
      <c r="GTX59" s="33"/>
      <c r="GUF59" s="33"/>
      <c r="GUN59" s="33"/>
      <c r="GUV59" s="33"/>
      <c r="GVD59" s="33"/>
      <c r="GVL59" s="33"/>
      <c r="GVT59" s="33"/>
      <c r="GWB59" s="33"/>
      <c r="GWJ59" s="33"/>
      <c r="GWR59" s="33"/>
      <c r="GWZ59" s="33"/>
      <c r="GXH59" s="33"/>
      <c r="GXP59" s="33"/>
      <c r="GXX59" s="33"/>
      <c r="GYF59" s="33"/>
      <c r="GYN59" s="33"/>
      <c r="GYV59" s="33"/>
      <c r="GZD59" s="33"/>
      <c r="GZL59" s="33"/>
      <c r="GZT59" s="33"/>
      <c r="HAB59" s="33"/>
      <c r="HAJ59" s="33"/>
      <c r="HAR59" s="33"/>
      <c r="HAZ59" s="33"/>
      <c r="HBH59" s="33"/>
      <c r="HBP59" s="33"/>
      <c r="HBX59" s="33"/>
      <c r="HCF59" s="33"/>
      <c r="HCN59" s="33"/>
      <c r="HCV59" s="33"/>
      <c r="HDD59" s="33"/>
      <c r="HDL59" s="33"/>
      <c r="HDT59" s="33"/>
      <c r="HEB59" s="33"/>
      <c r="HEJ59" s="33"/>
      <c r="HER59" s="33"/>
      <c r="HEZ59" s="33"/>
      <c r="HFH59" s="33"/>
      <c r="HFP59" s="33"/>
      <c r="HFX59" s="33"/>
      <c r="HGF59" s="33"/>
      <c r="HGN59" s="33"/>
      <c r="HGV59" s="33"/>
      <c r="HHD59" s="33"/>
      <c r="HHL59" s="33"/>
      <c r="HHT59" s="33"/>
      <c r="HIB59" s="33"/>
      <c r="HIJ59" s="33"/>
      <c r="HIR59" s="33"/>
      <c r="HIZ59" s="33"/>
      <c r="HJH59" s="33"/>
      <c r="HJP59" s="33"/>
      <c r="HJX59" s="33"/>
      <c r="HKF59" s="33"/>
      <c r="HKN59" s="33"/>
      <c r="HKV59" s="33"/>
      <c r="HLD59" s="33"/>
      <c r="HLL59" s="33"/>
      <c r="HLT59" s="33"/>
      <c r="HMB59" s="33"/>
      <c r="HMJ59" s="33"/>
      <c r="HMR59" s="33"/>
      <c r="HMZ59" s="33"/>
      <c r="HNH59" s="33"/>
      <c r="HNP59" s="33"/>
      <c r="HNX59" s="33"/>
      <c r="HOF59" s="33"/>
      <c r="HON59" s="33"/>
      <c r="HOV59" s="33"/>
      <c r="HPD59" s="33"/>
      <c r="HPL59" s="33"/>
      <c r="HPT59" s="33"/>
      <c r="HQB59" s="33"/>
      <c r="HQJ59" s="33"/>
      <c r="HQR59" s="33"/>
      <c r="HQZ59" s="33"/>
      <c r="HRH59" s="33"/>
      <c r="HRP59" s="33"/>
      <c r="HRX59" s="33"/>
      <c r="HSF59" s="33"/>
      <c r="HSN59" s="33"/>
      <c r="HSV59" s="33"/>
      <c r="HTD59" s="33"/>
      <c r="HTL59" s="33"/>
      <c r="HTT59" s="33"/>
      <c r="HUB59" s="33"/>
      <c r="HUJ59" s="33"/>
      <c r="HUR59" s="33"/>
      <c r="HUZ59" s="33"/>
      <c r="HVH59" s="33"/>
      <c r="HVP59" s="33"/>
      <c r="HVX59" s="33"/>
      <c r="HWF59" s="33"/>
      <c r="HWN59" s="33"/>
      <c r="HWV59" s="33"/>
      <c r="HXD59" s="33"/>
      <c r="HXL59" s="33"/>
      <c r="HXT59" s="33"/>
      <c r="HYB59" s="33"/>
      <c r="HYJ59" s="33"/>
      <c r="HYR59" s="33"/>
      <c r="HYZ59" s="33"/>
      <c r="HZH59" s="33"/>
      <c r="HZP59" s="33"/>
      <c r="HZX59" s="33"/>
      <c r="IAF59" s="33"/>
      <c r="IAN59" s="33"/>
      <c r="IAV59" s="33"/>
      <c r="IBD59" s="33"/>
      <c r="IBL59" s="33"/>
      <c r="IBT59" s="33"/>
      <c r="ICB59" s="33"/>
      <c r="ICJ59" s="33"/>
      <c r="ICR59" s="33"/>
      <c r="ICZ59" s="33"/>
      <c r="IDH59" s="33"/>
      <c r="IDP59" s="33"/>
      <c r="IDX59" s="33"/>
      <c r="IEF59" s="33"/>
      <c r="IEN59" s="33"/>
      <c r="IEV59" s="33"/>
      <c r="IFD59" s="33"/>
      <c r="IFL59" s="33"/>
      <c r="IFT59" s="33"/>
      <c r="IGB59" s="33"/>
      <c r="IGJ59" s="33"/>
      <c r="IGR59" s="33"/>
      <c r="IGZ59" s="33"/>
      <c r="IHH59" s="33"/>
      <c r="IHP59" s="33"/>
      <c r="IHX59" s="33"/>
      <c r="IIF59" s="33"/>
      <c r="IIN59" s="33"/>
      <c r="IIV59" s="33"/>
      <c r="IJD59" s="33"/>
      <c r="IJL59" s="33"/>
      <c r="IJT59" s="33"/>
      <c r="IKB59" s="33"/>
      <c r="IKJ59" s="33"/>
      <c r="IKR59" s="33"/>
      <c r="IKZ59" s="33"/>
      <c r="ILH59" s="33"/>
      <c r="ILP59" s="33"/>
      <c r="ILX59" s="33"/>
      <c r="IMF59" s="33"/>
      <c r="IMN59" s="33"/>
      <c r="IMV59" s="33"/>
      <c r="IND59" s="33"/>
      <c r="INL59" s="33"/>
      <c r="INT59" s="33"/>
      <c r="IOB59" s="33"/>
      <c r="IOJ59" s="33"/>
      <c r="IOR59" s="33"/>
      <c r="IOZ59" s="33"/>
      <c r="IPH59" s="33"/>
      <c r="IPP59" s="33"/>
      <c r="IPX59" s="33"/>
      <c r="IQF59" s="33"/>
      <c r="IQN59" s="33"/>
      <c r="IQV59" s="33"/>
      <c r="IRD59" s="33"/>
      <c r="IRL59" s="33"/>
      <c r="IRT59" s="33"/>
      <c r="ISB59" s="33"/>
      <c r="ISJ59" s="33"/>
      <c r="ISR59" s="33"/>
      <c r="ISZ59" s="33"/>
      <c r="ITH59" s="33"/>
      <c r="ITP59" s="33"/>
      <c r="ITX59" s="33"/>
      <c r="IUF59" s="33"/>
      <c r="IUN59" s="33"/>
      <c r="IUV59" s="33"/>
      <c r="IVD59" s="33"/>
      <c r="IVL59" s="33"/>
      <c r="IVT59" s="33"/>
      <c r="IWB59" s="33"/>
      <c r="IWJ59" s="33"/>
      <c r="IWR59" s="33"/>
      <c r="IWZ59" s="33"/>
      <c r="IXH59" s="33"/>
      <c r="IXP59" s="33"/>
      <c r="IXX59" s="33"/>
      <c r="IYF59" s="33"/>
      <c r="IYN59" s="33"/>
      <c r="IYV59" s="33"/>
      <c r="IZD59" s="33"/>
      <c r="IZL59" s="33"/>
      <c r="IZT59" s="33"/>
      <c r="JAB59" s="33"/>
      <c r="JAJ59" s="33"/>
      <c r="JAR59" s="33"/>
      <c r="JAZ59" s="33"/>
      <c r="JBH59" s="33"/>
      <c r="JBP59" s="33"/>
      <c r="JBX59" s="33"/>
      <c r="JCF59" s="33"/>
      <c r="JCN59" s="33"/>
      <c r="JCV59" s="33"/>
      <c r="JDD59" s="33"/>
      <c r="JDL59" s="33"/>
      <c r="JDT59" s="33"/>
      <c r="JEB59" s="33"/>
      <c r="JEJ59" s="33"/>
      <c r="JER59" s="33"/>
      <c r="JEZ59" s="33"/>
      <c r="JFH59" s="33"/>
      <c r="JFP59" s="33"/>
      <c r="JFX59" s="33"/>
      <c r="JGF59" s="33"/>
      <c r="JGN59" s="33"/>
      <c r="JGV59" s="33"/>
      <c r="JHD59" s="33"/>
      <c r="JHL59" s="33"/>
      <c r="JHT59" s="33"/>
      <c r="JIB59" s="33"/>
      <c r="JIJ59" s="33"/>
      <c r="JIR59" s="33"/>
      <c r="JIZ59" s="33"/>
      <c r="JJH59" s="33"/>
      <c r="JJP59" s="33"/>
      <c r="JJX59" s="33"/>
      <c r="JKF59" s="33"/>
      <c r="JKN59" s="33"/>
      <c r="JKV59" s="33"/>
      <c r="JLD59" s="33"/>
      <c r="JLL59" s="33"/>
      <c r="JLT59" s="33"/>
      <c r="JMB59" s="33"/>
      <c r="JMJ59" s="33"/>
      <c r="JMR59" s="33"/>
      <c r="JMZ59" s="33"/>
      <c r="JNH59" s="33"/>
      <c r="JNP59" s="33"/>
      <c r="JNX59" s="33"/>
      <c r="JOF59" s="33"/>
      <c r="JON59" s="33"/>
      <c r="JOV59" s="33"/>
      <c r="JPD59" s="33"/>
      <c r="JPL59" s="33"/>
      <c r="JPT59" s="33"/>
      <c r="JQB59" s="33"/>
      <c r="JQJ59" s="33"/>
      <c r="JQR59" s="33"/>
      <c r="JQZ59" s="33"/>
      <c r="JRH59" s="33"/>
      <c r="JRP59" s="33"/>
      <c r="JRX59" s="33"/>
      <c r="JSF59" s="33"/>
      <c r="JSN59" s="33"/>
      <c r="JSV59" s="33"/>
      <c r="JTD59" s="33"/>
      <c r="JTL59" s="33"/>
      <c r="JTT59" s="33"/>
      <c r="JUB59" s="33"/>
      <c r="JUJ59" s="33"/>
      <c r="JUR59" s="33"/>
      <c r="JUZ59" s="33"/>
      <c r="JVH59" s="33"/>
      <c r="JVP59" s="33"/>
      <c r="JVX59" s="33"/>
      <c r="JWF59" s="33"/>
      <c r="JWN59" s="33"/>
      <c r="JWV59" s="33"/>
      <c r="JXD59" s="33"/>
      <c r="JXL59" s="33"/>
      <c r="JXT59" s="33"/>
      <c r="JYB59" s="33"/>
      <c r="JYJ59" s="33"/>
      <c r="JYR59" s="33"/>
      <c r="JYZ59" s="33"/>
      <c r="JZH59" s="33"/>
      <c r="JZP59" s="33"/>
      <c r="JZX59" s="33"/>
      <c r="KAF59" s="33"/>
      <c r="KAN59" s="33"/>
      <c r="KAV59" s="33"/>
      <c r="KBD59" s="33"/>
      <c r="KBL59" s="33"/>
      <c r="KBT59" s="33"/>
      <c r="KCB59" s="33"/>
      <c r="KCJ59" s="33"/>
      <c r="KCR59" s="33"/>
      <c r="KCZ59" s="33"/>
      <c r="KDH59" s="33"/>
      <c r="KDP59" s="33"/>
      <c r="KDX59" s="33"/>
      <c r="KEF59" s="33"/>
      <c r="KEN59" s="33"/>
      <c r="KEV59" s="33"/>
      <c r="KFD59" s="33"/>
      <c r="KFL59" s="33"/>
      <c r="KFT59" s="33"/>
      <c r="KGB59" s="33"/>
      <c r="KGJ59" s="33"/>
      <c r="KGR59" s="33"/>
      <c r="KGZ59" s="33"/>
      <c r="KHH59" s="33"/>
      <c r="KHP59" s="33"/>
      <c r="KHX59" s="33"/>
      <c r="KIF59" s="33"/>
      <c r="KIN59" s="33"/>
      <c r="KIV59" s="33"/>
      <c r="KJD59" s="33"/>
      <c r="KJL59" s="33"/>
      <c r="KJT59" s="33"/>
      <c r="KKB59" s="33"/>
      <c r="KKJ59" s="33"/>
      <c r="KKR59" s="33"/>
      <c r="KKZ59" s="33"/>
      <c r="KLH59" s="33"/>
      <c r="KLP59" s="33"/>
      <c r="KLX59" s="33"/>
      <c r="KMF59" s="33"/>
      <c r="KMN59" s="33"/>
      <c r="KMV59" s="33"/>
      <c r="KND59" s="33"/>
      <c r="KNL59" s="33"/>
      <c r="KNT59" s="33"/>
      <c r="KOB59" s="33"/>
      <c r="KOJ59" s="33"/>
      <c r="KOR59" s="33"/>
      <c r="KOZ59" s="33"/>
      <c r="KPH59" s="33"/>
      <c r="KPP59" s="33"/>
      <c r="KPX59" s="33"/>
      <c r="KQF59" s="33"/>
      <c r="KQN59" s="33"/>
      <c r="KQV59" s="33"/>
      <c r="KRD59" s="33"/>
      <c r="KRL59" s="33"/>
      <c r="KRT59" s="33"/>
      <c r="KSB59" s="33"/>
      <c r="KSJ59" s="33"/>
      <c r="KSR59" s="33"/>
      <c r="KSZ59" s="33"/>
      <c r="KTH59" s="33"/>
      <c r="KTP59" s="33"/>
      <c r="KTX59" s="33"/>
      <c r="KUF59" s="33"/>
      <c r="KUN59" s="33"/>
      <c r="KUV59" s="33"/>
      <c r="KVD59" s="33"/>
      <c r="KVL59" s="33"/>
      <c r="KVT59" s="33"/>
      <c r="KWB59" s="33"/>
      <c r="KWJ59" s="33"/>
      <c r="KWR59" s="33"/>
      <c r="KWZ59" s="33"/>
      <c r="KXH59" s="33"/>
      <c r="KXP59" s="33"/>
      <c r="KXX59" s="33"/>
      <c r="KYF59" s="33"/>
      <c r="KYN59" s="33"/>
      <c r="KYV59" s="33"/>
      <c r="KZD59" s="33"/>
      <c r="KZL59" s="33"/>
      <c r="KZT59" s="33"/>
      <c r="LAB59" s="33"/>
      <c r="LAJ59" s="33"/>
      <c r="LAR59" s="33"/>
      <c r="LAZ59" s="33"/>
      <c r="LBH59" s="33"/>
      <c r="LBP59" s="33"/>
      <c r="LBX59" s="33"/>
      <c r="LCF59" s="33"/>
      <c r="LCN59" s="33"/>
      <c r="LCV59" s="33"/>
      <c r="LDD59" s="33"/>
      <c r="LDL59" s="33"/>
      <c r="LDT59" s="33"/>
      <c r="LEB59" s="33"/>
      <c r="LEJ59" s="33"/>
      <c r="LER59" s="33"/>
      <c r="LEZ59" s="33"/>
      <c r="LFH59" s="33"/>
      <c r="LFP59" s="33"/>
      <c r="LFX59" s="33"/>
      <c r="LGF59" s="33"/>
      <c r="LGN59" s="33"/>
      <c r="LGV59" s="33"/>
      <c r="LHD59" s="33"/>
      <c r="LHL59" s="33"/>
      <c r="LHT59" s="33"/>
      <c r="LIB59" s="33"/>
      <c r="LIJ59" s="33"/>
      <c r="LIR59" s="33"/>
      <c r="LIZ59" s="33"/>
      <c r="LJH59" s="33"/>
      <c r="LJP59" s="33"/>
      <c r="LJX59" s="33"/>
      <c r="LKF59" s="33"/>
      <c r="LKN59" s="33"/>
      <c r="LKV59" s="33"/>
      <c r="LLD59" s="33"/>
      <c r="LLL59" s="33"/>
      <c r="LLT59" s="33"/>
      <c r="LMB59" s="33"/>
      <c r="LMJ59" s="33"/>
      <c r="LMR59" s="33"/>
      <c r="LMZ59" s="33"/>
      <c r="LNH59" s="33"/>
      <c r="LNP59" s="33"/>
      <c r="LNX59" s="33"/>
      <c r="LOF59" s="33"/>
      <c r="LON59" s="33"/>
      <c r="LOV59" s="33"/>
      <c r="LPD59" s="33"/>
      <c r="LPL59" s="33"/>
      <c r="LPT59" s="33"/>
      <c r="LQB59" s="33"/>
      <c r="LQJ59" s="33"/>
      <c r="LQR59" s="33"/>
      <c r="LQZ59" s="33"/>
      <c r="LRH59" s="33"/>
      <c r="LRP59" s="33"/>
      <c r="LRX59" s="33"/>
      <c r="LSF59" s="33"/>
      <c r="LSN59" s="33"/>
      <c r="LSV59" s="33"/>
      <c r="LTD59" s="33"/>
      <c r="LTL59" s="33"/>
      <c r="LTT59" s="33"/>
      <c r="LUB59" s="33"/>
      <c r="LUJ59" s="33"/>
      <c r="LUR59" s="33"/>
      <c r="LUZ59" s="33"/>
      <c r="LVH59" s="33"/>
      <c r="LVP59" s="33"/>
      <c r="LVX59" s="33"/>
      <c r="LWF59" s="33"/>
      <c r="LWN59" s="33"/>
      <c r="LWV59" s="33"/>
      <c r="LXD59" s="33"/>
      <c r="LXL59" s="33"/>
      <c r="LXT59" s="33"/>
      <c r="LYB59" s="33"/>
      <c r="LYJ59" s="33"/>
      <c r="LYR59" s="33"/>
      <c r="LYZ59" s="33"/>
      <c r="LZH59" s="33"/>
      <c r="LZP59" s="33"/>
      <c r="LZX59" s="33"/>
      <c r="MAF59" s="33"/>
      <c r="MAN59" s="33"/>
      <c r="MAV59" s="33"/>
      <c r="MBD59" s="33"/>
      <c r="MBL59" s="33"/>
      <c r="MBT59" s="33"/>
      <c r="MCB59" s="33"/>
      <c r="MCJ59" s="33"/>
      <c r="MCR59" s="33"/>
      <c r="MCZ59" s="33"/>
      <c r="MDH59" s="33"/>
      <c r="MDP59" s="33"/>
      <c r="MDX59" s="33"/>
      <c r="MEF59" s="33"/>
      <c r="MEN59" s="33"/>
      <c r="MEV59" s="33"/>
      <c r="MFD59" s="33"/>
      <c r="MFL59" s="33"/>
      <c r="MFT59" s="33"/>
      <c r="MGB59" s="33"/>
      <c r="MGJ59" s="33"/>
      <c r="MGR59" s="33"/>
      <c r="MGZ59" s="33"/>
      <c r="MHH59" s="33"/>
      <c r="MHP59" s="33"/>
      <c r="MHX59" s="33"/>
      <c r="MIF59" s="33"/>
      <c r="MIN59" s="33"/>
      <c r="MIV59" s="33"/>
      <c r="MJD59" s="33"/>
      <c r="MJL59" s="33"/>
      <c r="MJT59" s="33"/>
      <c r="MKB59" s="33"/>
      <c r="MKJ59" s="33"/>
      <c r="MKR59" s="33"/>
      <c r="MKZ59" s="33"/>
      <c r="MLH59" s="33"/>
      <c r="MLP59" s="33"/>
      <c r="MLX59" s="33"/>
      <c r="MMF59" s="33"/>
      <c r="MMN59" s="33"/>
      <c r="MMV59" s="33"/>
      <c r="MND59" s="33"/>
      <c r="MNL59" s="33"/>
      <c r="MNT59" s="33"/>
      <c r="MOB59" s="33"/>
      <c r="MOJ59" s="33"/>
      <c r="MOR59" s="33"/>
      <c r="MOZ59" s="33"/>
      <c r="MPH59" s="33"/>
      <c r="MPP59" s="33"/>
      <c r="MPX59" s="33"/>
      <c r="MQF59" s="33"/>
      <c r="MQN59" s="33"/>
      <c r="MQV59" s="33"/>
      <c r="MRD59" s="33"/>
      <c r="MRL59" s="33"/>
      <c r="MRT59" s="33"/>
      <c r="MSB59" s="33"/>
      <c r="MSJ59" s="33"/>
      <c r="MSR59" s="33"/>
      <c r="MSZ59" s="33"/>
      <c r="MTH59" s="33"/>
      <c r="MTP59" s="33"/>
      <c r="MTX59" s="33"/>
      <c r="MUF59" s="33"/>
      <c r="MUN59" s="33"/>
      <c r="MUV59" s="33"/>
      <c r="MVD59" s="33"/>
      <c r="MVL59" s="33"/>
      <c r="MVT59" s="33"/>
      <c r="MWB59" s="33"/>
      <c r="MWJ59" s="33"/>
      <c r="MWR59" s="33"/>
      <c r="MWZ59" s="33"/>
      <c r="MXH59" s="33"/>
      <c r="MXP59" s="33"/>
      <c r="MXX59" s="33"/>
      <c r="MYF59" s="33"/>
      <c r="MYN59" s="33"/>
      <c r="MYV59" s="33"/>
      <c r="MZD59" s="33"/>
      <c r="MZL59" s="33"/>
      <c r="MZT59" s="33"/>
      <c r="NAB59" s="33"/>
      <c r="NAJ59" s="33"/>
      <c r="NAR59" s="33"/>
      <c r="NAZ59" s="33"/>
      <c r="NBH59" s="33"/>
      <c r="NBP59" s="33"/>
      <c r="NBX59" s="33"/>
      <c r="NCF59" s="33"/>
      <c r="NCN59" s="33"/>
      <c r="NCV59" s="33"/>
      <c r="NDD59" s="33"/>
      <c r="NDL59" s="33"/>
      <c r="NDT59" s="33"/>
      <c r="NEB59" s="33"/>
      <c r="NEJ59" s="33"/>
      <c r="NER59" s="33"/>
      <c r="NEZ59" s="33"/>
      <c r="NFH59" s="33"/>
      <c r="NFP59" s="33"/>
      <c r="NFX59" s="33"/>
      <c r="NGF59" s="33"/>
      <c r="NGN59" s="33"/>
      <c r="NGV59" s="33"/>
      <c r="NHD59" s="33"/>
      <c r="NHL59" s="33"/>
      <c r="NHT59" s="33"/>
      <c r="NIB59" s="33"/>
      <c r="NIJ59" s="33"/>
      <c r="NIR59" s="33"/>
      <c r="NIZ59" s="33"/>
      <c r="NJH59" s="33"/>
      <c r="NJP59" s="33"/>
      <c r="NJX59" s="33"/>
      <c r="NKF59" s="33"/>
      <c r="NKN59" s="33"/>
      <c r="NKV59" s="33"/>
      <c r="NLD59" s="33"/>
      <c r="NLL59" s="33"/>
      <c r="NLT59" s="33"/>
      <c r="NMB59" s="33"/>
      <c r="NMJ59" s="33"/>
      <c r="NMR59" s="33"/>
      <c r="NMZ59" s="33"/>
      <c r="NNH59" s="33"/>
      <c r="NNP59" s="33"/>
      <c r="NNX59" s="33"/>
      <c r="NOF59" s="33"/>
      <c r="NON59" s="33"/>
      <c r="NOV59" s="33"/>
      <c r="NPD59" s="33"/>
      <c r="NPL59" s="33"/>
      <c r="NPT59" s="33"/>
      <c r="NQB59" s="33"/>
      <c r="NQJ59" s="33"/>
      <c r="NQR59" s="33"/>
      <c r="NQZ59" s="33"/>
      <c r="NRH59" s="33"/>
      <c r="NRP59" s="33"/>
      <c r="NRX59" s="33"/>
      <c r="NSF59" s="33"/>
      <c r="NSN59" s="33"/>
      <c r="NSV59" s="33"/>
      <c r="NTD59" s="33"/>
      <c r="NTL59" s="33"/>
      <c r="NTT59" s="33"/>
      <c r="NUB59" s="33"/>
      <c r="NUJ59" s="33"/>
      <c r="NUR59" s="33"/>
      <c r="NUZ59" s="33"/>
      <c r="NVH59" s="33"/>
      <c r="NVP59" s="33"/>
      <c r="NVX59" s="33"/>
      <c r="NWF59" s="33"/>
      <c r="NWN59" s="33"/>
      <c r="NWV59" s="33"/>
      <c r="NXD59" s="33"/>
      <c r="NXL59" s="33"/>
      <c r="NXT59" s="33"/>
      <c r="NYB59" s="33"/>
      <c r="NYJ59" s="33"/>
      <c r="NYR59" s="33"/>
      <c r="NYZ59" s="33"/>
      <c r="NZH59" s="33"/>
      <c r="NZP59" s="33"/>
      <c r="NZX59" s="33"/>
      <c r="OAF59" s="33"/>
      <c r="OAN59" s="33"/>
      <c r="OAV59" s="33"/>
      <c r="OBD59" s="33"/>
      <c r="OBL59" s="33"/>
      <c r="OBT59" s="33"/>
      <c r="OCB59" s="33"/>
      <c r="OCJ59" s="33"/>
      <c r="OCR59" s="33"/>
      <c r="OCZ59" s="33"/>
      <c r="ODH59" s="33"/>
      <c r="ODP59" s="33"/>
      <c r="ODX59" s="33"/>
      <c r="OEF59" s="33"/>
      <c r="OEN59" s="33"/>
      <c r="OEV59" s="33"/>
      <c r="OFD59" s="33"/>
      <c r="OFL59" s="33"/>
      <c r="OFT59" s="33"/>
      <c r="OGB59" s="33"/>
      <c r="OGJ59" s="33"/>
      <c r="OGR59" s="33"/>
      <c r="OGZ59" s="33"/>
      <c r="OHH59" s="33"/>
      <c r="OHP59" s="33"/>
      <c r="OHX59" s="33"/>
      <c r="OIF59" s="33"/>
      <c r="OIN59" s="33"/>
      <c r="OIV59" s="33"/>
      <c r="OJD59" s="33"/>
      <c r="OJL59" s="33"/>
      <c r="OJT59" s="33"/>
      <c r="OKB59" s="33"/>
      <c r="OKJ59" s="33"/>
      <c r="OKR59" s="33"/>
      <c r="OKZ59" s="33"/>
      <c r="OLH59" s="33"/>
      <c r="OLP59" s="33"/>
      <c r="OLX59" s="33"/>
      <c r="OMF59" s="33"/>
      <c r="OMN59" s="33"/>
      <c r="OMV59" s="33"/>
      <c r="OND59" s="33"/>
      <c r="ONL59" s="33"/>
      <c r="ONT59" s="33"/>
      <c r="OOB59" s="33"/>
      <c r="OOJ59" s="33"/>
      <c r="OOR59" s="33"/>
      <c r="OOZ59" s="33"/>
      <c r="OPH59" s="33"/>
      <c r="OPP59" s="33"/>
      <c r="OPX59" s="33"/>
      <c r="OQF59" s="33"/>
      <c r="OQN59" s="33"/>
      <c r="OQV59" s="33"/>
      <c r="ORD59" s="33"/>
      <c r="ORL59" s="33"/>
      <c r="ORT59" s="33"/>
      <c r="OSB59" s="33"/>
      <c r="OSJ59" s="33"/>
      <c r="OSR59" s="33"/>
      <c r="OSZ59" s="33"/>
      <c r="OTH59" s="33"/>
      <c r="OTP59" s="33"/>
      <c r="OTX59" s="33"/>
      <c r="OUF59" s="33"/>
      <c r="OUN59" s="33"/>
      <c r="OUV59" s="33"/>
      <c r="OVD59" s="33"/>
      <c r="OVL59" s="33"/>
      <c r="OVT59" s="33"/>
      <c r="OWB59" s="33"/>
      <c r="OWJ59" s="33"/>
      <c r="OWR59" s="33"/>
      <c r="OWZ59" s="33"/>
      <c r="OXH59" s="33"/>
      <c r="OXP59" s="33"/>
      <c r="OXX59" s="33"/>
      <c r="OYF59" s="33"/>
      <c r="OYN59" s="33"/>
      <c r="OYV59" s="33"/>
      <c r="OZD59" s="33"/>
      <c r="OZL59" s="33"/>
      <c r="OZT59" s="33"/>
      <c r="PAB59" s="33"/>
      <c r="PAJ59" s="33"/>
      <c r="PAR59" s="33"/>
      <c r="PAZ59" s="33"/>
      <c r="PBH59" s="33"/>
      <c r="PBP59" s="33"/>
      <c r="PBX59" s="33"/>
      <c r="PCF59" s="33"/>
      <c r="PCN59" s="33"/>
      <c r="PCV59" s="33"/>
      <c r="PDD59" s="33"/>
      <c r="PDL59" s="33"/>
      <c r="PDT59" s="33"/>
      <c r="PEB59" s="33"/>
      <c r="PEJ59" s="33"/>
      <c r="PER59" s="33"/>
      <c r="PEZ59" s="33"/>
      <c r="PFH59" s="33"/>
      <c r="PFP59" s="33"/>
      <c r="PFX59" s="33"/>
      <c r="PGF59" s="33"/>
      <c r="PGN59" s="33"/>
      <c r="PGV59" s="33"/>
      <c r="PHD59" s="33"/>
      <c r="PHL59" s="33"/>
      <c r="PHT59" s="33"/>
      <c r="PIB59" s="33"/>
      <c r="PIJ59" s="33"/>
      <c r="PIR59" s="33"/>
      <c r="PIZ59" s="33"/>
      <c r="PJH59" s="33"/>
      <c r="PJP59" s="33"/>
      <c r="PJX59" s="33"/>
      <c r="PKF59" s="33"/>
      <c r="PKN59" s="33"/>
      <c r="PKV59" s="33"/>
      <c r="PLD59" s="33"/>
      <c r="PLL59" s="33"/>
      <c r="PLT59" s="33"/>
      <c r="PMB59" s="33"/>
      <c r="PMJ59" s="33"/>
      <c r="PMR59" s="33"/>
      <c r="PMZ59" s="33"/>
      <c r="PNH59" s="33"/>
      <c r="PNP59" s="33"/>
      <c r="PNX59" s="33"/>
      <c r="POF59" s="33"/>
      <c r="PON59" s="33"/>
      <c r="POV59" s="33"/>
      <c r="PPD59" s="33"/>
      <c r="PPL59" s="33"/>
      <c r="PPT59" s="33"/>
      <c r="PQB59" s="33"/>
      <c r="PQJ59" s="33"/>
      <c r="PQR59" s="33"/>
      <c r="PQZ59" s="33"/>
      <c r="PRH59" s="33"/>
      <c r="PRP59" s="33"/>
      <c r="PRX59" s="33"/>
      <c r="PSF59" s="33"/>
      <c r="PSN59" s="33"/>
      <c r="PSV59" s="33"/>
      <c r="PTD59" s="33"/>
      <c r="PTL59" s="33"/>
      <c r="PTT59" s="33"/>
      <c r="PUB59" s="33"/>
      <c r="PUJ59" s="33"/>
      <c r="PUR59" s="33"/>
      <c r="PUZ59" s="33"/>
      <c r="PVH59" s="33"/>
      <c r="PVP59" s="33"/>
      <c r="PVX59" s="33"/>
      <c r="PWF59" s="33"/>
      <c r="PWN59" s="33"/>
      <c r="PWV59" s="33"/>
      <c r="PXD59" s="33"/>
      <c r="PXL59" s="33"/>
      <c r="PXT59" s="33"/>
      <c r="PYB59" s="33"/>
      <c r="PYJ59" s="33"/>
      <c r="PYR59" s="33"/>
      <c r="PYZ59" s="33"/>
      <c r="PZH59" s="33"/>
      <c r="PZP59" s="33"/>
      <c r="PZX59" s="33"/>
      <c r="QAF59" s="33"/>
      <c r="QAN59" s="33"/>
      <c r="QAV59" s="33"/>
      <c r="QBD59" s="33"/>
      <c r="QBL59" s="33"/>
      <c r="QBT59" s="33"/>
      <c r="QCB59" s="33"/>
      <c r="QCJ59" s="33"/>
      <c r="QCR59" s="33"/>
      <c r="QCZ59" s="33"/>
      <c r="QDH59" s="33"/>
      <c r="QDP59" s="33"/>
      <c r="QDX59" s="33"/>
      <c r="QEF59" s="33"/>
      <c r="QEN59" s="33"/>
      <c r="QEV59" s="33"/>
      <c r="QFD59" s="33"/>
      <c r="QFL59" s="33"/>
      <c r="QFT59" s="33"/>
      <c r="QGB59" s="33"/>
      <c r="QGJ59" s="33"/>
      <c r="QGR59" s="33"/>
      <c r="QGZ59" s="33"/>
      <c r="QHH59" s="33"/>
      <c r="QHP59" s="33"/>
      <c r="QHX59" s="33"/>
      <c r="QIF59" s="33"/>
      <c r="QIN59" s="33"/>
      <c r="QIV59" s="33"/>
      <c r="QJD59" s="33"/>
      <c r="QJL59" s="33"/>
      <c r="QJT59" s="33"/>
      <c r="QKB59" s="33"/>
      <c r="QKJ59" s="33"/>
      <c r="QKR59" s="33"/>
      <c r="QKZ59" s="33"/>
      <c r="QLH59" s="33"/>
      <c r="QLP59" s="33"/>
      <c r="QLX59" s="33"/>
      <c r="QMF59" s="33"/>
      <c r="QMN59" s="33"/>
      <c r="QMV59" s="33"/>
      <c r="QND59" s="33"/>
      <c r="QNL59" s="33"/>
      <c r="QNT59" s="33"/>
      <c r="QOB59" s="33"/>
      <c r="QOJ59" s="33"/>
      <c r="QOR59" s="33"/>
      <c r="QOZ59" s="33"/>
      <c r="QPH59" s="33"/>
      <c r="QPP59" s="33"/>
      <c r="QPX59" s="33"/>
      <c r="QQF59" s="33"/>
      <c r="QQN59" s="33"/>
      <c r="QQV59" s="33"/>
      <c r="QRD59" s="33"/>
      <c r="QRL59" s="33"/>
      <c r="QRT59" s="33"/>
      <c r="QSB59" s="33"/>
      <c r="QSJ59" s="33"/>
      <c r="QSR59" s="33"/>
      <c r="QSZ59" s="33"/>
      <c r="QTH59" s="33"/>
      <c r="QTP59" s="33"/>
      <c r="QTX59" s="33"/>
      <c r="QUF59" s="33"/>
      <c r="QUN59" s="33"/>
      <c r="QUV59" s="33"/>
      <c r="QVD59" s="33"/>
      <c r="QVL59" s="33"/>
      <c r="QVT59" s="33"/>
      <c r="QWB59" s="33"/>
      <c r="QWJ59" s="33"/>
      <c r="QWR59" s="33"/>
      <c r="QWZ59" s="33"/>
      <c r="QXH59" s="33"/>
      <c r="QXP59" s="33"/>
      <c r="QXX59" s="33"/>
      <c r="QYF59" s="33"/>
      <c r="QYN59" s="33"/>
      <c r="QYV59" s="33"/>
      <c r="QZD59" s="33"/>
      <c r="QZL59" s="33"/>
      <c r="QZT59" s="33"/>
      <c r="RAB59" s="33"/>
      <c r="RAJ59" s="33"/>
      <c r="RAR59" s="33"/>
      <c r="RAZ59" s="33"/>
      <c r="RBH59" s="33"/>
      <c r="RBP59" s="33"/>
      <c r="RBX59" s="33"/>
      <c r="RCF59" s="33"/>
      <c r="RCN59" s="33"/>
      <c r="RCV59" s="33"/>
      <c r="RDD59" s="33"/>
      <c r="RDL59" s="33"/>
      <c r="RDT59" s="33"/>
      <c r="REB59" s="33"/>
      <c r="REJ59" s="33"/>
      <c r="RER59" s="33"/>
      <c r="REZ59" s="33"/>
      <c r="RFH59" s="33"/>
      <c r="RFP59" s="33"/>
      <c r="RFX59" s="33"/>
      <c r="RGF59" s="33"/>
      <c r="RGN59" s="33"/>
      <c r="RGV59" s="33"/>
      <c r="RHD59" s="33"/>
      <c r="RHL59" s="33"/>
      <c r="RHT59" s="33"/>
      <c r="RIB59" s="33"/>
      <c r="RIJ59" s="33"/>
      <c r="RIR59" s="33"/>
      <c r="RIZ59" s="33"/>
      <c r="RJH59" s="33"/>
      <c r="RJP59" s="33"/>
      <c r="RJX59" s="33"/>
      <c r="RKF59" s="33"/>
      <c r="RKN59" s="33"/>
      <c r="RKV59" s="33"/>
      <c r="RLD59" s="33"/>
      <c r="RLL59" s="33"/>
      <c r="RLT59" s="33"/>
      <c r="RMB59" s="33"/>
      <c r="RMJ59" s="33"/>
      <c r="RMR59" s="33"/>
      <c r="RMZ59" s="33"/>
      <c r="RNH59" s="33"/>
      <c r="RNP59" s="33"/>
      <c r="RNX59" s="33"/>
      <c r="ROF59" s="33"/>
      <c r="RON59" s="33"/>
      <c r="ROV59" s="33"/>
      <c r="RPD59" s="33"/>
      <c r="RPL59" s="33"/>
      <c r="RPT59" s="33"/>
      <c r="RQB59" s="33"/>
      <c r="RQJ59" s="33"/>
      <c r="RQR59" s="33"/>
      <c r="RQZ59" s="33"/>
      <c r="RRH59" s="33"/>
      <c r="RRP59" s="33"/>
      <c r="RRX59" s="33"/>
      <c r="RSF59" s="33"/>
      <c r="RSN59" s="33"/>
      <c r="RSV59" s="33"/>
      <c r="RTD59" s="33"/>
      <c r="RTL59" s="33"/>
      <c r="RTT59" s="33"/>
      <c r="RUB59" s="33"/>
      <c r="RUJ59" s="33"/>
      <c r="RUR59" s="33"/>
      <c r="RUZ59" s="33"/>
      <c r="RVH59" s="33"/>
      <c r="RVP59" s="33"/>
      <c r="RVX59" s="33"/>
      <c r="RWF59" s="33"/>
      <c r="RWN59" s="33"/>
      <c r="RWV59" s="33"/>
      <c r="RXD59" s="33"/>
      <c r="RXL59" s="33"/>
      <c r="RXT59" s="33"/>
      <c r="RYB59" s="33"/>
      <c r="RYJ59" s="33"/>
      <c r="RYR59" s="33"/>
      <c r="RYZ59" s="33"/>
      <c r="RZH59" s="33"/>
      <c r="RZP59" s="33"/>
      <c r="RZX59" s="33"/>
      <c r="SAF59" s="33"/>
      <c r="SAN59" s="33"/>
      <c r="SAV59" s="33"/>
      <c r="SBD59" s="33"/>
      <c r="SBL59" s="33"/>
      <c r="SBT59" s="33"/>
      <c r="SCB59" s="33"/>
      <c r="SCJ59" s="33"/>
      <c r="SCR59" s="33"/>
      <c r="SCZ59" s="33"/>
      <c r="SDH59" s="33"/>
      <c r="SDP59" s="33"/>
      <c r="SDX59" s="33"/>
      <c r="SEF59" s="33"/>
      <c r="SEN59" s="33"/>
      <c r="SEV59" s="33"/>
      <c r="SFD59" s="33"/>
      <c r="SFL59" s="33"/>
      <c r="SFT59" s="33"/>
      <c r="SGB59" s="33"/>
      <c r="SGJ59" s="33"/>
      <c r="SGR59" s="33"/>
      <c r="SGZ59" s="33"/>
      <c r="SHH59" s="33"/>
      <c r="SHP59" s="33"/>
      <c r="SHX59" s="33"/>
      <c r="SIF59" s="33"/>
      <c r="SIN59" s="33"/>
      <c r="SIV59" s="33"/>
      <c r="SJD59" s="33"/>
      <c r="SJL59" s="33"/>
      <c r="SJT59" s="33"/>
      <c r="SKB59" s="33"/>
      <c r="SKJ59" s="33"/>
      <c r="SKR59" s="33"/>
      <c r="SKZ59" s="33"/>
      <c r="SLH59" s="33"/>
      <c r="SLP59" s="33"/>
      <c r="SLX59" s="33"/>
      <c r="SMF59" s="33"/>
      <c r="SMN59" s="33"/>
      <c r="SMV59" s="33"/>
      <c r="SND59" s="33"/>
      <c r="SNL59" s="33"/>
      <c r="SNT59" s="33"/>
      <c r="SOB59" s="33"/>
      <c r="SOJ59" s="33"/>
      <c r="SOR59" s="33"/>
      <c r="SOZ59" s="33"/>
      <c r="SPH59" s="33"/>
      <c r="SPP59" s="33"/>
      <c r="SPX59" s="33"/>
      <c r="SQF59" s="33"/>
      <c r="SQN59" s="33"/>
      <c r="SQV59" s="33"/>
      <c r="SRD59" s="33"/>
      <c r="SRL59" s="33"/>
      <c r="SRT59" s="33"/>
      <c r="SSB59" s="33"/>
      <c r="SSJ59" s="33"/>
      <c r="SSR59" s="33"/>
      <c r="SSZ59" s="33"/>
      <c r="STH59" s="33"/>
      <c r="STP59" s="33"/>
      <c r="STX59" s="33"/>
      <c r="SUF59" s="33"/>
      <c r="SUN59" s="33"/>
      <c r="SUV59" s="33"/>
      <c r="SVD59" s="33"/>
      <c r="SVL59" s="33"/>
      <c r="SVT59" s="33"/>
      <c r="SWB59" s="33"/>
      <c r="SWJ59" s="33"/>
      <c r="SWR59" s="33"/>
      <c r="SWZ59" s="33"/>
      <c r="SXH59" s="33"/>
      <c r="SXP59" s="33"/>
      <c r="SXX59" s="33"/>
      <c r="SYF59" s="33"/>
      <c r="SYN59" s="33"/>
      <c r="SYV59" s="33"/>
      <c r="SZD59" s="33"/>
      <c r="SZL59" s="33"/>
      <c r="SZT59" s="33"/>
      <c r="TAB59" s="33"/>
      <c r="TAJ59" s="33"/>
      <c r="TAR59" s="33"/>
      <c r="TAZ59" s="33"/>
      <c r="TBH59" s="33"/>
      <c r="TBP59" s="33"/>
      <c r="TBX59" s="33"/>
      <c r="TCF59" s="33"/>
      <c r="TCN59" s="33"/>
      <c r="TCV59" s="33"/>
      <c r="TDD59" s="33"/>
      <c r="TDL59" s="33"/>
      <c r="TDT59" s="33"/>
      <c r="TEB59" s="33"/>
      <c r="TEJ59" s="33"/>
      <c r="TER59" s="33"/>
      <c r="TEZ59" s="33"/>
      <c r="TFH59" s="33"/>
      <c r="TFP59" s="33"/>
      <c r="TFX59" s="33"/>
      <c r="TGF59" s="33"/>
      <c r="TGN59" s="33"/>
      <c r="TGV59" s="33"/>
      <c r="THD59" s="33"/>
      <c r="THL59" s="33"/>
      <c r="THT59" s="33"/>
      <c r="TIB59" s="33"/>
      <c r="TIJ59" s="33"/>
      <c r="TIR59" s="33"/>
      <c r="TIZ59" s="33"/>
      <c r="TJH59" s="33"/>
      <c r="TJP59" s="33"/>
      <c r="TJX59" s="33"/>
      <c r="TKF59" s="33"/>
      <c r="TKN59" s="33"/>
      <c r="TKV59" s="33"/>
      <c r="TLD59" s="33"/>
      <c r="TLL59" s="33"/>
      <c r="TLT59" s="33"/>
      <c r="TMB59" s="33"/>
      <c r="TMJ59" s="33"/>
      <c r="TMR59" s="33"/>
      <c r="TMZ59" s="33"/>
      <c r="TNH59" s="33"/>
      <c r="TNP59" s="33"/>
      <c r="TNX59" s="33"/>
      <c r="TOF59" s="33"/>
      <c r="TON59" s="33"/>
      <c r="TOV59" s="33"/>
      <c r="TPD59" s="33"/>
      <c r="TPL59" s="33"/>
      <c r="TPT59" s="33"/>
      <c r="TQB59" s="33"/>
      <c r="TQJ59" s="33"/>
      <c r="TQR59" s="33"/>
      <c r="TQZ59" s="33"/>
      <c r="TRH59" s="33"/>
      <c r="TRP59" s="33"/>
      <c r="TRX59" s="33"/>
      <c r="TSF59" s="33"/>
      <c r="TSN59" s="33"/>
      <c r="TSV59" s="33"/>
      <c r="TTD59" s="33"/>
      <c r="TTL59" s="33"/>
      <c r="TTT59" s="33"/>
      <c r="TUB59" s="33"/>
      <c r="TUJ59" s="33"/>
      <c r="TUR59" s="33"/>
      <c r="TUZ59" s="33"/>
      <c r="TVH59" s="33"/>
      <c r="TVP59" s="33"/>
      <c r="TVX59" s="33"/>
      <c r="TWF59" s="33"/>
      <c r="TWN59" s="33"/>
      <c r="TWV59" s="33"/>
      <c r="TXD59" s="33"/>
      <c r="TXL59" s="33"/>
      <c r="TXT59" s="33"/>
      <c r="TYB59" s="33"/>
      <c r="TYJ59" s="33"/>
      <c r="TYR59" s="33"/>
      <c r="TYZ59" s="33"/>
      <c r="TZH59" s="33"/>
      <c r="TZP59" s="33"/>
      <c r="TZX59" s="33"/>
      <c r="UAF59" s="33"/>
      <c r="UAN59" s="33"/>
      <c r="UAV59" s="33"/>
      <c r="UBD59" s="33"/>
      <c r="UBL59" s="33"/>
      <c r="UBT59" s="33"/>
      <c r="UCB59" s="33"/>
      <c r="UCJ59" s="33"/>
      <c r="UCR59" s="33"/>
      <c r="UCZ59" s="33"/>
      <c r="UDH59" s="33"/>
      <c r="UDP59" s="33"/>
      <c r="UDX59" s="33"/>
      <c r="UEF59" s="33"/>
      <c r="UEN59" s="33"/>
      <c r="UEV59" s="33"/>
      <c r="UFD59" s="33"/>
      <c r="UFL59" s="33"/>
      <c r="UFT59" s="33"/>
      <c r="UGB59" s="33"/>
      <c r="UGJ59" s="33"/>
      <c r="UGR59" s="33"/>
      <c r="UGZ59" s="33"/>
      <c r="UHH59" s="33"/>
      <c r="UHP59" s="33"/>
      <c r="UHX59" s="33"/>
      <c r="UIF59" s="33"/>
      <c r="UIN59" s="33"/>
      <c r="UIV59" s="33"/>
      <c r="UJD59" s="33"/>
      <c r="UJL59" s="33"/>
      <c r="UJT59" s="33"/>
      <c r="UKB59" s="33"/>
      <c r="UKJ59" s="33"/>
      <c r="UKR59" s="33"/>
      <c r="UKZ59" s="33"/>
      <c r="ULH59" s="33"/>
      <c r="ULP59" s="33"/>
      <c r="ULX59" s="33"/>
      <c r="UMF59" s="33"/>
      <c r="UMN59" s="33"/>
      <c r="UMV59" s="33"/>
      <c r="UND59" s="33"/>
      <c r="UNL59" s="33"/>
      <c r="UNT59" s="33"/>
      <c r="UOB59" s="33"/>
      <c r="UOJ59" s="33"/>
      <c r="UOR59" s="33"/>
      <c r="UOZ59" s="33"/>
      <c r="UPH59" s="33"/>
      <c r="UPP59" s="33"/>
      <c r="UPX59" s="33"/>
      <c r="UQF59" s="33"/>
      <c r="UQN59" s="33"/>
      <c r="UQV59" s="33"/>
      <c r="URD59" s="33"/>
      <c r="URL59" s="33"/>
      <c r="URT59" s="33"/>
      <c r="USB59" s="33"/>
      <c r="USJ59" s="33"/>
      <c r="USR59" s="33"/>
      <c r="USZ59" s="33"/>
      <c r="UTH59" s="33"/>
      <c r="UTP59" s="33"/>
      <c r="UTX59" s="33"/>
      <c r="UUF59" s="33"/>
      <c r="UUN59" s="33"/>
      <c r="UUV59" s="33"/>
      <c r="UVD59" s="33"/>
      <c r="UVL59" s="33"/>
      <c r="UVT59" s="33"/>
      <c r="UWB59" s="33"/>
      <c r="UWJ59" s="33"/>
      <c r="UWR59" s="33"/>
      <c r="UWZ59" s="33"/>
      <c r="UXH59" s="33"/>
      <c r="UXP59" s="33"/>
      <c r="UXX59" s="33"/>
      <c r="UYF59" s="33"/>
      <c r="UYN59" s="33"/>
      <c r="UYV59" s="33"/>
      <c r="UZD59" s="33"/>
      <c r="UZL59" s="33"/>
      <c r="UZT59" s="33"/>
      <c r="VAB59" s="33"/>
      <c r="VAJ59" s="33"/>
      <c r="VAR59" s="33"/>
      <c r="VAZ59" s="33"/>
      <c r="VBH59" s="33"/>
      <c r="VBP59" s="33"/>
      <c r="VBX59" s="33"/>
      <c r="VCF59" s="33"/>
      <c r="VCN59" s="33"/>
      <c r="VCV59" s="33"/>
      <c r="VDD59" s="33"/>
      <c r="VDL59" s="33"/>
      <c r="VDT59" s="33"/>
      <c r="VEB59" s="33"/>
      <c r="VEJ59" s="33"/>
      <c r="VER59" s="33"/>
      <c r="VEZ59" s="33"/>
      <c r="VFH59" s="33"/>
      <c r="VFP59" s="33"/>
      <c r="VFX59" s="33"/>
      <c r="VGF59" s="33"/>
      <c r="VGN59" s="33"/>
      <c r="VGV59" s="33"/>
      <c r="VHD59" s="33"/>
      <c r="VHL59" s="33"/>
      <c r="VHT59" s="33"/>
      <c r="VIB59" s="33"/>
      <c r="VIJ59" s="33"/>
      <c r="VIR59" s="33"/>
      <c r="VIZ59" s="33"/>
      <c r="VJH59" s="33"/>
      <c r="VJP59" s="33"/>
      <c r="VJX59" s="33"/>
      <c r="VKF59" s="33"/>
      <c r="VKN59" s="33"/>
      <c r="VKV59" s="33"/>
      <c r="VLD59" s="33"/>
      <c r="VLL59" s="33"/>
      <c r="VLT59" s="33"/>
      <c r="VMB59" s="33"/>
      <c r="VMJ59" s="33"/>
      <c r="VMR59" s="33"/>
      <c r="VMZ59" s="33"/>
      <c r="VNH59" s="33"/>
      <c r="VNP59" s="33"/>
      <c r="VNX59" s="33"/>
      <c r="VOF59" s="33"/>
      <c r="VON59" s="33"/>
      <c r="VOV59" s="33"/>
      <c r="VPD59" s="33"/>
      <c r="VPL59" s="33"/>
      <c r="VPT59" s="33"/>
      <c r="VQB59" s="33"/>
      <c r="VQJ59" s="33"/>
      <c r="VQR59" s="33"/>
      <c r="VQZ59" s="33"/>
      <c r="VRH59" s="33"/>
      <c r="VRP59" s="33"/>
      <c r="VRX59" s="33"/>
      <c r="VSF59" s="33"/>
      <c r="VSN59" s="33"/>
      <c r="VSV59" s="33"/>
      <c r="VTD59" s="33"/>
      <c r="VTL59" s="33"/>
      <c r="VTT59" s="33"/>
      <c r="VUB59" s="33"/>
      <c r="VUJ59" s="33"/>
      <c r="VUR59" s="33"/>
      <c r="VUZ59" s="33"/>
      <c r="VVH59" s="33"/>
      <c r="VVP59" s="33"/>
      <c r="VVX59" s="33"/>
      <c r="VWF59" s="33"/>
      <c r="VWN59" s="33"/>
      <c r="VWV59" s="33"/>
      <c r="VXD59" s="33"/>
      <c r="VXL59" s="33"/>
      <c r="VXT59" s="33"/>
      <c r="VYB59" s="33"/>
      <c r="VYJ59" s="33"/>
      <c r="VYR59" s="33"/>
      <c r="VYZ59" s="33"/>
      <c r="VZH59" s="33"/>
      <c r="VZP59" s="33"/>
      <c r="VZX59" s="33"/>
      <c r="WAF59" s="33"/>
      <c r="WAN59" s="33"/>
      <c r="WAV59" s="33"/>
      <c r="WBD59" s="33"/>
      <c r="WBL59" s="33"/>
      <c r="WBT59" s="33"/>
      <c r="WCB59" s="33"/>
      <c r="WCJ59" s="33"/>
      <c r="WCR59" s="33"/>
      <c r="WCZ59" s="33"/>
      <c r="WDH59" s="33"/>
      <c r="WDP59" s="33"/>
      <c r="WDX59" s="33"/>
      <c r="WEF59" s="33"/>
      <c r="WEN59" s="33"/>
      <c r="WEV59" s="33"/>
      <c r="WFD59" s="33"/>
      <c r="WFL59" s="33"/>
      <c r="WFT59" s="33"/>
      <c r="WGB59" s="33"/>
      <c r="WGJ59" s="33"/>
      <c r="WGR59" s="33"/>
      <c r="WGZ59" s="33"/>
      <c r="WHH59" s="33"/>
      <c r="WHP59" s="33"/>
      <c r="WHX59" s="33"/>
      <c r="WIF59" s="33"/>
      <c r="WIN59" s="33"/>
      <c r="WIV59" s="33"/>
      <c r="WJD59" s="33"/>
      <c r="WJL59" s="33"/>
      <c r="WJT59" s="33"/>
      <c r="WKB59" s="33"/>
      <c r="WKJ59" s="33"/>
      <c r="WKR59" s="33"/>
      <c r="WKZ59" s="33"/>
      <c r="WLH59" s="33"/>
      <c r="WLP59" s="33"/>
      <c r="WLX59" s="33"/>
      <c r="WMF59" s="33"/>
      <c r="WMN59" s="33"/>
      <c r="WMV59" s="33"/>
      <c r="WND59" s="33"/>
      <c r="WNL59" s="33"/>
      <c r="WNT59" s="33"/>
      <c r="WOB59" s="33"/>
      <c r="WOJ59" s="33"/>
      <c r="WOR59" s="33"/>
      <c r="WOZ59" s="33"/>
      <c r="WPH59" s="33"/>
      <c r="WPP59" s="33"/>
      <c r="WPX59" s="33"/>
      <c r="WQF59" s="33"/>
      <c r="WQN59" s="33"/>
      <c r="WQV59" s="33"/>
      <c r="WRD59" s="33"/>
      <c r="WRL59" s="33"/>
      <c r="WRT59" s="33"/>
      <c r="WSB59" s="33"/>
      <c r="WSJ59" s="33"/>
      <c r="WSR59" s="33"/>
      <c r="WSZ59" s="33"/>
      <c r="WTH59" s="33"/>
      <c r="WTP59" s="33"/>
      <c r="WTX59" s="33"/>
      <c r="WUF59" s="33"/>
      <c r="WUN59" s="33"/>
      <c r="WUV59" s="33"/>
      <c r="WVD59" s="33"/>
      <c r="WVL59" s="33"/>
      <c r="WVT59" s="33"/>
      <c r="WWB59" s="33"/>
      <c r="WWJ59" s="33"/>
      <c r="WWR59" s="33"/>
      <c r="WWZ59" s="33"/>
      <c r="WXH59" s="33"/>
      <c r="WXP59" s="33"/>
      <c r="WXX59" s="33"/>
      <c r="WYF59" s="33"/>
      <c r="WYN59" s="33"/>
      <c r="WYV59" s="33"/>
      <c r="WZD59" s="33"/>
      <c r="WZL59" s="33"/>
      <c r="WZT59" s="33"/>
      <c r="XAB59" s="33"/>
      <c r="XAJ59" s="33"/>
      <c r="XAR59" s="33"/>
      <c r="XAZ59" s="33"/>
      <c r="XBH59" s="33"/>
      <c r="XBP59" s="33"/>
      <c r="XBX59" s="33"/>
      <c r="XCF59" s="33"/>
    </row>
    <row r="60" spans="1:1020 1028:2044 2052:3068 3076:4092 4100:5116 5124:6140 6148:7164 7172:8188 8196:9212 9220:10236 10244:11260 11268:12284 12292:13308 13316:14332 14340:15356 15364:16308">
      <c r="A60" s="42"/>
      <c r="B60" s="13"/>
      <c r="C60" s="13"/>
      <c r="D60" s="13"/>
      <c r="E60" s="13"/>
      <c r="F60" s="99"/>
      <c r="G60" s="43"/>
      <c r="H60" s="114"/>
      <c r="I60" s="107"/>
      <c r="J60" s="13"/>
      <c r="K60" s="44"/>
      <c r="L60" s="120"/>
      <c r="M60" s="43"/>
      <c r="N60" s="44"/>
      <c r="O60" s="44"/>
      <c r="P60" s="13"/>
      <c r="Q60" s="16"/>
      <c r="R60" s="127"/>
      <c r="S60" s="127"/>
      <c r="T60" s="13"/>
      <c r="U60" s="13"/>
      <c r="V60" s="10" t="s">
        <v>103</v>
      </c>
      <c r="W60" s="10">
        <v>43454</v>
      </c>
      <c r="X60" s="19">
        <v>12467</v>
      </c>
      <c r="Y60" s="37" t="s">
        <v>193</v>
      </c>
      <c r="Z60" s="24">
        <v>43512</v>
      </c>
      <c r="AA60" s="10">
        <v>43877</v>
      </c>
      <c r="AB60" s="25" t="s">
        <v>100</v>
      </c>
      <c r="AC60" s="25" t="s">
        <v>100</v>
      </c>
      <c r="AD60" s="129">
        <v>0</v>
      </c>
      <c r="AE60" s="129">
        <v>0</v>
      </c>
      <c r="AF60" s="25" t="s">
        <v>100</v>
      </c>
      <c r="AG60" s="26" t="s">
        <v>100</v>
      </c>
      <c r="AH60" s="129">
        <v>0</v>
      </c>
      <c r="AI60" s="143">
        <f t="shared" si="0"/>
        <v>0</v>
      </c>
      <c r="AJ60" s="148">
        <f>234419.97+19535</f>
        <v>253954.97</v>
      </c>
      <c r="AK60" s="148">
        <v>0</v>
      </c>
      <c r="AL60" s="150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13"/>
      <c r="IB60" s="33"/>
      <c r="IJ60" s="33"/>
      <c r="IR60" s="33"/>
      <c r="IZ60" s="33"/>
      <c r="JH60" s="33"/>
      <c r="JP60" s="33"/>
      <c r="JX60" s="33"/>
      <c r="KF60" s="33"/>
      <c r="KN60" s="33"/>
      <c r="KV60" s="33"/>
      <c r="LD60" s="33"/>
      <c r="LL60" s="33"/>
      <c r="LT60" s="33"/>
      <c r="MB60" s="33"/>
      <c r="MJ60" s="33"/>
      <c r="MR60" s="33"/>
      <c r="MZ60" s="33"/>
      <c r="NH60" s="33"/>
      <c r="NP60" s="33"/>
      <c r="NX60" s="33"/>
      <c r="OF60" s="33"/>
      <c r="ON60" s="33"/>
      <c r="OV60" s="33"/>
      <c r="PD60" s="33"/>
      <c r="PL60" s="33"/>
      <c r="PT60" s="33"/>
      <c r="QB60" s="33"/>
      <c r="QJ60" s="33"/>
      <c r="QR60" s="33"/>
      <c r="QZ60" s="33"/>
      <c r="RH60" s="33"/>
      <c r="RP60" s="33"/>
      <c r="RX60" s="33"/>
      <c r="SF60" s="33"/>
      <c r="SN60" s="33"/>
      <c r="SV60" s="33"/>
      <c r="TD60" s="33"/>
      <c r="TL60" s="33"/>
      <c r="TT60" s="33"/>
      <c r="UB60" s="33"/>
      <c r="UJ60" s="33"/>
      <c r="UR60" s="33"/>
      <c r="UZ60" s="33"/>
      <c r="VH60" s="33"/>
      <c r="VP60" s="33"/>
      <c r="VX60" s="33"/>
      <c r="WF60" s="33"/>
      <c r="WN60" s="33"/>
      <c r="WV60" s="33"/>
      <c r="XD60" s="33"/>
      <c r="XL60" s="33"/>
      <c r="XT60" s="33"/>
      <c r="YB60" s="33"/>
      <c r="YJ60" s="33"/>
      <c r="YR60" s="33"/>
      <c r="YZ60" s="33"/>
      <c r="ZH60" s="33"/>
      <c r="ZP60" s="33"/>
      <c r="ZX60" s="33"/>
      <c r="AAF60" s="33"/>
      <c r="AAN60" s="33"/>
      <c r="AAV60" s="33"/>
      <c r="ABD60" s="33"/>
      <c r="ABL60" s="33"/>
      <c r="ABT60" s="33"/>
      <c r="ACB60" s="33"/>
      <c r="ACJ60" s="33"/>
      <c r="ACR60" s="33"/>
      <c r="ACZ60" s="33"/>
      <c r="ADH60" s="33"/>
      <c r="ADP60" s="33"/>
      <c r="ADX60" s="33"/>
      <c r="AEF60" s="33"/>
      <c r="AEN60" s="33"/>
      <c r="AEV60" s="33"/>
      <c r="AFD60" s="33"/>
      <c r="AFL60" s="33"/>
      <c r="AFT60" s="33"/>
      <c r="AGB60" s="33"/>
      <c r="AGJ60" s="33"/>
      <c r="AGR60" s="33"/>
      <c r="AGZ60" s="33"/>
      <c r="AHH60" s="33"/>
      <c r="AHP60" s="33"/>
      <c r="AHX60" s="33"/>
      <c r="AIF60" s="33"/>
      <c r="AIN60" s="33"/>
      <c r="AIV60" s="33"/>
      <c r="AJD60" s="33"/>
      <c r="AJL60" s="33"/>
      <c r="AJT60" s="33"/>
      <c r="AKB60" s="33"/>
      <c r="AKJ60" s="33"/>
      <c r="AKR60" s="33"/>
      <c r="AKZ60" s="33"/>
      <c r="ALH60" s="33"/>
      <c r="ALP60" s="33"/>
      <c r="ALX60" s="33"/>
      <c r="AMF60" s="33"/>
      <c r="AMN60" s="33"/>
      <c r="AMV60" s="33"/>
      <c r="AND60" s="33"/>
      <c r="ANL60" s="33"/>
      <c r="ANT60" s="33"/>
      <c r="AOB60" s="33"/>
      <c r="AOJ60" s="33"/>
      <c r="AOR60" s="33"/>
      <c r="AOZ60" s="33"/>
      <c r="APH60" s="33"/>
      <c r="APP60" s="33"/>
      <c r="APX60" s="33"/>
      <c r="AQF60" s="33"/>
      <c r="AQN60" s="33"/>
      <c r="AQV60" s="33"/>
      <c r="ARD60" s="33"/>
      <c r="ARL60" s="33"/>
      <c r="ART60" s="33"/>
      <c r="ASB60" s="33"/>
      <c r="ASJ60" s="33"/>
      <c r="ASR60" s="33"/>
      <c r="ASZ60" s="33"/>
      <c r="ATH60" s="33"/>
      <c r="ATP60" s="33"/>
      <c r="ATX60" s="33"/>
      <c r="AUF60" s="33"/>
      <c r="AUN60" s="33"/>
      <c r="AUV60" s="33"/>
      <c r="AVD60" s="33"/>
      <c r="AVL60" s="33"/>
      <c r="AVT60" s="33"/>
      <c r="AWB60" s="33"/>
      <c r="AWJ60" s="33"/>
      <c r="AWR60" s="33"/>
      <c r="AWZ60" s="33"/>
      <c r="AXH60" s="33"/>
      <c r="AXP60" s="33"/>
      <c r="AXX60" s="33"/>
      <c r="AYF60" s="33"/>
      <c r="AYN60" s="33"/>
      <c r="AYV60" s="33"/>
      <c r="AZD60" s="33"/>
      <c r="AZL60" s="33"/>
      <c r="AZT60" s="33"/>
      <c r="BAB60" s="33"/>
      <c r="BAJ60" s="33"/>
      <c r="BAR60" s="33"/>
      <c r="BAZ60" s="33"/>
      <c r="BBH60" s="33"/>
      <c r="BBP60" s="33"/>
      <c r="BBX60" s="33"/>
      <c r="BCF60" s="33"/>
      <c r="BCN60" s="33"/>
      <c r="BCV60" s="33"/>
      <c r="BDD60" s="33"/>
      <c r="BDL60" s="33"/>
      <c r="BDT60" s="33"/>
      <c r="BEB60" s="33"/>
      <c r="BEJ60" s="33"/>
      <c r="BER60" s="33"/>
      <c r="BEZ60" s="33"/>
      <c r="BFH60" s="33"/>
      <c r="BFP60" s="33"/>
      <c r="BFX60" s="33"/>
      <c r="BGF60" s="33"/>
      <c r="BGN60" s="33"/>
      <c r="BGV60" s="33"/>
      <c r="BHD60" s="33"/>
      <c r="BHL60" s="33"/>
      <c r="BHT60" s="33"/>
      <c r="BIB60" s="33"/>
      <c r="BIJ60" s="33"/>
      <c r="BIR60" s="33"/>
      <c r="BIZ60" s="33"/>
      <c r="BJH60" s="33"/>
      <c r="BJP60" s="33"/>
      <c r="BJX60" s="33"/>
      <c r="BKF60" s="33"/>
      <c r="BKN60" s="33"/>
      <c r="BKV60" s="33"/>
      <c r="BLD60" s="33"/>
      <c r="BLL60" s="33"/>
      <c r="BLT60" s="33"/>
      <c r="BMB60" s="33"/>
      <c r="BMJ60" s="33"/>
      <c r="BMR60" s="33"/>
      <c r="BMZ60" s="33"/>
      <c r="BNH60" s="33"/>
      <c r="BNP60" s="33"/>
      <c r="BNX60" s="33"/>
      <c r="BOF60" s="33"/>
      <c r="BON60" s="33"/>
      <c r="BOV60" s="33"/>
      <c r="BPD60" s="33"/>
      <c r="BPL60" s="33"/>
      <c r="BPT60" s="33"/>
      <c r="BQB60" s="33"/>
      <c r="BQJ60" s="33"/>
      <c r="BQR60" s="33"/>
      <c r="BQZ60" s="33"/>
      <c r="BRH60" s="33"/>
      <c r="BRP60" s="33"/>
      <c r="BRX60" s="33"/>
      <c r="BSF60" s="33"/>
      <c r="BSN60" s="33"/>
      <c r="BSV60" s="33"/>
      <c r="BTD60" s="33"/>
      <c r="BTL60" s="33"/>
      <c r="BTT60" s="33"/>
      <c r="BUB60" s="33"/>
      <c r="BUJ60" s="33"/>
      <c r="BUR60" s="33"/>
      <c r="BUZ60" s="33"/>
      <c r="BVH60" s="33"/>
      <c r="BVP60" s="33"/>
      <c r="BVX60" s="33"/>
      <c r="BWF60" s="33"/>
      <c r="BWN60" s="33"/>
      <c r="BWV60" s="33"/>
      <c r="BXD60" s="33"/>
      <c r="BXL60" s="33"/>
      <c r="BXT60" s="33"/>
      <c r="BYB60" s="33"/>
      <c r="BYJ60" s="33"/>
      <c r="BYR60" s="33"/>
      <c r="BYZ60" s="33"/>
      <c r="BZH60" s="33"/>
      <c r="BZP60" s="33"/>
      <c r="BZX60" s="33"/>
      <c r="CAF60" s="33"/>
      <c r="CAN60" s="33"/>
      <c r="CAV60" s="33"/>
      <c r="CBD60" s="33"/>
      <c r="CBL60" s="33"/>
      <c r="CBT60" s="33"/>
      <c r="CCB60" s="33"/>
      <c r="CCJ60" s="33"/>
      <c r="CCR60" s="33"/>
      <c r="CCZ60" s="33"/>
      <c r="CDH60" s="33"/>
      <c r="CDP60" s="33"/>
      <c r="CDX60" s="33"/>
      <c r="CEF60" s="33"/>
      <c r="CEN60" s="33"/>
      <c r="CEV60" s="33"/>
      <c r="CFD60" s="33"/>
      <c r="CFL60" s="33"/>
      <c r="CFT60" s="33"/>
      <c r="CGB60" s="33"/>
      <c r="CGJ60" s="33"/>
      <c r="CGR60" s="33"/>
      <c r="CGZ60" s="33"/>
      <c r="CHH60" s="33"/>
      <c r="CHP60" s="33"/>
      <c r="CHX60" s="33"/>
      <c r="CIF60" s="33"/>
      <c r="CIN60" s="33"/>
      <c r="CIV60" s="33"/>
      <c r="CJD60" s="33"/>
      <c r="CJL60" s="33"/>
      <c r="CJT60" s="33"/>
      <c r="CKB60" s="33"/>
      <c r="CKJ60" s="33"/>
      <c r="CKR60" s="33"/>
      <c r="CKZ60" s="33"/>
      <c r="CLH60" s="33"/>
      <c r="CLP60" s="33"/>
      <c r="CLX60" s="33"/>
      <c r="CMF60" s="33"/>
      <c r="CMN60" s="33"/>
      <c r="CMV60" s="33"/>
      <c r="CND60" s="33"/>
      <c r="CNL60" s="33"/>
      <c r="CNT60" s="33"/>
      <c r="COB60" s="33"/>
      <c r="COJ60" s="33"/>
      <c r="COR60" s="33"/>
      <c r="COZ60" s="33"/>
      <c r="CPH60" s="33"/>
      <c r="CPP60" s="33"/>
      <c r="CPX60" s="33"/>
      <c r="CQF60" s="33"/>
      <c r="CQN60" s="33"/>
      <c r="CQV60" s="33"/>
      <c r="CRD60" s="33"/>
      <c r="CRL60" s="33"/>
      <c r="CRT60" s="33"/>
      <c r="CSB60" s="33"/>
      <c r="CSJ60" s="33"/>
      <c r="CSR60" s="33"/>
      <c r="CSZ60" s="33"/>
      <c r="CTH60" s="33"/>
      <c r="CTP60" s="33"/>
      <c r="CTX60" s="33"/>
      <c r="CUF60" s="33"/>
      <c r="CUN60" s="33"/>
      <c r="CUV60" s="33"/>
      <c r="CVD60" s="33"/>
      <c r="CVL60" s="33"/>
      <c r="CVT60" s="33"/>
      <c r="CWB60" s="33"/>
      <c r="CWJ60" s="33"/>
      <c r="CWR60" s="33"/>
      <c r="CWZ60" s="33"/>
      <c r="CXH60" s="33"/>
      <c r="CXP60" s="33"/>
      <c r="CXX60" s="33"/>
      <c r="CYF60" s="33"/>
      <c r="CYN60" s="33"/>
      <c r="CYV60" s="33"/>
      <c r="CZD60" s="33"/>
      <c r="CZL60" s="33"/>
      <c r="CZT60" s="33"/>
      <c r="DAB60" s="33"/>
      <c r="DAJ60" s="33"/>
      <c r="DAR60" s="33"/>
      <c r="DAZ60" s="33"/>
      <c r="DBH60" s="33"/>
      <c r="DBP60" s="33"/>
      <c r="DBX60" s="33"/>
      <c r="DCF60" s="33"/>
      <c r="DCN60" s="33"/>
      <c r="DCV60" s="33"/>
      <c r="DDD60" s="33"/>
      <c r="DDL60" s="33"/>
      <c r="DDT60" s="33"/>
      <c r="DEB60" s="33"/>
      <c r="DEJ60" s="33"/>
      <c r="DER60" s="33"/>
      <c r="DEZ60" s="33"/>
      <c r="DFH60" s="33"/>
      <c r="DFP60" s="33"/>
      <c r="DFX60" s="33"/>
      <c r="DGF60" s="33"/>
      <c r="DGN60" s="33"/>
      <c r="DGV60" s="33"/>
      <c r="DHD60" s="33"/>
      <c r="DHL60" s="33"/>
      <c r="DHT60" s="33"/>
      <c r="DIB60" s="33"/>
      <c r="DIJ60" s="33"/>
      <c r="DIR60" s="33"/>
      <c r="DIZ60" s="33"/>
      <c r="DJH60" s="33"/>
      <c r="DJP60" s="33"/>
      <c r="DJX60" s="33"/>
      <c r="DKF60" s="33"/>
      <c r="DKN60" s="33"/>
      <c r="DKV60" s="33"/>
      <c r="DLD60" s="33"/>
      <c r="DLL60" s="33"/>
      <c r="DLT60" s="33"/>
      <c r="DMB60" s="33"/>
      <c r="DMJ60" s="33"/>
      <c r="DMR60" s="33"/>
      <c r="DMZ60" s="33"/>
      <c r="DNH60" s="33"/>
      <c r="DNP60" s="33"/>
      <c r="DNX60" s="33"/>
      <c r="DOF60" s="33"/>
      <c r="DON60" s="33"/>
      <c r="DOV60" s="33"/>
      <c r="DPD60" s="33"/>
      <c r="DPL60" s="33"/>
      <c r="DPT60" s="33"/>
      <c r="DQB60" s="33"/>
      <c r="DQJ60" s="33"/>
      <c r="DQR60" s="33"/>
      <c r="DQZ60" s="33"/>
      <c r="DRH60" s="33"/>
      <c r="DRP60" s="33"/>
      <c r="DRX60" s="33"/>
      <c r="DSF60" s="33"/>
      <c r="DSN60" s="33"/>
      <c r="DSV60" s="33"/>
      <c r="DTD60" s="33"/>
      <c r="DTL60" s="33"/>
      <c r="DTT60" s="33"/>
      <c r="DUB60" s="33"/>
      <c r="DUJ60" s="33"/>
      <c r="DUR60" s="33"/>
      <c r="DUZ60" s="33"/>
      <c r="DVH60" s="33"/>
      <c r="DVP60" s="33"/>
      <c r="DVX60" s="33"/>
      <c r="DWF60" s="33"/>
      <c r="DWN60" s="33"/>
      <c r="DWV60" s="33"/>
      <c r="DXD60" s="33"/>
      <c r="DXL60" s="33"/>
      <c r="DXT60" s="33"/>
      <c r="DYB60" s="33"/>
      <c r="DYJ60" s="33"/>
      <c r="DYR60" s="33"/>
      <c r="DYZ60" s="33"/>
      <c r="DZH60" s="33"/>
      <c r="DZP60" s="33"/>
      <c r="DZX60" s="33"/>
      <c r="EAF60" s="33"/>
      <c r="EAN60" s="33"/>
      <c r="EAV60" s="33"/>
      <c r="EBD60" s="33"/>
      <c r="EBL60" s="33"/>
      <c r="EBT60" s="33"/>
      <c r="ECB60" s="33"/>
      <c r="ECJ60" s="33"/>
      <c r="ECR60" s="33"/>
      <c r="ECZ60" s="33"/>
      <c r="EDH60" s="33"/>
      <c r="EDP60" s="33"/>
      <c r="EDX60" s="33"/>
      <c r="EEF60" s="33"/>
      <c r="EEN60" s="33"/>
      <c r="EEV60" s="33"/>
      <c r="EFD60" s="33"/>
      <c r="EFL60" s="33"/>
      <c r="EFT60" s="33"/>
      <c r="EGB60" s="33"/>
      <c r="EGJ60" s="33"/>
      <c r="EGR60" s="33"/>
      <c r="EGZ60" s="33"/>
      <c r="EHH60" s="33"/>
      <c r="EHP60" s="33"/>
      <c r="EHX60" s="33"/>
      <c r="EIF60" s="33"/>
      <c r="EIN60" s="33"/>
      <c r="EIV60" s="33"/>
      <c r="EJD60" s="33"/>
      <c r="EJL60" s="33"/>
      <c r="EJT60" s="33"/>
      <c r="EKB60" s="33"/>
      <c r="EKJ60" s="33"/>
      <c r="EKR60" s="33"/>
      <c r="EKZ60" s="33"/>
      <c r="ELH60" s="33"/>
      <c r="ELP60" s="33"/>
      <c r="ELX60" s="33"/>
      <c r="EMF60" s="33"/>
      <c r="EMN60" s="33"/>
      <c r="EMV60" s="33"/>
      <c r="END60" s="33"/>
      <c r="ENL60" s="33"/>
      <c r="ENT60" s="33"/>
      <c r="EOB60" s="33"/>
      <c r="EOJ60" s="33"/>
      <c r="EOR60" s="33"/>
      <c r="EOZ60" s="33"/>
      <c r="EPH60" s="33"/>
      <c r="EPP60" s="33"/>
      <c r="EPX60" s="33"/>
      <c r="EQF60" s="33"/>
      <c r="EQN60" s="33"/>
      <c r="EQV60" s="33"/>
      <c r="ERD60" s="33"/>
      <c r="ERL60" s="33"/>
      <c r="ERT60" s="33"/>
      <c r="ESB60" s="33"/>
      <c r="ESJ60" s="33"/>
      <c r="ESR60" s="33"/>
      <c r="ESZ60" s="33"/>
      <c r="ETH60" s="33"/>
      <c r="ETP60" s="33"/>
      <c r="ETX60" s="33"/>
      <c r="EUF60" s="33"/>
      <c r="EUN60" s="33"/>
      <c r="EUV60" s="33"/>
      <c r="EVD60" s="33"/>
      <c r="EVL60" s="33"/>
      <c r="EVT60" s="33"/>
      <c r="EWB60" s="33"/>
      <c r="EWJ60" s="33"/>
      <c r="EWR60" s="33"/>
      <c r="EWZ60" s="33"/>
      <c r="EXH60" s="33"/>
      <c r="EXP60" s="33"/>
      <c r="EXX60" s="33"/>
      <c r="EYF60" s="33"/>
      <c r="EYN60" s="33"/>
      <c r="EYV60" s="33"/>
      <c r="EZD60" s="33"/>
      <c r="EZL60" s="33"/>
      <c r="EZT60" s="33"/>
      <c r="FAB60" s="33"/>
      <c r="FAJ60" s="33"/>
      <c r="FAR60" s="33"/>
      <c r="FAZ60" s="33"/>
      <c r="FBH60" s="33"/>
      <c r="FBP60" s="33"/>
      <c r="FBX60" s="33"/>
      <c r="FCF60" s="33"/>
      <c r="FCN60" s="33"/>
      <c r="FCV60" s="33"/>
      <c r="FDD60" s="33"/>
      <c r="FDL60" s="33"/>
      <c r="FDT60" s="33"/>
      <c r="FEB60" s="33"/>
      <c r="FEJ60" s="33"/>
      <c r="FER60" s="33"/>
      <c r="FEZ60" s="33"/>
      <c r="FFH60" s="33"/>
      <c r="FFP60" s="33"/>
      <c r="FFX60" s="33"/>
      <c r="FGF60" s="33"/>
      <c r="FGN60" s="33"/>
      <c r="FGV60" s="33"/>
      <c r="FHD60" s="33"/>
      <c r="FHL60" s="33"/>
      <c r="FHT60" s="33"/>
      <c r="FIB60" s="33"/>
      <c r="FIJ60" s="33"/>
      <c r="FIR60" s="33"/>
      <c r="FIZ60" s="33"/>
      <c r="FJH60" s="33"/>
      <c r="FJP60" s="33"/>
      <c r="FJX60" s="33"/>
      <c r="FKF60" s="33"/>
      <c r="FKN60" s="33"/>
      <c r="FKV60" s="33"/>
      <c r="FLD60" s="33"/>
      <c r="FLL60" s="33"/>
      <c r="FLT60" s="33"/>
      <c r="FMB60" s="33"/>
      <c r="FMJ60" s="33"/>
      <c r="FMR60" s="33"/>
      <c r="FMZ60" s="33"/>
      <c r="FNH60" s="33"/>
      <c r="FNP60" s="33"/>
      <c r="FNX60" s="33"/>
      <c r="FOF60" s="33"/>
      <c r="FON60" s="33"/>
      <c r="FOV60" s="33"/>
      <c r="FPD60" s="33"/>
      <c r="FPL60" s="33"/>
      <c r="FPT60" s="33"/>
      <c r="FQB60" s="33"/>
      <c r="FQJ60" s="33"/>
      <c r="FQR60" s="33"/>
      <c r="FQZ60" s="33"/>
      <c r="FRH60" s="33"/>
      <c r="FRP60" s="33"/>
      <c r="FRX60" s="33"/>
      <c r="FSF60" s="33"/>
      <c r="FSN60" s="33"/>
      <c r="FSV60" s="33"/>
      <c r="FTD60" s="33"/>
      <c r="FTL60" s="33"/>
      <c r="FTT60" s="33"/>
      <c r="FUB60" s="33"/>
      <c r="FUJ60" s="33"/>
      <c r="FUR60" s="33"/>
      <c r="FUZ60" s="33"/>
      <c r="FVH60" s="33"/>
      <c r="FVP60" s="33"/>
      <c r="FVX60" s="33"/>
      <c r="FWF60" s="33"/>
      <c r="FWN60" s="33"/>
      <c r="FWV60" s="33"/>
      <c r="FXD60" s="33"/>
      <c r="FXL60" s="33"/>
      <c r="FXT60" s="33"/>
      <c r="FYB60" s="33"/>
      <c r="FYJ60" s="33"/>
      <c r="FYR60" s="33"/>
      <c r="FYZ60" s="33"/>
      <c r="FZH60" s="33"/>
      <c r="FZP60" s="33"/>
      <c r="FZX60" s="33"/>
      <c r="GAF60" s="33"/>
      <c r="GAN60" s="33"/>
      <c r="GAV60" s="33"/>
      <c r="GBD60" s="33"/>
      <c r="GBL60" s="33"/>
      <c r="GBT60" s="33"/>
      <c r="GCB60" s="33"/>
      <c r="GCJ60" s="33"/>
      <c r="GCR60" s="33"/>
      <c r="GCZ60" s="33"/>
      <c r="GDH60" s="33"/>
      <c r="GDP60" s="33"/>
      <c r="GDX60" s="33"/>
      <c r="GEF60" s="33"/>
      <c r="GEN60" s="33"/>
      <c r="GEV60" s="33"/>
      <c r="GFD60" s="33"/>
      <c r="GFL60" s="33"/>
      <c r="GFT60" s="33"/>
      <c r="GGB60" s="33"/>
      <c r="GGJ60" s="33"/>
      <c r="GGR60" s="33"/>
      <c r="GGZ60" s="33"/>
      <c r="GHH60" s="33"/>
      <c r="GHP60" s="33"/>
      <c r="GHX60" s="33"/>
      <c r="GIF60" s="33"/>
      <c r="GIN60" s="33"/>
      <c r="GIV60" s="33"/>
      <c r="GJD60" s="33"/>
      <c r="GJL60" s="33"/>
      <c r="GJT60" s="33"/>
      <c r="GKB60" s="33"/>
      <c r="GKJ60" s="33"/>
      <c r="GKR60" s="33"/>
      <c r="GKZ60" s="33"/>
      <c r="GLH60" s="33"/>
      <c r="GLP60" s="33"/>
      <c r="GLX60" s="33"/>
      <c r="GMF60" s="33"/>
      <c r="GMN60" s="33"/>
      <c r="GMV60" s="33"/>
      <c r="GND60" s="33"/>
      <c r="GNL60" s="33"/>
      <c r="GNT60" s="33"/>
      <c r="GOB60" s="33"/>
      <c r="GOJ60" s="33"/>
      <c r="GOR60" s="33"/>
      <c r="GOZ60" s="33"/>
      <c r="GPH60" s="33"/>
      <c r="GPP60" s="33"/>
      <c r="GPX60" s="33"/>
      <c r="GQF60" s="33"/>
      <c r="GQN60" s="33"/>
      <c r="GQV60" s="33"/>
      <c r="GRD60" s="33"/>
      <c r="GRL60" s="33"/>
      <c r="GRT60" s="33"/>
      <c r="GSB60" s="33"/>
      <c r="GSJ60" s="33"/>
      <c r="GSR60" s="33"/>
      <c r="GSZ60" s="33"/>
      <c r="GTH60" s="33"/>
      <c r="GTP60" s="33"/>
      <c r="GTX60" s="33"/>
      <c r="GUF60" s="33"/>
      <c r="GUN60" s="33"/>
      <c r="GUV60" s="33"/>
      <c r="GVD60" s="33"/>
      <c r="GVL60" s="33"/>
      <c r="GVT60" s="33"/>
      <c r="GWB60" s="33"/>
      <c r="GWJ60" s="33"/>
      <c r="GWR60" s="33"/>
      <c r="GWZ60" s="33"/>
      <c r="GXH60" s="33"/>
      <c r="GXP60" s="33"/>
      <c r="GXX60" s="33"/>
      <c r="GYF60" s="33"/>
      <c r="GYN60" s="33"/>
      <c r="GYV60" s="33"/>
      <c r="GZD60" s="33"/>
      <c r="GZL60" s="33"/>
      <c r="GZT60" s="33"/>
      <c r="HAB60" s="33"/>
      <c r="HAJ60" s="33"/>
      <c r="HAR60" s="33"/>
      <c r="HAZ60" s="33"/>
      <c r="HBH60" s="33"/>
      <c r="HBP60" s="33"/>
      <c r="HBX60" s="33"/>
      <c r="HCF60" s="33"/>
      <c r="HCN60" s="33"/>
      <c r="HCV60" s="33"/>
      <c r="HDD60" s="33"/>
      <c r="HDL60" s="33"/>
      <c r="HDT60" s="33"/>
      <c r="HEB60" s="33"/>
      <c r="HEJ60" s="33"/>
      <c r="HER60" s="33"/>
      <c r="HEZ60" s="33"/>
      <c r="HFH60" s="33"/>
      <c r="HFP60" s="33"/>
      <c r="HFX60" s="33"/>
      <c r="HGF60" s="33"/>
      <c r="HGN60" s="33"/>
      <c r="HGV60" s="33"/>
      <c r="HHD60" s="33"/>
      <c r="HHL60" s="33"/>
      <c r="HHT60" s="33"/>
      <c r="HIB60" s="33"/>
      <c r="HIJ60" s="33"/>
      <c r="HIR60" s="33"/>
      <c r="HIZ60" s="33"/>
      <c r="HJH60" s="33"/>
      <c r="HJP60" s="33"/>
      <c r="HJX60" s="33"/>
      <c r="HKF60" s="33"/>
      <c r="HKN60" s="33"/>
      <c r="HKV60" s="33"/>
      <c r="HLD60" s="33"/>
      <c r="HLL60" s="33"/>
      <c r="HLT60" s="33"/>
      <c r="HMB60" s="33"/>
      <c r="HMJ60" s="33"/>
      <c r="HMR60" s="33"/>
      <c r="HMZ60" s="33"/>
      <c r="HNH60" s="33"/>
      <c r="HNP60" s="33"/>
      <c r="HNX60" s="33"/>
      <c r="HOF60" s="33"/>
      <c r="HON60" s="33"/>
      <c r="HOV60" s="33"/>
      <c r="HPD60" s="33"/>
      <c r="HPL60" s="33"/>
      <c r="HPT60" s="33"/>
      <c r="HQB60" s="33"/>
      <c r="HQJ60" s="33"/>
      <c r="HQR60" s="33"/>
      <c r="HQZ60" s="33"/>
      <c r="HRH60" s="33"/>
      <c r="HRP60" s="33"/>
      <c r="HRX60" s="33"/>
      <c r="HSF60" s="33"/>
      <c r="HSN60" s="33"/>
      <c r="HSV60" s="33"/>
      <c r="HTD60" s="33"/>
      <c r="HTL60" s="33"/>
      <c r="HTT60" s="33"/>
      <c r="HUB60" s="33"/>
      <c r="HUJ60" s="33"/>
      <c r="HUR60" s="33"/>
      <c r="HUZ60" s="33"/>
      <c r="HVH60" s="33"/>
      <c r="HVP60" s="33"/>
      <c r="HVX60" s="33"/>
      <c r="HWF60" s="33"/>
      <c r="HWN60" s="33"/>
      <c r="HWV60" s="33"/>
      <c r="HXD60" s="33"/>
      <c r="HXL60" s="33"/>
      <c r="HXT60" s="33"/>
      <c r="HYB60" s="33"/>
      <c r="HYJ60" s="33"/>
      <c r="HYR60" s="33"/>
      <c r="HYZ60" s="33"/>
      <c r="HZH60" s="33"/>
      <c r="HZP60" s="33"/>
      <c r="HZX60" s="33"/>
      <c r="IAF60" s="33"/>
      <c r="IAN60" s="33"/>
      <c r="IAV60" s="33"/>
      <c r="IBD60" s="33"/>
      <c r="IBL60" s="33"/>
      <c r="IBT60" s="33"/>
      <c r="ICB60" s="33"/>
      <c r="ICJ60" s="33"/>
      <c r="ICR60" s="33"/>
      <c r="ICZ60" s="33"/>
      <c r="IDH60" s="33"/>
      <c r="IDP60" s="33"/>
      <c r="IDX60" s="33"/>
      <c r="IEF60" s="33"/>
      <c r="IEN60" s="33"/>
      <c r="IEV60" s="33"/>
      <c r="IFD60" s="33"/>
      <c r="IFL60" s="33"/>
      <c r="IFT60" s="33"/>
      <c r="IGB60" s="33"/>
      <c r="IGJ60" s="33"/>
      <c r="IGR60" s="33"/>
      <c r="IGZ60" s="33"/>
      <c r="IHH60" s="33"/>
      <c r="IHP60" s="33"/>
      <c r="IHX60" s="33"/>
      <c r="IIF60" s="33"/>
      <c r="IIN60" s="33"/>
      <c r="IIV60" s="33"/>
      <c r="IJD60" s="33"/>
      <c r="IJL60" s="33"/>
      <c r="IJT60" s="33"/>
      <c r="IKB60" s="33"/>
      <c r="IKJ60" s="33"/>
      <c r="IKR60" s="33"/>
      <c r="IKZ60" s="33"/>
      <c r="ILH60" s="33"/>
      <c r="ILP60" s="33"/>
      <c r="ILX60" s="33"/>
      <c r="IMF60" s="33"/>
      <c r="IMN60" s="33"/>
      <c r="IMV60" s="33"/>
      <c r="IND60" s="33"/>
      <c r="INL60" s="33"/>
      <c r="INT60" s="33"/>
      <c r="IOB60" s="33"/>
      <c r="IOJ60" s="33"/>
      <c r="IOR60" s="33"/>
      <c r="IOZ60" s="33"/>
      <c r="IPH60" s="33"/>
      <c r="IPP60" s="33"/>
      <c r="IPX60" s="33"/>
      <c r="IQF60" s="33"/>
      <c r="IQN60" s="33"/>
      <c r="IQV60" s="33"/>
      <c r="IRD60" s="33"/>
      <c r="IRL60" s="33"/>
      <c r="IRT60" s="33"/>
      <c r="ISB60" s="33"/>
      <c r="ISJ60" s="33"/>
      <c r="ISR60" s="33"/>
      <c r="ISZ60" s="33"/>
      <c r="ITH60" s="33"/>
      <c r="ITP60" s="33"/>
      <c r="ITX60" s="33"/>
      <c r="IUF60" s="33"/>
      <c r="IUN60" s="33"/>
      <c r="IUV60" s="33"/>
      <c r="IVD60" s="33"/>
      <c r="IVL60" s="33"/>
      <c r="IVT60" s="33"/>
      <c r="IWB60" s="33"/>
      <c r="IWJ60" s="33"/>
      <c r="IWR60" s="33"/>
      <c r="IWZ60" s="33"/>
      <c r="IXH60" s="33"/>
      <c r="IXP60" s="33"/>
      <c r="IXX60" s="33"/>
      <c r="IYF60" s="33"/>
      <c r="IYN60" s="33"/>
      <c r="IYV60" s="33"/>
      <c r="IZD60" s="33"/>
      <c r="IZL60" s="33"/>
      <c r="IZT60" s="33"/>
      <c r="JAB60" s="33"/>
      <c r="JAJ60" s="33"/>
      <c r="JAR60" s="33"/>
      <c r="JAZ60" s="33"/>
      <c r="JBH60" s="33"/>
      <c r="JBP60" s="33"/>
      <c r="JBX60" s="33"/>
      <c r="JCF60" s="33"/>
      <c r="JCN60" s="33"/>
      <c r="JCV60" s="33"/>
      <c r="JDD60" s="33"/>
      <c r="JDL60" s="33"/>
      <c r="JDT60" s="33"/>
      <c r="JEB60" s="33"/>
      <c r="JEJ60" s="33"/>
      <c r="JER60" s="33"/>
      <c r="JEZ60" s="33"/>
      <c r="JFH60" s="33"/>
      <c r="JFP60" s="33"/>
      <c r="JFX60" s="33"/>
      <c r="JGF60" s="33"/>
      <c r="JGN60" s="33"/>
      <c r="JGV60" s="33"/>
      <c r="JHD60" s="33"/>
      <c r="JHL60" s="33"/>
      <c r="JHT60" s="33"/>
      <c r="JIB60" s="33"/>
      <c r="JIJ60" s="33"/>
      <c r="JIR60" s="33"/>
      <c r="JIZ60" s="33"/>
      <c r="JJH60" s="33"/>
      <c r="JJP60" s="33"/>
      <c r="JJX60" s="33"/>
      <c r="JKF60" s="33"/>
      <c r="JKN60" s="33"/>
      <c r="JKV60" s="33"/>
      <c r="JLD60" s="33"/>
      <c r="JLL60" s="33"/>
      <c r="JLT60" s="33"/>
      <c r="JMB60" s="33"/>
      <c r="JMJ60" s="33"/>
      <c r="JMR60" s="33"/>
      <c r="JMZ60" s="33"/>
      <c r="JNH60" s="33"/>
      <c r="JNP60" s="33"/>
      <c r="JNX60" s="33"/>
      <c r="JOF60" s="33"/>
      <c r="JON60" s="33"/>
      <c r="JOV60" s="33"/>
      <c r="JPD60" s="33"/>
      <c r="JPL60" s="33"/>
      <c r="JPT60" s="33"/>
      <c r="JQB60" s="33"/>
      <c r="JQJ60" s="33"/>
      <c r="JQR60" s="33"/>
      <c r="JQZ60" s="33"/>
      <c r="JRH60" s="33"/>
      <c r="JRP60" s="33"/>
      <c r="JRX60" s="33"/>
      <c r="JSF60" s="33"/>
      <c r="JSN60" s="33"/>
      <c r="JSV60" s="33"/>
      <c r="JTD60" s="33"/>
      <c r="JTL60" s="33"/>
      <c r="JTT60" s="33"/>
      <c r="JUB60" s="33"/>
      <c r="JUJ60" s="33"/>
      <c r="JUR60" s="33"/>
      <c r="JUZ60" s="33"/>
      <c r="JVH60" s="33"/>
      <c r="JVP60" s="33"/>
      <c r="JVX60" s="33"/>
      <c r="JWF60" s="33"/>
      <c r="JWN60" s="33"/>
      <c r="JWV60" s="33"/>
      <c r="JXD60" s="33"/>
      <c r="JXL60" s="33"/>
      <c r="JXT60" s="33"/>
      <c r="JYB60" s="33"/>
      <c r="JYJ60" s="33"/>
      <c r="JYR60" s="33"/>
      <c r="JYZ60" s="33"/>
      <c r="JZH60" s="33"/>
      <c r="JZP60" s="33"/>
      <c r="JZX60" s="33"/>
      <c r="KAF60" s="33"/>
      <c r="KAN60" s="33"/>
      <c r="KAV60" s="33"/>
      <c r="KBD60" s="33"/>
      <c r="KBL60" s="33"/>
      <c r="KBT60" s="33"/>
      <c r="KCB60" s="33"/>
      <c r="KCJ60" s="33"/>
      <c r="KCR60" s="33"/>
      <c r="KCZ60" s="33"/>
      <c r="KDH60" s="33"/>
      <c r="KDP60" s="33"/>
      <c r="KDX60" s="33"/>
      <c r="KEF60" s="33"/>
      <c r="KEN60" s="33"/>
      <c r="KEV60" s="33"/>
      <c r="KFD60" s="33"/>
      <c r="KFL60" s="33"/>
      <c r="KFT60" s="33"/>
      <c r="KGB60" s="33"/>
      <c r="KGJ60" s="33"/>
      <c r="KGR60" s="33"/>
      <c r="KGZ60" s="33"/>
      <c r="KHH60" s="33"/>
      <c r="KHP60" s="33"/>
      <c r="KHX60" s="33"/>
      <c r="KIF60" s="33"/>
      <c r="KIN60" s="33"/>
      <c r="KIV60" s="33"/>
      <c r="KJD60" s="33"/>
      <c r="KJL60" s="33"/>
      <c r="KJT60" s="33"/>
      <c r="KKB60" s="33"/>
      <c r="KKJ60" s="33"/>
      <c r="KKR60" s="33"/>
      <c r="KKZ60" s="33"/>
      <c r="KLH60" s="33"/>
      <c r="KLP60" s="33"/>
      <c r="KLX60" s="33"/>
      <c r="KMF60" s="33"/>
      <c r="KMN60" s="33"/>
      <c r="KMV60" s="33"/>
      <c r="KND60" s="33"/>
      <c r="KNL60" s="33"/>
      <c r="KNT60" s="33"/>
      <c r="KOB60" s="33"/>
      <c r="KOJ60" s="33"/>
      <c r="KOR60" s="33"/>
      <c r="KOZ60" s="33"/>
      <c r="KPH60" s="33"/>
      <c r="KPP60" s="33"/>
      <c r="KPX60" s="33"/>
      <c r="KQF60" s="33"/>
      <c r="KQN60" s="33"/>
      <c r="KQV60" s="33"/>
      <c r="KRD60" s="33"/>
      <c r="KRL60" s="33"/>
      <c r="KRT60" s="33"/>
      <c r="KSB60" s="33"/>
      <c r="KSJ60" s="33"/>
      <c r="KSR60" s="33"/>
      <c r="KSZ60" s="33"/>
      <c r="KTH60" s="33"/>
      <c r="KTP60" s="33"/>
      <c r="KTX60" s="33"/>
      <c r="KUF60" s="33"/>
      <c r="KUN60" s="33"/>
      <c r="KUV60" s="33"/>
      <c r="KVD60" s="33"/>
      <c r="KVL60" s="33"/>
      <c r="KVT60" s="33"/>
      <c r="KWB60" s="33"/>
      <c r="KWJ60" s="33"/>
      <c r="KWR60" s="33"/>
      <c r="KWZ60" s="33"/>
      <c r="KXH60" s="33"/>
      <c r="KXP60" s="33"/>
      <c r="KXX60" s="33"/>
      <c r="KYF60" s="33"/>
      <c r="KYN60" s="33"/>
      <c r="KYV60" s="33"/>
      <c r="KZD60" s="33"/>
      <c r="KZL60" s="33"/>
      <c r="KZT60" s="33"/>
      <c r="LAB60" s="33"/>
      <c r="LAJ60" s="33"/>
      <c r="LAR60" s="33"/>
      <c r="LAZ60" s="33"/>
      <c r="LBH60" s="33"/>
      <c r="LBP60" s="33"/>
      <c r="LBX60" s="33"/>
      <c r="LCF60" s="33"/>
      <c r="LCN60" s="33"/>
      <c r="LCV60" s="33"/>
      <c r="LDD60" s="33"/>
      <c r="LDL60" s="33"/>
      <c r="LDT60" s="33"/>
      <c r="LEB60" s="33"/>
      <c r="LEJ60" s="33"/>
      <c r="LER60" s="33"/>
      <c r="LEZ60" s="33"/>
      <c r="LFH60" s="33"/>
      <c r="LFP60" s="33"/>
      <c r="LFX60" s="33"/>
      <c r="LGF60" s="33"/>
      <c r="LGN60" s="33"/>
      <c r="LGV60" s="33"/>
      <c r="LHD60" s="33"/>
      <c r="LHL60" s="33"/>
      <c r="LHT60" s="33"/>
      <c r="LIB60" s="33"/>
      <c r="LIJ60" s="33"/>
      <c r="LIR60" s="33"/>
      <c r="LIZ60" s="33"/>
      <c r="LJH60" s="33"/>
      <c r="LJP60" s="33"/>
      <c r="LJX60" s="33"/>
      <c r="LKF60" s="33"/>
      <c r="LKN60" s="33"/>
      <c r="LKV60" s="33"/>
      <c r="LLD60" s="33"/>
      <c r="LLL60" s="33"/>
      <c r="LLT60" s="33"/>
      <c r="LMB60" s="33"/>
      <c r="LMJ60" s="33"/>
      <c r="LMR60" s="33"/>
      <c r="LMZ60" s="33"/>
      <c r="LNH60" s="33"/>
      <c r="LNP60" s="33"/>
      <c r="LNX60" s="33"/>
      <c r="LOF60" s="33"/>
      <c r="LON60" s="33"/>
      <c r="LOV60" s="33"/>
      <c r="LPD60" s="33"/>
      <c r="LPL60" s="33"/>
      <c r="LPT60" s="33"/>
      <c r="LQB60" s="33"/>
      <c r="LQJ60" s="33"/>
      <c r="LQR60" s="33"/>
      <c r="LQZ60" s="33"/>
      <c r="LRH60" s="33"/>
      <c r="LRP60" s="33"/>
      <c r="LRX60" s="33"/>
      <c r="LSF60" s="33"/>
      <c r="LSN60" s="33"/>
      <c r="LSV60" s="33"/>
      <c r="LTD60" s="33"/>
      <c r="LTL60" s="33"/>
      <c r="LTT60" s="33"/>
      <c r="LUB60" s="33"/>
      <c r="LUJ60" s="33"/>
      <c r="LUR60" s="33"/>
      <c r="LUZ60" s="33"/>
      <c r="LVH60" s="33"/>
      <c r="LVP60" s="33"/>
      <c r="LVX60" s="33"/>
      <c r="LWF60" s="33"/>
      <c r="LWN60" s="33"/>
      <c r="LWV60" s="33"/>
      <c r="LXD60" s="33"/>
      <c r="LXL60" s="33"/>
      <c r="LXT60" s="33"/>
      <c r="LYB60" s="33"/>
      <c r="LYJ60" s="33"/>
      <c r="LYR60" s="33"/>
      <c r="LYZ60" s="33"/>
      <c r="LZH60" s="33"/>
      <c r="LZP60" s="33"/>
      <c r="LZX60" s="33"/>
      <c r="MAF60" s="33"/>
      <c r="MAN60" s="33"/>
      <c r="MAV60" s="33"/>
      <c r="MBD60" s="33"/>
      <c r="MBL60" s="33"/>
      <c r="MBT60" s="33"/>
      <c r="MCB60" s="33"/>
      <c r="MCJ60" s="33"/>
      <c r="MCR60" s="33"/>
      <c r="MCZ60" s="33"/>
      <c r="MDH60" s="33"/>
      <c r="MDP60" s="33"/>
      <c r="MDX60" s="33"/>
      <c r="MEF60" s="33"/>
      <c r="MEN60" s="33"/>
      <c r="MEV60" s="33"/>
      <c r="MFD60" s="33"/>
      <c r="MFL60" s="33"/>
      <c r="MFT60" s="33"/>
      <c r="MGB60" s="33"/>
      <c r="MGJ60" s="33"/>
      <c r="MGR60" s="33"/>
      <c r="MGZ60" s="33"/>
      <c r="MHH60" s="33"/>
      <c r="MHP60" s="33"/>
      <c r="MHX60" s="33"/>
      <c r="MIF60" s="33"/>
      <c r="MIN60" s="33"/>
      <c r="MIV60" s="33"/>
      <c r="MJD60" s="33"/>
      <c r="MJL60" s="33"/>
      <c r="MJT60" s="33"/>
      <c r="MKB60" s="33"/>
      <c r="MKJ60" s="33"/>
      <c r="MKR60" s="33"/>
      <c r="MKZ60" s="33"/>
      <c r="MLH60" s="33"/>
      <c r="MLP60" s="33"/>
      <c r="MLX60" s="33"/>
      <c r="MMF60" s="33"/>
      <c r="MMN60" s="33"/>
      <c r="MMV60" s="33"/>
      <c r="MND60" s="33"/>
      <c r="MNL60" s="33"/>
      <c r="MNT60" s="33"/>
      <c r="MOB60" s="33"/>
      <c r="MOJ60" s="33"/>
      <c r="MOR60" s="33"/>
      <c r="MOZ60" s="33"/>
      <c r="MPH60" s="33"/>
      <c r="MPP60" s="33"/>
      <c r="MPX60" s="33"/>
      <c r="MQF60" s="33"/>
      <c r="MQN60" s="33"/>
      <c r="MQV60" s="33"/>
      <c r="MRD60" s="33"/>
      <c r="MRL60" s="33"/>
      <c r="MRT60" s="33"/>
      <c r="MSB60" s="33"/>
      <c r="MSJ60" s="33"/>
      <c r="MSR60" s="33"/>
      <c r="MSZ60" s="33"/>
      <c r="MTH60" s="33"/>
      <c r="MTP60" s="33"/>
      <c r="MTX60" s="33"/>
      <c r="MUF60" s="33"/>
      <c r="MUN60" s="33"/>
      <c r="MUV60" s="33"/>
      <c r="MVD60" s="33"/>
      <c r="MVL60" s="33"/>
      <c r="MVT60" s="33"/>
      <c r="MWB60" s="33"/>
      <c r="MWJ60" s="33"/>
      <c r="MWR60" s="33"/>
      <c r="MWZ60" s="33"/>
      <c r="MXH60" s="33"/>
      <c r="MXP60" s="33"/>
      <c r="MXX60" s="33"/>
      <c r="MYF60" s="33"/>
      <c r="MYN60" s="33"/>
      <c r="MYV60" s="33"/>
      <c r="MZD60" s="33"/>
      <c r="MZL60" s="33"/>
      <c r="MZT60" s="33"/>
      <c r="NAB60" s="33"/>
      <c r="NAJ60" s="33"/>
      <c r="NAR60" s="33"/>
      <c r="NAZ60" s="33"/>
      <c r="NBH60" s="33"/>
      <c r="NBP60" s="33"/>
      <c r="NBX60" s="33"/>
      <c r="NCF60" s="33"/>
      <c r="NCN60" s="33"/>
      <c r="NCV60" s="33"/>
      <c r="NDD60" s="33"/>
      <c r="NDL60" s="33"/>
      <c r="NDT60" s="33"/>
      <c r="NEB60" s="33"/>
      <c r="NEJ60" s="33"/>
      <c r="NER60" s="33"/>
      <c r="NEZ60" s="33"/>
      <c r="NFH60" s="33"/>
      <c r="NFP60" s="33"/>
      <c r="NFX60" s="33"/>
      <c r="NGF60" s="33"/>
      <c r="NGN60" s="33"/>
      <c r="NGV60" s="33"/>
      <c r="NHD60" s="33"/>
      <c r="NHL60" s="33"/>
      <c r="NHT60" s="33"/>
      <c r="NIB60" s="33"/>
      <c r="NIJ60" s="33"/>
      <c r="NIR60" s="33"/>
      <c r="NIZ60" s="33"/>
      <c r="NJH60" s="33"/>
      <c r="NJP60" s="33"/>
      <c r="NJX60" s="33"/>
      <c r="NKF60" s="33"/>
      <c r="NKN60" s="33"/>
      <c r="NKV60" s="33"/>
      <c r="NLD60" s="33"/>
      <c r="NLL60" s="33"/>
      <c r="NLT60" s="33"/>
      <c r="NMB60" s="33"/>
      <c r="NMJ60" s="33"/>
      <c r="NMR60" s="33"/>
      <c r="NMZ60" s="33"/>
      <c r="NNH60" s="33"/>
      <c r="NNP60" s="33"/>
      <c r="NNX60" s="33"/>
      <c r="NOF60" s="33"/>
      <c r="NON60" s="33"/>
      <c r="NOV60" s="33"/>
      <c r="NPD60" s="33"/>
      <c r="NPL60" s="33"/>
      <c r="NPT60" s="33"/>
      <c r="NQB60" s="33"/>
      <c r="NQJ60" s="33"/>
      <c r="NQR60" s="33"/>
      <c r="NQZ60" s="33"/>
      <c r="NRH60" s="33"/>
      <c r="NRP60" s="33"/>
      <c r="NRX60" s="33"/>
      <c r="NSF60" s="33"/>
      <c r="NSN60" s="33"/>
      <c r="NSV60" s="33"/>
      <c r="NTD60" s="33"/>
      <c r="NTL60" s="33"/>
      <c r="NTT60" s="33"/>
      <c r="NUB60" s="33"/>
      <c r="NUJ60" s="33"/>
      <c r="NUR60" s="33"/>
      <c r="NUZ60" s="33"/>
      <c r="NVH60" s="33"/>
      <c r="NVP60" s="33"/>
      <c r="NVX60" s="33"/>
      <c r="NWF60" s="33"/>
      <c r="NWN60" s="33"/>
      <c r="NWV60" s="33"/>
      <c r="NXD60" s="33"/>
      <c r="NXL60" s="33"/>
      <c r="NXT60" s="33"/>
      <c r="NYB60" s="33"/>
      <c r="NYJ60" s="33"/>
      <c r="NYR60" s="33"/>
      <c r="NYZ60" s="33"/>
      <c r="NZH60" s="33"/>
      <c r="NZP60" s="33"/>
      <c r="NZX60" s="33"/>
      <c r="OAF60" s="33"/>
      <c r="OAN60" s="33"/>
      <c r="OAV60" s="33"/>
      <c r="OBD60" s="33"/>
      <c r="OBL60" s="33"/>
      <c r="OBT60" s="33"/>
      <c r="OCB60" s="33"/>
      <c r="OCJ60" s="33"/>
      <c r="OCR60" s="33"/>
      <c r="OCZ60" s="33"/>
      <c r="ODH60" s="33"/>
      <c r="ODP60" s="33"/>
      <c r="ODX60" s="33"/>
      <c r="OEF60" s="33"/>
      <c r="OEN60" s="33"/>
      <c r="OEV60" s="33"/>
      <c r="OFD60" s="33"/>
      <c r="OFL60" s="33"/>
      <c r="OFT60" s="33"/>
      <c r="OGB60" s="33"/>
      <c r="OGJ60" s="33"/>
      <c r="OGR60" s="33"/>
      <c r="OGZ60" s="33"/>
      <c r="OHH60" s="33"/>
      <c r="OHP60" s="33"/>
      <c r="OHX60" s="33"/>
      <c r="OIF60" s="33"/>
      <c r="OIN60" s="33"/>
      <c r="OIV60" s="33"/>
      <c r="OJD60" s="33"/>
      <c r="OJL60" s="33"/>
      <c r="OJT60" s="33"/>
      <c r="OKB60" s="33"/>
      <c r="OKJ60" s="33"/>
      <c r="OKR60" s="33"/>
      <c r="OKZ60" s="33"/>
      <c r="OLH60" s="33"/>
      <c r="OLP60" s="33"/>
      <c r="OLX60" s="33"/>
      <c r="OMF60" s="33"/>
      <c r="OMN60" s="33"/>
      <c r="OMV60" s="33"/>
      <c r="OND60" s="33"/>
      <c r="ONL60" s="33"/>
      <c r="ONT60" s="33"/>
      <c r="OOB60" s="33"/>
      <c r="OOJ60" s="33"/>
      <c r="OOR60" s="33"/>
      <c r="OOZ60" s="33"/>
      <c r="OPH60" s="33"/>
      <c r="OPP60" s="33"/>
      <c r="OPX60" s="33"/>
      <c r="OQF60" s="33"/>
      <c r="OQN60" s="33"/>
      <c r="OQV60" s="33"/>
      <c r="ORD60" s="33"/>
      <c r="ORL60" s="33"/>
      <c r="ORT60" s="33"/>
      <c r="OSB60" s="33"/>
      <c r="OSJ60" s="33"/>
      <c r="OSR60" s="33"/>
      <c r="OSZ60" s="33"/>
      <c r="OTH60" s="33"/>
      <c r="OTP60" s="33"/>
      <c r="OTX60" s="33"/>
      <c r="OUF60" s="33"/>
      <c r="OUN60" s="33"/>
      <c r="OUV60" s="33"/>
      <c r="OVD60" s="33"/>
      <c r="OVL60" s="33"/>
      <c r="OVT60" s="33"/>
      <c r="OWB60" s="33"/>
      <c r="OWJ60" s="33"/>
      <c r="OWR60" s="33"/>
      <c r="OWZ60" s="33"/>
      <c r="OXH60" s="33"/>
      <c r="OXP60" s="33"/>
      <c r="OXX60" s="33"/>
      <c r="OYF60" s="33"/>
      <c r="OYN60" s="33"/>
      <c r="OYV60" s="33"/>
      <c r="OZD60" s="33"/>
      <c r="OZL60" s="33"/>
      <c r="OZT60" s="33"/>
      <c r="PAB60" s="33"/>
      <c r="PAJ60" s="33"/>
      <c r="PAR60" s="33"/>
      <c r="PAZ60" s="33"/>
      <c r="PBH60" s="33"/>
      <c r="PBP60" s="33"/>
      <c r="PBX60" s="33"/>
      <c r="PCF60" s="33"/>
      <c r="PCN60" s="33"/>
      <c r="PCV60" s="33"/>
      <c r="PDD60" s="33"/>
      <c r="PDL60" s="33"/>
      <c r="PDT60" s="33"/>
      <c r="PEB60" s="33"/>
      <c r="PEJ60" s="33"/>
      <c r="PER60" s="33"/>
      <c r="PEZ60" s="33"/>
      <c r="PFH60" s="33"/>
      <c r="PFP60" s="33"/>
      <c r="PFX60" s="33"/>
      <c r="PGF60" s="33"/>
      <c r="PGN60" s="33"/>
      <c r="PGV60" s="33"/>
      <c r="PHD60" s="33"/>
      <c r="PHL60" s="33"/>
      <c r="PHT60" s="33"/>
      <c r="PIB60" s="33"/>
      <c r="PIJ60" s="33"/>
      <c r="PIR60" s="33"/>
      <c r="PIZ60" s="33"/>
      <c r="PJH60" s="33"/>
      <c r="PJP60" s="33"/>
      <c r="PJX60" s="33"/>
      <c r="PKF60" s="33"/>
      <c r="PKN60" s="33"/>
      <c r="PKV60" s="33"/>
      <c r="PLD60" s="33"/>
      <c r="PLL60" s="33"/>
      <c r="PLT60" s="33"/>
      <c r="PMB60" s="33"/>
      <c r="PMJ60" s="33"/>
      <c r="PMR60" s="33"/>
      <c r="PMZ60" s="33"/>
      <c r="PNH60" s="33"/>
      <c r="PNP60" s="33"/>
      <c r="PNX60" s="33"/>
      <c r="POF60" s="33"/>
      <c r="PON60" s="33"/>
      <c r="POV60" s="33"/>
      <c r="PPD60" s="33"/>
      <c r="PPL60" s="33"/>
      <c r="PPT60" s="33"/>
      <c r="PQB60" s="33"/>
      <c r="PQJ60" s="33"/>
      <c r="PQR60" s="33"/>
      <c r="PQZ60" s="33"/>
      <c r="PRH60" s="33"/>
      <c r="PRP60" s="33"/>
      <c r="PRX60" s="33"/>
      <c r="PSF60" s="33"/>
      <c r="PSN60" s="33"/>
      <c r="PSV60" s="33"/>
      <c r="PTD60" s="33"/>
      <c r="PTL60" s="33"/>
      <c r="PTT60" s="33"/>
      <c r="PUB60" s="33"/>
      <c r="PUJ60" s="33"/>
      <c r="PUR60" s="33"/>
      <c r="PUZ60" s="33"/>
      <c r="PVH60" s="33"/>
      <c r="PVP60" s="33"/>
      <c r="PVX60" s="33"/>
      <c r="PWF60" s="33"/>
      <c r="PWN60" s="33"/>
      <c r="PWV60" s="33"/>
      <c r="PXD60" s="33"/>
      <c r="PXL60" s="33"/>
      <c r="PXT60" s="33"/>
      <c r="PYB60" s="33"/>
      <c r="PYJ60" s="33"/>
      <c r="PYR60" s="33"/>
      <c r="PYZ60" s="33"/>
      <c r="PZH60" s="33"/>
      <c r="PZP60" s="33"/>
      <c r="PZX60" s="33"/>
      <c r="QAF60" s="33"/>
      <c r="QAN60" s="33"/>
      <c r="QAV60" s="33"/>
      <c r="QBD60" s="33"/>
      <c r="QBL60" s="33"/>
      <c r="QBT60" s="33"/>
      <c r="QCB60" s="33"/>
      <c r="QCJ60" s="33"/>
      <c r="QCR60" s="33"/>
      <c r="QCZ60" s="33"/>
      <c r="QDH60" s="33"/>
      <c r="QDP60" s="33"/>
      <c r="QDX60" s="33"/>
      <c r="QEF60" s="33"/>
      <c r="QEN60" s="33"/>
      <c r="QEV60" s="33"/>
      <c r="QFD60" s="33"/>
      <c r="QFL60" s="33"/>
      <c r="QFT60" s="33"/>
      <c r="QGB60" s="33"/>
      <c r="QGJ60" s="33"/>
      <c r="QGR60" s="33"/>
      <c r="QGZ60" s="33"/>
      <c r="QHH60" s="33"/>
      <c r="QHP60" s="33"/>
      <c r="QHX60" s="33"/>
      <c r="QIF60" s="33"/>
      <c r="QIN60" s="33"/>
      <c r="QIV60" s="33"/>
      <c r="QJD60" s="33"/>
      <c r="QJL60" s="33"/>
      <c r="QJT60" s="33"/>
      <c r="QKB60" s="33"/>
      <c r="QKJ60" s="33"/>
      <c r="QKR60" s="33"/>
      <c r="QKZ60" s="33"/>
      <c r="QLH60" s="33"/>
      <c r="QLP60" s="33"/>
      <c r="QLX60" s="33"/>
      <c r="QMF60" s="33"/>
      <c r="QMN60" s="33"/>
      <c r="QMV60" s="33"/>
      <c r="QND60" s="33"/>
      <c r="QNL60" s="33"/>
      <c r="QNT60" s="33"/>
      <c r="QOB60" s="33"/>
      <c r="QOJ60" s="33"/>
      <c r="QOR60" s="33"/>
      <c r="QOZ60" s="33"/>
      <c r="QPH60" s="33"/>
      <c r="QPP60" s="33"/>
      <c r="QPX60" s="33"/>
      <c r="QQF60" s="33"/>
      <c r="QQN60" s="33"/>
      <c r="QQV60" s="33"/>
      <c r="QRD60" s="33"/>
      <c r="QRL60" s="33"/>
      <c r="QRT60" s="33"/>
      <c r="QSB60" s="33"/>
      <c r="QSJ60" s="33"/>
      <c r="QSR60" s="33"/>
      <c r="QSZ60" s="33"/>
      <c r="QTH60" s="33"/>
      <c r="QTP60" s="33"/>
      <c r="QTX60" s="33"/>
      <c r="QUF60" s="33"/>
      <c r="QUN60" s="33"/>
      <c r="QUV60" s="33"/>
      <c r="QVD60" s="33"/>
      <c r="QVL60" s="33"/>
      <c r="QVT60" s="33"/>
      <c r="QWB60" s="33"/>
      <c r="QWJ60" s="33"/>
      <c r="QWR60" s="33"/>
      <c r="QWZ60" s="33"/>
      <c r="QXH60" s="33"/>
      <c r="QXP60" s="33"/>
      <c r="QXX60" s="33"/>
      <c r="QYF60" s="33"/>
      <c r="QYN60" s="33"/>
      <c r="QYV60" s="33"/>
      <c r="QZD60" s="33"/>
      <c r="QZL60" s="33"/>
      <c r="QZT60" s="33"/>
      <c r="RAB60" s="33"/>
      <c r="RAJ60" s="33"/>
      <c r="RAR60" s="33"/>
      <c r="RAZ60" s="33"/>
      <c r="RBH60" s="33"/>
      <c r="RBP60" s="33"/>
      <c r="RBX60" s="33"/>
      <c r="RCF60" s="33"/>
      <c r="RCN60" s="33"/>
      <c r="RCV60" s="33"/>
      <c r="RDD60" s="33"/>
      <c r="RDL60" s="33"/>
      <c r="RDT60" s="33"/>
      <c r="REB60" s="33"/>
      <c r="REJ60" s="33"/>
      <c r="RER60" s="33"/>
      <c r="REZ60" s="33"/>
      <c r="RFH60" s="33"/>
      <c r="RFP60" s="33"/>
      <c r="RFX60" s="33"/>
      <c r="RGF60" s="33"/>
      <c r="RGN60" s="33"/>
      <c r="RGV60" s="33"/>
      <c r="RHD60" s="33"/>
      <c r="RHL60" s="33"/>
      <c r="RHT60" s="33"/>
      <c r="RIB60" s="33"/>
      <c r="RIJ60" s="33"/>
      <c r="RIR60" s="33"/>
      <c r="RIZ60" s="33"/>
      <c r="RJH60" s="33"/>
      <c r="RJP60" s="33"/>
      <c r="RJX60" s="33"/>
      <c r="RKF60" s="33"/>
      <c r="RKN60" s="33"/>
      <c r="RKV60" s="33"/>
      <c r="RLD60" s="33"/>
      <c r="RLL60" s="33"/>
      <c r="RLT60" s="33"/>
      <c r="RMB60" s="33"/>
      <c r="RMJ60" s="33"/>
      <c r="RMR60" s="33"/>
      <c r="RMZ60" s="33"/>
      <c r="RNH60" s="33"/>
      <c r="RNP60" s="33"/>
      <c r="RNX60" s="33"/>
      <c r="ROF60" s="33"/>
      <c r="RON60" s="33"/>
      <c r="ROV60" s="33"/>
      <c r="RPD60" s="33"/>
      <c r="RPL60" s="33"/>
      <c r="RPT60" s="33"/>
      <c r="RQB60" s="33"/>
      <c r="RQJ60" s="33"/>
      <c r="RQR60" s="33"/>
      <c r="RQZ60" s="33"/>
      <c r="RRH60" s="33"/>
      <c r="RRP60" s="33"/>
      <c r="RRX60" s="33"/>
      <c r="RSF60" s="33"/>
      <c r="RSN60" s="33"/>
      <c r="RSV60" s="33"/>
      <c r="RTD60" s="33"/>
      <c r="RTL60" s="33"/>
      <c r="RTT60" s="33"/>
      <c r="RUB60" s="33"/>
      <c r="RUJ60" s="33"/>
      <c r="RUR60" s="33"/>
      <c r="RUZ60" s="33"/>
      <c r="RVH60" s="33"/>
      <c r="RVP60" s="33"/>
      <c r="RVX60" s="33"/>
      <c r="RWF60" s="33"/>
      <c r="RWN60" s="33"/>
      <c r="RWV60" s="33"/>
      <c r="RXD60" s="33"/>
      <c r="RXL60" s="33"/>
      <c r="RXT60" s="33"/>
      <c r="RYB60" s="33"/>
      <c r="RYJ60" s="33"/>
      <c r="RYR60" s="33"/>
      <c r="RYZ60" s="33"/>
      <c r="RZH60" s="33"/>
      <c r="RZP60" s="33"/>
      <c r="RZX60" s="33"/>
      <c r="SAF60" s="33"/>
      <c r="SAN60" s="33"/>
      <c r="SAV60" s="33"/>
      <c r="SBD60" s="33"/>
      <c r="SBL60" s="33"/>
      <c r="SBT60" s="33"/>
      <c r="SCB60" s="33"/>
      <c r="SCJ60" s="33"/>
      <c r="SCR60" s="33"/>
      <c r="SCZ60" s="33"/>
      <c r="SDH60" s="33"/>
      <c r="SDP60" s="33"/>
      <c r="SDX60" s="33"/>
      <c r="SEF60" s="33"/>
      <c r="SEN60" s="33"/>
      <c r="SEV60" s="33"/>
      <c r="SFD60" s="33"/>
      <c r="SFL60" s="33"/>
      <c r="SFT60" s="33"/>
      <c r="SGB60" s="33"/>
      <c r="SGJ60" s="33"/>
      <c r="SGR60" s="33"/>
      <c r="SGZ60" s="33"/>
      <c r="SHH60" s="33"/>
      <c r="SHP60" s="33"/>
      <c r="SHX60" s="33"/>
      <c r="SIF60" s="33"/>
      <c r="SIN60" s="33"/>
      <c r="SIV60" s="33"/>
      <c r="SJD60" s="33"/>
      <c r="SJL60" s="33"/>
      <c r="SJT60" s="33"/>
      <c r="SKB60" s="33"/>
      <c r="SKJ60" s="33"/>
      <c r="SKR60" s="33"/>
      <c r="SKZ60" s="33"/>
      <c r="SLH60" s="33"/>
      <c r="SLP60" s="33"/>
      <c r="SLX60" s="33"/>
      <c r="SMF60" s="33"/>
      <c r="SMN60" s="33"/>
      <c r="SMV60" s="33"/>
      <c r="SND60" s="33"/>
      <c r="SNL60" s="33"/>
      <c r="SNT60" s="33"/>
      <c r="SOB60" s="33"/>
      <c r="SOJ60" s="33"/>
      <c r="SOR60" s="33"/>
      <c r="SOZ60" s="33"/>
      <c r="SPH60" s="33"/>
      <c r="SPP60" s="33"/>
      <c r="SPX60" s="33"/>
      <c r="SQF60" s="33"/>
      <c r="SQN60" s="33"/>
      <c r="SQV60" s="33"/>
      <c r="SRD60" s="33"/>
      <c r="SRL60" s="33"/>
      <c r="SRT60" s="33"/>
      <c r="SSB60" s="33"/>
      <c r="SSJ60" s="33"/>
      <c r="SSR60" s="33"/>
      <c r="SSZ60" s="33"/>
      <c r="STH60" s="33"/>
      <c r="STP60" s="33"/>
      <c r="STX60" s="33"/>
      <c r="SUF60" s="33"/>
      <c r="SUN60" s="33"/>
      <c r="SUV60" s="33"/>
      <c r="SVD60" s="33"/>
      <c r="SVL60" s="33"/>
      <c r="SVT60" s="33"/>
      <c r="SWB60" s="33"/>
      <c r="SWJ60" s="33"/>
      <c r="SWR60" s="33"/>
      <c r="SWZ60" s="33"/>
      <c r="SXH60" s="33"/>
      <c r="SXP60" s="33"/>
      <c r="SXX60" s="33"/>
      <c r="SYF60" s="33"/>
      <c r="SYN60" s="33"/>
      <c r="SYV60" s="33"/>
      <c r="SZD60" s="33"/>
      <c r="SZL60" s="33"/>
      <c r="SZT60" s="33"/>
      <c r="TAB60" s="33"/>
      <c r="TAJ60" s="33"/>
      <c r="TAR60" s="33"/>
      <c r="TAZ60" s="33"/>
      <c r="TBH60" s="33"/>
      <c r="TBP60" s="33"/>
      <c r="TBX60" s="33"/>
      <c r="TCF60" s="33"/>
      <c r="TCN60" s="33"/>
      <c r="TCV60" s="33"/>
      <c r="TDD60" s="33"/>
      <c r="TDL60" s="33"/>
      <c r="TDT60" s="33"/>
      <c r="TEB60" s="33"/>
      <c r="TEJ60" s="33"/>
      <c r="TER60" s="33"/>
      <c r="TEZ60" s="33"/>
      <c r="TFH60" s="33"/>
      <c r="TFP60" s="33"/>
      <c r="TFX60" s="33"/>
      <c r="TGF60" s="33"/>
      <c r="TGN60" s="33"/>
      <c r="TGV60" s="33"/>
      <c r="THD60" s="33"/>
      <c r="THL60" s="33"/>
      <c r="THT60" s="33"/>
      <c r="TIB60" s="33"/>
      <c r="TIJ60" s="33"/>
      <c r="TIR60" s="33"/>
      <c r="TIZ60" s="33"/>
      <c r="TJH60" s="33"/>
      <c r="TJP60" s="33"/>
      <c r="TJX60" s="33"/>
      <c r="TKF60" s="33"/>
      <c r="TKN60" s="33"/>
      <c r="TKV60" s="33"/>
      <c r="TLD60" s="33"/>
      <c r="TLL60" s="33"/>
      <c r="TLT60" s="33"/>
      <c r="TMB60" s="33"/>
      <c r="TMJ60" s="33"/>
      <c r="TMR60" s="33"/>
      <c r="TMZ60" s="33"/>
      <c r="TNH60" s="33"/>
      <c r="TNP60" s="33"/>
      <c r="TNX60" s="33"/>
      <c r="TOF60" s="33"/>
      <c r="TON60" s="33"/>
      <c r="TOV60" s="33"/>
      <c r="TPD60" s="33"/>
      <c r="TPL60" s="33"/>
      <c r="TPT60" s="33"/>
      <c r="TQB60" s="33"/>
      <c r="TQJ60" s="33"/>
      <c r="TQR60" s="33"/>
      <c r="TQZ60" s="33"/>
      <c r="TRH60" s="33"/>
      <c r="TRP60" s="33"/>
      <c r="TRX60" s="33"/>
      <c r="TSF60" s="33"/>
      <c r="TSN60" s="33"/>
      <c r="TSV60" s="33"/>
      <c r="TTD60" s="33"/>
      <c r="TTL60" s="33"/>
      <c r="TTT60" s="33"/>
      <c r="TUB60" s="33"/>
      <c r="TUJ60" s="33"/>
      <c r="TUR60" s="33"/>
      <c r="TUZ60" s="33"/>
      <c r="TVH60" s="33"/>
      <c r="TVP60" s="33"/>
      <c r="TVX60" s="33"/>
      <c r="TWF60" s="33"/>
      <c r="TWN60" s="33"/>
      <c r="TWV60" s="33"/>
      <c r="TXD60" s="33"/>
      <c r="TXL60" s="33"/>
      <c r="TXT60" s="33"/>
      <c r="TYB60" s="33"/>
      <c r="TYJ60" s="33"/>
      <c r="TYR60" s="33"/>
      <c r="TYZ60" s="33"/>
      <c r="TZH60" s="33"/>
      <c r="TZP60" s="33"/>
      <c r="TZX60" s="33"/>
      <c r="UAF60" s="33"/>
      <c r="UAN60" s="33"/>
      <c r="UAV60" s="33"/>
      <c r="UBD60" s="33"/>
      <c r="UBL60" s="33"/>
      <c r="UBT60" s="33"/>
      <c r="UCB60" s="33"/>
      <c r="UCJ60" s="33"/>
      <c r="UCR60" s="33"/>
      <c r="UCZ60" s="33"/>
      <c r="UDH60" s="33"/>
      <c r="UDP60" s="33"/>
      <c r="UDX60" s="33"/>
      <c r="UEF60" s="33"/>
      <c r="UEN60" s="33"/>
      <c r="UEV60" s="33"/>
      <c r="UFD60" s="33"/>
      <c r="UFL60" s="33"/>
      <c r="UFT60" s="33"/>
      <c r="UGB60" s="33"/>
      <c r="UGJ60" s="33"/>
      <c r="UGR60" s="33"/>
      <c r="UGZ60" s="33"/>
      <c r="UHH60" s="33"/>
      <c r="UHP60" s="33"/>
      <c r="UHX60" s="33"/>
      <c r="UIF60" s="33"/>
      <c r="UIN60" s="33"/>
      <c r="UIV60" s="33"/>
      <c r="UJD60" s="33"/>
      <c r="UJL60" s="33"/>
      <c r="UJT60" s="33"/>
      <c r="UKB60" s="33"/>
      <c r="UKJ60" s="33"/>
      <c r="UKR60" s="33"/>
      <c r="UKZ60" s="33"/>
      <c r="ULH60" s="33"/>
      <c r="ULP60" s="33"/>
      <c r="ULX60" s="33"/>
      <c r="UMF60" s="33"/>
      <c r="UMN60" s="33"/>
      <c r="UMV60" s="33"/>
      <c r="UND60" s="33"/>
      <c r="UNL60" s="33"/>
      <c r="UNT60" s="33"/>
      <c r="UOB60" s="33"/>
      <c r="UOJ60" s="33"/>
      <c r="UOR60" s="33"/>
      <c r="UOZ60" s="33"/>
      <c r="UPH60" s="33"/>
      <c r="UPP60" s="33"/>
      <c r="UPX60" s="33"/>
      <c r="UQF60" s="33"/>
      <c r="UQN60" s="33"/>
      <c r="UQV60" s="33"/>
      <c r="URD60" s="33"/>
      <c r="URL60" s="33"/>
      <c r="URT60" s="33"/>
      <c r="USB60" s="33"/>
      <c r="USJ60" s="33"/>
      <c r="USR60" s="33"/>
      <c r="USZ60" s="33"/>
      <c r="UTH60" s="33"/>
      <c r="UTP60" s="33"/>
      <c r="UTX60" s="33"/>
      <c r="UUF60" s="33"/>
      <c r="UUN60" s="33"/>
      <c r="UUV60" s="33"/>
      <c r="UVD60" s="33"/>
      <c r="UVL60" s="33"/>
      <c r="UVT60" s="33"/>
      <c r="UWB60" s="33"/>
      <c r="UWJ60" s="33"/>
      <c r="UWR60" s="33"/>
      <c r="UWZ60" s="33"/>
      <c r="UXH60" s="33"/>
      <c r="UXP60" s="33"/>
      <c r="UXX60" s="33"/>
      <c r="UYF60" s="33"/>
      <c r="UYN60" s="33"/>
      <c r="UYV60" s="33"/>
      <c r="UZD60" s="33"/>
      <c r="UZL60" s="33"/>
      <c r="UZT60" s="33"/>
      <c r="VAB60" s="33"/>
      <c r="VAJ60" s="33"/>
      <c r="VAR60" s="33"/>
      <c r="VAZ60" s="33"/>
      <c r="VBH60" s="33"/>
      <c r="VBP60" s="33"/>
      <c r="VBX60" s="33"/>
      <c r="VCF60" s="33"/>
      <c r="VCN60" s="33"/>
      <c r="VCV60" s="33"/>
      <c r="VDD60" s="33"/>
      <c r="VDL60" s="33"/>
      <c r="VDT60" s="33"/>
      <c r="VEB60" s="33"/>
      <c r="VEJ60" s="33"/>
      <c r="VER60" s="33"/>
      <c r="VEZ60" s="33"/>
      <c r="VFH60" s="33"/>
      <c r="VFP60" s="33"/>
      <c r="VFX60" s="33"/>
      <c r="VGF60" s="33"/>
      <c r="VGN60" s="33"/>
      <c r="VGV60" s="33"/>
      <c r="VHD60" s="33"/>
      <c r="VHL60" s="33"/>
      <c r="VHT60" s="33"/>
      <c r="VIB60" s="33"/>
      <c r="VIJ60" s="33"/>
      <c r="VIR60" s="33"/>
      <c r="VIZ60" s="33"/>
      <c r="VJH60" s="33"/>
      <c r="VJP60" s="33"/>
      <c r="VJX60" s="33"/>
      <c r="VKF60" s="33"/>
      <c r="VKN60" s="33"/>
      <c r="VKV60" s="33"/>
      <c r="VLD60" s="33"/>
      <c r="VLL60" s="33"/>
      <c r="VLT60" s="33"/>
      <c r="VMB60" s="33"/>
      <c r="VMJ60" s="33"/>
      <c r="VMR60" s="33"/>
      <c r="VMZ60" s="33"/>
      <c r="VNH60" s="33"/>
      <c r="VNP60" s="33"/>
      <c r="VNX60" s="33"/>
      <c r="VOF60" s="33"/>
      <c r="VON60" s="33"/>
      <c r="VOV60" s="33"/>
      <c r="VPD60" s="33"/>
      <c r="VPL60" s="33"/>
      <c r="VPT60" s="33"/>
      <c r="VQB60" s="33"/>
      <c r="VQJ60" s="33"/>
      <c r="VQR60" s="33"/>
      <c r="VQZ60" s="33"/>
      <c r="VRH60" s="33"/>
      <c r="VRP60" s="33"/>
      <c r="VRX60" s="33"/>
      <c r="VSF60" s="33"/>
      <c r="VSN60" s="33"/>
      <c r="VSV60" s="33"/>
      <c r="VTD60" s="33"/>
      <c r="VTL60" s="33"/>
      <c r="VTT60" s="33"/>
      <c r="VUB60" s="33"/>
      <c r="VUJ60" s="33"/>
      <c r="VUR60" s="33"/>
      <c r="VUZ60" s="33"/>
      <c r="VVH60" s="33"/>
      <c r="VVP60" s="33"/>
      <c r="VVX60" s="33"/>
      <c r="VWF60" s="33"/>
      <c r="VWN60" s="33"/>
      <c r="VWV60" s="33"/>
      <c r="VXD60" s="33"/>
      <c r="VXL60" s="33"/>
      <c r="VXT60" s="33"/>
      <c r="VYB60" s="33"/>
      <c r="VYJ60" s="33"/>
      <c r="VYR60" s="33"/>
      <c r="VYZ60" s="33"/>
      <c r="VZH60" s="33"/>
      <c r="VZP60" s="33"/>
      <c r="VZX60" s="33"/>
      <c r="WAF60" s="33"/>
      <c r="WAN60" s="33"/>
      <c r="WAV60" s="33"/>
      <c r="WBD60" s="33"/>
      <c r="WBL60" s="33"/>
      <c r="WBT60" s="33"/>
      <c r="WCB60" s="33"/>
      <c r="WCJ60" s="33"/>
      <c r="WCR60" s="33"/>
      <c r="WCZ60" s="33"/>
      <c r="WDH60" s="33"/>
      <c r="WDP60" s="33"/>
      <c r="WDX60" s="33"/>
      <c r="WEF60" s="33"/>
      <c r="WEN60" s="33"/>
      <c r="WEV60" s="33"/>
      <c r="WFD60" s="33"/>
      <c r="WFL60" s="33"/>
      <c r="WFT60" s="33"/>
      <c r="WGB60" s="33"/>
      <c r="WGJ60" s="33"/>
      <c r="WGR60" s="33"/>
      <c r="WGZ60" s="33"/>
      <c r="WHH60" s="33"/>
      <c r="WHP60" s="33"/>
      <c r="WHX60" s="33"/>
      <c r="WIF60" s="33"/>
      <c r="WIN60" s="33"/>
      <c r="WIV60" s="33"/>
      <c r="WJD60" s="33"/>
      <c r="WJL60" s="33"/>
      <c r="WJT60" s="33"/>
      <c r="WKB60" s="33"/>
      <c r="WKJ60" s="33"/>
      <c r="WKR60" s="33"/>
      <c r="WKZ60" s="33"/>
      <c r="WLH60" s="33"/>
      <c r="WLP60" s="33"/>
      <c r="WLX60" s="33"/>
      <c r="WMF60" s="33"/>
      <c r="WMN60" s="33"/>
      <c r="WMV60" s="33"/>
      <c r="WND60" s="33"/>
      <c r="WNL60" s="33"/>
      <c r="WNT60" s="33"/>
      <c r="WOB60" s="33"/>
      <c r="WOJ60" s="33"/>
      <c r="WOR60" s="33"/>
      <c r="WOZ60" s="33"/>
      <c r="WPH60" s="33"/>
      <c r="WPP60" s="33"/>
      <c r="WPX60" s="33"/>
      <c r="WQF60" s="33"/>
      <c r="WQN60" s="33"/>
      <c r="WQV60" s="33"/>
      <c r="WRD60" s="33"/>
      <c r="WRL60" s="33"/>
      <c r="WRT60" s="33"/>
      <c r="WSB60" s="33"/>
      <c r="WSJ60" s="33"/>
      <c r="WSR60" s="33"/>
      <c r="WSZ60" s="33"/>
      <c r="WTH60" s="33"/>
      <c r="WTP60" s="33"/>
      <c r="WTX60" s="33"/>
      <c r="WUF60" s="33"/>
      <c r="WUN60" s="33"/>
      <c r="WUV60" s="33"/>
      <c r="WVD60" s="33"/>
      <c r="WVL60" s="33"/>
      <c r="WVT60" s="33"/>
      <c r="WWB60" s="33"/>
      <c r="WWJ60" s="33"/>
      <c r="WWR60" s="33"/>
      <c r="WWZ60" s="33"/>
      <c r="WXH60" s="33"/>
      <c r="WXP60" s="33"/>
      <c r="WXX60" s="33"/>
      <c r="WYF60" s="33"/>
      <c r="WYN60" s="33"/>
      <c r="WYV60" s="33"/>
      <c r="WZD60" s="33"/>
      <c r="WZL60" s="33"/>
      <c r="WZT60" s="33"/>
      <c r="XAB60" s="33"/>
      <c r="XAJ60" s="33"/>
      <c r="XAR60" s="33"/>
      <c r="XAZ60" s="33"/>
      <c r="XBH60" s="33"/>
      <c r="XBP60" s="33"/>
      <c r="XBX60" s="33"/>
      <c r="XCF60" s="33"/>
    </row>
    <row r="61" spans="1:1020 1028:2044 2052:3068 3076:4092 4100:5116 5124:6140 6148:7164 7172:8188 8196:9212 9220:10236 10244:11260 11268:12284 12292:13308 13316:14332 14340:15356 15364:16308">
      <c r="A61" s="42"/>
      <c r="B61" s="13"/>
      <c r="C61" s="13"/>
      <c r="D61" s="13"/>
      <c r="E61" s="13"/>
      <c r="F61" s="99"/>
      <c r="G61" s="43"/>
      <c r="H61" s="114"/>
      <c r="I61" s="107"/>
      <c r="J61" s="13"/>
      <c r="K61" s="44"/>
      <c r="L61" s="120"/>
      <c r="M61" s="43"/>
      <c r="N61" s="44"/>
      <c r="O61" s="44"/>
      <c r="P61" s="13"/>
      <c r="Q61" s="16"/>
      <c r="R61" s="127"/>
      <c r="S61" s="127"/>
      <c r="T61" s="13"/>
      <c r="U61" s="13"/>
      <c r="V61" s="10" t="s">
        <v>104</v>
      </c>
      <c r="W61" s="10">
        <v>43818</v>
      </c>
      <c r="X61" s="19">
        <v>12711</v>
      </c>
      <c r="Y61" s="37" t="s">
        <v>194</v>
      </c>
      <c r="Z61" s="24">
        <v>43878</v>
      </c>
      <c r="AA61" s="10">
        <v>44244</v>
      </c>
      <c r="AB61" s="25" t="s">
        <v>100</v>
      </c>
      <c r="AC61" s="25" t="s">
        <v>100</v>
      </c>
      <c r="AD61" s="129">
        <v>0</v>
      </c>
      <c r="AE61" s="129">
        <v>0</v>
      </c>
      <c r="AF61" s="25" t="s">
        <v>100</v>
      </c>
      <c r="AG61" s="26" t="s">
        <v>100</v>
      </c>
      <c r="AH61" s="129">
        <v>0</v>
      </c>
      <c r="AI61" s="143">
        <f t="shared" si="0"/>
        <v>0</v>
      </c>
      <c r="AJ61" s="148">
        <v>202298.93</v>
      </c>
      <c r="AK61" s="148">
        <v>0</v>
      </c>
      <c r="AL61" s="150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13"/>
      <c r="IB61" s="33"/>
      <c r="IJ61" s="33"/>
      <c r="IR61" s="33"/>
      <c r="IZ61" s="33"/>
      <c r="JH61" s="33"/>
      <c r="JP61" s="33"/>
      <c r="JX61" s="33"/>
      <c r="KF61" s="33"/>
      <c r="KN61" s="33"/>
      <c r="KV61" s="33"/>
      <c r="LD61" s="33"/>
      <c r="LL61" s="33"/>
      <c r="LT61" s="33"/>
      <c r="MB61" s="33"/>
      <c r="MJ61" s="33"/>
      <c r="MR61" s="33"/>
      <c r="MZ61" s="33"/>
      <c r="NH61" s="33"/>
      <c r="NP61" s="33"/>
      <c r="NX61" s="33"/>
      <c r="OF61" s="33"/>
      <c r="ON61" s="33"/>
      <c r="OV61" s="33"/>
      <c r="PD61" s="33"/>
      <c r="PL61" s="33"/>
      <c r="PT61" s="33"/>
      <c r="QB61" s="33"/>
      <c r="QJ61" s="33"/>
      <c r="QR61" s="33"/>
      <c r="QZ61" s="33"/>
      <c r="RH61" s="33"/>
      <c r="RP61" s="33"/>
      <c r="RX61" s="33"/>
      <c r="SF61" s="33"/>
      <c r="SN61" s="33"/>
      <c r="SV61" s="33"/>
      <c r="TD61" s="33"/>
      <c r="TL61" s="33"/>
      <c r="TT61" s="33"/>
      <c r="UB61" s="33"/>
      <c r="UJ61" s="33"/>
      <c r="UR61" s="33"/>
      <c r="UZ61" s="33"/>
      <c r="VH61" s="33"/>
      <c r="VP61" s="33"/>
      <c r="VX61" s="33"/>
      <c r="WF61" s="33"/>
      <c r="WN61" s="33"/>
      <c r="WV61" s="33"/>
      <c r="XD61" s="33"/>
      <c r="XL61" s="33"/>
      <c r="XT61" s="33"/>
      <c r="YB61" s="33"/>
      <c r="YJ61" s="33"/>
      <c r="YR61" s="33"/>
      <c r="YZ61" s="33"/>
      <c r="ZH61" s="33"/>
      <c r="ZP61" s="33"/>
      <c r="ZX61" s="33"/>
      <c r="AAF61" s="33"/>
      <c r="AAN61" s="33"/>
      <c r="AAV61" s="33"/>
      <c r="ABD61" s="33"/>
      <c r="ABL61" s="33"/>
      <c r="ABT61" s="33"/>
      <c r="ACB61" s="33"/>
      <c r="ACJ61" s="33"/>
      <c r="ACR61" s="33"/>
      <c r="ACZ61" s="33"/>
      <c r="ADH61" s="33"/>
      <c r="ADP61" s="33"/>
      <c r="ADX61" s="33"/>
      <c r="AEF61" s="33"/>
      <c r="AEN61" s="33"/>
      <c r="AEV61" s="33"/>
      <c r="AFD61" s="33"/>
      <c r="AFL61" s="33"/>
      <c r="AFT61" s="33"/>
      <c r="AGB61" s="33"/>
      <c r="AGJ61" s="33"/>
      <c r="AGR61" s="33"/>
      <c r="AGZ61" s="33"/>
      <c r="AHH61" s="33"/>
      <c r="AHP61" s="33"/>
      <c r="AHX61" s="33"/>
      <c r="AIF61" s="33"/>
      <c r="AIN61" s="33"/>
      <c r="AIV61" s="33"/>
      <c r="AJD61" s="33"/>
      <c r="AJL61" s="33"/>
      <c r="AJT61" s="33"/>
      <c r="AKB61" s="33"/>
      <c r="AKJ61" s="33"/>
      <c r="AKR61" s="33"/>
      <c r="AKZ61" s="33"/>
      <c r="ALH61" s="33"/>
      <c r="ALP61" s="33"/>
      <c r="ALX61" s="33"/>
      <c r="AMF61" s="33"/>
      <c r="AMN61" s="33"/>
      <c r="AMV61" s="33"/>
      <c r="AND61" s="33"/>
      <c r="ANL61" s="33"/>
      <c r="ANT61" s="33"/>
      <c r="AOB61" s="33"/>
      <c r="AOJ61" s="33"/>
      <c r="AOR61" s="33"/>
      <c r="AOZ61" s="33"/>
      <c r="APH61" s="33"/>
      <c r="APP61" s="33"/>
      <c r="APX61" s="33"/>
      <c r="AQF61" s="33"/>
      <c r="AQN61" s="33"/>
      <c r="AQV61" s="33"/>
      <c r="ARD61" s="33"/>
      <c r="ARL61" s="33"/>
      <c r="ART61" s="33"/>
      <c r="ASB61" s="33"/>
      <c r="ASJ61" s="33"/>
      <c r="ASR61" s="33"/>
      <c r="ASZ61" s="33"/>
      <c r="ATH61" s="33"/>
      <c r="ATP61" s="33"/>
      <c r="ATX61" s="33"/>
      <c r="AUF61" s="33"/>
      <c r="AUN61" s="33"/>
      <c r="AUV61" s="33"/>
      <c r="AVD61" s="33"/>
      <c r="AVL61" s="33"/>
      <c r="AVT61" s="33"/>
      <c r="AWB61" s="33"/>
      <c r="AWJ61" s="33"/>
      <c r="AWR61" s="33"/>
      <c r="AWZ61" s="33"/>
      <c r="AXH61" s="33"/>
      <c r="AXP61" s="33"/>
      <c r="AXX61" s="33"/>
      <c r="AYF61" s="33"/>
      <c r="AYN61" s="33"/>
      <c r="AYV61" s="33"/>
      <c r="AZD61" s="33"/>
      <c r="AZL61" s="33"/>
      <c r="AZT61" s="33"/>
      <c r="BAB61" s="33"/>
      <c r="BAJ61" s="33"/>
      <c r="BAR61" s="33"/>
      <c r="BAZ61" s="33"/>
      <c r="BBH61" s="33"/>
      <c r="BBP61" s="33"/>
      <c r="BBX61" s="33"/>
      <c r="BCF61" s="33"/>
      <c r="BCN61" s="33"/>
      <c r="BCV61" s="33"/>
      <c r="BDD61" s="33"/>
      <c r="BDL61" s="33"/>
      <c r="BDT61" s="33"/>
      <c r="BEB61" s="33"/>
      <c r="BEJ61" s="33"/>
      <c r="BER61" s="33"/>
      <c r="BEZ61" s="33"/>
      <c r="BFH61" s="33"/>
      <c r="BFP61" s="33"/>
      <c r="BFX61" s="33"/>
      <c r="BGF61" s="33"/>
      <c r="BGN61" s="33"/>
      <c r="BGV61" s="33"/>
      <c r="BHD61" s="33"/>
      <c r="BHL61" s="33"/>
      <c r="BHT61" s="33"/>
      <c r="BIB61" s="33"/>
      <c r="BIJ61" s="33"/>
      <c r="BIR61" s="33"/>
      <c r="BIZ61" s="33"/>
      <c r="BJH61" s="33"/>
      <c r="BJP61" s="33"/>
      <c r="BJX61" s="33"/>
      <c r="BKF61" s="33"/>
      <c r="BKN61" s="33"/>
      <c r="BKV61" s="33"/>
      <c r="BLD61" s="33"/>
      <c r="BLL61" s="33"/>
      <c r="BLT61" s="33"/>
      <c r="BMB61" s="33"/>
      <c r="BMJ61" s="33"/>
      <c r="BMR61" s="33"/>
      <c r="BMZ61" s="33"/>
      <c r="BNH61" s="33"/>
      <c r="BNP61" s="33"/>
      <c r="BNX61" s="33"/>
      <c r="BOF61" s="33"/>
      <c r="BON61" s="33"/>
      <c r="BOV61" s="33"/>
      <c r="BPD61" s="33"/>
      <c r="BPL61" s="33"/>
      <c r="BPT61" s="33"/>
      <c r="BQB61" s="33"/>
      <c r="BQJ61" s="33"/>
      <c r="BQR61" s="33"/>
      <c r="BQZ61" s="33"/>
      <c r="BRH61" s="33"/>
      <c r="BRP61" s="33"/>
      <c r="BRX61" s="33"/>
      <c r="BSF61" s="33"/>
      <c r="BSN61" s="33"/>
      <c r="BSV61" s="33"/>
      <c r="BTD61" s="33"/>
      <c r="BTL61" s="33"/>
      <c r="BTT61" s="33"/>
      <c r="BUB61" s="33"/>
      <c r="BUJ61" s="33"/>
      <c r="BUR61" s="33"/>
      <c r="BUZ61" s="33"/>
      <c r="BVH61" s="33"/>
      <c r="BVP61" s="33"/>
      <c r="BVX61" s="33"/>
      <c r="BWF61" s="33"/>
      <c r="BWN61" s="33"/>
      <c r="BWV61" s="33"/>
      <c r="BXD61" s="33"/>
      <c r="BXL61" s="33"/>
      <c r="BXT61" s="33"/>
      <c r="BYB61" s="33"/>
      <c r="BYJ61" s="33"/>
      <c r="BYR61" s="33"/>
      <c r="BYZ61" s="33"/>
      <c r="BZH61" s="33"/>
      <c r="BZP61" s="33"/>
      <c r="BZX61" s="33"/>
      <c r="CAF61" s="33"/>
      <c r="CAN61" s="33"/>
      <c r="CAV61" s="33"/>
      <c r="CBD61" s="33"/>
      <c r="CBL61" s="33"/>
      <c r="CBT61" s="33"/>
      <c r="CCB61" s="33"/>
      <c r="CCJ61" s="33"/>
      <c r="CCR61" s="33"/>
      <c r="CCZ61" s="33"/>
      <c r="CDH61" s="33"/>
      <c r="CDP61" s="33"/>
      <c r="CDX61" s="33"/>
      <c r="CEF61" s="33"/>
      <c r="CEN61" s="33"/>
      <c r="CEV61" s="33"/>
      <c r="CFD61" s="33"/>
      <c r="CFL61" s="33"/>
      <c r="CFT61" s="33"/>
      <c r="CGB61" s="33"/>
      <c r="CGJ61" s="33"/>
      <c r="CGR61" s="33"/>
      <c r="CGZ61" s="33"/>
      <c r="CHH61" s="33"/>
      <c r="CHP61" s="33"/>
      <c r="CHX61" s="33"/>
      <c r="CIF61" s="33"/>
      <c r="CIN61" s="33"/>
      <c r="CIV61" s="33"/>
      <c r="CJD61" s="33"/>
      <c r="CJL61" s="33"/>
      <c r="CJT61" s="33"/>
      <c r="CKB61" s="33"/>
      <c r="CKJ61" s="33"/>
      <c r="CKR61" s="33"/>
      <c r="CKZ61" s="33"/>
      <c r="CLH61" s="33"/>
      <c r="CLP61" s="33"/>
      <c r="CLX61" s="33"/>
      <c r="CMF61" s="33"/>
      <c r="CMN61" s="33"/>
      <c r="CMV61" s="33"/>
      <c r="CND61" s="33"/>
      <c r="CNL61" s="33"/>
      <c r="CNT61" s="33"/>
      <c r="COB61" s="33"/>
      <c r="COJ61" s="33"/>
      <c r="COR61" s="33"/>
      <c r="COZ61" s="33"/>
      <c r="CPH61" s="33"/>
      <c r="CPP61" s="33"/>
      <c r="CPX61" s="33"/>
      <c r="CQF61" s="33"/>
      <c r="CQN61" s="33"/>
      <c r="CQV61" s="33"/>
      <c r="CRD61" s="33"/>
      <c r="CRL61" s="33"/>
      <c r="CRT61" s="33"/>
      <c r="CSB61" s="33"/>
      <c r="CSJ61" s="33"/>
      <c r="CSR61" s="33"/>
      <c r="CSZ61" s="33"/>
      <c r="CTH61" s="33"/>
      <c r="CTP61" s="33"/>
      <c r="CTX61" s="33"/>
      <c r="CUF61" s="33"/>
      <c r="CUN61" s="33"/>
      <c r="CUV61" s="33"/>
      <c r="CVD61" s="33"/>
      <c r="CVL61" s="33"/>
      <c r="CVT61" s="33"/>
      <c r="CWB61" s="33"/>
      <c r="CWJ61" s="33"/>
      <c r="CWR61" s="33"/>
      <c r="CWZ61" s="33"/>
      <c r="CXH61" s="33"/>
      <c r="CXP61" s="33"/>
      <c r="CXX61" s="33"/>
      <c r="CYF61" s="33"/>
      <c r="CYN61" s="33"/>
      <c r="CYV61" s="33"/>
      <c r="CZD61" s="33"/>
      <c r="CZL61" s="33"/>
      <c r="CZT61" s="33"/>
      <c r="DAB61" s="33"/>
      <c r="DAJ61" s="33"/>
      <c r="DAR61" s="33"/>
      <c r="DAZ61" s="33"/>
      <c r="DBH61" s="33"/>
      <c r="DBP61" s="33"/>
      <c r="DBX61" s="33"/>
      <c r="DCF61" s="33"/>
      <c r="DCN61" s="33"/>
      <c r="DCV61" s="33"/>
      <c r="DDD61" s="33"/>
      <c r="DDL61" s="33"/>
      <c r="DDT61" s="33"/>
      <c r="DEB61" s="33"/>
      <c r="DEJ61" s="33"/>
      <c r="DER61" s="33"/>
      <c r="DEZ61" s="33"/>
      <c r="DFH61" s="33"/>
      <c r="DFP61" s="33"/>
      <c r="DFX61" s="33"/>
      <c r="DGF61" s="33"/>
      <c r="DGN61" s="33"/>
      <c r="DGV61" s="33"/>
      <c r="DHD61" s="33"/>
      <c r="DHL61" s="33"/>
      <c r="DHT61" s="33"/>
      <c r="DIB61" s="33"/>
      <c r="DIJ61" s="33"/>
      <c r="DIR61" s="33"/>
      <c r="DIZ61" s="33"/>
      <c r="DJH61" s="33"/>
      <c r="DJP61" s="33"/>
      <c r="DJX61" s="33"/>
      <c r="DKF61" s="33"/>
      <c r="DKN61" s="33"/>
      <c r="DKV61" s="33"/>
      <c r="DLD61" s="33"/>
      <c r="DLL61" s="33"/>
      <c r="DLT61" s="33"/>
      <c r="DMB61" s="33"/>
      <c r="DMJ61" s="33"/>
      <c r="DMR61" s="33"/>
      <c r="DMZ61" s="33"/>
      <c r="DNH61" s="33"/>
      <c r="DNP61" s="33"/>
      <c r="DNX61" s="33"/>
      <c r="DOF61" s="33"/>
      <c r="DON61" s="33"/>
      <c r="DOV61" s="33"/>
      <c r="DPD61" s="33"/>
      <c r="DPL61" s="33"/>
      <c r="DPT61" s="33"/>
      <c r="DQB61" s="33"/>
      <c r="DQJ61" s="33"/>
      <c r="DQR61" s="33"/>
      <c r="DQZ61" s="33"/>
      <c r="DRH61" s="33"/>
      <c r="DRP61" s="33"/>
      <c r="DRX61" s="33"/>
      <c r="DSF61" s="33"/>
      <c r="DSN61" s="33"/>
      <c r="DSV61" s="33"/>
      <c r="DTD61" s="33"/>
      <c r="DTL61" s="33"/>
      <c r="DTT61" s="33"/>
      <c r="DUB61" s="33"/>
      <c r="DUJ61" s="33"/>
      <c r="DUR61" s="33"/>
      <c r="DUZ61" s="33"/>
      <c r="DVH61" s="33"/>
      <c r="DVP61" s="33"/>
      <c r="DVX61" s="33"/>
      <c r="DWF61" s="33"/>
      <c r="DWN61" s="33"/>
      <c r="DWV61" s="33"/>
      <c r="DXD61" s="33"/>
      <c r="DXL61" s="33"/>
      <c r="DXT61" s="33"/>
      <c r="DYB61" s="33"/>
      <c r="DYJ61" s="33"/>
      <c r="DYR61" s="33"/>
      <c r="DYZ61" s="33"/>
      <c r="DZH61" s="33"/>
      <c r="DZP61" s="33"/>
      <c r="DZX61" s="33"/>
      <c r="EAF61" s="33"/>
      <c r="EAN61" s="33"/>
      <c r="EAV61" s="33"/>
      <c r="EBD61" s="33"/>
      <c r="EBL61" s="33"/>
      <c r="EBT61" s="33"/>
      <c r="ECB61" s="33"/>
      <c r="ECJ61" s="33"/>
      <c r="ECR61" s="33"/>
      <c r="ECZ61" s="33"/>
      <c r="EDH61" s="33"/>
      <c r="EDP61" s="33"/>
      <c r="EDX61" s="33"/>
      <c r="EEF61" s="33"/>
      <c r="EEN61" s="33"/>
      <c r="EEV61" s="33"/>
      <c r="EFD61" s="33"/>
      <c r="EFL61" s="33"/>
      <c r="EFT61" s="33"/>
      <c r="EGB61" s="33"/>
      <c r="EGJ61" s="33"/>
      <c r="EGR61" s="33"/>
      <c r="EGZ61" s="33"/>
      <c r="EHH61" s="33"/>
      <c r="EHP61" s="33"/>
      <c r="EHX61" s="33"/>
      <c r="EIF61" s="33"/>
      <c r="EIN61" s="33"/>
      <c r="EIV61" s="33"/>
      <c r="EJD61" s="33"/>
      <c r="EJL61" s="33"/>
      <c r="EJT61" s="33"/>
      <c r="EKB61" s="33"/>
      <c r="EKJ61" s="33"/>
      <c r="EKR61" s="33"/>
      <c r="EKZ61" s="33"/>
      <c r="ELH61" s="33"/>
      <c r="ELP61" s="33"/>
      <c r="ELX61" s="33"/>
      <c r="EMF61" s="33"/>
      <c r="EMN61" s="33"/>
      <c r="EMV61" s="33"/>
      <c r="END61" s="33"/>
      <c r="ENL61" s="33"/>
      <c r="ENT61" s="33"/>
      <c r="EOB61" s="33"/>
      <c r="EOJ61" s="33"/>
      <c r="EOR61" s="33"/>
      <c r="EOZ61" s="33"/>
      <c r="EPH61" s="33"/>
      <c r="EPP61" s="33"/>
      <c r="EPX61" s="33"/>
      <c r="EQF61" s="33"/>
      <c r="EQN61" s="33"/>
      <c r="EQV61" s="33"/>
      <c r="ERD61" s="33"/>
      <c r="ERL61" s="33"/>
      <c r="ERT61" s="33"/>
      <c r="ESB61" s="33"/>
      <c r="ESJ61" s="33"/>
      <c r="ESR61" s="33"/>
      <c r="ESZ61" s="33"/>
      <c r="ETH61" s="33"/>
      <c r="ETP61" s="33"/>
      <c r="ETX61" s="33"/>
      <c r="EUF61" s="33"/>
      <c r="EUN61" s="33"/>
      <c r="EUV61" s="33"/>
      <c r="EVD61" s="33"/>
      <c r="EVL61" s="33"/>
      <c r="EVT61" s="33"/>
      <c r="EWB61" s="33"/>
      <c r="EWJ61" s="33"/>
      <c r="EWR61" s="33"/>
      <c r="EWZ61" s="33"/>
      <c r="EXH61" s="33"/>
      <c r="EXP61" s="33"/>
      <c r="EXX61" s="33"/>
      <c r="EYF61" s="33"/>
      <c r="EYN61" s="33"/>
      <c r="EYV61" s="33"/>
      <c r="EZD61" s="33"/>
      <c r="EZL61" s="33"/>
      <c r="EZT61" s="33"/>
      <c r="FAB61" s="33"/>
      <c r="FAJ61" s="33"/>
      <c r="FAR61" s="33"/>
      <c r="FAZ61" s="33"/>
      <c r="FBH61" s="33"/>
      <c r="FBP61" s="33"/>
      <c r="FBX61" s="33"/>
      <c r="FCF61" s="33"/>
      <c r="FCN61" s="33"/>
      <c r="FCV61" s="33"/>
      <c r="FDD61" s="33"/>
      <c r="FDL61" s="33"/>
      <c r="FDT61" s="33"/>
      <c r="FEB61" s="33"/>
      <c r="FEJ61" s="33"/>
      <c r="FER61" s="33"/>
      <c r="FEZ61" s="33"/>
      <c r="FFH61" s="33"/>
      <c r="FFP61" s="33"/>
      <c r="FFX61" s="33"/>
      <c r="FGF61" s="33"/>
      <c r="FGN61" s="33"/>
      <c r="FGV61" s="33"/>
      <c r="FHD61" s="33"/>
      <c r="FHL61" s="33"/>
      <c r="FHT61" s="33"/>
      <c r="FIB61" s="33"/>
      <c r="FIJ61" s="33"/>
      <c r="FIR61" s="33"/>
      <c r="FIZ61" s="33"/>
      <c r="FJH61" s="33"/>
      <c r="FJP61" s="33"/>
      <c r="FJX61" s="33"/>
      <c r="FKF61" s="33"/>
      <c r="FKN61" s="33"/>
      <c r="FKV61" s="33"/>
      <c r="FLD61" s="33"/>
      <c r="FLL61" s="33"/>
      <c r="FLT61" s="33"/>
      <c r="FMB61" s="33"/>
      <c r="FMJ61" s="33"/>
      <c r="FMR61" s="33"/>
      <c r="FMZ61" s="33"/>
      <c r="FNH61" s="33"/>
      <c r="FNP61" s="33"/>
      <c r="FNX61" s="33"/>
      <c r="FOF61" s="33"/>
      <c r="FON61" s="33"/>
      <c r="FOV61" s="33"/>
      <c r="FPD61" s="33"/>
      <c r="FPL61" s="33"/>
      <c r="FPT61" s="33"/>
      <c r="FQB61" s="33"/>
      <c r="FQJ61" s="33"/>
      <c r="FQR61" s="33"/>
      <c r="FQZ61" s="33"/>
      <c r="FRH61" s="33"/>
      <c r="FRP61" s="33"/>
      <c r="FRX61" s="33"/>
      <c r="FSF61" s="33"/>
      <c r="FSN61" s="33"/>
      <c r="FSV61" s="33"/>
      <c r="FTD61" s="33"/>
      <c r="FTL61" s="33"/>
      <c r="FTT61" s="33"/>
      <c r="FUB61" s="33"/>
      <c r="FUJ61" s="33"/>
      <c r="FUR61" s="33"/>
      <c r="FUZ61" s="33"/>
      <c r="FVH61" s="33"/>
      <c r="FVP61" s="33"/>
      <c r="FVX61" s="33"/>
      <c r="FWF61" s="33"/>
      <c r="FWN61" s="33"/>
      <c r="FWV61" s="33"/>
      <c r="FXD61" s="33"/>
      <c r="FXL61" s="33"/>
      <c r="FXT61" s="33"/>
      <c r="FYB61" s="33"/>
      <c r="FYJ61" s="33"/>
      <c r="FYR61" s="33"/>
      <c r="FYZ61" s="33"/>
      <c r="FZH61" s="33"/>
      <c r="FZP61" s="33"/>
      <c r="FZX61" s="33"/>
      <c r="GAF61" s="33"/>
      <c r="GAN61" s="33"/>
      <c r="GAV61" s="33"/>
      <c r="GBD61" s="33"/>
      <c r="GBL61" s="33"/>
      <c r="GBT61" s="33"/>
      <c r="GCB61" s="33"/>
      <c r="GCJ61" s="33"/>
      <c r="GCR61" s="33"/>
      <c r="GCZ61" s="33"/>
      <c r="GDH61" s="33"/>
      <c r="GDP61" s="33"/>
      <c r="GDX61" s="33"/>
      <c r="GEF61" s="33"/>
      <c r="GEN61" s="33"/>
      <c r="GEV61" s="33"/>
      <c r="GFD61" s="33"/>
      <c r="GFL61" s="33"/>
      <c r="GFT61" s="33"/>
      <c r="GGB61" s="33"/>
      <c r="GGJ61" s="33"/>
      <c r="GGR61" s="33"/>
      <c r="GGZ61" s="33"/>
      <c r="GHH61" s="33"/>
      <c r="GHP61" s="33"/>
      <c r="GHX61" s="33"/>
      <c r="GIF61" s="33"/>
      <c r="GIN61" s="33"/>
      <c r="GIV61" s="33"/>
      <c r="GJD61" s="33"/>
      <c r="GJL61" s="33"/>
      <c r="GJT61" s="33"/>
      <c r="GKB61" s="33"/>
      <c r="GKJ61" s="33"/>
      <c r="GKR61" s="33"/>
      <c r="GKZ61" s="33"/>
      <c r="GLH61" s="33"/>
      <c r="GLP61" s="33"/>
      <c r="GLX61" s="33"/>
      <c r="GMF61" s="33"/>
      <c r="GMN61" s="33"/>
      <c r="GMV61" s="33"/>
      <c r="GND61" s="33"/>
      <c r="GNL61" s="33"/>
      <c r="GNT61" s="33"/>
      <c r="GOB61" s="33"/>
      <c r="GOJ61" s="33"/>
      <c r="GOR61" s="33"/>
      <c r="GOZ61" s="33"/>
      <c r="GPH61" s="33"/>
      <c r="GPP61" s="33"/>
      <c r="GPX61" s="33"/>
      <c r="GQF61" s="33"/>
      <c r="GQN61" s="33"/>
      <c r="GQV61" s="33"/>
      <c r="GRD61" s="33"/>
      <c r="GRL61" s="33"/>
      <c r="GRT61" s="33"/>
      <c r="GSB61" s="33"/>
      <c r="GSJ61" s="33"/>
      <c r="GSR61" s="33"/>
      <c r="GSZ61" s="33"/>
      <c r="GTH61" s="33"/>
      <c r="GTP61" s="33"/>
      <c r="GTX61" s="33"/>
      <c r="GUF61" s="33"/>
      <c r="GUN61" s="33"/>
      <c r="GUV61" s="33"/>
      <c r="GVD61" s="33"/>
      <c r="GVL61" s="33"/>
      <c r="GVT61" s="33"/>
      <c r="GWB61" s="33"/>
      <c r="GWJ61" s="33"/>
      <c r="GWR61" s="33"/>
      <c r="GWZ61" s="33"/>
      <c r="GXH61" s="33"/>
      <c r="GXP61" s="33"/>
      <c r="GXX61" s="33"/>
      <c r="GYF61" s="33"/>
      <c r="GYN61" s="33"/>
      <c r="GYV61" s="33"/>
      <c r="GZD61" s="33"/>
      <c r="GZL61" s="33"/>
      <c r="GZT61" s="33"/>
      <c r="HAB61" s="33"/>
      <c r="HAJ61" s="33"/>
      <c r="HAR61" s="33"/>
      <c r="HAZ61" s="33"/>
      <c r="HBH61" s="33"/>
      <c r="HBP61" s="33"/>
      <c r="HBX61" s="33"/>
      <c r="HCF61" s="33"/>
      <c r="HCN61" s="33"/>
      <c r="HCV61" s="33"/>
      <c r="HDD61" s="33"/>
      <c r="HDL61" s="33"/>
      <c r="HDT61" s="33"/>
      <c r="HEB61" s="33"/>
      <c r="HEJ61" s="33"/>
      <c r="HER61" s="33"/>
      <c r="HEZ61" s="33"/>
      <c r="HFH61" s="33"/>
      <c r="HFP61" s="33"/>
      <c r="HFX61" s="33"/>
      <c r="HGF61" s="33"/>
      <c r="HGN61" s="33"/>
      <c r="HGV61" s="33"/>
      <c r="HHD61" s="33"/>
      <c r="HHL61" s="33"/>
      <c r="HHT61" s="33"/>
      <c r="HIB61" s="33"/>
      <c r="HIJ61" s="33"/>
      <c r="HIR61" s="33"/>
      <c r="HIZ61" s="33"/>
      <c r="HJH61" s="33"/>
      <c r="HJP61" s="33"/>
      <c r="HJX61" s="33"/>
      <c r="HKF61" s="33"/>
      <c r="HKN61" s="33"/>
      <c r="HKV61" s="33"/>
      <c r="HLD61" s="33"/>
      <c r="HLL61" s="33"/>
      <c r="HLT61" s="33"/>
      <c r="HMB61" s="33"/>
      <c r="HMJ61" s="33"/>
      <c r="HMR61" s="33"/>
      <c r="HMZ61" s="33"/>
      <c r="HNH61" s="33"/>
      <c r="HNP61" s="33"/>
      <c r="HNX61" s="33"/>
      <c r="HOF61" s="33"/>
      <c r="HON61" s="33"/>
      <c r="HOV61" s="33"/>
      <c r="HPD61" s="33"/>
      <c r="HPL61" s="33"/>
      <c r="HPT61" s="33"/>
      <c r="HQB61" s="33"/>
      <c r="HQJ61" s="33"/>
      <c r="HQR61" s="33"/>
      <c r="HQZ61" s="33"/>
      <c r="HRH61" s="33"/>
      <c r="HRP61" s="33"/>
      <c r="HRX61" s="33"/>
      <c r="HSF61" s="33"/>
      <c r="HSN61" s="33"/>
      <c r="HSV61" s="33"/>
      <c r="HTD61" s="33"/>
      <c r="HTL61" s="33"/>
      <c r="HTT61" s="33"/>
      <c r="HUB61" s="33"/>
      <c r="HUJ61" s="33"/>
      <c r="HUR61" s="33"/>
      <c r="HUZ61" s="33"/>
      <c r="HVH61" s="33"/>
      <c r="HVP61" s="33"/>
      <c r="HVX61" s="33"/>
      <c r="HWF61" s="33"/>
      <c r="HWN61" s="33"/>
      <c r="HWV61" s="33"/>
      <c r="HXD61" s="33"/>
      <c r="HXL61" s="33"/>
      <c r="HXT61" s="33"/>
      <c r="HYB61" s="33"/>
      <c r="HYJ61" s="33"/>
      <c r="HYR61" s="33"/>
      <c r="HYZ61" s="33"/>
      <c r="HZH61" s="33"/>
      <c r="HZP61" s="33"/>
      <c r="HZX61" s="33"/>
      <c r="IAF61" s="33"/>
      <c r="IAN61" s="33"/>
      <c r="IAV61" s="33"/>
      <c r="IBD61" s="33"/>
      <c r="IBL61" s="33"/>
      <c r="IBT61" s="33"/>
      <c r="ICB61" s="33"/>
      <c r="ICJ61" s="33"/>
      <c r="ICR61" s="33"/>
      <c r="ICZ61" s="33"/>
      <c r="IDH61" s="33"/>
      <c r="IDP61" s="33"/>
      <c r="IDX61" s="33"/>
      <c r="IEF61" s="33"/>
      <c r="IEN61" s="33"/>
      <c r="IEV61" s="33"/>
      <c r="IFD61" s="33"/>
      <c r="IFL61" s="33"/>
      <c r="IFT61" s="33"/>
      <c r="IGB61" s="33"/>
      <c r="IGJ61" s="33"/>
      <c r="IGR61" s="33"/>
      <c r="IGZ61" s="33"/>
      <c r="IHH61" s="33"/>
      <c r="IHP61" s="33"/>
      <c r="IHX61" s="33"/>
      <c r="IIF61" s="33"/>
      <c r="IIN61" s="33"/>
      <c r="IIV61" s="33"/>
      <c r="IJD61" s="33"/>
      <c r="IJL61" s="33"/>
      <c r="IJT61" s="33"/>
      <c r="IKB61" s="33"/>
      <c r="IKJ61" s="33"/>
      <c r="IKR61" s="33"/>
      <c r="IKZ61" s="33"/>
      <c r="ILH61" s="33"/>
      <c r="ILP61" s="33"/>
      <c r="ILX61" s="33"/>
      <c r="IMF61" s="33"/>
      <c r="IMN61" s="33"/>
      <c r="IMV61" s="33"/>
      <c r="IND61" s="33"/>
      <c r="INL61" s="33"/>
      <c r="INT61" s="33"/>
      <c r="IOB61" s="33"/>
      <c r="IOJ61" s="33"/>
      <c r="IOR61" s="33"/>
      <c r="IOZ61" s="33"/>
      <c r="IPH61" s="33"/>
      <c r="IPP61" s="33"/>
      <c r="IPX61" s="33"/>
      <c r="IQF61" s="33"/>
      <c r="IQN61" s="33"/>
      <c r="IQV61" s="33"/>
      <c r="IRD61" s="33"/>
      <c r="IRL61" s="33"/>
      <c r="IRT61" s="33"/>
      <c r="ISB61" s="33"/>
      <c r="ISJ61" s="33"/>
      <c r="ISR61" s="33"/>
      <c r="ISZ61" s="33"/>
      <c r="ITH61" s="33"/>
      <c r="ITP61" s="33"/>
      <c r="ITX61" s="33"/>
      <c r="IUF61" s="33"/>
      <c r="IUN61" s="33"/>
      <c r="IUV61" s="33"/>
      <c r="IVD61" s="33"/>
      <c r="IVL61" s="33"/>
      <c r="IVT61" s="33"/>
      <c r="IWB61" s="33"/>
      <c r="IWJ61" s="33"/>
      <c r="IWR61" s="33"/>
      <c r="IWZ61" s="33"/>
      <c r="IXH61" s="33"/>
      <c r="IXP61" s="33"/>
      <c r="IXX61" s="33"/>
      <c r="IYF61" s="33"/>
      <c r="IYN61" s="33"/>
      <c r="IYV61" s="33"/>
      <c r="IZD61" s="33"/>
      <c r="IZL61" s="33"/>
      <c r="IZT61" s="33"/>
      <c r="JAB61" s="33"/>
      <c r="JAJ61" s="33"/>
      <c r="JAR61" s="33"/>
      <c r="JAZ61" s="33"/>
      <c r="JBH61" s="33"/>
      <c r="JBP61" s="33"/>
      <c r="JBX61" s="33"/>
      <c r="JCF61" s="33"/>
      <c r="JCN61" s="33"/>
      <c r="JCV61" s="33"/>
      <c r="JDD61" s="33"/>
      <c r="JDL61" s="33"/>
      <c r="JDT61" s="33"/>
      <c r="JEB61" s="33"/>
      <c r="JEJ61" s="33"/>
      <c r="JER61" s="33"/>
      <c r="JEZ61" s="33"/>
      <c r="JFH61" s="33"/>
      <c r="JFP61" s="33"/>
      <c r="JFX61" s="33"/>
      <c r="JGF61" s="33"/>
      <c r="JGN61" s="33"/>
      <c r="JGV61" s="33"/>
      <c r="JHD61" s="33"/>
      <c r="JHL61" s="33"/>
      <c r="JHT61" s="33"/>
      <c r="JIB61" s="33"/>
      <c r="JIJ61" s="33"/>
      <c r="JIR61" s="33"/>
      <c r="JIZ61" s="33"/>
      <c r="JJH61" s="33"/>
      <c r="JJP61" s="33"/>
      <c r="JJX61" s="33"/>
      <c r="JKF61" s="33"/>
      <c r="JKN61" s="33"/>
      <c r="JKV61" s="33"/>
      <c r="JLD61" s="33"/>
      <c r="JLL61" s="33"/>
      <c r="JLT61" s="33"/>
      <c r="JMB61" s="33"/>
      <c r="JMJ61" s="33"/>
      <c r="JMR61" s="33"/>
      <c r="JMZ61" s="33"/>
      <c r="JNH61" s="33"/>
      <c r="JNP61" s="33"/>
      <c r="JNX61" s="33"/>
      <c r="JOF61" s="33"/>
      <c r="JON61" s="33"/>
      <c r="JOV61" s="33"/>
      <c r="JPD61" s="33"/>
      <c r="JPL61" s="33"/>
      <c r="JPT61" s="33"/>
      <c r="JQB61" s="33"/>
      <c r="JQJ61" s="33"/>
      <c r="JQR61" s="33"/>
      <c r="JQZ61" s="33"/>
      <c r="JRH61" s="33"/>
      <c r="JRP61" s="33"/>
      <c r="JRX61" s="33"/>
      <c r="JSF61" s="33"/>
      <c r="JSN61" s="33"/>
      <c r="JSV61" s="33"/>
      <c r="JTD61" s="33"/>
      <c r="JTL61" s="33"/>
      <c r="JTT61" s="33"/>
      <c r="JUB61" s="33"/>
      <c r="JUJ61" s="33"/>
      <c r="JUR61" s="33"/>
      <c r="JUZ61" s="33"/>
      <c r="JVH61" s="33"/>
      <c r="JVP61" s="33"/>
      <c r="JVX61" s="33"/>
      <c r="JWF61" s="33"/>
      <c r="JWN61" s="33"/>
      <c r="JWV61" s="33"/>
      <c r="JXD61" s="33"/>
      <c r="JXL61" s="33"/>
      <c r="JXT61" s="33"/>
      <c r="JYB61" s="33"/>
      <c r="JYJ61" s="33"/>
      <c r="JYR61" s="33"/>
      <c r="JYZ61" s="33"/>
      <c r="JZH61" s="33"/>
      <c r="JZP61" s="33"/>
      <c r="JZX61" s="33"/>
      <c r="KAF61" s="33"/>
      <c r="KAN61" s="33"/>
      <c r="KAV61" s="33"/>
      <c r="KBD61" s="33"/>
      <c r="KBL61" s="33"/>
      <c r="KBT61" s="33"/>
      <c r="KCB61" s="33"/>
      <c r="KCJ61" s="33"/>
      <c r="KCR61" s="33"/>
      <c r="KCZ61" s="33"/>
      <c r="KDH61" s="33"/>
      <c r="KDP61" s="33"/>
      <c r="KDX61" s="33"/>
      <c r="KEF61" s="33"/>
      <c r="KEN61" s="33"/>
      <c r="KEV61" s="33"/>
      <c r="KFD61" s="33"/>
      <c r="KFL61" s="33"/>
      <c r="KFT61" s="33"/>
      <c r="KGB61" s="33"/>
      <c r="KGJ61" s="33"/>
      <c r="KGR61" s="33"/>
      <c r="KGZ61" s="33"/>
      <c r="KHH61" s="33"/>
      <c r="KHP61" s="33"/>
      <c r="KHX61" s="33"/>
      <c r="KIF61" s="33"/>
      <c r="KIN61" s="33"/>
      <c r="KIV61" s="33"/>
      <c r="KJD61" s="33"/>
      <c r="KJL61" s="33"/>
      <c r="KJT61" s="33"/>
      <c r="KKB61" s="33"/>
      <c r="KKJ61" s="33"/>
      <c r="KKR61" s="33"/>
      <c r="KKZ61" s="33"/>
      <c r="KLH61" s="33"/>
      <c r="KLP61" s="33"/>
      <c r="KLX61" s="33"/>
      <c r="KMF61" s="33"/>
      <c r="KMN61" s="33"/>
      <c r="KMV61" s="33"/>
      <c r="KND61" s="33"/>
      <c r="KNL61" s="33"/>
      <c r="KNT61" s="33"/>
      <c r="KOB61" s="33"/>
      <c r="KOJ61" s="33"/>
      <c r="KOR61" s="33"/>
      <c r="KOZ61" s="33"/>
      <c r="KPH61" s="33"/>
      <c r="KPP61" s="33"/>
      <c r="KPX61" s="33"/>
      <c r="KQF61" s="33"/>
      <c r="KQN61" s="33"/>
      <c r="KQV61" s="33"/>
      <c r="KRD61" s="33"/>
      <c r="KRL61" s="33"/>
      <c r="KRT61" s="33"/>
      <c r="KSB61" s="33"/>
      <c r="KSJ61" s="33"/>
      <c r="KSR61" s="33"/>
      <c r="KSZ61" s="33"/>
      <c r="KTH61" s="33"/>
      <c r="KTP61" s="33"/>
      <c r="KTX61" s="33"/>
      <c r="KUF61" s="33"/>
      <c r="KUN61" s="33"/>
      <c r="KUV61" s="33"/>
      <c r="KVD61" s="33"/>
      <c r="KVL61" s="33"/>
      <c r="KVT61" s="33"/>
      <c r="KWB61" s="33"/>
      <c r="KWJ61" s="33"/>
      <c r="KWR61" s="33"/>
      <c r="KWZ61" s="33"/>
      <c r="KXH61" s="33"/>
      <c r="KXP61" s="33"/>
      <c r="KXX61" s="33"/>
      <c r="KYF61" s="33"/>
      <c r="KYN61" s="33"/>
      <c r="KYV61" s="33"/>
      <c r="KZD61" s="33"/>
      <c r="KZL61" s="33"/>
      <c r="KZT61" s="33"/>
      <c r="LAB61" s="33"/>
      <c r="LAJ61" s="33"/>
      <c r="LAR61" s="33"/>
      <c r="LAZ61" s="33"/>
      <c r="LBH61" s="33"/>
      <c r="LBP61" s="33"/>
      <c r="LBX61" s="33"/>
      <c r="LCF61" s="33"/>
      <c r="LCN61" s="33"/>
      <c r="LCV61" s="33"/>
      <c r="LDD61" s="33"/>
      <c r="LDL61" s="33"/>
      <c r="LDT61" s="33"/>
      <c r="LEB61" s="33"/>
      <c r="LEJ61" s="33"/>
      <c r="LER61" s="33"/>
      <c r="LEZ61" s="33"/>
      <c r="LFH61" s="33"/>
      <c r="LFP61" s="33"/>
      <c r="LFX61" s="33"/>
      <c r="LGF61" s="33"/>
      <c r="LGN61" s="33"/>
      <c r="LGV61" s="33"/>
      <c r="LHD61" s="33"/>
      <c r="LHL61" s="33"/>
      <c r="LHT61" s="33"/>
      <c r="LIB61" s="33"/>
      <c r="LIJ61" s="33"/>
      <c r="LIR61" s="33"/>
      <c r="LIZ61" s="33"/>
      <c r="LJH61" s="33"/>
      <c r="LJP61" s="33"/>
      <c r="LJX61" s="33"/>
      <c r="LKF61" s="33"/>
      <c r="LKN61" s="33"/>
      <c r="LKV61" s="33"/>
      <c r="LLD61" s="33"/>
      <c r="LLL61" s="33"/>
      <c r="LLT61" s="33"/>
      <c r="LMB61" s="33"/>
      <c r="LMJ61" s="33"/>
      <c r="LMR61" s="33"/>
      <c r="LMZ61" s="33"/>
      <c r="LNH61" s="33"/>
      <c r="LNP61" s="33"/>
      <c r="LNX61" s="33"/>
      <c r="LOF61" s="33"/>
      <c r="LON61" s="33"/>
      <c r="LOV61" s="33"/>
      <c r="LPD61" s="33"/>
      <c r="LPL61" s="33"/>
      <c r="LPT61" s="33"/>
      <c r="LQB61" s="33"/>
      <c r="LQJ61" s="33"/>
      <c r="LQR61" s="33"/>
      <c r="LQZ61" s="33"/>
      <c r="LRH61" s="33"/>
      <c r="LRP61" s="33"/>
      <c r="LRX61" s="33"/>
      <c r="LSF61" s="33"/>
      <c r="LSN61" s="33"/>
      <c r="LSV61" s="33"/>
      <c r="LTD61" s="33"/>
      <c r="LTL61" s="33"/>
      <c r="LTT61" s="33"/>
      <c r="LUB61" s="33"/>
      <c r="LUJ61" s="33"/>
      <c r="LUR61" s="33"/>
      <c r="LUZ61" s="33"/>
      <c r="LVH61" s="33"/>
      <c r="LVP61" s="33"/>
      <c r="LVX61" s="33"/>
      <c r="LWF61" s="33"/>
      <c r="LWN61" s="33"/>
      <c r="LWV61" s="33"/>
      <c r="LXD61" s="33"/>
      <c r="LXL61" s="33"/>
      <c r="LXT61" s="33"/>
      <c r="LYB61" s="33"/>
      <c r="LYJ61" s="33"/>
      <c r="LYR61" s="33"/>
      <c r="LYZ61" s="33"/>
      <c r="LZH61" s="33"/>
      <c r="LZP61" s="33"/>
      <c r="LZX61" s="33"/>
      <c r="MAF61" s="33"/>
      <c r="MAN61" s="33"/>
      <c r="MAV61" s="33"/>
      <c r="MBD61" s="33"/>
      <c r="MBL61" s="33"/>
      <c r="MBT61" s="33"/>
      <c r="MCB61" s="33"/>
      <c r="MCJ61" s="33"/>
      <c r="MCR61" s="33"/>
      <c r="MCZ61" s="33"/>
      <c r="MDH61" s="33"/>
      <c r="MDP61" s="33"/>
      <c r="MDX61" s="33"/>
      <c r="MEF61" s="33"/>
      <c r="MEN61" s="33"/>
      <c r="MEV61" s="33"/>
      <c r="MFD61" s="33"/>
      <c r="MFL61" s="33"/>
      <c r="MFT61" s="33"/>
      <c r="MGB61" s="33"/>
      <c r="MGJ61" s="33"/>
      <c r="MGR61" s="33"/>
      <c r="MGZ61" s="33"/>
      <c r="MHH61" s="33"/>
      <c r="MHP61" s="33"/>
      <c r="MHX61" s="33"/>
      <c r="MIF61" s="33"/>
      <c r="MIN61" s="33"/>
      <c r="MIV61" s="33"/>
      <c r="MJD61" s="33"/>
      <c r="MJL61" s="33"/>
      <c r="MJT61" s="33"/>
      <c r="MKB61" s="33"/>
      <c r="MKJ61" s="33"/>
      <c r="MKR61" s="33"/>
      <c r="MKZ61" s="33"/>
      <c r="MLH61" s="33"/>
      <c r="MLP61" s="33"/>
      <c r="MLX61" s="33"/>
      <c r="MMF61" s="33"/>
      <c r="MMN61" s="33"/>
      <c r="MMV61" s="33"/>
      <c r="MND61" s="33"/>
      <c r="MNL61" s="33"/>
      <c r="MNT61" s="33"/>
      <c r="MOB61" s="33"/>
      <c r="MOJ61" s="33"/>
      <c r="MOR61" s="33"/>
      <c r="MOZ61" s="33"/>
      <c r="MPH61" s="33"/>
      <c r="MPP61" s="33"/>
      <c r="MPX61" s="33"/>
      <c r="MQF61" s="33"/>
      <c r="MQN61" s="33"/>
      <c r="MQV61" s="33"/>
      <c r="MRD61" s="33"/>
      <c r="MRL61" s="33"/>
      <c r="MRT61" s="33"/>
      <c r="MSB61" s="33"/>
      <c r="MSJ61" s="33"/>
      <c r="MSR61" s="33"/>
      <c r="MSZ61" s="33"/>
      <c r="MTH61" s="33"/>
      <c r="MTP61" s="33"/>
      <c r="MTX61" s="33"/>
      <c r="MUF61" s="33"/>
      <c r="MUN61" s="33"/>
      <c r="MUV61" s="33"/>
      <c r="MVD61" s="33"/>
      <c r="MVL61" s="33"/>
      <c r="MVT61" s="33"/>
      <c r="MWB61" s="33"/>
      <c r="MWJ61" s="33"/>
      <c r="MWR61" s="33"/>
      <c r="MWZ61" s="33"/>
      <c r="MXH61" s="33"/>
      <c r="MXP61" s="33"/>
      <c r="MXX61" s="33"/>
      <c r="MYF61" s="33"/>
      <c r="MYN61" s="33"/>
      <c r="MYV61" s="33"/>
      <c r="MZD61" s="33"/>
      <c r="MZL61" s="33"/>
      <c r="MZT61" s="33"/>
      <c r="NAB61" s="33"/>
      <c r="NAJ61" s="33"/>
      <c r="NAR61" s="33"/>
      <c r="NAZ61" s="33"/>
      <c r="NBH61" s="33"/>
      <c r="NBP61" s="33"/>
      <c r="NBX61" s="33"/>
      <c r="NCF61" s="33"/>
      <c r="NCN61" s="33"/>
      <c r="NCV61" s="33"/>
      <c r="NDD61" s="33"/>
      <c r="NDL61" s="33"/>
      <c r="NDT61" s="33"/>
      <c r="NEB61" s="33"/>
      <c r="NEJ61" s="33"/>
      <c r="NER61" s="33"/>
      <c r="NEZ61" s="33"/>
      <c r="NFH61" s="33"/>
      <c r="NFP61" s="33"/>
      <c r="NFX61" s="33"/>
      <c r="NGF61" s="33"/>
      <c r="NGN61" s="33"/>
      <c r="NGV61" s="33"/>
      <c r="NHD61" s="33"/>
      <c r="NHL61" s="33"/>
      <c r="NHT61" s="33"/>
      <c r="NIB61" s="33"/>
      <c r="NIJ61" s="33"/>
      <c r="NIR61" s="33"/>
      <c r="NIZ61" s="33"/>
      <c r="NJH61" s="33"/>
      <c r="NJP61" s="33"/>
      <c r="NJX61" s="33"/>
      <c r="NKF61" s="33"/>
      <c r="NKN61" s="33"/>
      <c r="NKV61" s="33"/>
      <c r="NLD61" s="33"/>
      <c r="NLL61" s="33"/>
      <c r="NLT61" s="33"/>
      <c r="NMB61" s="33"/>
      <c r="NMJ61" s="33"/>
      <c r="NMR61" s="33"/>
      <c r="NMZ61" s="33"/>
      <c r="NNH61" s="33"/>
      <c r="NNP61" s="33"/>
      <c r="NNX61" s="33"/>
      <c r="NOF61" s="33"/>
      <c r="NON61" s="33"/>
      <c r="NOV61" s="33"/>
      <c r="NPD61" s="33"/>
      <c r="NPL61" s="33"/>
      <c r="NPT61" s="33"/>
      <c r="NQB61" s="33"/>
      <c r="NQJ61" s="33"/>
      <c r="NQR61" s="33"/>
      <c r="NQZ61" s="33"/>
      <c r="NRH61" s="33"/>
      <c r="NRP61" s="33"/>
      <c r="NRX61" s="33"/>
      <c r="NSF61" s="33"/>
      <c r="NSN61" s="33"/>
      <c r="NSV61" s="33"/>
      <c r="NTD61" s="33"/>
      <c r="NTL61" s="33"/>
      <c r="NTT61" s="33"/>
      <c r="NUB61" s="33"/>
      <c r="NUJ61" s="33"/>
      <c r="NUR61" s="33"/>
      <c r="NUZ61" s="33"/>
      <c r="NVH61" s="33"/>
      <c r="NVP61" s="33"/>
      <c r="NVX61" s="33"/>
      <c r="NWF61" s="33"/>
      <c r="NWN61" s="33"/>
      <c r="NWV61" s="33"/>
      <c r="NXD61" s="33"/>
      <c r="NXL61" s="33"/>
      <c r="NXT61" s="33"/>
      <c r="NYB61" s="33"/>
      <c r="NYJ61" s="33"/>
      <c r="NYR61" s="33"/>
      <c r="NYZ61" s="33"/>
      <c r="NZH61" s="33"/>
      <c r="NZP61" s="33"/>
      <c r="NZX61" s="33"/>
      <c r="OAF61" s="33"/>
      <c r="OAN61" s="33"/>
      <c r="OAV61" s="33"/>
      <c r="OBD61" s="33"/>
      <c r="OBL61" s="33"/>
      <c r="OBT61" s="33"/>
      <c r="OCB61" s="33"/>
      <c r="OCJ61" s="33"/>
      <c r="OCR61" s="33"/>
      <c r="OCZ61" s="33"/>
      <c r="ODH61" s="33"/>
      <c r="ODP61" s="33"/>
      <c r="ODX61" s="33"/>
      <c r="OEF61" s="33"/>
      <c r="OEN61" s="33"/>
      <c r="OEV61" s="33"/>
      <c r="OFD61" s="33"/>
      <c r="OFL61" s="33"/>
      <c r="OFT61" s="33"/>
      <c r="OGB61" s="33"/>
      <c r="OGJ61" s="33"/>
      <c r="OGR61" s="33"/>
      <c r="OGZ61" s="33"/>
      <c r="OHH61" s="33"/>
      <c r="OHP61" s="33"/>
      <c r="OHX61" s="33"/>
      <c r="OIF61" s="33"/>
      <c r="OIN61" s="33"/>
      <c r="OIV61" s="33"/>
      <c r="OJD61" s="33"/>
      <c r="OJL61" s="33"/>
      <c r="OJT61" s="33"/>
      <c r="OKB61" s="33"/>
      <c r="OKJ61" s="33"/>
      <c r="OKR61" s="33"/>
      <c r="OKZ61" s="33"/>
      <c r="OLH61" s="33"/>
      <c r="OLP61" s="33"/>
      <c r="OLX61" s="33"/>
      <c r="OMF61" s="33"/>
      <c r="OMN61" s="33"/>
      <c r="OMV61" s="33"/>
      <c r="OND61" s="33"/>
      <c r="ONL61" s="33"/>
      <c r="ONT61" s="33"/>
      <c r="OOB61" s="33"/>
      <c r="OOJ61" s="33"/>
      <c r="OOR61" s="33"/>
      <c r="OOZ61" s="33"/>
      <c r="OPH61" s="33"/>
      <c r="OPP61" s="33"/>
      <c r="OPX61" s="33"/>
      <c r="OQF61" s="33"/>
      <c r="OQN61" s="33"/>
      <c r="OQV61" s="33"/>
      <c r="ORD61" s="33"/>
      <c r="ORL61" s="33"/>
      <c r="ORT61" s="33"/>
      <c r="OSB61" s="33"/>
      <c r="OSJ61" s="33"/>
      <c r="OSR61" s="33"/>
      <c r="OSZ61" s="33"/>
      <c r="OTH61" s="33"/>
      <c r="OTP61" s="33"/>
      <c r="OTX61" s="33"/>
      <c r="OUF61" s="33"/>
      <c r="OUN61" s="33"/>
      <c r="OUV61" s="33"/>
      <c r="OVD61" s="33"/>
      <c r="OVL61" s="33"/>
      <c r="OVT61" s="33"/>
      <c r="OWB61" s="33"/>
      <c r="OWJ61" s="33"/>
      <c r="OWR61" s="33"/>
      <c r="OWZ61" s="33"/>
      <c r="OXH61" s="33"/>
      <c r="OXP61" s="33"/>
      <c r="OXX61" s="33"/>
      <c r="OYF61" s="33"/>
      <c r="OYN61" s="33"/>
      <c r="OYV61" s="33"/>
      <c r="OZD61" s="33"/>
      <c r="OZL61" s="33"/>
      <c r="OZT61" s="33"/>
      <c r="PAB61" s="33"/>
      <c r="PAJ61" s="33"/>
      <c r="PAR61" s="33"/>
      <c r="PAZ61" s="33"/>
      <c r="PBH61" s="33"/>
      <c r="PBP61" s="33"/>
      <c r="PBX61" s="33"/>
      <c r="PCF61" s="33"/>
      <c r="PCN61" s="33"/>
      <c r="PCV61" s="33"/>
      <c r="PDD61" s="33"/>
      <c r="PDL61" s="33"/>
      <c r="PDT61" s="33"/>
      <c r="PEB61" s="33"/>
      <c r="PEJ61" s="33"/>
      <c r="PER61" s="33"/>
      <c r="PEZ61" s="33"/>
      <c r="PFH61" s="33"/>
      <c r="PFP61" s="33"/>
      <c r="PFX61" s="33"/>
      <c r="PGF61" s="33"/>
      <c r="PGN61" s="33"/>
      <c r="PGV61" s="33"/>
      <c r="PHD61" s="33"/>
      <c r="PHL61" s="33"/>
      <c r="PHT61" s="33"/>
      <c r="PIB61" s="33"/>
      <c r="PIJ61" s="33"/>
      <c r="PIR61" s="33"/>
      <c r="PIZ61" s="33"/>
      <c r="PJH61" s="33"/>
      <c r="PJP61" s="33"/>
      <c r="PJX61" s="33"/>
      <c r="PKF61" s="33"/>
      <c r="PKN61" s="33"/>
      <c r="PKV61" s="33"/>
      <c r="PLD61" s="33"/>
      <c r="PLL61" s="33"/>
      <c r="PLT61" s="33"/>
      <c r="PMB61" s="33"/>
      <c r="PMJ61" s="33"/>
      <c r="PMR61" s="33"/>
      <c r="PMZ61" s="33"/>
      <c r="PNH61" s="33"/>
      <c r="PNP61" s="33"/>
      <c r="PNX61" s="33"/>
      <c r="POF61" s="33"/>
      <c r="PON61" s="33"/>
      <c r="POV61" s="33"/>
      <c r="PPD61" s="33"/>
      <c r="PPL61" s="33"/>
      <c r="PPT61" s="33"/>
      <c r="PQB61" s="33"/>
      <c r="PQJ61" s="33"/>
      <c r="PQR61" s="33"/>
      <c r="PQZ61" s="33"/>
      <c r="PRH61" s="33"/>
      <c r="PRP61" s="33"/>
      <c r="PRX61" s="33"/>
      <c r="PSF61" s="33"/>
      <c r="PSN61" s="33"/>
      <c r="PSV61" s="33"/>
      <c r="PTD61" s="33"/>
      <c r="PTL61" s="33"/>
      <c r="PTT61" s="33"/>
      <c r="PUB61" s="33"/>
      <c r="PUJ61" s="33"/>
      <c r="PUR61" s="33"/>
      <c r="PUZ61" s="33"/>
      <c r="PVH61" s="33"/>
      <c r="PVP61" s="33"/>
      <c r="PVX61" s="33"/>
      <c r="PWF61" s="33"/>
      <c r="PWN61" s="33"/>
      <c r="PWV61" s="33"/>
      <c r="PXD61" s="33"/>
      <c r="PXL61" s="33"/>
      <c r="PXT61" s="33"/>
      <c r="PYB61" s="33"/>
      <c r="PYJ61" s="33"/>
      <c r="PYR61" s="33"/>
      <c r="PYZ61" s="33"/>
      <c r="PZH61" s="33"/>
      <c r="PZP61" s="33"/>
      <c r="PZX61" s="33"/>
      <c r="QAF61" s="33"/>
      <c r="QAN61" s="33"/>
      <c r="QAV61" s="33"/>
      <c r="QBD61" s="33"/>
      <c r="QBL61" s="33"/>
      <c r="QBT61" s="33"/>
      <c r="QCB61" s="33"/>
      <c r="QCJ61" s="33"/>
      <c r="QCR61" s="33"/>
      <c r="QCZ61" s="33"/>
      <c r="QDH61" s="33"/>
      <c r="QDP61" s="33"/>
      <c r="QDX61" s="33"/>
      <c r="QEF61" s="33"/>
      <c r="QEN61" s="33"/>
      <c r="QEV61" s="33"/>
      <c r="QFD61" s="33"/>
      <c r="QFL61" s="33"/>
      <c r="QFT61" s="33"/>
      <c r="QGB61" s="33"/>
      <c r="QGJ61" s="33"/>
      <c r="QGR61" s="33"/>
      <c r="QGZ61" s="33"/>
      <c r="QHH61" s="33"/>
      <c r="QHP61" s="33"/>
      <c r="QHX61" s="33"/>
      <c r="QIF61" s="33"/>
      <c r="QIN61" s="33"/>
      <c r="QIV61" s="33"/>
      <c r="QJD61" s="33"/>
      <c r="QJL61" s="33"/>
      <c r="QJT61" s="33"/>
      <c r="QKB61" s="33"/>
      <c r="QKJ61" s="33"/>
      <c r="QKR61" s="33"/>
      <c r="QKZ61" s="33"/>
      <c r="QLH61" s="33"/>
      <c r="QLP61" s="33"/>
      <c r="QLX61" s="33"/>
      <c r="QMF61" s="33"/>
      <c r="QMN61" s="33"/>
      <c r="QMV61" s="33"/>
      <c r="QND61" s="33"/>
      <c r="QNL61" s="33"/>
      <c r="QNT61" s="33"/>
      <c r="QOB61" s="33"/>
      <c r="QOJ61" s="33"/>
      <c r="QOR61" s="33"/>
      <c r="QOZ61" s="33"/>
      <c r="QPH61" s="33"/>
      <c r="QPP61" s="33"/>
      <c r="QPX61" s="33"/>
      <c r="QQF61" s="33"/>
      <c r="QQN61" s="33"/>
      <c r="QQV61" s="33"/>
      <c r="QRD61" s="33"/>
      <c r="QRL61" s="33"/>
      <c r="QRT61" s="33"/>
      <c r="QSB61" s="33"/>
      <c r="QSJ61" s="33"/>
      <c r="QSR61" s="33"/>
      <c r="QSZ61" s="33"/>
      <c r="QTH61" s="33"/>
      <c r="QTP61" s="33"/>
      <c r="QTX61" s="33"/>
      <c r="QUF61" s="33"/>
      <c r="QUN61" s="33"/>
      <c r="QUV61" s="33"/>
      <c r="QVD61" s="33"/>
      <c r="QVL61" s="33"/>
      <c r="QVT61" s="33"/>
      <c r="QWB61" s="33"/>
      <c r="QWJ61" s="33"/>
      <c r="QWR61" s="33"/>
      <c r="QWZ61" s="33"/>
      <c r="QXH61" s="33"/>
      <c r="QXP61" s="33"/>
      <c r="QXX61" s="33"/>
      <c r="QYF61" s="33"/>
      <c r="QYN61" s="33"/>
      <c r="QYV61" s="33"/>
      <c r="QZD61" s="33"/>
      <c r="QZL61" s="33"/>
      <c r="QZT61" s="33"/>
      <c r="RAB61" s="33"/>
      <c r="RAJ61" s="33"/>
      <c r="RAR61" s="33"/>
      <c r="RAZ61" s="33"/>
      <c r="RBH61" s="33"/>
      <c r="RBP61" s="33"/>
      <c r="RBX61" s="33"/>
      <c r="RCF61" s="33"/>
      <c r="RCN61" s="33"/>
      <c r="RCV61" s="33"/>
      <c r="RDD61" s="33"/>
      <c r="RDL61" s="33"/>
      <c r="RDT61" s="33"/>
      <c r="REB61" s="33"/>
      <c r="REJ61" s="33"/>
      <c r="RER61" s="33"/>
      <c r="REZ61" s="33"/>
      <c r="RFH61" s="33"/>
      <c r="RFP61" s="33"/>
      <c r="RFX61" s="33"/>
      <c r="RGF61" s="33"/>
      <c r="RGN61" s="33"/>
      <c r="RGV61" s="33"/>
      <c r="RHD61" s="33"/>
      <c r="RHL61" s="33"/>
      <c r="RHT61" s="33"/>
      <c r="RIB61" s="33"/>
      <c r="RIJ61" s="33"/>
      <c r="RIR61" s="33"/>
      <c r="RIZ61" s="33"/>
      <c r="RJH61" s="33"/>
      <c r="RJP61" s="33"/>
      <c r="RJX61" s="33"/>
      <c r="RKF61" s="33"/>
      <c r="RKN61" s="33"/>
      <c r="RKV61" s="33"/>
      <c r="RLD61" s="33"/>
      <c r="RLL61" s="33"/>
      <c r="RLT61" s="33"/>
      <c r="RMB61" s="33"/>
      <c r="RMJ61" s="33"/>
      <c r="RMR61" s="33"/>
      <c r="RMZ61" s="33"/>
      <c r="RNH61" s="33"/>
      <c r="RNP61" s="33"/>
      <c r="RNX61" s="33"/>
      <c r="ROF61" s="33"/>
      <c r="RON61" s="33"/>
      <c r="ROV61" s="33"/>
      <c r="RPD61" s="33"/>
      <c r="RPL61" s="33"/>
      <c r="RPT61" s="33"/>
      <c r="RQB61" s="33"/>
      <c r="RQJ61" s="33"/>
      <c r="RQR61" s="33"/>
      <c r="RQZ61" s="33"/>
      <c r="RRH61" s="33"/>
      <c r="RRP61" s="33"/>
      <c r="RRX61" s="33"/>
      <c r="RSF61" s="33"/>
      <c r="RSN61" s="33"/>
      <c r="RSV61" s="33"/>
      <c r="RTD61" s="33"/>
      <c r="RTL61" s="33"/>
      <c r="RTT61" s="33"/>
      <c r="RUB61" s="33"/>
      <c r="RUJ61" s="33"/>
      <c r="RUR61" s="33"/>
      <c r="RUZ61" s="33"/>
      <c r="RVH61" s="33"/>
      <c r="RVP61" s="33"/>
      <c r="RVX61" s="33"/>
      <c r="RWF61" s="33"/>
      <c r="RWN61" s="33"/>
      <c r="RWV61" s="33"/>
      <c r="RXD61" s="33"/>
      <c r="RXL61" s="33"/>
      <c r="RXT61" s="33"/>
      <c r="RYB61" s="33"/>
      <c r="RYJ61" s="33"/>
      <c r="RYR61" s="33"/>
      <c r="RYZ61" s="33"/>
      <c r="RZH61" s="33"/>
      <c r="RZP61" s="33"/>
      <c r="RZX61" s="33"/>
      <c r="SAF61" s="33"/>
      <c r="SAN61" s="33"/>
      <c r="SAV61" s="33"/>
      <c r="SBD61" s="33"/>
      <c r="SBL61" s="33"/>
      <c r="SBT61" s="33"/>
      <c r="SCB61" s="33"/>
      <c r="SCJ61" s="33"/>
      <c r="SCR61" s="33"/>
      <c r="SCZ61" s="33"/>
      <c r="SDH61" s="33"/>
      <c r="SDP61" s="33"/>
      <c r="SDX61" s="33"/>
      <c r="SEF61" s="33"/>
      <c r="SEN61" s="33"/>
      <c r="SEV61" s="33"/>
      <c r="SFD61" s="33"/>
      <c r="SFL61" s="33"/>
      <c r="SFT61" s="33"/>
      <c r="SGB61" s="33"/>
      <c r="SGJ61" s="33"/>
      <c r="SGR61" s="33"/>
      <c r="SGZ61" s="33"/>
      <c r="SHH61" s="33"/>
      <c r="SHP61" s="33"/>
      <c r="SHX61" s="33"/>
      <c r="SIF61" s="33"/>
      <c r="SIN61" s="33"/>
      <c r="SIV61" s="33"/>
      <c r="SJD61" s="33"/>
      <c r="SJL61" s="33"/>
      <c r="SJT61" s="33"/>
      <c r="SKB61" s="33"/>
      <c r="SKJ61" s="33"/>
      <c r="SKR61" s="33"/>
      <c r="SKZ61" s="33"/>
      <c r="SLH61" s="33"/>
      <c r="SLP61" s="33"/>
      <c r="SLX61" s="33"/>
      <c r="SMF61" s="33"/>
      <c r="SMN61" s="33"/>
      <c r="SMV61" s="33"/>
      <c r="SND61" s="33"/>
      <c r="SNL61" s="33"/>
      <c r="SNT61" s="33"/>
      <c r="SOB61" s="33"/>
      <c r="SOJ61" s="33"/>
      <c r="SOR61" s="33"/>
      <c r="SOZ61" s="33"/>
      <c r="SPH61" s="33"/>
      <c r="SPP61" s="33"/>
      <c r="SPX61" s="33"/>
      <c r="SQF61" s="33"/>
      <c r="SQN61" s="33"/>
      <c r="SQV61" s="33"/>
      <c r="SRD61" s="33"/>
      <c r="SRL61" s="33"/>
      <c r="SRT61" s="33"/>
      <c r="SSB61" s="33"/>
      <c r="SSJ61" s="33"/>
      <c r="SSR61" s="33"/>
      <c r="SSZ61" s="33"/>
      <c r="STH61" s="33"/>
      <c r="STP61" s="33"/>
      <c r="STX61" s="33"/>
      <c r="SUF61" s="33"/>
      <c r="SUN61" s="33"/>
      <c r="SUV61" s="33"/>
      <c r="SVD61" s="33"/>
      <c r="SVL61" s="33"/>
      <c r="SVT61" s="33"/>
      <c r="SWB61" s="33"/>
      <c r="SWJ61" s="33"/>
      <c r="SWR61" s="33"/>
      <c r="SWZ61" s="33"/>
      <c r="SXH61" s="33"/>
      <c r="SXP61" s="33"/>
      <c r="SXX61" s="33"/>
      <c r="SYF61" s="33"/>
      <c r="SYN61" s="33"/>
      <c r="SYV61" s="33"/>
      <c r="SZD61" s="33"/>
      <c r="SZL61" s="33"/>
      <c r="SZT61" s="33"/>
      <c r="TAB61" s="33"/>
      <c r="TAJ61" s="33"/>
      <c r="TAR61" s="33"/>
      <c r="TAZ61" s="33"/>
      <c r="TBH61" s="33"/>
      <c r="TBP61" s="33"/>
      <c r="TBX61" s="33"/>
      <c r="TCF61" s="33"/>
      <c r="TCN61" s="33"/>
      <c r="TCV61" s="33"/>
      <c r="TDD61" s="33"/>
      <c r="TDL61" s="33"/>
      <c r="TDT61" s="33"/>
      <c r="TEB61" s="33"/>
      <c r="TEJ61" s="33"/>
      <c r="TER61" s="33"/>
      <c r="TEZ61" s="33"/>
      <c r="TFH61" s="33"/>
      <c r="TFP61" s="33"/>
      <c r="TFX61" s="33"/>
      <c r="TGF61" s="33"/>
      <c r="TGN61" s="33"/>
      <c r="TGV61" s="33"/>
      <c r="THD61" s="33"/>
      <c r="THL61" s="33"/>
      <c r="THT61" s="33"/>
      <c r="TIB61" s="33"/>
      <c r="TIJ61" s="33"/>
      <c r="TIR61" s="33"/>
      <c r="TIZ61" s="33"/>
      <c r="TJH61" s="33"/>
      <c r="TJP61" s="33"/>
      <c r="TJX61" s="33"/>
      <c r="TKF61" s="33"/>
      <c r="TKN61" s="33"/>
      <c r="TKV61" s="33"/>
      <c r="TLD61" s="33"/>
      <c r="TLL61" s="33"/>
      <c r="TLT61" s="33"/>
      <c r="TMB61" s="33"/>
      <c r="TMJ61" s="33"/>
      <c r="TMR61" s="33"/>
      <c r="TMZ61" s="33"/>
      <c r="TNH61" s="33"/>
      <c r="TNP61" s="33"/>
      <c r="TNX61" s="33"/>
      <c r="TOF61" s="33"/>
      <c r="TON61" s="33"/>
      <c r="TOV61" s="33"/>
      <c r="TPD61" s="33"/>
      <c r="TPL61" s="33"/>
      <c r="TPT61" s="33"/>
      <c r="TQB61" s="33"/>
      <c r="TQJ61" s="33"/>
      <c r="TQR61" s="33"/>
      <c r="TQZ61" s="33"/>
      <c r="TRH61" s="33"/>
      <c r="TRP61" s="33"/>
      <c r="TRX61" s="33"/>
      <c r="TSF61" s="33"/>
      <c r="TSN61" s="33"/>
      <c r="TSV61" s="33"/>
      <c r="TTD61" s="33"/>
      <c r="TTL61" s="33"/>
      <c r="TTT61" s="33"/>
      <c r="TUB61" s="33"/>
      <c r="TUJ61" s="33"/>
      <c r="TUR61" s="33"/>
      <c r="TUZ61" s="33"/>
      <c r="TVH61" s="33"/>
      <c r="TVP61" s="33"/>
      <c r="TVX61" s="33"/>
      <c r="TWF61" s="33"/>
      <c r="TWN61" s="33"/>
      <c r="TWV61" s="33"/>
      <c r="TXD61" s="33"/>
      <c r="TXL61" s="33"/>
      <c r="TXT61" s="33"/>
      <c r="TYB61" s="33"/>
      <c r="TYJ61" s="33"/>
      <c r="TYR61" s="33"/>
      <c r="TYZ61" s="33"/>
      <c r="TZH61" s="33"/>
      <c r="TZP61" s="33"/>
      <c r="TZX61" s="33"/>
      <c r="UAF61" s="33"/>
      <c r="UAN61" s="33"/>
      <c r="UAV61" s="33"/>
      <c r="UBD61" s="33"/>
      <c r="UBL61" s="33"/>
      <c r="UBT61" s="33"/>
      <c r="UCB61" s="33"/>
      <c r="UCJ61" s="33"/>
      <c r="UCR61" s="33"/>
      <c r="UCZ61" s="33"/>
      <c r="UDH61" s="33"/>
      <c r="UDP61" s="33"/>
      <c r="UDX61" s="33"/>
      <c r="UEF61" s="33"/>
      <c r="UEN61" s="33"/>
      <c r="UEV61" s="33"/>
      <c r="UFD61" s="33"/>
      <c r="UFL61" s="33"/>
      <c r="UFT61" s="33"/>
      <c r="UGB61" s="33"/>
      <c r="UGJ61" s="33"/>
      <c r="UGR61" s="33"/>
      <c r="UGZ61" s="33"/>
      <c r="UHH61" s="33"/>
      <c r="UHP61" s="33"/>
      <c r="UHX61" s="33"/>
      <c r="UIF61" s="33"/>
      <c r="UIN61" s="33"/>
      <c r="UIV61" s="33"/>
      <c r="UJD61" s="33"/>
      <c r="UJL61" s="33"/>
      <c r="UJT61" s="33"/>
      <c r="UKB61" s="33"/>
      <c r="UKJ61" s="33"/>
      <c r="UKR61" s="33"/>
      <c r="UKZ61" s="33"/>
      <c r="ULH61" s="33"/>
      <c r="ULP61" s="33"/>
      <c r="ULX61" s="33"/>
      <c r="UMF61" s="33"/>
      <c r="UMN61" s="33"/>
      <c r="UMV61" s="33"/>
      <c r="UND61" s="33"/>
      <c r="UNL61" s="33"/>
      <c r="UNT61" s="33"/>
      <c r="UOB61" s="33"/>
      <c r="UOJ61" s="33"/>
      <c r="UOR61" s="33"/>
      <c r="UOZ61" s="33"/>
      <c r="UPH61" s="33"/>
      <c r="UPP61" s="33"/>
      <c r="UPX61" s="33"/>
      <c r="UQF61" s="33"/>
      <c r="UQN61" s="33"/>
      <c r="UQV61" s="33"/>
      <c r="URD61" s="33"/>
      <c r="URL61" s="33"/>
      <c r="URT61" s="33"/>
      <c r="USB61" s="33"/>
      <c r="USJ61" s="33"/>
      <c r="USR61" s="33"/>
      <c r="USZ61" s="33"/>
      <c r="UTH61" s="33"/>
      <c r="UTP61" s="33"/>
      <c r="UTX61" s="33"/>
      <c r="UUF61" s="33"/>
      <c r="UUN61" s="33"/>
      <c r="UUV61" s="33"/>
      <c r="UVD61" s="33"/>
      <c r="UVL61" s="33"/>
      <c r="UVT61" s="33"/>
      <c r="UWB61" s="33"/>
      <c r="UWJ61" s="33"/>
      <c r="UWR61" s="33"/>
      <c r="UWZ61" s="33"/>
      <c r="UXH61" s="33"/>
      <c r="UXP61" s="33"/>
      <c r="UXX61" s="33"/>
      <c r="UYF61" s="33"/>
      <c r="UYN61" s="33"/>
      <c r="UYV61" s="33"/>
      <c r="UZD61" s="33"/>
      <c r="UZL61" s="33"/>
      <c r="UZT61" s="33"/>
      <c r="VAB61" s="33"/>
      <c r="VAJ61" s="33"/>
      <c r="VAR61" s="33"/>
      <c r="VAZ61" s="33"/>
      <c r="VBH61" s="33"/>
      <c r="VBP61" s="33"/>
      <c r="VBX61" s="33"/>
      <c r="VCF61" s="33"/>
      <c r="VCN61" s="33"/>
      <c r="VCV61" s="33"/>
      <c r="VDD61" s="33"/>
      <c r="VDL61" s="33"/>
      <c r="VDT61" s="33"/>
      <c r="VEB61" s="33"/>
      <c r="VEJ61" s="33"/>
      <c r="VER61" s="33"/>
      <c r="VEZ61" s="33"/>
      <c r="VFH61" s="33"/>
      <c r="VFP61" s="33"/>
      <c r="VFX61" s="33"/>
      <c r="VGF61" s="33"/>
      <c r="VGN61" s="33"/>
      <c r="VGV61" s="33"/>
      <c r="VHD61" s="33"/>
      <c r="VHL61" s="33"/>
      <c r="VHT61" s="33"/>
      <c r="VIB61" s="33"/>
      <c r="VIJ61" s="33"/>
      <c r="VIR61" s="33"/>
      <c r="VIZ61" s="33"/>
      <c r="VJH61" s="33"/>
      <c r="VJP61" s="33"/>
      <c r="VJX61" s="33"/>
      <c r="VKF61" s="33"/>
      <c r="VKN61" s="33"/>
      <c r="VKV61" s="33"/>
      <c r="VLD61" s="33"/>
      <c r="VLL61" s="33"/>
      <c r="VLT61" s="33"/>
      <c r="VMB61" s="33"/>
      <c r="VMJ61" s="33"/>
      <c r="VMR61" s="33"/>
      <c r="VMZ61" s="33"/>
      <c r="VNH61" s="33"/>
      <c r="VNP61" s="33"/>
      <c r="VNX61" s="33"/>
      <c r="VOF61" s="33"/>
      <c r="VON61" s="33"/>
      <c r="VOV61" s="33"/>
      <c r="VPD61" s="33"/>
      <c r="VPL61" s="33"/>
      <c r="VPT61" s="33"/>
      <c r="VQB61" s="33"/>
      <c r="VQJ61" s="33"/>
      <c r="VQR61" s="33"/>
      <c r="VQZ61" s="33"/>
      <c r="VRH61" s="33"/>
      <c r="VRP61" s="33"/>
      <c r="VRX61" s="33"/>
      <c r="VSF61" s="33"/>
      <c r="VSN61" s="33"/>
      <c r="VSV61" s="33"/>
      <c r="VTD61" s="33"/>
      <c r="VTL61" s="33"/>
      <c r="VTT61" s="33"/>
      <c r="VUB61" s="33"/>
      <c r="VUJ61" s="33"/>
      <c r="VUR61" s="33"/>
      <c r="VUZ61" s="33"/>
      <c r="VVH61" s="33"/>
      <c r="VVP61" s="33"/>
      <c r="VVX61" s="33"/>
      <c r="VWF61" s="33"/>
      <c r="VWN61" s="33"/>
      <c r="VWV61" s="33"/>
      <c r="VXD61" s="33"/>
      <c r="VXL61" s="33"/>
      <c r="VXT61" s="33"/>
      <c r="VYB61" s="33"/>
      <c r="VYJ61" s="33"/>
      <c r="VYR61" s="33"/>
      <c r="VYZ61" s="33"/>
      <c r="VZH61" s="33"/>
      <c r="VZP61" s="33"/>
      <c r="VZX61" s="33"/>
      <c r="WAF61" s="33"/>
      <c r="WAN61" s="33"/>
      <c r="WAV61" s="33"/>
      <c r="WBD61" s="33"/>
      <c r="WBL61" s="33"/>
      <c r="WBT61" s="33"/>
      <c r="WCB61" s="33"/>
      <c r="WCJ61" s="33"/>
      <c r="WCR61" s="33"/>
      <c r="WCZ61" s="33"/>
      <c r="WDH61" s="33"/>
      <c r="WDP61" s="33"/>
      <c r="WDX61" s="33"/>
      <c r="WEF61" s="33"/>
      <c r="WEN61" s="33"/>
      <c r="WEV61" s="33"/>
      <c r="WFD61" s="33"/>
      <c r="WFL61" s="33"/>
      <c r="WFT61" s="33"/>
      <c r="WGB61" s="33"/>
      <c r="WGJ61" s="33"/>
      <c r="WGR61" s="33"/>
      <c r="WGZ61" s="33"/>
      <c r="WHH61" s="33"/>
      <c r="WHP61" s="33"/>
      <c r="WHX61" s="33"/>
      <c r="WIF61" s="33"/>
      <c r="WIN61" s="33"/>
      <c r="WIV61" s="33"/>
      <c r="WJD61" s="33"/>
      <c r="WJL61" s="33"/>
      <c r="WJT61" s="33"/>
      <c r="WKB61" s="33"/>
      <c r="WKJ61" s="33"/>
      <c r="WKR61" s="33"/>
      <c r="WKZ61" s="33"/>
      <c r="WLH61" s="33"/>
      <c r="WLP61" s="33"/>
      <c r="WLX61" s="33"/>
      <c r="WMF61" s="33"/>
      <c r="WMN61" s="33"/>
      <c r="WMV61" s="33"/>
      <c r="WND61" s="33"/>
      <c r="WNL61" s="33"/>
      <c r="WNT61" s="33"/>
      <c r="WOB61" s="33"/>
      <c r="WOJ61" s="33"/>
      <c r="WOR61" s="33"/>
      <c r="WOZ61" s="33"/>
      <c r="WPH61" s="33"/>
      <c r="WPP61" s="33"/>
      <c r="WPX61" s="33"/>
      <c r="WQF61" s="33"/>
      <c r="WQN61" s="33"/>
      <c r="WQV61" s="33"/>
      <c r="WRD61" s="33"/>
      <c r="WRL61" s="33"/>
      <c r="WRT61" s="33"/>
      <c r="WSB61" s="33"/>
      <c r="WSJ61" s="33"/>
      <c r="WSR61" s="33"/>
      <c r="WSZ61" s="33"/>
      <c r="WTH61" s="33"/>
      <c r="WTP61" s="33"/>
      <c r="WTX61" s="33"/>
      <c r="WUF61" s="33"/>
      <c r="WUN61" s="33"/>
      <c r="WUV61" s="33"/>
      <c r="WVD61" s="33"/>
      <c r="WVL61" s="33"/>
      <c r="WVT61" s="33"/>
      <c r="WWB61" s="33"/>
      <c r="WWJ61" s="33"/>
      <c r="WWR61" s="33"/>
      <c r="WWZ61" s="33"/>
      <c r="WXH61" s="33"/>
      <c r="WXP61" s="33"/>
      <c r="WXX61" s="33"/>
      <c r="WYF61" s="33"/>
      <c r="WYN61" s="33"/>
      <c r="WYV61" s="33"/>
      <c r="WZD61" s="33"/>
      <c r="WZL61" s="33"/>
      <c r="WZT61" s="33"/>
      <c r="XAB61" s="33"/>
      <c r="XAJ61" s="33"/>
      <c r="XAR61" s="33"/>
      <c r="XAZ61" s="33"/>
      <c r="XBH61" s="33"/>
      <c r="XBP61" s="33"/>
      <c r="XBX61" s="33"/>
      <c r="XCF61" s="33"/>
    </row>
    <row r="62" spans="1:1020 1028:2044 2052:3068 3076:4092 4100:5116 5124:6140 6148:7164 7172:8188 8196:9212 9220:10236 10244:11260 11268:12284 12292:13308 13316:14332 14340:15356 15364:16308">
      <c r="A62" s="42"/>
      <c r="B62" s="13"/>
      <c r="C62" s="13"/>
      <c r="D62" s="13"/>
      <c r="E62" s="13"/>
      <c r="F62" s="99"/>
      <c r="G62" s="43"/>
      <c r="H62" s="114"/>
      <c r="I62" s="107"/>
      <c r="J62" s="13"/>
      <c r="K62" s="44"/>
      <c r="L62" s="120"/>
      <c r="M62" s="43"/>
      <c r="N62" s="44"/>
      <c r="O62" s="44"/>
      <c r="P62" s="13"/>
      <c r="Q62" s="16"/>
      <c r="R62" s="127"/>
      <c r="S62" s="127"/>
      <c r="T62" s="13"/>
      <c r="U62" s="13"/>
      <c r="V62" s="10" t="s">
        <v>105</v>
      </c>
      <c r="W62" s="10">
        <v>44144</v>
      </c>
      <c r="X62" s="19">
        <v>12919</v>
      </c>
      <c r="Y62" s="37" t="s">
        <v>248</v>
      </c>
      <c r="Z62" s="24">
        <v>43878</v>
      </c>
      <c r="AA62" s="10">
        <v>44244</v>
      </c>
      <c r="AB62" s="25" t="s">
        <v>100</v>
      </c>
      <c r="AC62" s="25" t="s">
        <v>100</v>
      </c>
      <c r="AD62" s="129">
        <v>0</v>
      </c>
      <c r="AE62" s="129">
        <v>0</v>
      </c>
      <c r="AF62" s="25" t="s">
        <v>100</v>
      </c>
      <c r="AG62" s="26" t="s">
        <v>100</v>
      </c>
      <c r="AH62" s="129">
        <v>0</v>
      </c>
      <c r="AI62" s="143">
        <f t="shared" si="0"/>
        <v>0</v>
      </c>
      <c r="AJ62" s="148">
        <v>0</v>
      </c>
      <c r="AK62" s="148">
        <v>0</v>
      </c>
      <c r="AL62" s="150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13"/>
      <c r="IB62" s="33"/>
      <c r="IJ62" s="33"/>
      <c r="IR62" s="33"/>
      <c r="IZ62" s="33"/>
      <c r="JH62" s="33"/>
      <c r="JP62" s="33"/>
      <c r="JX62" s="33"/>
      <c r="KF62" s="33"/>
      <c r="KN62" s="33"/>
      <c r="KV62" s="33"/>
      <c r="LD62" s="33"/>
      <c r="LL62" s="33"/>
      <c r="LT62" s="33"/>
      <c r="MB62" s="33"/>
      <c r="MJ62" s="33"/>
      <c r="MR62" s="33"/>
      <c r="MZ62" s="33"/>
      <c r="NH62" s="33"/>
      <c r="NP62" s="33"/>
      <c r="NX62" s="33"/>
      <c r="OF62" s="33"/>
      <c r="ON62" s="33"/>
      <c r="OV62" s="33"/>
      <c r="PD62" s="33"/>
      <c r="PL62" s="33"/>
      <c r="PT62" s="33"/>
      <c r="QB62" s="33"/>
      <c r="QJ62" s="33"/>
      <c r="QR62" s="33"/>
      <c r="QZ62" s="33"/>
      <c r="RH62" s="33"/>
      <c r="RP62" s="33"/>
      <c r="RX62" s="33"/>
      <c r="SF62" s="33"/>
      <c r="SN62" s="33"/>
      <c r="SV62" s="33"/>
      <c r="TD62" s="33"/>
      <c r="TL62" s="33"/>
      <c r="TT62" s="33"/>
      <c r="UB62" s="33"/>
      <c r="UJ62" s="33"/>
      <c r="UR62" s="33"/>
      <c r="UZ62" s="33"/>
      <c r="VH62" s="33"/>
      <c r="VP62" s="33"/>
      <c r="VX62" s="33"/>
      <c r="WF62" s="33"/>
      <c r="WN62" s="33"/>
      <c r="WV62" s="33"/>
      <c r="XD62" s="33"/>
      <c r="XL62" s="33"/>
      <c r="XT62" s="33"/>
      <c r="YB62" s="33"/>
      <c r="YJ62" s="33"/>
      <c r="YR62" s="33"/>
      <c r="YZ62" s="33"/>
      <c r="ZH62" s="33"/>
      <c r="ZP62" s="33"/>
      <c r="ZX62" s="33"/>
      <c r="AAF62" s="33"/>
      <c r="AAN62" s="33"/>
      <c r="AAV62" s="33"/>
      <c r="ABD62" s="33"/>
      <c r="ABL62" s="33"/>
      <c r="ABT62" s="33"/>
      <c r="ACB62" s="33"/>
      <c r="ACJ62" s="33"/>
      <c r="ACR62" s="33"/>
      <c r="ACZ62" s="33"/>
      <c r="ADH62" s="33"/>
      <c r="ADP62" s="33"/>
      <c r="ADX62" s="33"/>
      <c r="AEF62" s="33"/>
      <c r="AEN62" s="33"/>
      <c r="AEV62" s="33"/>
      <c r="AFD62" s="33"/>
      <c r="AFL62" s="33"/>
      <c r="AFT62" s="33"/>
      <c r="AGB62" s="33"/>
      <c r="AGJ62" s="33"/>
      <c r="AGR62" s="33"/>
      <c r="AGZ62" s="33"/>
      <c r="AHH62" s="33"/>
      <c r="AHP62" s="33"/>
      <c r="AHX62" s="33"/>
      <c r="AIF62" s="33"/>
      <c r="AIN62" s="33"/>
      <c r="AIV62" s="33"/>
      <c r="AJD62" s="33"/>
      <c r="AJL62" s="33"/>
      <c r="AJT62" s="33"/>
      <c r="AKB62" s="33"/>
      <c r="AKJ62" s="33"/>
      <c r="AKR62" s="33"/>
      <c r="AKZ62" s="33"/>
      <c r="ALH62" s="33"/>
      <c r="ALP62" s="33"/>
      <c r="ALX62" s="33"/>
      <c r="AMF62" s="33"/>
      <c r="AMN62" s="33"/>
      <c r="AMV62" s="33"/>
      <c r="AND62" s="33"/>
      <c r="ANL62" s="33"/>
      <c r="ANT62" s="33"/>
      <c r="AOB62" s="33"/>
      <c r="AOJ62" s="33"/>
      <c r="AOR62" s="33"/>
      <c r="AOZ62" s="33"/>
      <c r="APH62" s="33"/>
      <c r="APP62" s="33"/>
      <c r="APX62" s="33"/>
      <c r="AQF62" s="33"/>
      <c r="AQN62" s="33"/>
      <c r="AQV62" s="33"/>
      <c r="ARD62" s="33"/>
      <c r="ARL62" s="33"/>
      <c r="ART62" s="33"/>
      <c r="ASB62" s="33"/>
      <c r="ASJ62" s="33"/>
      <c r="ASR62" s="33"/>
      <c r="ASZ62" s="33"/>
      <c r="ATH62" s="33"/>
      <c r="ATP62" s="33"/>
      <c r="ATX62" s="33"/>
      <c r="AUF62" s="33"/>
      <c r="AUN62" s="33"/>
      <c r="AUV62" s="33"/>
      <c r="AVD62" s="33"/>
      <c r="AVL62" s="33"/>
      <c r="AVT62" s="33"/>
      <c r="AWB62" s="33"/>
      <c r="AWJ62" s="33"/>
      <c r="AWR62" s="33"/>
      <c r="AWZ62" s="33"/>
      <c r="AXH62" s="33"/>
      <c r="AXP62" s="33"/>
      <c r="AXX62" s="33"/>
      <c r="AYF62" s="33"/>
      <c r="AYN62" s="33"/>
      <c r="AYV62" s="33"/>
      <c r="AZD62" s="33"/>
      <c r="AZL62" s="33"/>
      <c r="AZT62" s="33"/>
      <c r="BAB62" s="33"/>
      <c r="BAJ62" s="33"/>
      <c r="BAR62" s="33"/>
      <c r="BAZ62" s="33"/>
      <c r="BBH62" s="33"/>
      <c r="BBP62" s="33"/>
      <c r="BBX62" s="33"/>
      <c r="BCF62" s="33"/>
      <c r="BCN62" s="33"/>
      <c r="BCV62" s="33"/>
      <c r="BDD62" s="33"/>
      <c r="BDL62" s="33"/>
      <c r="BDT62" s="33"/>
      <c r="BEB62" s="33"/>
      <c r="BEJ62" s="33"/>
      <c r="BER62" s="33"/>
      <c r="BEZ62" s="33"/>
      <c r="BFH62" s="33"/>
      <c r="BFP62" s="33"/>
      <c r="BFX62" s="33"/>
      <c r="BGF62" s="33"/>
      <c r="BGN62" s="33"/>
      <c r="BGV62" s="33"/>
      <c r="BHD62" s="33"/>
      <c r="BHL62" s="33"/>
      <c r="BHT62" s="33"/>
      <c r="BIB62" s="33"/>
      <c r="BIJ62" s="33"/>
      <c r="BIR62" s="33"/>
      <c r="BIZ62" s="33"/>
      <c r="BJH62" s="33"/>
      <c r="BJP62" s="33"/>
      <c r="BJX62" s="33"/>
      <c r="BKF62" s="33"/>
      <c r="BKN62" s="33"/>
      <c r="BKV62" s="33"/>
      <c r="BLD62" s="33"/>
      <c r="BLL62" s="33"/>
      <c r="BLT62" s="33"/>
      <c r="BMB62" s="33"/>
      <c r="BMJ62" s="33"/>
      <c r="BMR62" s="33"/>
      <c r="BMZ62" s="33"/>
      <c r="BNH62" s="33"/>
      <c r="BNP62" s="33"/>
      <c r="BNX62" s="33"/>
      <c r="BOF62" s="33"/>
      <c r="BON62" s="33"/>
      <c r="BOV62" s="33"/>
      <c r="BPD62" s="33"/>
      <c r="BPL62" s="33"/>
      <c r="BPT62" s="33"/>
      <c r="BQB62" s="33"/>
      <c r="BQJ62" s="33"/>
      <c r="BQR62" s="33"/>
      <c r="BQZ62" s="33"/>
      <c r="BRH62" s="33"/>
      <c r="BRP62" s="33"/>
      <c r="BRX62" s="33"/>
      <c r="BSF62" s="33"/>
      <c r="BSN62" s="33"/>
      <c r="BSV62" s="33"/>
      <c r="BTD62" s="33"/>
      <c r="BTL62" s="33"/>
      <c r="BTT62" s="33"/>
      <c r="BUB62" s="33"/>
      <c r="BUJ62" s="33"/>
      <c r="BUR62" s="33"/>
      <c r="BUZ62" s="33"/>
      <c r="BVH62" s="33"/>
      <c r="BVP62" s="33"/>
      <c r="BVX62" s="33"/>
      <c r="BWF62" s="33"/>
      <c r="BWN62" s="33"/>
      <c r="BWV62" s="33"/>
      <c r="BXD62" s="33"/>
      <c r="BXL62" s="33"/>
      <c r="BXT62" s="33"/>
      <c r="BYB62" s="33"/>
      <c r="BYJ62" s="33"/>
      <c r="BYR62" s="33"/>
      <c r="BYZ62" s="33"/>
      <c r="BZH62" s="33"/>
      <c r="BZP62" s="33"/>
      <c r="BZX62" s="33"/>
      <c r="CAF62" s="33"/>
      <c r="CAN62" s="33"/>
      <c r="CAV62" s="33"/>
      <c r="CBD62" s="33"/>
      <c r="CBL62" s="33"/>
      <c r="CBT62" s="33"/>
      <c r="CCB62" s="33"/>
      <c r="CCJ62" s="33"/>
      <c r="CCR62" s="33"/>
      <c r="CCZ62" s="33"/>
      <c r="CDH62" s="33"/>
      <c r="CDP62" s="33"/>
      <c r="CDX62" s="33"/>
      <c r="CEF62" s="33"/>
      <c r="CEN62" s="33"/>
      <c r="CEV62" s="33"/>
      <c r="CFD62" s="33"/>
      <c r="CFL62" s="33"/>
      <c r="CFT62" s="33"/>
      <c r="CGB62" s="33"/>
      <c r="CGJ62" s="33"/>
      <c r="CGR62" s="33"/>
      <c r="CGZ62" s="33"/>
      <c r="CHH62" s="33"/>
      <c r="CHP62" s="33"/>
      <c r="CHX62" s="33"/>
      <c r="CIF62" s="33"/>
      <c r="CIN62" s="33"/>
      <c r="CIV62" s="33"/>
      <c r="CJD62" s="33"/>
      <c r="CJL62" s="33"/>
      <c r="CJT62" s="33"/>
      <c r="CKB62" s="33"/>
      <c r="CKJ62" s="33"/>
      <c r="CKR62" s="33"/>
      <c r="CKZ62" s="33"/>
      <c r="CLH62" s="33"/>
      <c r="CLP62" s="33"/>
      <c r="CLX62" s="33"/>
      <c r="CMF62" s="33"/>
      <c r="CMN62" s="33"/>
      <c r="CMV62" s="33"/>
      <c r="CND62" s="33"/>
      <c r="CNL62" s="33"/>
      <c r="CNT62" s="33"/>
      <c r="COB62" s="33"/>
      <c r="COJ62" s="33"/>
      <c r="COR62" s="33"/>
      <c r="COZ62" s="33"/>
      <c r="CPH62" s="33"/>
      <c r="CPP62" s="33"/>
      <c r="CPX62" s="33"/>
      <c r="CQF62" s="33"/>
      <c r="CQN62" s="33"/>
      <c r="CQV62" s="33"/>
      <c r="CRD62" s="33"/>
      <c r="CRL62" s="33"/>
      <c r="CRT62" s="33"/>
      <c r="CSB62" s="33"/>
      <c r="CSJ62" s="33"/>
      <c r="CSR62" s="33"/>
      <c r="CSZ62" s="33"/>
      <c r="CTH62" s="33"/>
      <c r="CTP62" s="33"/>
      <c r="CTX62" s="33"/>
      <c r="CUF62" s="33"/>
      <c r="CUN62" s="33"/>
      <c r="CUV62" s="33"/>
      <c r="CVD62" s="33"/>
      <c r="CVL62" s="33"/>
      <c r="CVT62" s="33"/>
      <c r="CWB62" s="33"/>
      <c r="CWJ62" s="33"/>
      <c r="CWR62" s="33"/>
      <c r="CWZ62" s="33"/>
      <c r="CXH62" s="33"/>
      <c r="CXP62" s="33"/>
      <c r="CXX62" s="33"/>
      <c r="CYF62" s="33"/>
      <c r="CYN62" s="33"/>
      <c r="CYV62" s="33"/>
      <c r="CZD62" s="33"/>
      <c r="CZL62" s="33"/>
      <c r="CZT62" s="33"/>
      <c r="DAB62" s="33"/>
      <c r="DAJ62" s="33"/>
      <c r="DAR62" s="33"/>
      <c r="DAZ62" s="33"/>
      <c r="DBH62" s="33"/>
      <c r="DBP62" s="33"/>
      <c r="DBX62" s="33"/>
      <c r="DCF62" s="33"/>
      <c r="DCN62" s="33"/>
      <c r="DCV62" s="33"/>
      <c r="DDD62" s="33"/>
      <c r="DDL62" s="33"/>
      <c r="DDT62" s="33"/>
      <c r="DEB62" s="33"/>
      <c r="DEJ62" s="33"/>
      <c r="DER62" s="33"/>
      <c r="DEZ62" s="33"/>
      <c r="DFH62" s="33"/>
      <c r="DFP62" s="33"/>
      <c r="DFX62" s="33"/>
      <c r="DGF62" s="33"/>
      <c r="DGN62" s="33"/>
      <c r="DGV62" s="33"/>
      <c r="DHD62" s="33"/>
      <c r="DHL62" s="33"/>
      <c r="DHT62" s="33"/>
      <c r="DIB62" s="33"/>
      <c r="DIJ62" s="33"/>
      <c r="DIR62" s="33"/>
      <c r="DIZ62" s="33"/>
      <c r="DJH62" s="33"/>
      <c r="DJP62" s="33"/>
      <c r="DJX62" s="33"/>
      <c r="DKF62" s="33"/>
      <c r="DKN62" s="33"/>
      <c r="DKV62" s="33"/>
      <c r="DLD62" s="33"/>
      <c r="DLL62" s="33"/>
      <c r="DLT62" s="33"/>
      <c r="DMB62" s="33"/>
      <c r="DMJ62" s="33"/>
      <c r="DMR62" s="33"/>
      <c r="DMZ62" s="33"/>
      <c r="DNH62" s="33"/>
      <c r="DNP62" s="33"/>
      <c r="DNX62" s="33"/>
      <c r="DOF62" s="33"/>
      <c r="DON62" s="33"/>
      <c r="DOV62" s="33"/>
      <c r="DPD62" s="33"/>
      <c r="DPL62" s="33"/>
      <c r="DPT62" s="33"/>
      <c r="DQB62" s="33"/>
      <c r="DQJ62" s="33"/>
      <c r="DQR62" s="33"/>
      <c r="DQZ62" s="33"/>
      <c r="DRH62" s="33"/>
      <c r="DRP62" s="33"/>
      <c r="DRX62" s="33"/>
      <c r="DSF62" s="33"/>
      <c r="DSN62" s="33"/>
      <c r="DSV62" s="33"/>
      <c r="DTD62" s="33"/>
      <c r="DTL62" s="33"/>
      <c r="DTT62" s="33"/>
      <c r="DUB62" s="33"/>
      <c r="DUJ62" s="33"/>
      <c r="DUR62" s="33"/>
      <c r="DUZ62" s="33"/>
      <c r="DVH62" s="33"/>
      <c r="DVP62" s="33"/>
      <c r="DVX62" s="33"/>
      <c r="DWF62" s="33"/>
      <c r="DWN62" s="33"/>
      <c r="DWV62" s="33"/>
      <c r="DXD62" s="33"/>
      <c r="DXL62" s="33"/>
      <c r="DXT62" s="33"/>
      <c r="DYB62" s="33"/>
      <c r="DYJ62" s="33"/>
      <c r="DYR62" s="33"/>
      <c r="DYZ62" s="33"/>
      <c r="DZH62" s="33"/>
      <c r="DZP62" s="33"/>
      <c r="DZX62" s="33"/>
      <c r="EAF62" s="33"/>
      <c r="EAN62" s="33"/>
      <c r="EAV62" s="33"/>
      <c r="EBD62" s="33"/>
      <c r="EBL62" s="33"/>
      <c r="EBT62" s="33"/>
      <c r="ECB62" s="33"/>
      <c r="ECJ62" s="33"/>
      <c r="ECR62" s="33"/>
      <c r="ECZ62" s="33"/>
      <c r="EDH62" s="33"/>
      <c r="EDP62" s="33"/>
      <c r="EDX62" s="33"/>
      <c r="EEF62" s="33"/>
      <c r="EEN62" s="33"/>
      <c r="EEV62" s="33"/>
      <c r="EFD62" s="33"/>
      <c r="EFL62" s="33"/>
      <c r="EFT62" s="33"/>
      <c r="EGB62" s="33"/>
      <c r="EGJ62" s="33"/>
      <c r="EGR62" s="33"/>
      <c r="EGZ62" s="33"/>
      <c r="EHH62" s="33"/>
      <c r="EHP62" s="33"/>
      <c r="EHX62" s="33"/>
      <c r="EIF62" s="33"/>
      <c r="EIN62" s="33"/>
      <c r="EIV62" s="33"/>
      <c r="EJD62" s="33"/>
      <c r="EJL62" s="33"/>
      <c r="EJT62" s="33"/>
      <c r="EKB62" s="33"/>
      <c r="EKJ62" s="33"/>
      <c r="EKR62" s="33"/>
      <c r="EKZ62" s="33"/>
      <c r="ELH62" s="33"/>
      <c r="ELP62" s="33"/>
      <c r="ELX62" s="33"/>
      <c r="EMF62" s="33"/>
      <c r="EMN62" s="33"/>
      <c r="EMV62" s="33"/>
      <c r="END62" s="33"/>
      <c r="ENL62" s="33"/>
      <c r="ENT62" s="33"/>
      <c r="EOB62" s="33"/>
      <c r="EOJ62" s="33"/>
      <c r="EOR62" s="33"/>
      <c r="EOZ62" s="33"/>
      <c r="EPH62" s="33"/>
      <c r="EPP62" s="33"/>
      <c r="EPX62" s="33"/>
      <c r="EQF62" s="33"/>
      <c r="EQN62" s="33"/>
      <c r="EQV62" s="33"/>
      <c r="ERD62" s="33"/>
      <c r="ERL62" s="33"/>
      <c r="ERT62" s="33"/>
      <c r="ESB62" s="33"/>
      <c r="ESJ62" s="33"/>
      <c r="ESR62" s="33"/>
      <c r="ESZ62" s="33"/>
      <c r="ETH62" s="33"/>
      <c r="ETP62" s="33"/>
      <c r="ETX62" s="33"/>
      <c r="EUF62" s="33"/>
      <c r="EUN62" s="33"/>
      <c r="EUV62" s="33"/>
      <c r="EVD62" s="33"/>
      <c r="EVL62" s="33"/>
      <c r="EVT62" s="33"/>
      <c r="EWB62" s="33"/>
      <c r="EWJ62" s="33"/>
      <c r="EWR62" s="33"/>
      <c r="EWZ62" s="33"/>
      <c r="EXH62" s="33"/>
      <c r="EXP62" s="33"/>
      <c r="EXX62" s="33"/>
      <c r="EYF62" s="33"/>
      <c r="EYN62" s="33"/>
      <c r="EYV62" s="33"/>
      <c r="EZD62" s="33"/>
      <c r="EZL62" s="33"/>
      <c r="EZT62" s="33"/>
      <c r="FAB62" s="33"/>
      <c r="FAJ62" s="33"/>
      <c r="FAR62" s="33"/>
      <c r="FAZ62" s="33"/>
      <c r="FBH62" s="33"/>
      <c r="FBP62" s="33"/>
      <c r="FBX62" s="33"/>
      <c r="FCF62" s="33"/>
      <c r="FCN62" s="33"/>
      <c r="FCV62" s="33"/>
      <c r="FDD62" s="33"/>
      <c r="FDL62" s="33"/>
      <c r="FDT62" s="33"/>
      <c r="FEB62" s="33"/>
      <c r="FEJ62" s="33"/>
      <c r="FER62" s="33"/>
      <c r="FEZ62" s="33"/>
      <c r="FFH62" s="33"/>
      <c r="FFP62" s="33"/>
      <c r="FFX62" s="33"/>
      <c r="FGF62" s="33"/>
      <c r="FGN62" s="33"/>
      <c r="FGV62" s="33"/>
      <c r="FHD62" s="33"/>
      <c r="FHL62" s="33"/>
      <c r="FHT62" s="33"/>
      <c r="FIB62" s="33"/>
      <c r="FIJ62" s="33"/>
      <c r="FIR62" s="33"/>
      <c r="FIZ62" s="33"/>
      <c r="FJH62" s="33"/>
      <c r="FJP62" s="33"/>
      <c r="FJX62" s="33"/>
      <c r="FKF62" s="33"/>
      <c r="FKN62" s="33"/>
      <c r="FKV62" s="33"/>
      <c r="FLD62" s="33"/>
      <c r="FLL62" s="33"/>
      <c r="FLT62" s="33"/>
      <c r="FMB62" s="33"/>
      <c r="FMJ62" s="33"/>
      <c r="FMR62" s="33"/>
      <c r="FMZ62" s="33"/>
      <c r="FNH62" s="33"/>
      <c r="FNP62" s="33"/>
      <c r="FNX62" s="33"/>
      <c r="FOF62" s="33"/>
      <c r="FON62" s="33"/>
      <c r="FOV62" s="33"/>
      <c r="FPD62" s="33"/>
      <c r="FPL62" s="33"/>
      <c r="FPT62" s="33"/>
      <c r="FQB62" s="33"/>
      <c r="FQJ62" s="33"/>
      <c r="FQR62" s="33"/>
      <c r="FQZ62" s="33"/>
      <c r="FRH62" s="33"/>
      <c r="FRP62" s="33"/>
      <c r="FRX62" s="33"/>
      <c r="FSF62" s="33"/>
      <c r="FSN62" s="33"/>
      <c r="FSV62" s="33"/>
      <c r="FTD62" s="33"/>
      <c r="FTL62" s="33"/>
      <c r="FTT62" s="33"/>
      <c r="FUB62" s="33"/>
      <c r="FUJ62" s="33"/>
      <c r="FUR62" s="33"/>
      <c r="FUZ62" s="33"/>
      <c r="FVH62" s="33"/>
      <c r="FVP62" s="33"/>
      <c r="FVX62" s="33"/>
      <c r="FWF62" s="33"/>
      <c r="FWN62" s="33"/>
      <c r="FWV62" s="33"/>
      <c r="FXD62" s="33"/>
      <c r="FXL62" s="33"/>
      <c r="FXT62" s="33"/>
      <c r="FYB62" s="33"/>
      <c r="FYJ62" s="33"/>
      <c r="FYR62" s="33"/>
      <c r="FYZ62" s="33"/>
      <c r="FZH62" s="33"/>
      <c r="FZP62" s="33"/>
      <c r="FZX62" s="33"/>
      <c r="GAF62" s="33"/>
      <c r="GAN62" s="33"/>
      <c r="GAV62" s="33"/>
      <c r="GBD62" s="33"/>
      <c r="GBL62" s="33"/>
      <c r="GBT62" s="33"/>
      <c r="GCB62" s="33"/>
      <c r="GCJ62" s="33"/>
      <c r="GCR62" s="33"/>
      <c r="GCZ62" s="33"/>
      <c r="GDH62" s="33"/>
      <c r="GDP62" s="33"/>
      <c r="GDX62" s="33"/>
      <c r="GEF62" s="33"/>
      <c r="GEN62" s="33"/>
      <c r="GEV62" s="33"/>
      <c r="GFD62" s="33"/>
      <c r="GFL62" s="33"/>
      <c r="GFT62" s="33"/>
      <c r="GGB62" s="33"/>
      <c r="GGJ62" s="33"/>
      <c r="GGR62" s="33"/>
      <c r="GGZ62" s="33"/>
      <c r="GHH62" s="33"/>
      <c r="GHP62" s="33"/>
      <c r="GHX62" s="33"/>
      <c r="GIF62" s="33"/>
      <c r="GIN62" s="33"/>
      <c r="GIV62" s="33"/>
      <c r="GJD62" s="33"/>
      <c r="GJL62" s="33"/>
      <c r="GJT62" s="33"/>
      <c r="GKB62" s="33"/>
      <c r="GKJ62" s="33"/>
      <c r="GKR62" s="33"/>
      <c r="GKZ62" s="33"/>
      <c r="GLH62" s="33"/>
      <c r="GLP62" s="33"/>
      <c r="GLX62" s="33"/>
      <c r="GMF62" s="33"/>
      <c r="GMN62" s="33"/>
      <c r="GMV62" s="33"/>
      <c r="GND62" s="33"/>
      <c r="GNL62" s="33"/>
      <c r="GNT62" s="33"/>
      <c r="GOB62" s="33"/>
      <c r="GOJ62" s="33"/>
      <c r="GOR62" s="33"/>
      <c r="GOZ62" s="33"/>
      <c r="GPH62" s="33"/>
      <c r="GPP62" s="33"/>
      <c r="GPX62" s="33"/>
      <c r="GQF62" s="33"/>
      <c r="GQN62" s="33"/>
      <c r="GQV62" s="33"/>
      <c r="GRD62" s="33"/>
      <c r="GRL62" s="33"/>
      <c r="GRT62" s="33"/>
      <c r="GSB62" s="33"/>
      <c r="GSJ62" s="33"/>
      <c r="GSR62" s="33"/>
      <c r="GSZ62" s="33"/>
      <c r="GTH62" s="33"/>
      <c r="GTP62" s="33"/>
      <c r="GTX62" s="33"/>
      <c r="GUF62" s="33"/>
      <c r="GUN62" s="33"/>
      <c r="GUV62" s="33"/>
      <c r="GVD62" s="33"/>
      <c r="GVL62" s="33"/>
      <c r="GVT62" s="33"/>
      <c r="GWB62" s="33"/>
      <c r="GWJ62" s="33"/>
      <c r="GWR62" s="33"/>
      <c r="GWZ62" s="33"/>
      <c r="GXH62" s="33"/>
      <c r="GXP62" s="33"/>
      <c r="GXX62" s="33"/>
      <c r="GYF62" s="33"/>
      <c r="GYN62" s="33"/>
      <c r="GYV62" s="33"/>
      <c r="GZD62" s="33"/>
      <c r="GZL62" s="33"/>
      <c r="GZT62" s="33"/>
      <c r="HAB62" s="33"/>
      <c r="HAJ62" s="33"/>
      <c r="HAR62" s="33"/>
      <c r="HAZ62" s="33"/>
      <c r="HBH62" s="33"/>
      <c r="HBP62" s="33"/>
      <c r="HBX62" s="33"/>
      <c r="HCF62" s="33"/>
      <c r="HCN62" s="33"/>
      <c r="HCV62" s="33"/>
      <c r="HDD62" s="33"/>
      <c r="HDL62" s="33"/>
      <c r="HDT62" s="33"/>
      <c r="HEB62" s="33"/>
      <c r="HEJ62" s="33"/>
      <c r="HER62" s="33"/>
      <c r="HEZ62" s="33"/>
      <c r="HFH62" s="33"/>
      <c r="HFP62" s="33"/>
      <c r="HFX62" s="33"/>
      <c r="HGF62" s="33"/>
      <c r="HGN62" s="33"/>
      <c r="HGV62" s="33"/>
      <c r="HHD62" s="33"/>
      <c r="HHL62" s="33"/>
      <c r="HHT62" s="33"/>
      <c r="HIB62" s="33"/>
      <c r="HIJ62" s="33"/>
      <c r="HIR62" s="33"/>
      <c r="HIZ62" s="33"/>
      <c r="HJH62" s="33"/>
      <c r="HJP62" s="33"/>
      <c r="HJX62" s="33"/>
      <c r="HKF62" s="33"/>
      <c r="HKN62" s="33"/>
      <c r="HKV62" s="33"/>
      <c r="HLD62" s="33"/>
      <c r="HLL62" s="33"/>
      <c r="HLT62" s="33"/>
      <c r="HMB62" s="33"/>
      <c r="HMJ62" s="33"/>
      <c r="HMR62" s="33"/>
      <c r="HMZ62" s="33"/>
      <c r="HNH62" s="33"/>
      <c r="HNP62" s="33"/>
      <c r="HNX62" s="33"/>
      <c r="HOF62" s="33"/>
      <c r="HON62" s="33"/>
      <c r="HOV62" s="33"/>
      <c r="HPD62" s="33"/>
      <c r="HPL62" s="33"/>
      <c r="HPT62" s="33"/>
      <c r="HQB62" s="33"/>
      <c r="HQJ62" s="33"/>
      <c r="HQR62" s="33"/>
      <c r="HQZ62" s="33"/>
      <c r="HRH62" s="33"/>
      <c r="HRP62" s="33"/>
      <c r="HRX62" s="33"/>
      <c r="HSF62" s="33"/>
      <c r="HSN62" s="33"/>
      <c r="HSV62" s="33"/>
      <c r="HTD62" s="33"/>
      <c r="HTL62" s="33"/>
      <c r="HTT62" s="33"/>
      <c r="HUB62" s="33"/>
      <c r="HUJ62" s="33"/>
      <c r="HUR62" s="33"/>
      <c r="HUZ62" s="33"/>
      <c r="HVH62" s="33"/>
      <c r="HVP62" s="33"/>
      <c r="HVX62" s="33"/>
      <c r="HWF62" s="33"/>
      <c r="HWN62" s="33"/>
      <c r="HWV62" s="33"/>
      <c r="HXD62" s="33"/>
      <c r="HXL62" s="33"/>
      <c r="HXT62" s="33"/>
      <c r="HYB62" s="33"/>
      <c r="HYJ62" s="33"/>
      <c r="HYR62" s="33"/>
      <c r="HYZ62" s="33"/>
      <c r="HZH62" s="33"/>
      <c r="HZP62" s="33"/>
      <c r="HZX62" s="33"/>
      <c r="IAF62" s="33"/>
      <c r="IAN62" s="33"/>
      <c r="IAV62" s="33"/>
      <c r="IBD62" s="33"/>
      <c r="IBL62" s="33"/>
      <c r="IBT62" s="33"/>
      <c r="ICB62" s="33"/>
      <c r="ICJ62" s="33"/>
      <c r="ICR62" s="33"/>
      <c r="ICZ62" s="33"/>
      <c r="IDH62" s="33"/>
      <c r="IDP62" s="33"/>
      <c r="IDX62" s="33"/>
      <c r="IEF62" s="33"/>
      <c r="IEN62" s="33"/>
      <c r="IEV62" s="33"/>
      <c r="IFD62" s="33"/>
      <c r="IFL62" s="33"/>
      <c r="IFT62" s="33"/>
      <c r="IGB62" s="33"/>
      <c r="IGJ62" s="33"/>
      <c r="IGR62" s="33"/>
      <c r="IGZ62" s="33"/>
      <c r="IHH62" s="33"/>
      <c r="IHP62" s="33"/>
      <c r="IHX62" s="33"/>
      <c r="IIF62" s="33"/>
      <c r="IIN62" s="33"/>
      <c r="IIV62" s="33"/>
      <c r="IJD62" s="33"/>
      <c r="IJL62" s="33"/>
      <c r="IJT62" s="33"/>
      <c r="IKB62" s="33"/>
      <c r="IKJ62" s="33"/>
      <c r="IKR62" s="33"/>
      <c r="IKZ62" s="33"/>
      <c r="ILH62" s="33"/>
      <c r="ILP62" s="33"/>
      <c r="ILX62" s="33"/>
      <c r="IMF62" s="33"/>
      <c r="IMN62" s="33"/>
      <c r="IMV62" s="33"/>
      <c r="IND62" s="33"/>
      <c r="INL62" s="33"/>
      <c r="INT62" s="33"/>
      <c r="IOB62" s="33"/>
      <c r="IOJ62" s="33"/>
      <c r="IOR62" s="33"/>
      <c r="IOZ62" s="33"/>
      <c r="IPH62" s="33"/>
      <c r="IPP62" s="33"/>
      <c r="IPX62" s="33"/>
      <c r="IQF62" s="33"/>
      <c r="IQN62" s="33"/>
      <c r="IQV62" s="33"/>
      <c r="IRD62" s="33"/>
      <c r="IRL62" s="33"/>
      <c r="IRT62" s="33"/>
      <c r="ISB62" s="33"/>
      <c r="ISJ62" s="33"/>
      <c r="ISR62" s="33"/>
      <c r="ISZ62" s="33"/>
      <c r="ITH62" s="33"/>
      <c r="ITP62" s="33"/>
      <c r="ITX62" s="33"/>
      <c r="IUF62" s="33"/>
      <c r="IUN62" s="33"/>
      <c r="IUV62" s="33"/>
      <c r="IVD62" s="33"/>
      <c r="IVL62" s="33"/>
      <c r="IVT62" s="33"/>
      <c r="IWB62" s="33"/>
      <c r="IWJ62" s="33"/>
      <c r="IWR62" s="33"/>
      <c r="IWZ62" s="33"/>
      <c r="IXH62" s="33"/>
      <c r="IXP62" s="33"/>
      <c r="IXX62" s="33"/>
      <c r="IYF62" s="33"/>
      <c r="IYN62" s="33"/>
      <c r="IYV62" s="33"/>
      <c r="IZD62" s="33"/>
      <c r="IZL62" s="33"/>
      <c r="IZT62" s="33"/>
      <c r="JAB62" s="33"/>
      <c r="JAJ62" s="33"/>
      <c r="JAR62" s="33"/>
      <c r="JAZ62" s="33"/>
      <c r="JBH62" s="33"/>
      <c r="JBP62" s="33"/>
      <c r="JBX62" s="33"/>
      <c r="JCF62" s="33"/>
      <c r="JCN62" s="33"/>
      <c r="JCV62" s="33"/>
      <c r="JDD62" s="33"/>
      <c r="JDL62" s="33"/>
      <c r="JDT62" s="33"/>
      <c r="JEB62" s="33"/>
      <c r="JEJ62" s="33"/>
      <c r="JER62" s="33"/>
      <c r="JEZ62" s="33"/>
      <c r="JFH62" s="33"/>
      <c r="JFP62" s="33"/>
      <c r="JFX62" s="33"/>
      <c r="JGF62" s="33"/>
      <c r="JGN62" s="33"/>
      <c r="JGV62" s="33"/>
      <c r="JHD62" s="33"/>
      <c r="JHL62" s="33"/>
      <c r="JHT62" s="33"/>
      <c r="JIB62" s="33"/>
      <c r="JIJ62" s="33"/>
      <c r="JIR62" s="33"/>
      <c r="JIZ62" s="33"/>
      <c r="JJH62" s="33"/>
      <c r="JJP62" s="33"/>
      <c r="JJX62" s="33"/>
      <c r="JKF62" s="33"/>
      <c r="JKN62" s="33"/>
      <c r="JKV62" s="33"/>
      <c r="JLD62" s="33"/>
      <c r="JLL62" s="33"/>
      <c r="JLT62" s="33"/>
      <c r="JMB62" s="33"/>
      <c r="JMJ62" s="33"/>
      <c r="JMR62" s="33"/>
      <c r="JMZ62" s="33"/>
      <c r="JNH62" s="33"/>
      <c r="JNP62" s="33"/>
      <c r="JNX62" s="33"/>
      <c r="JOF62" s="33"/>
      <c r="JON62" s="33"/>
      <c r="JOV62" s="33"/>
      <c r="JPD62" s="33"/>
      <c r="JPL62" s="33"/>
      <c r="JPT62" s="33"/>
      <c r="JQB62" s="33"/>
      <c r="JQJ62" s="33"/>
      <c r="JQR62" s="33"/>
      <c r="JQZ62" s="33"/>
      <c r="JRH62" s="33"/>
      <c r="JRP62" s="33"/>
      <c r="JRX62" s="33"/>
      <c r="JSF62" s="33"/>
      <c r="JSN62" s="33"/>
      <c r="JSV62" s="33"/>
      <c r="JTD62" s="33"/>
      <c r="JTL62" s="33"/>
      <c r="JTT62" s="33"/>
      <c r="JUB62" s="33"/>
      <c r="JUJ62" s="33"/>
      <c r="JUR62" s="33"/>
      <c r="JUZ62" s="33"/>
      <c r="JVH62" s="33"/>
      <c r="JVP62" s="33"/>
      <c r="JVX62" s="33"/>
      <c r="JWF62" s="33"/>
      <c r="JWN62" s="33"/>
      <c r="JWV62" s="33"/>
      <c r="JXD62" s="33"/>
      <c r="JXL62" s="33"/>
      <c r="JXT62" s="33"/>
      <c r="JYB62" s="33"/>
      <c r="JYJ62" s="33"/>
      <c r="JYR62" s="33"/>
      <c r="JYZ62" s="33"/>
      <c r="JZH62" s="33"/>
      <c r="JZP62" s="33"/>
      <c r="JZX62" s="33"/>
      <c r="KAF62" s="33"/>
      <c r="KAN62" s="33"/>
      <c r="KAV62" s="33"/>
      <c r="KBD62" s="33"/>
      <c r="KBL62" s="33"/>
      <c r="KBT62" s="33"/>
      <c r="KCB62" s="33"/>
      <c r="KCJ62" s="33"/>
      <c r="KCR62" s="33"/>
      <c r="KCZ62" s="33"/>
      <c r="KDH62" s="33"/>
      <c r="KDP62" s="33"/>
      <c r="KDX62" s="33"/>
      <c r="KEF62" s="33"/>
      <c r="KEN62" s="33"/>
      <c r="KEV62" s="33"/>
      <c r="KFD62" s="33"/>
      <c r="KFL62" s="33"/>
      <c r="KFT62" s="33"/>
      <c r="KGB62" s="33"/>
      <c r="KGJ62" s="33"/>
      <c r="KGR62" s="33"/>
      <c r="KGZ62" s="33"/>
      <c r="KHH62" s="33"/>
      <c r="KHP62" s="33"/>
      <c r="KHX62" s="33"/>
      <c r="KIF62" s="33"/>
      <c r="KIN62" s="33"/>
      <c r="KIV62" s="33"/>
      <c r="KJD62" s="33"/>
      <c r="KJL62" s="33"/>
      <c r="KJT62" s="33"/>
      <c r="KKB62" s="33"/>
      <c r="KKJ62" s="33"/>
      <c r="KKR62" s="33"/>
      <c r="KKZ62" s="33"/>
      <c r="KLH62" s="33"/>
      <c r="KLP62" s="33"/>
      <c r="KLX62" s="33"/>
      <c r="KMF62" s="33"/>
      <c r="KMN62" s="33"/>
      <c r="KMV62" s="33"/>
      <c r="KND62" s="33"/>
      <c r="KNL62" s="33"/>
      <c r="KNT62" s="33"/>
      <c r="KOB62" s="33"/>
      <c r="KOJ62" s="33"/>
      <c r="KOR62" s="33"/>
      <c r="KOZ62" s="33"/>
      <c r="KPH62" s="33"/>
      <c r="KPP62" s="33"/>
      <c r="KPX62" s="33"/>
      <c r="KQF62" s="33"/>
      <c r="KQN62" s="33"/>
      <c r="KQV62" s="33"/>
      <c r="KRD62" s="33"/>
      <c r="KRL62" s="33"/>
      <c r="KRT62" s="33"/>
      <c r="KSB62" s="33"/>
      <c r="KSJ62" s="33"/>
      <c r="KSR62" s="33"/>
      <c r="KSZ62" s="33"/>
      <c r="KTH62" s="33"/>
      <c r="KTP62" s="33"/>
      <c r="KTX62" s="33"/>
      <c r="KUF62" s="33"/>
      <c r="KUN62" s="33"/>
      <c r="KUV62" s="33"/>
      <c r="KVD62" s="33"/>
      <c r="KVL62" s="33"/>
      <c r="KVT62" s="33"/>
      <c r="KWB62" s="33"/>
      <c r="KWJ62" s="33"/>
      <c r="KWR62" s="33"/>
      <c r="KWZ62" s="33"/>
      <c r="KXH62" s="33"/>
      <c r="KXP62" s="33"/>
      <c r="KXX62" s="33"/>
      <c r="KYF62" s="33"/>
      <c r="KYN62" s="33"/>
      <c r="KYV62" s="33"/>
      <c r="KZD62" s="33"/>
      <c r="KZL62" s="33"/>
      <c r="KZT62" s="33"/>
      <c r="LAB62" s="33"/>
      <c r="LAJ62" s="33"/>
      <c r="LAR62" s="33"/>
      <c r="LAZ62" s="33"/>
      <c r="LBH62" s="33"/>
      <c r="LBP62" s="33"/>
      <c r="LBX62" s="33"/>
      <c r="LCF62" s="33"/>
      <c r="LCN62" s="33"/>
      <c r="LCV62" s="33"/>
      <c r="LDD62" s="33"/>
      <c r="LDL62" s="33"/>
      <c r="LDT62" s="33"/>
      <c r="LEB62" s="33"/>
      <c r="LEJ62" s="33"/>
      <c r="LER62" s="33"/>
      <c r="LEZ62" s="33"/>
      <c r="LFH62" s="33"/>
      <c r="LFP62" s="33"/>
      <c r="LFX62" s="33"/>
      <c r="LGF62" s="33"/>
      <c r="LGN62" s="33"/>
      <c r="LGV62" s="33"/>
      <c r="LHD62" s="33"/>
      <c r="LHL62" s="33"/>
      <c r="LHT62" s="33"/>
      <c r="LIB62" s="33"/>
      <c r="LIJ62" s="33"/>
      <c r="LIR62" s="33"/>
      <c r="LIZ62" s="33"/>
      <c r="LJH62" s="33"/>
      <c r="LJP62" s="33"/>
      <c r="LJX62" s="33"/>
      <c r="LKF62" s="33"/>
      <c r="LKN62" s="33"/>
      <c r="LKV62" s="33"/>
      <c r="LLD62" s="33"/>
      <c r="LLL62" s="33"/>
      <c r="LLT62" s="33"/>
      <c r="LMB62" s="33"/>
      <c r="LMJ62" s="33"/>
      <c r="LMR62" s="33"/>
      <c r="LMZ62" s="33"/>
      <c r="LNH62" s="33"/>
      <c r="LNP62" s="33"/>
      <c r="LNX62" s="33"/>
      <c r="LOF62" s="33"/>
      <c r="LON62" s="33"/>
      <c r="LOV62" s="33"/>
      <c r="LPD62" s="33"/>
      <c r="LPL62" s="33"/>
      <c r="LPT62" s="33"/>
      <c r="LQB62" s="33"/>
      <c r="LQJ62" s="33"/>
      <c r="LQR62" s="33"/>
      <c r="LQZ62" s="33"/>
      <c r="LRH62" s="33"/>
      <c r="LRP62" s="33"/>
      <c r="LRX62" s="33"/>
      <c r="LSF62" s="33"/>
      <c r="LSN62" s="33"/>
      <c r="LSV62" s="33"/>
      <c r="LTD62" s="33"/>
      <c r="LTL62" s="33"/>
      <c r="LTT62" s="33"/>
      <c r="LUB62" s="33"/>
      <c r="LUJ62" s="33"/>
      <c r="LUR62" s="33"/>
      <c r="LUZ62" s="33"/>
      <c r="LVH62" s="33"/>
      <c r="LVP62" s="33"/>
      <c r="LVX62" s="33"/>
      <c r="LWF62" s="33"/>
      <c r="LWN62" s="33"/>
      <c r="LWV62" s="33"/>
      <c r="LXD62" s="33"/>
      <c r="LXL62" s="33"/>
      <c r="LXT62" s="33"/>
      <c r="LYB62" s="33"/>
      <c r="LYJ62" s="33"/>
      <c r="LYR62" s="33"/>
      <c r="LYZ62" s="33"/>
      <c r="LZH62" s="33"/>
      <c r="LZP62" s="33"/>
      <c r="LZX62" s="33"/>
      <c r="MAF62" s="33"/>
      <c r="MAN62" s="33"/>
      <c r="MAV62" s="33"/>
      <c r="MBD62" s="33"/>
      <c r="MBL62" s="33"/>
      <c r="MBT62" s="33"/>
      <c r="MCB62" s="33"/>
      <c r="MCJ62" s="33"/>
      <c r="MCR62" s="33"/>
      <c r="MCZ62" s="33"/>
      <c r="MDH62" s="33"/>
      <c r="MDP62" s="33"/>
      <c r="MDX62" s="33"/>
      <c r="MEF62" s="33"/>
      <c r="MEN62" s="33"/>
      <c r="MEV62" s="33"/>
      <c r="MFD62" s="33"/>
      <c r="MFL62" s="33"/>
      <c r="MFT62" s="33"/>
      <c r="MGB62" s="33"/>
      <c r="MGJ62" s="33"/>
      <c r="MGR62" s="33"/>
      <c r="MGZ62" s="33"/>
      <c r="MHH62" s="33"/>
      <c r="MHP62" s="33"/>
      <c r="MHX62" s="33"/>
      <c r="MIF62" s="33"/>
      <c r="MIN62" s="33"/>
      <c r="MIV62" s="33"/>
      <c r="MJD62" s="33"/>
      <c r="MJL62" s="33"/>
      <c r="MJT62" s="33"/>
      <c r="MKB62" s="33"/>
      <c r="MKJ62" s="33"/>
      <c r="MKR62" s="33"/>
      <c r="MKZ62" s="33"/>
      <c r="MLH62" s="33"/>
      <c r="MLP62" s="33"/>
      <c r="MLX62" s="33"/>
      <c r="MMF62" s="33"/>
      <c r="MMN62" s="33"/>
      <c r="MMV62" s="33"/>
      <c r="MND62" s="33"/>
      <c r="MNL62" s="33"/>
      <c r="MNT62" s="33"/>
      <c r="MOB62" s="33"/>
      <c r="MOJ62" s="33"/>
      <c r="MOR62" s="33"/>
      <c r="MOZ62" s="33"/>
      <c r="MPH62" s="33"/>
      <c r="MPP62" s="33"/>
      <c r="MPX62" s="33"/>
      <c r="MQF62" s="33"/>
      <c r="MQN62" s="33"/>
      <c r="MQV62" s="33"/>
      <c r="MRD62" s="33"/>
      <c r="MRL62" s="33"/>
      <c r="MRT62" s="33"/>
      <c r="MSB62" s="33"/>
      <c r="MSJ62" s="33"/>
      <c r="MSR62" s="33"/>
      <c r="MSZ62" s="33"/>
      <c r="MTH62" s="33"/>
      <c r="MTP62" s="33"/>
      <c r="MTX62" s="33"/>
      <c r="MUF62" s="33"/>
      <c r="MUN62" s="33"/>
      <c r="MUV62" s="33"/>
      <c r="MVD62" s="33"/>
      <c r="MVL62" s="33"/>
      <c r="MVT62" s="33"/>
      <c r="MWB62" s="33"/>
      <c r="MWJ62" s="33"/>
      <c r="MWR62" s="33"/>
      <c r="MWZ62" s="33"/>
      <c r="MXH62" s="33"/>
      <c r="MXP62" s="33"/>
      <c r="MXX62" s="33"/>
      <c r="MYF62" s="33"/>
      <c r="MYN62" s="33"/>
      <c r="MYV62" s="33"/>
      <c r="MZD62" s="33"/>
      <c r="MZL62" s="33"/>
      <c r="MZT62" s="33"/>
      <c r="NAB62" s="33"/>
      <c r="NAJ62" s="33"/>
      <c r="NAR62" s="33"/>
      <c r="NAZ62" s="33"/>
      <c r="NBH62" s="33"/>
      <c r="NBP62" s="33"/>
      <c r="NBX62" s="33"/>
      <c r="NCF62" s="33"/>
      <c r="NCN62" s="33"/>
      <c r="NCV62" s="33"/>
      <c r="NDD62" s="33"/>
      <c r="NDL62" s="33"/>
      <c r="NDT62" s="33"/>
      <c r="NEB62" s="33"/>
      <c r="NEJ62" s="33"/>
      <c r="NER62" s="33"/>
      <c r="NEZ62" s="33"/>
      <c r="NFH62" s="33"/>
      <c r="NFP62" s="33"/>
      <c r="NFX62" s="33"/>
      <c r="NGF62" s="33"/>
      <c r="NGN62" s="33"/>
      <c r="NGV62" s="33"/>
      <c r="NHD62" s="33"/>
      <c r="NHL62" s="33"/>
      <c r="NHT62" s="33"/>
      <c r="NIB62" s="33"/>
      <c r="NIJ62" s="33"/>
      <c r="NIR62" s="33"/>
      <c r="NIZ62" s="33"/>
      <c r="NJH62" s="33"/>
      <c r="NJP62" s="33"/>
      <c r="NJX62" s="33"/>
      <c r="NKF62" s="33"/>
      <c r="NKN62" s="33"/>
      <c r="NKV62" s="33"/>
      <c r="NLD62" s="33"/>
      <c r="NLL62" s="33"/>
      <c r="NLT62" s="33"/>
      <c r="NMB62" s="33"/>
      <c r="NMJ62" s="33"/>
      <c r="NMR62" s="33"/>
      <c r="NMZ62" s="33"/>
      <c r="NNH62" s="33"/>
      <c r="NNP62" s="33"/>
      <c r="NNX62" s="33"/>
      <c r="NOF62" s="33"/>
      <c r="NON62" s="33"/>
      <c r="NOV62" s="33"/>
      <c r="NPD62" s="33"/>
      <c r="NPL62" s="33"/>
      <c r="NPT62" s="33"/>
      <c r="NQB62" s="33"/>
      <c r="NQJ62" s="33"/>
      <c r="NQR62" s="33"/>
      <c r="NQZ62" s="33"/>
      <c r="NRH62" s="33"/>
      <c r="NRP62" s="33"/>
      <c r="NRX62" s="33"/>
      <c r="NSF62" s="33"/>
      <c r="NSN62" s="33"/>
      <c r="NSV62" s="33"/>
      <c r="NTD62" s="33"/>
      <c r="NTL62" s="33"/>
      <c r="NTT62" s="33"/>
      <c r="NUB62" s="33"/>
      <c r="NUJ62" s="33"/>
      <c r="NUR62" s="33"/>
      <c r="NUZ62" s="33"/>
      <c r="NVH62" s="33"/>
      <c r="NVP62" s="33"/>
      <c r="NVX62" s="33"/>
      <c r="NWF62" s="33"/>
      <c r="NWN62" s="33"/>
      <c r="NWV62" s="33"/>
      <c r="NXD62" s="33"/>
      <c r="NXL62" s="33"/>
      <c r="NXT62" s="33"/>
      <c r="NYB62" s="33"/>
      <c r="NYJ62" s="33"/>
      <c r="NYR62" s="33"/>
      <c r="NYZ62" s="33"/>
      <c r="NZH62" s="33"/>
      <c r="NZP62" s="33"/>
      <c r="NZX62" s="33"/>
      <c r="OAF62" s="33"/>
      <c r="OAN62" s="33"/>
      <c r="OAV62" s="33"/>
      <c r="OBD62" s="33"/>
      <c r="OBL62" s="33"/>
      <c r="OBT62" s="33"/>
      <c r="OCB62" s="33"/>
      <c r="OCJ62" s="33"/>
      <c r="OCR62" s="33"/>
      <c r="OCZ62" s="33"/>
      <c r="ODH62" s="33"/>
      <c r="ODP62" s="33"/>
      <c r="ODX62" s="33"/>
      <c r="OEF62" s="33"/>
      <c r="OEN62" s="33"/>
      <c r="OEV62" s="33"/>
      <c r="OFD62" s="33"/>
      <c r="OFL62" s="33"/>
      <c r="OFT62" s="33"/>
      <c r="OGB62" s="33"/>
      <c r="OGJ62" s="33"/>
      <c r="OGR62" s="33"/>
      <c r="OGZ62" s="33"/>
      <c r="OHH62" s="33"/>
      <c r="OHP62" s="33"/>
      <c r="OHX62" s="33"/>
      <c r="OIF62" s="33"/>
      <c r="OIN62" s="33"/>
      <c r="OIV62" s="33"/>
      <c r="OJD62" s="33"/>
      <c r="OJL62" s="33"/>
      <c r="OJT62" s="33"/>
      <c r="OKB62" s="33"/>
      <c r="OKJ62" s="33"/>
      <c r="OKR62" s="33"/>
      <c r="OKZ62" s="33"/>
      <c r="OLH62" s="33"/>
      <c r="OLP62" s="33"/>
      <c r="OLX62" s="33"/>
      <c r="OMF62" s="33"/>
      <c r="OMN62" s="33"/>
      <c r="OMV62" s="33"/>
      <c r="OND62" s="33"/>
      <c r="ONL62" s="33"/>
      <c r="ONT62" s="33"/>
      <c r="OOB62" s="33"/>
      <c r="OOJ62" s="33"/>
      <c r="OOR62" s="33"/>
      <c r="OOZ62" s="33"/>
      <c r="OPH62" s="33"/>
      <c r="OPP62" s="33"/>
      <c r="OPX62" s="33"/>
      <c r="OQF62" s="33"/>
      <c r="OQN62" s="33"/>
      <c r="OQV62" s="33"/>
      <c r="ORD62" s="33"/>
      <c r="ORL62" s="33"/>
      <c r="ORT62" s="33"/>
      <c r="OSB62" s="33"/>
      <c r="OSJ62" s="33"/>
      <c r="OSR62" s="33"/>
      <c r="OSZ62" s="33"/>
      <c r="OTH62" s="33"/>
      <c r="OTP62" s="33"/>
      <c r="OTX62" s="33"/>
      <c r="OUF62" s="33"/>
      <c r="OUN62" s="33"/>
      <c r="OUV62" s="33"/>
      <c r="OVD62" s="33"/>
      <c r="OVL62" s="33"/>
      <c r="OVT62" s="33"/>
      <c r="OWB62" s="33"/>
      <c r="OWJ62" s="33"/>
      <c r="OWR62" s="33"/>
      <c r="OWZ62" s="33"/>
      <c r="OXH62" s="33"/>
      <c r="OXP62" s="33"/>
      <c r="OXX62" s="33"/>
      <c r="OYF62" s="33"/>
      <c r="OYN62" s="33"/>
      <c r="OYV62" s="33"/>
      <c r="OZD62" s="33"/>
      <c r="OZL62" s="33"/>
      <c r="OZT62" s="33"/>
      <c r="PAB62" s="33"/>
      <c r="PAJ62" s="33"/>
      <c r="PAR62" s="33"/>
      <c r="PAZ62" s="33"/>
      <c r="PBH62" s="33"/>
      <c r="PBP62" s="33"/>
      <c r="PBX62" s="33"/>
      <c r="PCF62" s="33"/>
      <c r="PCN62" s="33"/>
      <c r="PCV62" s="33"/>
      <c r="PDD62" s="33"/>
      <c r="PDL62" s="33"/>
      <c r="PDT62" s="33"/>
      <c r="PEB62" s="33"/>
      <c r="PEJ62" s="33"/>
      <c r="PER62" s="33"/>
      <c r="PEZ62" s="33"/>
      <c r="PFH62" s="33"/>
      <c r="PFP62" s="33"/>
      <c r="PFX62" s="33"/>
      <c r="PGF62" s="33"/>
      <c r="PGN62" s="33"/>
      <c r="PGV62" s="33"/>
      <c r="PHD62" s="33"/>
      <c r="PHL62" s="33"/>
      <c r="PHT62" s="33"/>
      <c r="PIB62" s="33"/>
      <c r="PIJ62" s="33"/>
      <c r="PIR62" s="33"/>
      <c r="PIZ62" s="33"/>
      <c r="PJH62" s="33"/>
      <c r="PJP62" s="33"/>
      <c r="PJX62" s="33"/>
      <c r="PKF62" s="33"/>
      <c r="PKN62" s="33"/>
      <c r="PKV62" s="33"/>
      <c r="PLD62" s="33"/>
      <c r="PLL62" s="33"/>
      <c r="PLT62" s="33"/>
      <c r="PMB62" s="33"/>
      <c r="PMJ62" s="33"/>
      <c r="PMR62" s="33"/>
      <c r="PMZ62" s="33"/>
      <c r="PNH62" s="33"/>
      <c r="PNP62" s="33"/>
      <c r="PNX62" s="33"/>
      <c r="POF62" s="33"/>
      <c r="PON62" s="33"/>
      <c r="POV62" s="33"/>
      <c r="PPD62" s="33"/>
      <c r="PPL62" s="33"/>
      <c r="PPT62" s="33"/>
      <c r="PQB62" s="33"/>
      <c r="PQJ62" s="33"/>
      <c r="PQR62" s="33"/>
      <c r="PQZ62" s="33"/>
      <c r="PRH62" s="33"/>
      <c r="PRP62" s="33"/>
      <c r="PRX62" s="33"/>
      <c r="PSF62" s="33"/>
      <c r="PSN62" s="33"/>
      <c r="PSV62" s="33"/>
      <c r="PTD62" s="33"/>
      <c r="PTL62" s="33"/>
      <c r="PTT62" s="33"/>
      <c r="PUB62" s="33"/>
      <c r="PUJ62" s="33"/>
      <c r="PUR62" s="33"/>
      <c r="PUZ62" s="33"/>
      <c r="PVH62" s="33"/>
      <c r="PVP62" s="33"/>
      <c r="PVX62" s="33"/>
      <c r="PWF62" s="33"/>
      <c r="PWN62" s="33"/>
      <c r="PWV62" s="33"/>
      <c r="PXD62" s="33"/>
      <c r="PXL62" s="33"/>
      <c r="PXT62" s="33"/>
      <c r="PYB62" s="33"/>
      <c r="PYJ62" s="33"/>
      <c r="PYR62" s="33"/>
      <c r="PYZ62" s="33"/>
      <c r="PZH62" s="33"/>
      <c r="PZP62" s="33"/>
      <c r="PZX62" s="33"/>
      <c r="QAF62" s="33"/>
      <c r="QAN62" s="33"/>
      <c r="QAV62" s="33"/>
      <c r="QBD62" s="33"/>
      <c r="QBL62" s="33"/>
      <c r="QBT62" s="33"/>
      <c r="QCB62" s="33"/>
      <c r="QCJ62" s="33"/>
      <c r="QCR62" s="33"/>
      <c r="QCZ62" s="33"/>
      <c r="QDH62" s="33"/>
      <c r="QDP62" s="33"/>
      <c r="QDX62" s="33"/>
      <c r="QEF62" s="33"/>
      <c r="QEN62" s="33"/>
      <c r="QEV62" s="33"/>
      <c r="QFD62" s="33"/>
      <c r="QFL62" s="33"/>
      <c r="QFT62" s="33"/>
      <c r="QGB62" s="33"/>
      <c r="QGJ62" s="33"/>
      <c r="QGR62" s="33"/>
      <c r="QGZ62" s="33"/>
      <c r="QHH62" s="33"/>
      <c r="QHP62" s="33"/>
      <c r="QHX62" s="33"/>
      <c r="QIF62" s="33"/>
      <c r="QIN62" s="33"/>
      <c r="QIV62" s="33"/>
      <c r="QJD62" s="33"/>
      <c r="QJL62" s="33"/>
      <c r="QJT62" s="33"/>
      <c r="QKB62" s="33"/>
      <c r="QKJ62" s="33"/>
      <c r="QKR62" s="33"/>
      <c r="QKZ62" s="33"/>
      <c r="QLH62" s="33"/>
      <c r="QLP62" s="33"/>
      <c r="QLX62" s="33"/>
      <c r="QMF62" s="33"/>
      <c r="QMN62" s="33"/>
      <c r="QMV62" s="33"/>
      <c r="QND62" s="33"/>
      <c r="QNL62" s="33"/>
      <c r="QNT62" s="33"/>
      <c r="QOB62" s="33"/>
      <c r="QOJ62" s="33"/>
      <c r="QOR62" s="33"/>
      <c r="QOZ62" s="33"/>
      <c r="QPH62" s="33"/>
      <c r="QPP62" s="33"/>
      <c r="QPX62" s="33"/>
      <c r="QQF62" s="33"/>
      <c r="QQN62" s="33"/>
      <c r="QQV62" s="33"/>
      <c r="QRD62" s="33"/>
      <c r="QRL62" s="33"/>
      <c r="QRT62" s="33"/>
      <c r="QSB62" s="33"/>
      <c r="QSJ62" s="33"/>
      <c r="QSR62" s="33"/>
      <c r="QSZ62" s="33"/>
      <c r="QTH62" s="33"/>
      <c r="QTP62" s="33"/>
      <c r="QTX62" s="33"/>
      <c r="QUF62" s="33"/>
      <c r="QUN62" s="33"/>
      <c r="QUV62" s="33"/>
      <c r="QVD62" s="33"/>
      <c r="QVL62" s="33"/>
      <c r="QVT62" s="33"/>
      <c r="QWB62" s="33"/>
      <c r="QWJ62" s="33"/>
      <c r="QWR62" s="33"/>
      <c r="QWZ62" s="33"/>
      <c r="QXH62" s="33"/>
      <c r="QXP62" s="33"/>
      <c r="QXX62" s="33"/>
      <c r="QYF62" s="33"/>
      <c r="QYN62" s="33"/>
      <c r="QYV62" s="33"/>
      <c r="QZD62" s="33"/>
      <c r="QZL62" s="33"/>
      <c r="QZT62" s="33"/>
      <c r="RAB62" s="33"/>
      <c r="RAJ62" s="33"/>
      <c r="RAR62" s="33"/>
      <c r="RAZ62" s="33"/>
      <c r="RBH62" s="33"/>
      <c r="RBP62" s="33"/>
      <c r="RBX62" s="33"/>
      <c r="RCF62" s="33"/>
      <c r="RCN62" s="33"/>
      <c r="RCV62" s="33"/>
      <c r="RDD62" s="33"/>
      <c r="RDL62" s="33"/>
      <c r="RDT62" s="33"/>
      <c r="REB62" s="33"/>
      <c r="REJ62" s="33"/>
      <c r="RER62" s="33"/>
      <c r="REZ62" s="33"/>
      <c r="RFH62" s="33"/>
      <c r="RFP62" s="33"/>
      <c r="RFX62" s="33"/>
      <c r="RGF62" s="33"/>
      <c r="RGN62" s="33"/>
      <c r="RGV62" s="33"/>
      <c r="RHD62" s="33"/>
      <c r="RHL62" s="33"/>
      <c r="RHT62" s="33"/>
      <c r="RIB62" s="33"/>
      <c r="RIJ62" s="33"/>
      <c r="RIR62" s="33"/>
      <c r="RIZ62" s="33"/>
      <c r="RJH62" s="33"/>
      <c r="RJP62" s="33"/>
      <c r="RJX62" s="33"/>
      <c r="RKF62" s="33"/>
      <c r="RKN62" s="33"/>
      <c r="RKV62" s="33"/>
      <c r="RLD62" s="33"/>
      <c r="RLL62" s="33"/>
      <c r="RLT62" s="33"/>
      <c r="RMB62" s="33"/>
      <c r="RMJ62" s="33"/>
      <c r="RMR62" s="33"/>
      <c r="RMZ62" s="33"/>
      <c r="RNH62" s="33"/>
      <c r="RNP62" s="33"/>
      <c r="RNX62" s="33"/>
      <c r="ROF62" s="33"/>
      <c r="RON62" s="33"/>
      <c r="ROV62" s="33"/>
      <c r="RPD62" s="33"/>
      <c r="RPL62" s="33"/>
      <c r="RPT62" s="33"/>
      <c r="RQB62" s="33"/>
      <c r="RQJ62" s="33"/>
      <c r="RQR62" s="33"/>
      <c r="RQZ62" s="33"/>
      <c r="RRH62" s="33"/>
      <c r="RRP62" s="33"/>
      <c r="RRX62" s="33"/>
      <c r="RSF62" s="33"/>
      <c r="RSN62" s="33"/>
      <c r="RSV62" s="33"/>
      <c r="RTD62" s="33"/>
      <c r="RTL62" s="33"/>
      <c r="RTT62" s="33"/>
      <c r="RUB62" s="33"/>
      <c r="RUJ62" s="33"/>
      <c r="RUR62" s="33"/>
      <c r="RUZ62" s="33"/>
      <c r="RVH62" s="33"/>
      <c r="RVP62" s="33"/>
      <c r="RVX62" s="33"/>
      <c r="RWF62" s="33"/>
      <c r="RWN62" s="33"/>
      <c r="RWV62" s="33"/>
      <c r="RXD62" s="33"/>
      <c r="RXL62" s="33"/>
      <c r="RXT62" s="33"/>
      <c r="RYB62" s="33"/>
      <c r="RYJ62" s="33"/>
      <c r="RYR62" s="33"/>
      <c r="RYZ62" s="33"/>
      <c r="RZH62" s="33"/>
      <c r="RZP62" s="33"/>
      <c r="RZX62" s="33"/>
      <c r="SAF62" s="33"/>
      <c r="SAN62" s="33"/>
      <c r="SAV62" s="33"/>
      <c r="SBD62" s="33"/>
      <c r="SBL62" s="33"/>
      <c r="SBT62" s="33"/>
      <c r="SCB62" s="33"/>
      <c r="SCJ62" s="33"/>
      <c r="SCR62" s="33"/>
      <c r="SCZ62" s="33"/>
      <c r="SDH62" s="33"/>
      <c r="SDP62" s="33"/>
      <c r="SDX62" s="33"/>
      <c r="SEF62" s="33"/>
      <c r="SEN62" s="33"/>
      <c r="SEV62" s="33"/>
      <c r="SFD62" s="33"/>
      <c r="SFL62" s="33"/>
      <c r="SFT62" s="33"/>
      <c r="SGB62" s="33"/>
      <c r="SGJ62" s="33"/>
      <c r="SGR62" s="33"/>
      <c r="SGZ62" s="33"/>
      <c r="SHH62" s="33"/>
      <c r="SHP62" s="33"/>
      <c r="SHX62" s="33"/>
      <c r="SIF62" s="33"/>
      <c r="SIN62" s="33"/>
      <c r="SIV62" s="33"/>
      <c r="SJD62" s="33"/>
      <c r="SJL62" s="33"/>
      <c r="SJT62" s="33"/>
      <c r="SKB62" s="33"/>
      <c r="SKJ62" s="33"/>
      <c r="SKR62" s="33"/>
      <c r="SKZ62" s="33"/>
      <c r="SLH62" s="33"/>
      <c r="SLP62" s="33"/>
      <c r="SLX62" s="33"/>
      <c r="SMF62" s="33"/>
      <c r="SMN62" s="33"/>
      <c r="SMV62" s="33"/>
      <c r="SND62" s="33"/>
      <c r="SNL62" s="33"/>
      <c r="SNT62" s="33"/>
      <c r="SOB62" s="33"/>
      <c r="SOJ62" s="33"/>
      <c r="SOR62" s="33"/>
      <c r="SOZ62" s="33"/>
      <c r="SPH62" s="33"/>
      <c r="SPP62" s="33"/>
      <c r="SPX62" s="33"/>
      <c r="SQF62" s="33"/>
      <c r="SQN62" s="33"/>
      <c r="SQV62" s="33"/>
      <c r="SRD62" s="33"/>
      <c r="SRL62" s="33"/>
      <c r="SRT62" s="33"/>
      <c r="SSB62" s="33"/>
      <c r="SSJ62" s="33"/>
      <c r="SSR62" s="33"/>
      <c r="SSZ62" s="33"/>
      <c r="STH62" s="33"/>
      <c r="STP62" s="33"/>
      <c r="STX62" s="33"/>
      <c r="SUF62" s="33"/>
      <c r="SUN62" s="33"/>
      <c r="SUV62" s="33"/>
      <c r="SVD62" s="33"/>
      <c r="SVL62" s="33"/>
      <c r="SVT62" s="33"/>
      <c r="SWB62" s="33"/>
      <c r="SWJ62" s="33"/>
      <c r="SWR62" s="33"/>
      <c r="SWZ62" s="33"/>
      <c r="SXH62" s="33"/>
      <c r="SXP62" s="33"/>
      <c r="SXX62" s="33"/>
      <c r="SYF62" s="33"/>
      <c r="SYN62" s="33"/>
      <c r="SYV62" s="33"/>
      <c r="SZD62" s="33"/>
      <c r="SZL62" s="33"/>
      <c r="SZT62" s="33"/>
      <c r="TAB62" s="33"/>
      <c r="TAJ62" s="33"/>
      <c r="TAR62" s="33"/>
      <c r="TAZ62" s="33"/>
      <c r="TBH62" s="33"/>
      <c r="TBP62" s="33"/>
      <c r="TBX62" s="33"/>
      <c r="TCF62" s="33"/>
      <c r="TCN62" s="33"/>
      <c r="TCV62" s="33"/>
      <c r="TDD62" s="33"/>
      <c r="TDL62" s="33"/>
      <c r="TDT62" s="33"/>
      <c r="TEB62" s="33"/>
      <c r="TEJ62" s="33"/>
      <c r="TER62" s="33"/>
      <c r="TEZ62" s="33"/>
      <c r="TFH62" s="33"/>
      <c r="TFP62" s="33"/>
      <c r="TFX62" s="33"/>
      <c r="TGF62" s="33"/>
      <c r="TGN62" s="33"/>
      <c r="TGV62" s="33"/>
      <c r="THD62" s="33"/>
      <c r="THL62" s="33"/>
      <c r="THT62" s="33"/>
      <c r="TIB62" s="33"/>
      <c r="TIJ62" s="33"/>
      <c r="TIR62" s="33"/>
      <c r="TIZ62" s="33"/>
      <c r="TJH62" s="33"/>
      <c r="TJP62" s="33"/>
      <c r="TJX62" s="33"/>
      <c r="TKF62" s="33"/>
      <c r="TKN62" s="33"/>
      <c r="TKV62" s="33"/>
      <c r="TLD62" s="33"/>
      <c r="TLL62" s="33"/>
      <c r="TLT62" s="33"/>
      <c r="TMB62" s="33"/>
      <c r="TMJ62" s="33"/>
      <c r="TMR62" s="33"/>
      <c r="TMZ62" s="33"/>
      <c r="TNH62" s="33"/>
      <c r="TNP62" s="33"/>
      <c r="TNX62" s="33"/>
      <c r="TOF62" s="33"/>
      <c r="TON62" s="33"/>
      <c r="TOV62" s="33"/>
      <c r="TPD62" s="33"/>
      <c r="TPL62" s="33"/>
      <c r="TPT62" s="33"/>
      <c r="TQB62" s="33"/>
      <c r="TQJ62" s="33"/>
      <c r="TQR62" s="33"/>
      <c r="TQZ62" s="33"/>
      <c r="TRH62" s="33"/>
      <c r="TRP62" s="33"/>
      <c r="TRX62" s="33"/>
      <c r="TSF62" s="33"/>
      <c r="TSN62" s="33"/>
      <c r="TSV62" s="33"/>
      <c r="TTD62" s="33"/>
      <c r="TTL62" s="33"/>
      <c r="TTT62" s="33"/>
      <c r="TUB62" s="33"/>
      <c r="TUJ62" s="33"/>
      <c r="TUR62" s="33"/>
      <c r="TUZ62" s="33"/>
      <c r="TVH62" s="33"/>
      <c r="TVP62" s="33"/>
      <c r="TVX62" s="33"/>
      <c r="TWF62" s="33"/>
      <c r="TWN62" s="33"/>
      <c r="TWV62" s="33"/>
      <c r="TXD62" s="33"/>
      <c r="TXL62" s="33"/>
      <c r="TXT62" s="33"/>
      <c r="TYB62" s="33"/>
      <c r="TYJ62" s="33"/>
      <c r="TYR62" s="33"/>
      <c r="TYZ62" s="33"/>
      <c r="TZH62" s="33"/>
      <c r="TZP62" s="33"/>
      <c r="TZX62" s="33"/>
      <c r="UAF62" s="33"/>
      <c r="UAN62" s="33"/>
      <c r="UAV62" s="33"/>
      <c r="UBD62" s="33"/>
      <c r="UBL62" s="33"/>
      <c r="UBT62" s="33"/>
      <c r="UCB62" s="33"/>
      <c r="UCJ62" s="33"/>
      <c r="UCR62" s="33"/>
      <c r="UCZ62" s="33"/>
      <c r="UDH62" s="33"/>
      <c r="UDP62" s="33"/>
      <c r="UDX62" s="33"/>
      <c r="UEF62" s="33"/>
      <c r="UEN62" s="33"/>
      <c r="UEV62" s="33"/>
      <c r="UFD62" s="33"/>
      <c r="UFL62" s="33"/>
      <c r="UFT62" s="33"/>
      <c r="UGB62" s="33"/>
      <c r="UGJ62" s="33"/>
      <c r="UGR62" s="33"/>
      <c r="UGZ62" s="33"/>
      <c r="UHH62" s="33"/>
      <c r="UHP62" s="33"/>
      <c r="UHX62" s="33"/>
      <c r="UIF62" s="33"/>
      <c r="UIN62" s="33"/>
      <c r="UIV62" s="33"/>
      <c r="UJD62" s="33"/>
      <c r="UJL62" s="33"/>
      <c r="UJT62" s="33"/>
      <c r="UKB62" s="33"/>
      <c r="UKJ62" s="33"/>
      <c r="UKR62" s="33"/>
      <c r="UKZ62" s="33"/>
      <c r="ULH62" s="33"/>
      <c r="ULP62" s="33"/>
      <c r="ULX62" s="33"/>
      <c r="UMF62" s="33"/>
      <c r="UMN62" s="33"/>
      <c r="UMV62" s="33"/>
      <c r="UND62" s="33"/>
      <c r="UNL62" s="33"/>
      <c r="UNT62" s="33"/>
      <c r="UOB62" s="33"/>
      <c r="UOJ62" s="33"/>
      <c r="UOR62" s="33"/>
      <c r="UOZ62" s="33"/>
      <c r="UPH62" s="33"/>
      <c r="UPP62" s="33"/>
      <c r="UPX62" s="33"/>
      <c r="UQF62" s="33"/>
      <c r="UQN62" s="33"/>
      <c r="UQV62" s="33"/>
      <c r="URD62" s="33"/>
      <c r="URL62" s="33"/>
      <c r="URT62" s="33"/>
      <c r="USB62" s="33"/>
      <c r="USJ62" s="33"/>
      <c r="USR62" s="33"/>
      <c r="USZ62" s="33"/>
      <c r="UTH62" s="33"/>
      <c r="UTP62" s="33"/>
      <c r="UTX62" s="33"/>
      <c r="UUF62" s="33"/>
      <c r="UUN62" s="33"/>
      <c r="UUV62" s="33"/>
      <c r="UVD62" s="33"/>
      <c r="UVL62" s="33"/>
      <c r="UVT62" s="33"/>
      <c r="UWB62" s="33"/>
      <c r="UWJ62" s="33"/>
      <c r="UWR62" s="33"/>
      <c r="UWZ62" s="33"/>
      <c r="UXH62" s="33"/>
      <c r="UXP62" s="33"/>
      <c r="UXX62" s="33"/>
      <c r="UYF62" s="33"/>
      <c r="UYN62" s="33"/>
      <c r="UYV62" s="33"/>
      <c r="UZD62" s="33"/>
      <c r="UZL62" s="33"/>
      <c r="UZT62" s="33"/>
      <c r="VAB62" s="33"/>
      <c r="VAJ62" s="33"/>
      <c r="VAR62" s="33"/>
      <c r="VAZ62" s="33"/>
      <c r="VBH62" s="33"/>
      <c r="VBP62" s="33"/>
      <c r="VBX62" s="33"/>
      <c r="VCF62" s="33"/>
      <c r="VCN62" s="33"/>
      <c r="VCV62" s="33"/>
      <c r="VDD62" s="33"/>
      <c r="VDL62" s="33"/>
      <c r="VDT62" s="33"/>
      <c r="VEB62" s="33"/>
      <c r="VEJ62" s="33"/>
      <c r="VER62" s="33"/>
      <c r="VEZ62" s="33"/>
      <c r="VFH62" s="33"/>
      <c r="VFP62" s="33"/>
      <c r="VFX62" s="33"/>
      <c r="VGF62" s="33"/>
      <c r="VGN62" s="33"/>
      <c r="VGV62" s="33"/>
      <c r="VHD62" s="33"/>
      <c r="VHL62" s="33"/>
      <c r="VHT62" s="33"/>
      <c r="VIB62" s="33"/>
      <c r="VIJ62" s="33"/>
      <c r="VIR62" s="33"/>
      <c r="VIZ62" s="33"/>
      <c r="VJH62" s="33"/>
      <c r="VJP62" s="33"/>
      <c r="VJX62" s="33"/>
      <c r="VKF62" s="33"/>
      <c r="VKN62" s="33"/>
      <c r="VKV62" s="33"/>
      <c r="VLD62" s="33"/>
      <c r="VLL62" s="33"/>
      <c r="VLT62" s="33"/>
      <c r="VMB62" s="33"/>
      <c r="VMJ62" s="33"/>
      <c r="VMR62" s="33"/>
      <c r="VMZ62" s="33"/>
      <c r="VNH62" s="33"/>
      <c r="VNP62" s="33"/>
      <c r="VNX62" s="33"/>
      <c r="VOF62" s="33"/>
      <c r="VON62" s="33"/>
      <c r="VOV62" s="33"/>
      <c r="VPD62" s="33"/>
      <c r="VPL62" s="33"/>
      <c r="VPT62" s="33"/>
      <c r="VQB62" s="33"/>
      <c r="VQJ62" s="33"/>
      <c r="VQR62" s="33"/>
      <c r="VQZ62" s="33"/>
      <c r="VRH62" s="33"/>
      <c r="VRP62" s="33"/>
      <c r="VRX62" s="33"/>
      <c r="VSF62" s="33"/>
      <c r="VSN62" s="33"/>
      <c r="VSV62" s="33"/>
      <c r="VTD62" s="33"/>
      <c r="VTL62" s="33"/>
      <c r="VTT62" s="33"/>
      <c r="VUB62" s="33"/>
      <c r="VUJ62" s="33"/>
      <c r="VUR62" s="33"/>
      <c r="VUZ62" s="33"/>
      <c r="VVH62" s="33"/>
      <c r="VVP62" s="33"/>
      <c r="VVX62" s="33"/>
      <c r="VWF62" s="33"/>
      <c r="VWN62" s="33"/>
      <c r="VWV62" s="33"/>
      <c r="VXD62" s="33"/>
      <c r="VXL62" s="33"/>
      <c r="VXT62" s="33"/>
      <c r="VYB62" s="33"/>
      <c r="VYJ62" s="33"/>
      <c r="VYR62" s="33"/>
      <c r="VYZ62" s="33"/>
      <c r="VZH62" s="33"/>
      <c r="VZP62" s="33"/>
      <c r="VZX62" s="33"/>
      <c r="WAF62" s="33"/>
      <c r="WAN62" s="33"/>
      <c r="WAV62" s="33"/>
      <c r="WBD62" s="33"/>
      <c r="WBL62" s="33"/>
      <c r="WBT62" s="33"/>
      <c r="WCB62" s="33"/>
      <c r="WCJ62" s="33"/>
      <c r="WCR62" s="33"/>
      <c r="WCZ62" s="33"/>
      <c r="WDH62" s="33"/>
      <c r="WDP62" s="33"/>
      <c r="WDX62" s="33"/>
      <c r="WEF62" s="33"/>
      <c r="WEN62" s="33"/>
      <c r="WEV62" s="33"/>
      <c r="WFD62" s="33"/>
      <c r="WFL62" s="33"/>
      <c r="WFT62" s="33"/>
      <c r="WGB62" s="33"/>
      <c r="WGJ62" s="33"/>
      <c r="WGR62" s="33"/>
      <c r="WGZ62" s="33"/>
      <c r="WHH62" s="33"/>
      <c r="WHP62" s="33"/>
      <c r="WHX62" s="33"/>
      <c r="WIF62" s="33"/>
      <c r="WIN62" s="33"/>
      <c r="WIV62" s="33"/>
      <c r="WJD62" s="33"/>
      <c r="WJL62" s="33"/>
      <c r="WJT62" s="33"/>
      <c r="WKB62" s="33"/>
      <c r="WKJ62" s="33"/>
      <c r="WKR62" s="33"/>
      <c r="WKZ62" s="33"/>
      <c r="WLH62" s="33"/>
      <c r="WLP62" s="33"/>
      <c r="WLX62" s="33"/>
      <c r="WMF62" s="33"/>
      <c r="WMN62" s="33"/>
      <c r="WMV62" s="33"/>
      <c r="WND62" s="33"/>
      <c r="WNL62" s="33"/>
      <c r="WNT62" s="33"/>
      <c r="WOB62" s="33"/>
      <c r="WOJ62" s="33"/>
      <c r="WOR62" s="33"/>
      <c r="WOZ62" s="33"/>
      <c r="WPH62" s="33"/>
      <c r="WPP62" s="33"/>
      <c r="WPX62" s="33"/>
      <c r="WQF62" s="33"/>
      <c r="WQN62" s="33"/>
      <c r="WQV62" s="33"/>
      <c r="WRD62" s="33"/>
      <c r="WRL62" s="33"/>
      <c r="WRT62" s="33"/>
      <c r="WSB62" s="33"/>
      <c r="WSJ62" s="33"/>
      <c r="WSR62" s="33"/>
      <c r="WSZ62" s="33"/>
      <c r="WTH62" s="33"/>
      <c r="WTP62" s="33"/>
      <c r="WTX62" s="33"/>
      <c r="WUF62" s="33"/>
      <c r="WUN62" s="33"/>
      <c r="WUV62" s="33"/>
      <c r="WVD62" s="33"/>
      <c r="WVL62" s="33"/>
      <c r="WVT62" s="33"/>
      <c r="WWB62" s="33"/>
      <c r="WWJ62" s="33"/>
      <c r="WWR62" s="33"/>
      <c r="WWZ62" s="33"/>
      <c r="WXH62" s="33"/>
      <c r="WXP62" s="33"/>
      <c r="WXX62" s="33"/>
      <c r="WYF62" s="33"/>
      <c r="WYN62" s="33"/>
      <c r="WYV62" s="33"/>
      <c r="WZD62" s="33"/>
      <c r="WZL62" s="33"/>
      <c r="WZT62" s="33"/>
      <c r="XAB62" s="33"/>
      <c r="XAJ62" s="33"/>
      <c r="XAR62" s="33"/>
      <c r="XAZ62" s="33"/>
      <c r="XBH62" s="33"/>
      <c r="XBP62" s="33"/>
      <c r="XBX62" s="33"/>
      <c r="XCF62" s="33"/>
    </row>
    <row r="63" spans="1:1020 1028:2044 2052:3068 3076:4092 4100:5116 5124:6140 6148:7164 7172:8188 8196:9212 9220:10236 10244:11260 11268:12284 12292:13308 13316:14332 14340:15356 15364:16308">
      <c r="A63" s="42"/>
      <c r="B63" s="13"/>
      <c r="C63" s="13"/>
      <c r="D63" s="13"/>
      <c r="E63" s="13"/>
      <c r="F63" s="99"/>
      <c r="G63" s="43"/>
      <c r="H63" s="114"/>
      <c r="I63" s="107"/>
      <c r="J63" s="13"/>
      <c r="K63" s="44"/>
      <c r="L63" s="120"/>
      <c r="M63" s="43"/>
      <c r="N63" s="44"/>
      <c r="O63" s="44"/>
      <c r="P63" s="13"/>
      <c r="Q63" s="16"/>
      <c r="R63" s="127"/>
      <c r="S63" s="127"/>
      <c r="T63" s="13"/>
      <c r="U63" s="13"/>
      <c r="V63" s="10" t="s">
        <v>222</v>
      </c>
      <c r="W63" s="10">
        <v>44187</v>
      </c>
      <c r="X63" s="19">
        <v>12952</v>
      </c>
      <c r="Y63" s="37" t="s">
        <v>249</v>
      </c>
      <c r="Z63" s="24">
        <v>44245</v>
      </c>
      <c r="AA63" s="10">
        <v>44609</v>
      </c>
      <c r="AB63" s="25" t="s">
        <v>100</v>
      </c>
      <c r="AC63" s="25" t="s">
        <v>100</v>
      </c>
      <c r="AD63" s="129">
        <v>0</v>
      </c>
      <c r="AE63" s="129">
        <v>0</v>
      </c>
      <c r="AF63" s="24" t="s">
        <v>100</v>
      </c>
      <c r="AG63" s="26" t="s">
        <v>100</v>
      </c>
      <c r="AH63" s="129">
        <v>0</v>
      </c>
      <c r="AI63" s="143">
        <f t="shared" si="0"/>
        <v>0</v>
      </c>
      <c r="AJ63" s="148">
        <v>282528</v>
      </c>
      <c r="AK63" s="148">
        <v>0</v>
      </c>
      <c r="AL63" s="150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13"/>
      <c r="IB63" s="33"/>
      <c r="IJ63" s="33"/>
      <c r="IR63" s="33"/>
      <c r="IZ63" s="33"/>
      <c r="JH63" s="33"/>
      <c r="JP63" s="33"/>
      <c r="JX63" s="33"/>
      <c r="KF63" s="33"/>
      <c r="KN63" s="33"/>
      <c r="KV63" s="33"/>
      <c r="LD63" s="33"/>
      <c r="LL63" s="33"/>
      <c r="LT63" s="33"/>
      <c r="MB63" s="33"/>
      <c r="MJ63" s="33"/>
      <c r="MR63" s="33"/>
      <c r="MZ63" s="33"/>
      <c r="NH63" s="33"/>
      <c r="NP63" s="33"/>
      <c r="NX63" s="33"/>
      <c r="OF63" s="33"/>
      <c r="ON63" s="33"/>
      <c r="OV63" s="33"/>
      <c r="PD63" s="33"/>
      <c r="PL63" s="33"/>
      <c r="PT63" s="33"/>
      <c r="QB63" s="33"/>
      <c r="QJ63" s="33"/>
      <c r="QR63" s="33"/>
      <c r="QZ63" s="33"/>
      <c r="RH63" s="33"/>
      <c r="RP63" s="33"/>
      <c r="RX63" s="33"/>
      <c r="SF63" s="33"/>
      <c r="SN63" s="33"/>
      <c r="SV63" s="33"/>
      <c r="TD63" s="33"/>
      <c r="TL63" s="33"/>
      <c r="TT63" s="33"/>
      <c r="UB63" s="33"/>
      <c r="UJ63" s="33"/>
      <c r="UR63" s="33"/>
      <c r="UZ63" s="33"/>
      <c r="VH63" s="33"/>
      <c r="VP63" s="33"/>
      <c r="VX63" s="33"/>
      <c r="WF63" s="33"/>
      <c r="WN63" s="33"/>
      <c r="WV63" s="33"/>
      <c r="XD63" s="33"/>
      <c r="XL63" s="33"/>
      <c r="XT63" s="33"/>
      <c r="YB63" s="33"/>
      <c r="YJ63" s="33"/>
      <c r="YR63" s="33"/>
      <c r="YZ63" s="33"/>
      <c r="ZH63" s="33"/>
      <c r="ZP63" s="33"/>
      <c r="ZX63" s="33"/>
      <c r="AAF63" s="33"/>
      <c r="AAN63" s="33"/>
      <c r="AAV63" s="33"/>
      <c r="ABD63" s="33"/>
      <c r="ABL63" s="33"/>
      <c r="ABT63" s="33"/>
      <c r="ACB63" s="33"/>
      <c r="ACJ63" s="33"/>
      <c r="ACR63" s="33"/>
      <c r="ACZ63" s="33"/>
      <c r="ADH63" s="33"/>
      <c r="ADP63" s="33"/>
      <c r="ADX63" s="33"/>
      <c r="AEF63" s="33"/>
      <c r="AEN63" s="33"/>
      <c r="AEV63" s="33"/>
      <c r="AFD63" s="33"/>
      <c r="AFL63" s="33"/>
      <c r="AFT63" s="33"/>
      <c r="AGB63" s="33"/>
      <c r="AGJ63" s="33"/>
      <c r="AGR63" s="33"/>
      <c r="AGZ63" s="33"/>
      <c r="AHH63" s="33"/>
      <c r="AHP63" s="33"/>
      <c r="AHX63" s="33"/>
      <c r="AIF63" s="33"/>
      <c r="AIN63" s="33"/>
      <c r="AIV63" s="33"/>
      <c r="AJD63" s="33"/>
      <c r="AJL63" s="33"/>
      <c r="AJT63" s="33"/>
      <c r="AKB63" s="33"/>
      <c r="AKJ63" s="33"/>
      <c r="AKR63" s="33"/>
      <c r="AKZ63" s="33"/>
      <c r="ALH63" s="33"/>
      <c r="ALP63" s="33"/>
      <c r="ALX63" s="33"/>
      <c r="AMF63" s="33"/>
      <c r="AMN63" s="33"/>
      <c r="AMV63" s="33"/>
      <c r="AND63" s="33"/>
      <c r="ANL63" s="33"/>
      <c r="ANT63" s="33"/>
      <c r="AOB63" s="33"/>
      <c r="AOJ63" s="33"/>
      <c r="AOR63" s="33"/>
      <c r="AOZ63" s="33"/>
      <c r="APH63" s="33"/>
      <c r="APP63" s="33"/>
      <c r="APX63" s="33"/>
      <c r="AQF63" s="33"/>
      <c r="AQN63" s="33"/>
      <c r="AQV63" s="33"/>
      <c r="ARD63" s="33"/>
      <c r="ARL63" s="33"/>
      <c r="ART63" s="33"/>
      <c r="ASB63" s="33"/>
      <c r="ASJ63" s="33"/>
      <c r="ASR63" s="33"/>
      <c r="ASZ63" s="33"/>
      <c r="ATH63" s="33"/>
      <c r="ATP63" s="33"/>
      <c r="ATX63" s="33"/>
      <c r="AUF63" s="33"/>
      <c r="AUN63" s="33"/>
      <c r="AUV63" s="33"/>
      <c r="AVD63" s="33"/>
      <c r="AVL63" s="33"/>
      <c r="AVT63" s="33"/>
      <c r="AWB63" s="33"/>
      <c r="AWJ63" s="33"/>
      <c r="AWR63" s="33"/>
      <c r="AWZ63" s="33"/>
      <c r="AXH63" s="33"/>
      <c r="AXP63" s="33"/>
      <c r="AXX63" s="33"/>
      <c r="AYF63" s="33"/>
      <c r="AYN63" s="33"/>
      <c r="AYV63" s="33"/>
      <c r="AZD63" s="33"/>
      <c r="AZL63" s="33"/>
      <c r="AZT63" s="33"/>
      <c r="BAB63" s="33"/>
      <c r="BAJ63" s="33"/>
      <c r="BAR63" s="33"/>
      <c r="BAZ63" s="33"/>
      <c r="BBH63" s="33"/>
      <c r="BBP63" s="33"/>
      <c r="BBX63" s="33"/>
      <c r="BCF63" s="33"/>
      <c r="BCN63" s="33"/>
      <c r="BCV63" s="33"/>
      <c r="BDD63" s="33"/>
      <c r="BDL63" s="33"/>
      <c r="BDT63" s="33"/>
      <c r="BEB63" s="33"/>
      <c r="BEJ63" s="33"/>
      <c r="BER63" s="33"/>
      <c r="BEZ63" s="33"/>
      <c r="BFH63" s="33"/>
      <c r="BFP63" s="33"/>
      <c r="BFX63" s="33"/>
      <c r="BGF63" s="33"/>
      <c r="BGN63" s="33"/>
      <c r="BGV63" s="33"/>
      <c r="BHD63" s="33"/>
      <c r="BHL63" s="33"/>
      <c r="BHT63" s="33"/>
      <c r="BIB63" s="33"/>
      <c r="BIJ63" s="33"/>
      <c r="BIR63" s="33"/>
      <c r="BIZ63" s="33"/>
      <c r="BJH63" s="33"/>
      <c r="BJP63" s="33"/>
      <c r="BJX63" s="33"/>
      <c r="BKF63" s="33"/>
      <c r="BKN63" s="33"/>
      <c r="BKV63" s="33"/>
      <c r="BLD63" s="33"/>
      <c r="BLL63" s="33"/>
      <c r="BLT63" s="33"/>
      <c r="BMB63" s="33"/>
      <c r="BMJ63" s="33"/>
      <c r="BMR63" s="33"/>
      <c r="BMZ63" s="33"/>
      <c r="BNH63" s="33"/>
      <c r="BNP63" s="33"/>
      <c r="BNX63" s="33"/>
      <c r="BOF63" s="33"/>
      <c r="BON63" s="33"/>
      <c r="BOV63" s="33"/>
      <c r="BPD63" s="33"/>
      <c r="BPL63" s="33"/>
      <c r="BPT63" s="33"/>
      <c r="BQB63" s="33"/>
      <c r="BQJ63" s="33"/>
      <c r="BQR63" s="33"/>
      <c r="BQZ63" s="33"/>
      <c r="BRH63" s="33"/>
      <c r="BRP63" s="33"/>
      <c r="BRX63" s="33"/>
      <c r="BSF63" s="33"/>
      <c r="BSN63" s="33"/>
      <c r="BSV63" s="33"/>
      <c r="BTD63" s="33"/>
      <c r="BTL63" s="33"/>
      <c r="BTT63" s="33"/>
      <c r="BUB63" s="33"/>
      <c r="BUJ63" s="33"/>
      <c r="BUR63" s="33"/>
      <c r="BUZ63" s="33"/>
      <c r="BVH63" s="33"/>
      <c r="BVP63" s="33"/>
      <c r="BVX63" s="33"/>
      <c r="BWF63" s="33"/>
      <c r="BWN63" s="33"/>
      <c r="BWV63" s="33"/>
      <c r="BXD63" s="33"/>
      <c r="BXL63" s="33"/>
      <c r="BXT63" s="33"/>
      <c r="BYB63" s="33"/>
      <c r="BYJ63" s="33"/>
      <c r="BYR63" s="33"/>
      <c r="BYZ63" s="33"/>
      <c r="BZH63" s="33"/>
      <c r="BZP63" s="33"/>
      <c r="BZX63" s="33"/>
      <c r="CAF63" s="33"/>
      <c r="CAN63" s="33"/>
      <c r="CAV63" s="33"/>
      <c r="CBD63" s="33"/>
      <c r="CBL63" s="33"/>
      <c r="CBT63" s="33"/>
      <c r="CCB63" s="33"/>
      <c r="CCJ63" s="33"/>
      <c r="CCR63" s="33"/>
      <c r="CCZ63" s="33"/>
      <c r="CDH63" s="33"/>
      <c r="CDP63" s="33"/>
      <c r="CDX63" s="33"/>
      <c r="CEF63" s="33"/>
      <c r="CEN63" s="33"/>
      <c r="CEV63" s="33"/>
      <c r="CFD63" s="33"/>
      <c r="CFL63" s="33"/>
      <c r="CFT63" s="33"/>
      <c r="CGB63" s="33"/>
      <c r="CGJ63" s="33"/>
      <c r="CGR63" s="33"/>
      <c r="CGZ63" s="33"/>
      <c r="CHH63" s="33"/>
      <c r="CHP63" s="33"/>
      <c r="CHX63" s="33"/>
      <c r="CIF63" s="33"/>
      <c r="CIN63" s="33"/>
      <c r="CIV63" s="33"/>
      <c r="CJD63" s="33"/>
      <c r="CJL63" s="33"/>
      <c r="CJT63" s="33"/>
      <c r="CKB63" s="33"/>
      <c r="CKJ63" s="33"/>
      <c r="CKR63" s="33"/>
      <c r="CKZ63" s="33"/>
      <c r="CLH63" s="33"/>
      <c r="CLP63" s="33"/>
      <c r="CLX63" s="33"/>
      <c r="CMF63" s="33"/>
      <c r="CMN63" s="33"/>
      <c r="CMV63" s="33"/>
      <c r="CND63" s="33"/>
      <c r="CNL63" s="33"/>
      <c r="CNT63" s="33"/>
      <c r="COB63" s="33"/>
      <c r="COJ63" s="33"/>
      <c r="COR63" s="33"/>
      <c r="COZ63" s="33"/>
      <c r="CPH63" s="33"/>
      <c r="CPP63" s="33"/>
      <c r="CPX63" s="33"/>
      <c r="CQF63" s="33"/>
      <c r="CQN63" s="33"/>
      <c r="CQV63" s="33"/>
      <c r="CRD63" s="33"/>
      <c r="CRL63" s="33"/>
      <c r="CRT63" s="33"/>
      <c r="CSB63" s="33"/>
      <c r="CSJ63" s="33"/>
      <c r="CSR63" s="33"/>
      <c r="CSZ63" s="33"/>
      <c r="CTH63" s="33"/>
      <c r="CTP63" s="33"/>
      <c r="CTX63" s="33"/>
      <c r="CUF63" s="33"/>
      <c r="CUN63" s="33"/>
      <c r="CUV63" s="33"/>
      <c r="CVD63" s="33"/>
      <c r="CVL63" s="33"/>
      <c r="CVT63" s="33"/>
      <c r="CWB63" s="33"/>
      <c r="CWJ63" s="33"/>
      <c r="CWR63" s="33"/>
      <c r="CWZ63" s="33"/>
      <c r="CXH63" s="33"/>
      <c r="CXP63" s="33"/>
      <c r="CXX63" s="33"/>
      <c r="CYF63" s="33"/>
      <c r="CYN63" s="33"/>
      <c r="CYV63" s="33"/>
      <c r="CZD63" s="33"/>
      <c r="CZL63" s="33"/>
      <c r="CZT63" s="33"/>
      <c r="DAB63" s="33"/>
      <c r="DAJ63" s="33"/>
      <c r="DAR63" s="33"/>
      <c r="DAZ63" s="33"/>
      <c r="DBH63" s="33"/>
      <c r="DBP63" s="33"/>
      <c r="DBX63" s="33"/>
      <c r="DCF63" s="33"/>
      <c r="DCN63" s="33"/>
      <c r="DCV63" s="33"/>
      <c r="DDD63" s="33"/>
      <c r="DDL63" s="33"/>
      <c r="DDT63" s="33"/>
      <c r="DEB63" s="33"/>
      <c r="DEJ63" s="33"/>
      <c r="DER63" s="33"/>
      <c r="DEZ63" s="33"/>
      <c r="DFH63" s="33"/>
      <c r="DFP63" s="33"/>
      <c r="DFX63" s="33"/>
      <c r="DGF63" s="33"/>
      <c r="DGN63" s="33"/>
      <c r="DGV63" s="33"/>
      <c r="DHD63" s="33"/>
      <c r="DHL63" s="33"/>
      <c r="DHT63" s="33"/>
      <c r="DIB63" s="33"/>
      <c r="DIJ63" s="33"/>
      <c r="DIR63" s="33"/>
      <c r="DIZ63" s="33"/>
      <c r="DJH63" s="33"/>
      <c r="DJP63" s="33"/>
      <c r="DJX63" s="33"/>
      <c r="DKF63" s="33"/>
      <c r="DKN63" s="33"/>
      <c r="DKV63" s="33"/>
      <c r="DLD63" s="33"/>
      <c r="DLL63" s="33"/>
      <c r="DLT63" s="33"/>
      <c r="DMB63" s="33"/>
      <c r="DMJ63" s="33"/>
      <c r="DMR63" s="33"/>
      <c r="DMZ63" s="33"/>
      <c r="DNH63" s="33"/>
      <c r="DNP63" s="33"/>
      <c r="DNX63" s="33"/>
      <c r="DOF63" s="33"/>
      <c r="DON63" s="33"/>
      <c r="DOV63" s="33"/>
      <c r="DPD63" s="33"/>
      <c r="DPL63" s="33"/>
      <c r="DPT63" s="33"/>
      <c r="DQB63" s="33"/>
      <c r="DQJ63" s="33"/>
      <c r="DQR63" s="33"/>
      <c r="DQZ63" s="33"/>
      <c r="DRH63" s="33"/>
      <c r="DRP63" s="33"/>
      <c r="DRX63" s="33"/>
      <c r="DSF63" s="33"/>
      <c r="DSN63" s="33"/>
      <c r="DSV63" s="33"/>
      <c r="DTD63" s="33"/>
      <c r="DTL63" s="33"/>
      <c r="DTT63" s="33"/>
      <c r="DUB63" s="33"/>
      <c r="DUJ63" s="33"/>
      <c r="DUR63" s="33"/>
      <c r="DUZ63" s="33"/>
      <c r="DVH63" s="33"/>
      <c r="DVP63" s="33"/>
      <c r="DVX63" s="33"/>
      <c r="DWF63" s="33"/>
      <c r="DWN63" s="33"/>
      <c r="DWV63" s="33"/>
      <c r="DXD63" s="33"/>
      <c r="DXL63" s="33"/>
      <c r="DXT63" s="33"/>
      <c r="DYB63" s="33"/>
      <c r="DYJ63" s="33"/>
      <c r="DYR63" s="33"/>
      <c r="DYZ63" s="33"/>
      <c r="DZH63" s="33"/>
      <c r="DZP63" s="33"/>
      <c r="DZX63" s="33"/>
      <c r="EAF63" s="33"/>
      <c r="EAN63" s="33"/>
      <c r="EAV63" s="33"/>
      <c r="EBD63" s="33"/>
      <c r="EBL63" s="33"/>
      <c r="EBT63" s="33"/>
      <c r="ECB63" s="33"/>
      <c r="ECJ63" s="33"/>
      <c r="ECR63" s="33"/>
      <c r="ECZ63" s="33"/>
      <c r="EDH63" s="33"/>
      <c r="EDP63" s="33"/>
      <c r="EDX63" s="33"/>
      <c r="EEF63" s="33"/>
      <c r="EEN63" s="33"/>
      <c r="EEV63" s="33"/>
      <c r="EFD63" s="33"/>
      <c r="EFL63" s="33"/>
      <c r="EFT63" s="33"/>
      <c r="EGB63" s="33"/>
      <c r="EGJ63" s="33"/>
      <c r="EGR63" s="33"/>
      <c r="EGZ63" s="33"/>
      <c r="EHH63" s="33"/>
      <c r="EHP63" s="33"/>
      <c r="EHX63" s="33"/>
      <c r="EIF63" s="33"/>
      <c r="EIN63" s="33"/>
      <c r="EIV63" s="33"/>
      <c r="EJD63" s="33"/>
      <c r="EJL63" s="33"/>
      <c r="EJT63" s="33"/>
      <c r="EKB63" s="33"/>
      <c r="EKJ63" s="33"/>
      <c r="EKR63" s="33"/>
      <c r="EKZ63" s="33"/>
      <c r="ELH63" s="33"/>
      <c r="ELP63" s="33"/>
      <c r="ELX63" s="33"/>
      <c r="EMF63" s="33"/>
      <c r="EMN63" s="33"/>
      <c r="EMV63" s="33"/>
      <c r="END63" s="33"/>
      <c r="ENL63" s="33"/>
      <c r="ENT63" s="33"/>
      <c r="EOB63" s="33"/>
      <c r="EOJ63" s="33"/>
      <c r="EOR63" s="33"/>
      <c r="EOZ63" s="33"/>
      <c r="EPH63" s="33"/>
      <c r="EPP63" s="33"/>
      <c r="EPX63" s="33"/>
      <c r="EQF63" s="33"/>
      <c r="EQN63" s="33"/>
      <c r="EQV63" s="33"/>
      <c r="ERD63" s="33"/>
      <c r="ERL63" s="33"/>
      <c r="ERT63" s="33"/>
      <c r="ESB63" s="33"/>
      <c r="ESJ63" s="33"/>
      <c r="ESR63" s="33"/>
      <c r="ESZ63" s="33"/>
      <c r="ETH63" s="33"/>
      <c r="ETP63" s="33"/>
      <c r="ETX63" s="33"/>
      <c r="EUF63" s="33"/>
      <c r="EUN63" s="33"/>
      <c r="EUV63" s="33"/>
      <c r="EVD63" s="33"/>
      <c r="EVL63" s="33"/>
      <c r="EVT63" s="33"/>
      <c r="EWB63" s="33"/>
      <c r="EWJ63" s="33"/>
      <c r="EWR63" s="33"/>
      <c r="EWZ63" s="33"/>
      <c r="EXH63" s="33"/>
      <c r="EXP63" s="33"/>
      <c r="EXX63" s="33"/>
      <c r="EYF63" s="33"/>
      <c r="EYN63" s="33"/>
      <c r="EYV63" s="33"/>
      <c r="EZD63" s="33"/>
      <c r="EZL63" s="33"/>
      <c r="EZT63" s="33"/>
      <c r="FAB63" s="33"/>
      <c r="FAJ63" s="33"/>
      <c r="FAR63" s="33"/>
      <c r="FAZ63" s="33"/>
      <c r="FBH63" s="33"/>
      <c r="FBP63" s="33"/>
      <c r="FBX63" s="33"/>
      <c r="FCF63" s="33"/>
      <c r="FCN63" s="33"/>
      <c r="FCV63" s="33"/>
      <c r="FDD63" s="33"/>
      <c r="FDL63" s="33"/>
      <c r="FDT63" s="33"/>
      <c r="FEB63" s="33"/>
      <c r="FEJ63" s="33"/>
      <c r="FER63" s="33"/>
      <c r="FEZ63" s="33"/>
      <c r="FFH63" s="33"/>
      <c r="FFP63" s="33"/>
      <c r="FFX63" s="33"/>
      <c r="FGF63" s="33"/>
      <c r="FGN63" s="33"/>
      <c r="FGV63" s="33"/>
      <c r="FHD63" s="33"/>
      <c r="FHL63" s="33"/>
      <c r="FHT63" s="33"/>
      <c r="FIB63" s="33"/>
      <c r="FIJ63" s="33"/>
      <c r="FIR63" s="33"/>
      <c r="FIZ63" s="33"/>
      <c r="FJH63" s="33"/>
      <c r="FJP63" s="33"/>
      <c r="FJX63" s="33"/>
      <c r="FKF63" s="33"/>
      <c r="FKN63" s="33"/>
      <c r="FKV63" s="33"/>
      <c r="FLD63" s="33"/>
      <c r="FLL63" s="33"/>
      <c r="FLT63" s="33"/>
      <c r="FMB63" s="33"/>
      <c r="FMJ63" s="33"/>
      <c r="FMR63" s="33"/>
      <c r="FMZ63" s="33"/>
      <c r="FNH63" s="33"/>
      <c r="FNP63" s="33"/>
      <c r="FNX63" s="33"/>
      <c r="FOF63" s="33"/>
      <c r="FON63" s="33"/>
      <c r="FOV63" s="33"/>
      <c r="FPD63" s="33"/>
      <c r="FPL63" s="33"/>
      <c r="FPT63" s="33"/>
      <c r="FQB63" s="33"/>
      <c r="FQJ63" s="33"/>
      <c r="FQR63" s="33"/>
      <c r="FQZ63" s="33"/>
      <c r="FRH63" s="33"/>
      <c r="FRP63" s="33"/>
      <c r="FRX63" s="33"/>
      <c r="FSF63" s="33"/>
      <c r="FSN63" s="33"/>
      <c r="FSV63" s="33"/>
      <c r="FTD63" s="33"/>
      <c r="FTL63" s="33"/>
      <c r="FTT63" s="33"/>
      <c r="FUB63" s="33"/>
      <c r="FUJ63" s="33"/>
      <c r="FUR63" s="33"/>
      <c r="FUZ63" s="33"/>
      <c r="FVH63" s="33"/>
      <c r="FVP63" s="33"/>
      <c r="FVX63" s="33"/>
      <c r="FWF63" s="33"/>
      <c r="FWN63" s="33"/>
      <c r="FWV63" s="33"/>
      <c r="FXD63" s="33"/>
      <c r="FXL63" s="33"/>
      <c r="FXT63" s="33"/>
      <c r="FYB63" s="33"/>
      <c r="FYJ63" s="33"/>
      <c r="FYR63" s="33"/>
      <c r="FYZ63" s="33"/>
      <c r="FZH63" s="33"/>
      <c r="FZP63" s="33"/>
      <c r="FZX63" s="33"/>
      <c r="GAF63" s="33"/>
      <c r="GAN63" s="33"/>
      <c r="GAV63" s="33"/>
      <c r="GBD63" s="33"/>
      <c r="GBL63" s="33"/>
      <c r="GBT63" s="33"/>
      <c r="GCB63" s="33"/>
      <c r="GCJ63" s="33"/>
      <c r="GCR63" s="33"/>
      <c r="GCZ63" s="33"/>
      <c r="GDH63" s="33"/>
      <c r="GDP63" s="33"/>
      <c r="GDX63" s="33"/>
      <c r="GEF63" s="33"/>
      <c r="GEN63" s="33"/>
      <c r="GEV63" s="33"/>
      <c r="GFD63" s="33"/>
      <c r="GFL63" s="33"/>
      <c r="GFT63" s="33"/>
      <c r="GGB63" s="33"/>
      <c r="GGJ63" s="33"/>
      <c r="GGR63" s="33"/>
      <c r="GGZ63" s="33"/>
      <c r="GHH63" s="33"/>
      <c r="GHP63" s="33"/>
      <c r="GHX63" s="33"/>
      <c r="GIF63" s="33"/>
      <c r="GIN63" s="33"/>
      <c r="GIV63" s="33"/>
      <c r="GJD63" s="33"/>
      <c r="GJL63" s="33"/>
      <c r="GJT63" s="33"/>
      <c r="GKB63" s="33"/>
      <c r="GKJ63" s="33"/>
      <c r="GKR63" s="33"/>
      <c r="GKZ63" s="33"/>
      <c r="GLH63" s="33"/>
      <c r="GLP63" s="33"/>
      <c r="GLX63" s="33"/>
      <c r="GMF63" s="33"/>
      <c r="GMN63" s="33"/>
      <c r="GMV63" s="33"/>
      <c r="GND63" s="33"/>
      <c r="GNL63" s="33"/>
      <c r="GNT63" s="33"/>
      <c r="GOB63" s="33"/>
      <c r="GOJ63" s="33"/>
      <c r="GOR63" s="33"/>
      <c r="GOZ63" s="33"/>
      <c r="GPH63" s="33"/>
      <c r="GPP63" s="33"/>
      <c r="GPX63" s="33"/>
      <c r="GQF63" s="33"/>
      <c r="GQN63" s="33"/>
      <c r="GQV63" s="33"/>
      <c r="GRD63" s="33"/>
      <c r="GRL63" s="33"/>
      <c r="GRT63" s="33"/>
      <c r="GSB63" s="33"/>
      <c r="GSJ63" s="33"/>
      <c r="GSR63" s="33"/>
      <c r="GSZ63" s="33"/>
      <c r="GTH63" s="33"/>
      <c r="GTP63" s="33"/>
      <c r="GTX63" s="33"/>
      <c r="GUF63" s="33"/>
      <c r="GUN63" s="33"/>
      <c r="GUV63" s="33"/>
      <c r="GVD63" s="33"/>
      <c r="GVL63" s="33"/>
      <c r="GVT63" s="33"/>
      <c r="GWB63" s="33"/>
      <c r="GWJ63" s="33"/>
      <c r="GWR63" s="33"/>
      <c r="GWZ63" s="33"/>
      <c r="GXH63" s="33"/>
      <c r="GXP63" s="33"/>
      <c r="GXX63" s="33"/>
      <c r="GYF63" s="33"/>
      <c r="GYN63" s="33"/>
      <c r="GYV63" s="33"/>
      <c r="GZD63" s="33"/>
      <c r="GZL63" s="33"/>
      <c r="GZT63" s="33"/>
      <c r="HAB63" s="33"/>
      <c r="HAJ63" s="33"/>
      <c r="HAR63" s="33"/>
      <c r="HAZ63" s="33"/>
      <c r="HBH63" s="33"/>
      <c r="HBP63" s="33"/>
      <c r="HBX63" s="33"/>
      <c r="HCF63" s="33"/>
      <c r="HCN63" s="33"/>
      <c r="HCV63" s="33"/>
      <c r="HDD63" s="33"/>
      <c r="HDL63" s="33"/>
      <c r="HDT63" s="33"/>
      <c r="HEB63" s="33"/>
      <c r="HEJ63" s="33"/>
      <c r="HER63" s="33"/>
      <c r="HEZ63" s="33"/>
      <c r="HFH63" s="33"/>
      <c r="HFP63" s="33"/>
      <c r="HFX63" s="33"/>
      <c r="HGF63" s="33"/>
      <c r="HGN63" s="33"/>
      <c r="HGV63" s="33"/>
      <c r="HHD63" s="33"/>
      <c r="HHL63" s="33"/>
      <c r="HHT63" s="33"/>
      <c r="HIB63" s="33"/>
      <c r="HIJ63" s="33"/>
      <c r="HIR63" s="33"/>
      <c r="HIZ63" s="33"/>
      <c r="HJH63" s="33"/>
      <c r="HJP63" s="33"/>
      <c r="HJX63" s="33"/>
      <c r="HKF63" s="33"/>
      <c r="HKN63" s="33"/>
      <c r="HKV63" s="33"/>
      <c r="HLD63" s="33"/>
      <c r="HLL63" s="33"/>
      <c r="HLT63" s="33"/>
      <c r="HMB63" s="33"/>
      <c r="HMJ63" s="33"/>
      <c r="HMR63" s="33"/>
      <c r="HMZ63" s="33"/>
      <c r="HNH63" s="33"/>
      <c r="HNP63" s="33"/>
      <c r="HNX63" s="33"/>
      <c r="HOF63" s="33"/>
      <c r="HON63" s="33"/>
      <c r="HOV63" s="33"/>
      <c r="HPD63" s="33"/>
      <c r="HPL63" s="33"/>
      <c r="HPT63" s="33"/>
      <c r="HQB63" s="33"/>
      <c r="HQJ63" s="33"/>
      <c r="HQR63" s="33"/>
      <c r="HQZ63" s="33"/>
      <c r="HRH63" s="33"/>
      <c r="HRP63" s="33"/>
      <c r="HRX63" s="33"/>
      <c r="HSF63" s="33"/>
      <c r="HSN63" s="33"/>
      <c r="HSV63" s="33"/>
      <c r="HTD63" s="33"/>
      <c r="HTL63" s="33"/>
      <c r="HTT63" s="33"/>
      <c r="HUB63" s="33"/>
      <c r="HUJ63" s="33"/>
      <c r="HUR63" s="33"/>
      <c r="HUZ63" s="33"/>
      <c r="HVH63" s="33"/>
      <c r="HVP63" s="33"/>
      <c r="HVX63" s="33"/>
      <c r="HWF63" s="33"/>
      <c r="HWN63" s="33"/>
      <c r="HWV63" s="33"/>
      <c r="HXD63" s="33"/>
      <c r="HXL63" s="33"/>
      <c r="HXT63" s="33"/>
      <c r="HYB63" s="33"/>
      <c r="HYJ63" s="33"/>
      <c r="HYR63" s="33"/>
      <c r="HYZ63" s="33"/>
      <c r="HZH63" s="33"/>
      <c r="HZP63" s="33"/>
      <c r="HZX63" s="33"/>
      <c r="IAF63" s="33"/>
      <c r="IAN63" s="33"/>
      <c r="IAV63" s="33"/>
      <c r="IBD63" s="33"/>
      <c r="IBL63" s="33"/>
      <c r="IBT63" s="33"/>
      <c r="ICB63" s="33"/>
      <c r="ICJ63" s="33"/>
      <c r="ICR63" s="33"/>
      <c r="ICZ63" s="33"/>
      <c r="IDH63" s="33"/>
      <c r="IDP63" s="33"/>
      <c r="IDX63" s="33"/>
      <c r="IEF63" s="33"/>
      <c r="IEN63" s="33"/>
      <c r="IEV63" s="33"/>
      <c r="IFD63" s="33"/>
      <c r="IFL63" s="33"/>
      <c r="IFT63" s="33"/>
      <c r="IGB63" s="33"/>
      <c r="IGJ63" s="33"/>
      <c r="IGR63" s="33"/>
      <c r="IGZ63" s="33"/>
      <c r="IHH63" s="33"/>
      <c r="IHP63" s="33"/>
      <c r="IHX63" s="33"/>
      <c r="IIF63" s="33"/>
      <c r="IIN63" s="33"/>
      <c r="IIV63" s="33"/>
      <c r="IJD63" s="33"/>
      <c r="IJL63" s="33"/>
      <c r="IJT63" s="33"/>
      <c r="IKB63" s="33"/>
      <c r="IKJ63" s="33"/>
      <c r="IKR63" s="33"/>
      <c r="IKZ63" s="33"/>
      <c r="ILH63" s="33"/>
      <c r="ILP63" s="33"/>
      <c r="ILX63" s="33"/>
      <c r="IMF63" s="33"/>
      <c r="IMN63" s="33"/>
      <c r="IMV63" s="33"/>
      <c r="IND63" s="33"/>
      <c r="INL63" s="33"/>
      <c r="INT63" s="33"/>
      <c r="IOB63" s="33"/>
      <c r="IOJ63" s="33"/>
      <c r="IOR63" s="33"/>
      <c r="IOZ63" s="33"/>
      <c r="IPH63" s="33"/>
      <c r="IPP63" s="33"/>
      <c r="IPX63" s="33"/>
      <c r="IQF63" s="33"/>
      <c r="IQN63" s="33"/>
      <c r="IQV63" s="33"/>
      <c r="IRD63" s="33"/>
      <c r="IRL63" s="33"/>
      <c r="IRT63" s="33"/>
      <c r="ISB63" s="33"/>
      <c r="ISJ63" s="33"/>
      <c r="ISR63" s="33"/>
      <c r="ISZ63" s="33"/>
      <c r="ITH63" s="33"/>
      <c r="ITP63" s="33"/>
      <c r="ITX63" s="33"/>
      <c r="IUF63" s="33"/>
      <c r="IUN63" s="33"/>
      <c r="IUV63" s="33"/>
      <c r="IVD63" s="33"/>
      <c r="IVL63" s="33"/>
      <c r="IVT63" s="33"/>
      <c r="IWB63" s="33"/>
      <c r="IWJ63" s="33"/>
      <c r="IWR63" s="33"/>
      <c r="IWZ63" s="33"/>
      <c r="IXH63" s="33"/>
      <c r="IXP63" s="33"/>
      <c r="IXX63" s="33"/>
      <c r="IYF63" s="33"/>
      <c r="IYN63" s="33"/>
      <c r="IYV63" s="33"/>
      <c r="IZD63" s="33"/>
      <c r="IZL63" s="33"/>
      <c r="IZT63" s="33"/>
      <c r="JAB63" s="33"/>
      <c r="JAJ63" s="33"/>
      <c r="JAR63" s="33"/>
      <c r="JAZ63" s="33"/>
      <c r="JBH63" s="33"/>
      <c r="JBP63" s="33"/>
      <c r="JBX63" s="33"/>
      <c r="JCF63" s="33"/>
      <c r="JCN63" s="33"/>
      <c r="JCV63" s="33"/>
      <c r="JDD63" s="33"/>
      <c r="JDL63" s="33"/>
      <c r="JDT63" s="33"/>
      <c r="JEB63" s="33"/>
      <c r="JEJ63" s="33"/>
      <c r="JER63" s="33"/>
      <c r="JEZ63" s="33"/>
      <c r="JFH63" s="33"/>
      <c r="JFP63" s="33"/>
      <c r="JFX63" s="33"/>
      <c r="JGF63" s="33"/>
      <c r="JGN63" s="33"/>
      <c r="JGV63" s="33"/>
      <c r="JHD63" s="33"/>
      <c r="JHL63" s="33"/>
      <c r="JHT63" s="33"/>
      <c r="JIB63" s="33"/>
      <c r="JIJ63" s="33"/>
      <c r="JIR63" s="33"/>
      <c r="JIZ63" s="33"/>
      <c r="JJH63" s="33"/>
      <c r="JJP63" s="33"/>
      <c r="JJX63" s="33"/>
      <c r="JKF63" s="33"/>
      <c r="JKN63" s="33"/>
      <c r="JKV63" s="33"/>
      <c r="JLD63" s="33"/>
      <c r="JLL63" s="33"/>
      <c r="JLT63" s="33"/>
      <c r="JMB63" s="33"/>
      <c r="JMJ63" s="33"/>
      <c r="JMR63" s="33"/>
      <c r="JMZ63" s="33"/>
      <c r="JNH63" s="33"/>
      <c r="JNP63" s="33"/>
      <c r="JNX63" s="33"/>
      <c r="JOF63" s="33"/>
      <c r="JON63" s="33"/>
      <c r="JOV63" s="33"/>
      <c r="JPD63" s="33"/>
      <c r="JPL63" s="33"/>
      <c r="JPT63" s="33"/>
      <c r="JQB63" s="33"/>
      <c r="JQJ63" s="33"/>
      <c r="JQR63" s="33"/>
      <c r="JQZ63" s="33"/>
      <c r="JRH63" s="33"/>
      <c r="JRP63" s="33"/>
      <c r="JRX63" s="33"/>
      <c r="JSF63" s="33"/>
      <c r="JSN63" s="33"/>
      <c r="JSV63" s="33"/>
      <c r="JTD63" s="33"/>
      <c r="JTL63" s="33"/>
      <c r="JTT63" s="33"/>
      <c r="JUB63" s="33"/>
      <c r="JUJ63" s="33"/>
      <c r="JUR63" s="33"/>
      <c r="JUZ63" s="33"/>
      <c r="JVH63" s="33"/>
      <c r="JVP63" s="33"/>
      <c r="JVX63" s="33"/>
      <c r="JWF63" s="33"/>
      <c r="JWN63" s="33"/>
      <c r="JWV63" s="33"/>
      <c r="JXD63" s="33"/>
      <c r="JXL63" s="33"/>
      <c r="JXT63" s="33"/>
      <c r="JYB63" s="33"/>
      <c r="JYJ63" s="33"/>
      <c r="JYR63" s="33"/>
      <c r="JYZ63" s="33"/>
      <c r="JZH63" s="33"/>
      <c r="JZP63" s="33"/>
      <c r="JZX63" s="33"/>
      <c r="KAF63" s="33"/>
      <c r="KAN63" s="33"/>
      <c r="KAV63" s="33"/>
      <c r="KBD63" s="33"/>
      <c r="KBL63" s="33"/>
      <c r="KBT63" s="33"/>
      <c r="KCB63" s="33"/>
      <c r="KCJ63" s="33"/>
      <c r="KCR63" s="33"/>
      <c r="KCZ63" s="33"/>
      <c r="KDH63" s="33"/>
      <c r="KDP63" s="33"/>
      <c r="KDX63" s="33"/>
      <c r="KEF63" s="33"/>
      <c r="KEN63" s="33"/>
      <c r="KEV63" s="33"/>
      <c r="KFD63" s="33"/>
      <c r="KFL63" s="33"/>
      <c r="KFT63" s="33"/>
      <c r="KGB63" s="33"/>
      <c r="KGJ63" s="33"/>
      <c r="KGR63" s="33"/>
      <c r="KGZ63" s="33"/>
      <c r="KHH63" s="33"/>
      <c r="KHP63" s="33"/>
      <c r="KHX63" s="33"/>
      <c r="KIF63" s="33"/>
      <c r="KIN63" s="33"/>
      <c r="KIV63" s="33"/>
      <c r="KJD63" s="33"/>
      <c r="KJL63" s="33"/>
      <c r="KJT63" s="33"/>
      <c r="KKB63" s="33"/>
      <c r="KKJ63" s="33"/>
      <c r="KKR63" s="33"/>
      <c r="KKZ63" s="33"/>
      <c r="KLH63" s="33"/>
      <c r="KLP63" s="33"/>
      <c r="KLX63" s="33"/>
      <c r="KMF63" s="33"/>
      <c r="KMN63" s="33"/>
      <c r="KMV63" s="33"/>
      <c r="KND63" s="33"/>
      <c r="KNL63" s="33"/>
      <c r="KNT63" s="33"/>
      <c r="KOB63" s="33"/>
      <c r="KOJ63" s="33"/>
      <c r="KOR63" s="33"/>
      <c r="KOZ63" s="33"/>
      <c r="KPH63" s="33"/>
      <c r="KPP63" s="33"/>
      <c r="KPX63" s="33"/>
      <c r="KQF63" s="33"/>
      <c r="KQN63" s="33"/>
      <c r="KQV63" s="33"/>
      <c r="KRD63" s="33"/>
      <c r="KRL63" s="33"/>
      <c r="KRT63" s="33"/>
      <c r="KSB63" s="33"/>
      <c r="KSJ63" s="33"/>
      <c r="KSR63" s="33"/>
      <c r="KSZ63" s="33"/>
      <c r="KTH63" s="33"/>
      <c r="KTP63" s="33"/>
      <c r="KTX63" s="33"/>
      <c r="KUF63" s="33"/>
      <c r="KUN63" s="33"/>
      <c r="KUV63" s="33"/>
      <c r="KVD63" s="33"/>
      <c r="KVL63" s="33"/>
      <c r="KVT63" s="33"/>
      <c r="KWB63" s="33"/>
      <c r="KWJ63" s="33"/>
      <c r="KWR63" s="33"/>
      <c r="KWZ63" s="33"/>
      <c r="KXH63" s="33"/>
      <c r="KXP63" s="33"/>
      <c r="KXX63" s="33"/>
      <c r="KYF63" s="33"/>
      <c r="KYN63" s="33"/>
      <c r="KYV63" s="33"/>
      <c r="KZD63" s="33"/>
      <c r="KZL63" s="33"/>
      <c r="KZT63" s="33"/>
      <c r="LAB63" s="33"/>
      <c r="LAJ63" s="33"/>
      <c r="LAR63" s="33"/>
      <c r="LAZ63" s="33"/>
      <c r="LBH63" s="33"/>
      <c r="LBP63" s="33"/>
      <c r="LBX63" s="33"/>
      <c r="LCF63" s="33"/>
      <c r="LCN63" s="33"/>
      <c r="LCV63" s="33"/>
      <c r="LDD63" s="33"/>
      <c r="LDL63" s="33"/>
      <c r="LDT63" s="33"/>
      <c r="LEB63" s="33"/>
      <c r="LEJ63" s="33"/>
      <c r="LER63" s="33"/>
      <c r="LEZ63" s="33"/>
      <c r="LFH63" s="33"/>
      <c r="LFP63" s="33"/>
      <c r="LFX63" s="33"/>
      <c r="LGF63" s="33"/>
      <c r="LGN63" s="33"/>
      <c r="LGV63" s="33"/>
      <c r="LHD63" s="33"/>
      <c r="LHL63" s="33"/>
      <c r="LHT63" s="33"/>
      <c r="LIB63" s="33"/>
      <c r="LIJ63" s="33"/>
      <c r="LIR63" s="33"/>
      <c r="LIZ63" s="33"/>
      <c r="LJH63" s="33"/>
      <c r="LJP63" s="33"/>
      <c r="LJX63" s="33"/>
      <c r="LKF63" s="33"/>
      <c r="LKN63" s="33"/>
      <c r="LKV63" s="33"/>
      <c r="LLD63" s="33"/>
      <c r="LLL63" s="33"/>
      <c r="LLT63" s="33"/>
      <c r="LMB63" s="33"/>
      <c r="LMJ63" s="33"/>
      <c r="LMR63" s="33"/>
      <c r="LMZ63" s="33"/>
      <c r="LNH63" s="33"/>
      <c r="LNP63" s="33"/>
      <c r="LNX63" s="33"/>
      <c r="LOF63" s="33"/>
      <c r="LON63" s="33"/>
      <c r="LOV63" s="33"/>
      <c r="LPD63" s="33"/>
      <c r="LPL63" s="33"/>
      <c r="LPT63" s="33"/>
      <c r="LQB63" s="33"/>
      <c r="LQJ63" s="33"/>
      <c r="LQR63" s="33"/>
      <c r="LQZ63" s="33"/>
      <c r="LRH63" s="33"/>
      <c r="LRP63" s="33"/>
      <c r="LRX63" s="33"/>
      <c r="LSF63" s="33"/>
      <c r="LSN63" s="33"/>
      <c r="LSV63" s="33"/>
      <c r="LTD63" s="33"/>
      <c r="LTL63" s="33"/>
      <c r="LTT63" s="33"/>
      <c r="LUB63" s="33"/>
      <c r="LUJ63" s="33"/>
      <c r="LUR63" s="33"/>
      <c r="LUZ63" s="33"/>
      <c r="LVH63" s="33"/>
      <c r="LVP63" s="33"/>
      <c r="LVX63" s="33"/>
      <c r="LWF63" s="33"/>
      <c r="LWN63" s="33"/>
      <c r="LWV63" s="33"/>
      <c r="LXD63" s="33"/>
      <c r="LXL63" s="33"/>
      <c r="LXT63" s="33"/>
      <c r="LYB63" s="33"/>
      <c r="LYJ63" s="33"/>
      <c r="LYR63" s="33"/>
      <c r="LYZ63" s="33"/>
      <c r="LZH63" s="33"/>
      <c r="LZP63" s="33"/>
      <c r="LZX63" s="33"/>
      <c r="MAF63" s="33"/>
      <c r="MAN63" s="33"/>
      <c r="MAV63" s="33"/>
      <c r="MBD63" s="33"/>
      <c r="MBL63" s="33"/>
      <c r="MBT63" s="33"/>
      <c r="MCB63" s="33"/>
      <c r="MCJ63" s="33"/>
      <c r="MCR63" s="33"/>
      <c r="MCZ63" s="33"/>
      <c r="MDH63" s="33"/>
      <c r="MDP63" s="33"/>
      <c r="MDX63" s="33"/>
      <c r="MEF63" s="33"/>
      <c r="MEN63" s="33"/>
      <c r="MEV63" s="33"/>
      <c r="MFD63" s="33"/>
      <c r="MFL63" s="33"/>
      <c r="MFT63" s="33"/>
      <c r="MGB63" s="33"/>
      <c r="MGJ63" s="33"/>
      <c r="MGR63" s="33"/>
      <c r="MGZ63" s="33"/>
      <c r="MHH63" s="33"/>
      <c r="MHP63" s="33"/>
      <c r="MHX63" s="33"/>
      <c r="MIF63" s="33"/>
      <c r="MIN63" s="33"/>
      <c r="MIV63" s="33"/>
      <c r="MJD63" s="33"/>
      <c r="MJL63" s="33"/>
      <c r="MJT63" s="33"/>
      <c r="MKB63" s="33"/>
      <c r="MKJ63" s="33"/>
      <c r="MKR63" s="33"/>
      <c r="MKZ63" s="33"/>
      <c r="MLH63" s="33"/>
      <c r="MLP63" s="33"/>
      <c r="MLX63" s="33"/>
      <c r="MMF63" s="33"/>
      <c r="MMN63" s="33"/>
      <c r="MMV63" s="33"/>
      <c r="MND63" s="33"/>
      <c r="MNL63" s="33"/>
      <c r="MNT63" s="33"/>
      <c r="MOB63" s="33"/>
      <c r="MOJ63" s="33"/>
      <c r="MOR63" s="33"/>
      <c r="MOZ63" s="33"/>
      <c r="MPH63" s="33"/>
      <c r="MPP63" s="33"/>
      <c r="MPX63" s="33"/>
      <c r="MQF63" s="33"/>
      <c r="MQN63" s="33"/>
      <c r="MQV63" s="33"/>
      <c r="MRD63" s="33"/>
      <c r="MRL63" s="33"/>
      <c r="MRT63" s="33"/>
      <c r="MSB63" s="33"/>
      <c r="MSJ63" s="33"/>
      <c r="MSR63" s="33"/>
      <c r="MSZ63" s="33"/>
      <c r="MTH63" s="33"/>
      <c r="MTP63" s="33"/>
      <c r="MTX63" s="33"/>
      <c r="MUF63" s="33"/>
      <c r="MUN63" s="33"/>
      <c r="MUV63" s="33"/>
      <c r="MVD63" s="33"/>
      <c r="MVL63" s="33"/>
      <c r="MVT63" s="33"/>
      <c r="MWB63" s="33"/>
      <c r="MWJ63" s="33"/>
      <c r="MWR63" s="33"/>
      <c r="MWZ63" s="33"/>
      <c r="MXH63" s="33"/>
      <c r="MXP63" s="33"/>
      <c r="MXX63" s="33"/>
      <c r="MYF63" s="33"/>
      <c r="MYN63" s="33"/>
      <c r="MYV63" s="33"/>
      <c r="MZD63" s="33"/>
      <c r="MZL63" s="33"/>
      <c r="MZT63" s="33"/>
      <c r="NAB63" s="33"/>
      <c r="NAJ63" s="33"/>
      <c r="NAR63" s="33"/>
      <c r="NAZ63" s="33"/>
      <c r="NBH63" s="33"/>
      <c r="NBP63" s="33"/>
      <c r="NBX63" s="33"/>
      <c r="NCF63" s="33"/>
      <c r="NCN63" s="33"/>
      <c r="NCV63" s="33"/>
      <c r="NDD63" s="33"/>
      <c r="NDL63" s="33"/>
      <c r="NDT63" s="33"/>
      <c r="NEB63" s="33"/>
      <c r="NEJ63" s="33"/>
      <c r="NER63" s="33"/>
      <c r="NEZ63" s="33"/>
      <c r="NFH63" s="33"/>
      <c r="NFP63" s="33"/>
      <c r="NFX63" s="33"/>
      <c r="NGF63" s="33"/>
      <c r="NGN63" s="33"/>
      <c r="NGV63" s="33"/>
      <c r="NHD63" s="33"/>
      <c r="NHL63" s="33"/>
      <c r="NHT63" s="33"/>
      <c r="NIB63" s="33"/>
      <c r="NIJ63" s="33"/>
      <c r="NIR63" s="33"/>
      <c r="NIZ63" s="33"/>
      <c r="NJH63" s="33"/>
      <c r="NJP63" s="33"/>
      <c r="NJX63" s="33"/>
      <c r="NKF63" s="33"/>
      <c r="NKN63" s="33"/>
      <c r="NKV63" s="33"/>
      <c r="NLD63" s="33"/>
      <c r="NLL63" s="33"/>
      <c r="NLT63" s="33"/>
      <c r="NMB63" s="33"/>
      <c r="NMJ63" s="33"/>
      <c r="NMR63" s="33"/>
      <c r="NMZ63" s="33"/>
      <c r="NNH63" s="33"/>
      <c r="NNP63" s="33"/>
      <c r="NNX63" s="33"/>
      <c r="NOF63" s="33"/>
      <c r="NON63" s="33"/>
      <c r="NOV63" s="33"/>
      <c r="NPD63" s="33"/>
      <c r="NPL63" s="33"/>
      <c r="NPT63" s="33"/>
      <c r="NQB63" s="33"/>
      <c r="NQJ63" s="33"/>
      <c r="NQR63" s="33"/>
      <c r="NQZ63" s="33"/>
      <c r="NRH63" s="33"/>
      <c r="NRP63" s="33"/>
      <c r="NRX63" s="33"/>
      <c r="NSF63" s="33"/>
      <c r="NSN63" s="33"/>
      <c r="NSV63" s="33"/>
      <c r="NTD63" s="33"/>
      <c r="NTL63" s="33"/>
      <c r="NTT63" s="33"/>
      <c r="NUB63" s="33"/>
      <c r="NUJ63" s="33"/>
      <c r="NUR63" s="33"/>
      <c r="NUZ63" s="33"/>
      <c r="NVH63" s="33"/>
      <c r="NVP63" s="33"/>
      <c r="NVX63" s="33"/>
      <c r="NWF63" s="33"/>
      <c r="NWN63" s="33"/>
      <c r="NWV63" s="33"/>
      <c r="NXD63" s="33"/>
      <c r="NXL63" s="33"/>
      <c r="NXT63" s="33"/>
      <c r="NYB63" s="33"/>
      <c r="NYJ63" s="33"/>
      <c r="NYR63" s="33"/>
      <c r="NYZ63" s="33"/>
      <c r="NZH63" s="33"/>
      <c r="NZP63" s="33"/>
      <c r="NZX63" s="33"/>
      <c r="OAF63" s="33"/>
      <c r="OAN63" s="33"/>
      <c r="OAV63" s="33"/>
      <c r="OBD63" s="33"/>
      <c r="OBL63" s="33"/>
      <c r="OBT63" s="33"/>
      <c r="OCB63" s="33"/>
      <c r="OCJ63" s="33"/>
      <c r="OCR63" s="33"/>
      <c r="OCZ63" s="33"/>
      <c r="ODH63" s="33"/>
      <c r="ODP63" s="33"/>
      <c r="ODX63" s="33"/>
      <c r="OEF63" s="33"/>
      <c r="OEN63" s="33"/>
      <c r="OEV63" s="33"/>
      <c r="OFD63" s="33"/>
      <c r="OFL63" s="33"/>
      <c r="OFT63" s="33"/>
      <c r="OGB63" s="33"/>
      <c r="OGJ63" s="33"/>
      <c r="OGR63" s="33"/>
      <c r="OGZ63" s="33"/>
      <c r="OHH63" s="33"/>
      <c r="OHP63" s="33"/>
      <c r="OHX63" s="33"/>
      <c r="OIF63" s="33"/>
      <c r="OIN63" s="33"/>
      <c r="OIV63" s="33"/>
      <c r="OJD63" s="33"/>
      <c r="OJL63" s="33"/>
      <c r="OJT63" s="33"/>
      <c r="OKB63" s="33"/>
      <c r="OKJ63" s="33"/>
      <c r="OKR63" s="33"/>
      <c r="OKZ63" s="33"/>
      <c r="OLH63" s="33"/>
      <c r="OLP63" s="33"/>
      <c r="OLX63" s="33"/>
      <c r="OMF63" s="33"/>
      <c r="OMN63" s="33"/>
      <c r="OMV63" s="33"/>
      <c r="OND63" s="33"/>
      <c r="ONL63" s="33"/>
      <c r="ONT63" s="33"/>
      <c r="OOB63" s="33"/>
      <c r="OOJ63" s="33"/>
      <c r="OOR63" s="33"/>
      <c r="OOZ63" s="33"/>
      <c r="OPH63" s="33"/>
      <c r="OPP63" s="33"/>
      <c r="OPX63" s="33"/>
      <c r="OQF63" s="33"/>
      <c r="OQN63" s="33"/>
      <c r="OQV63" s="33"/>
      <c r="ORD63" s="33"/>
      <c r="ORL63" s="33"/>
      <c r="ORT63" s="33"/>
      <c r="OSB63" s="33"/>
      <c r="OSJ63" s="33"/>
      <c r="OSR63" s="33"/>
      <c r="OSZ63" s="33"/>
      <c r="OTH63" s="33"/>
      <c r="OTP63" s="33"/>
      <c r="OTX63" s="33"/>
      <c r="OUF63" s="33"/>
      <c r="OUN63" s="33"/>
      <c r="OUV63" s="33"/>
      <c r="OVD63" s="33"/>
      <c r="OVL63" s="33"/>
      <c r="OVT63" s="33"/>
      <c r="OWB63" s="33"/>
      <c r="OWJ63" s="33"/>
      <c r="OWR63" s="33"/>
      <c r="OWZ63" s="33"/>
      <c r="OXH63" s="33"/>
      <c r="OXP63" s="33"/>
      <c r="OXX63" s="33"/>
      <c r="OYF63" s="33"/>
      <c r="OYN63" s="33"/>
      <c r="OYV63" s="33"/>
      <c r="OZD63" s="33"/>
      <c r="OZL63" s="33"/>
      <c r="OZT63" s="33"/>
      <c r="PAB63" s="33"/>
      <c r="PAJ63" s="33"/>
      <c r="PAR63" s="33"/>
      <c r="PAZ63" s="33"/>
      <c r="PBH63" s="33"/>
      <c r="PBP63" s="33"/>
      <c r="PBX63" s="33"/>
      <c r="PCF63" s="33"/>
      <c r="PCN63" s="33"/>
      <c r="PCV63" s="33"/>
      <c r="PDD63" s="33"/>
      <c r="PDL63" s="33"/>
      <c r="PDT63" s="33"/>
      <c r="PEB63" s="33"/>
      <c r="PEJ63" s="33"/>
      <c r="PER63" s="33"/>
      <c r="PEZ63" s="33"/>
      <c r="PFH63" s="33"/>
      <c r="PFP63" s="33"/>
      <c r="PFX63" s="33"/>
      <c r="PGF63" s="33"/>
      <c r="PGN63" s="33"/>
      <c r="PGV63" s="33"/>
      <c r="PHD63" s="33"/>
      <c r="PHL63" s="33"/>
      <c r="PHT63" s="33"/>
      <c r="PIB63" s="33"/>
      <c r="PIJ63" s="33"/>
      <c r="PIR63" s="33"/>
      <c r="PIZ63" s="33"/>
      <c r="PJH63" s="33"/>
      <c r="PJP63" s="33"/>
      <c r="PJX63" s="33"/>
      <c r="PKF63" s="33"/>
      <c r="PKN63" s="33"/>
      <c r="PKV63" s="33"/>
      <c r="PLD63" s="33"/>
      <c r="PLL63" s="33"/>
      <c r="PLT63" s="33"/>
      <c r="PMB63" s="33"/>
      <c r="PMJ63" s="33"/>
      <c r="PMR63" s="33"/>
      <c r="PMZ63" s="33"/>
      <c r="PNH63" s="33"/>
      <c r="PNP63" s="33"/>
      <c r="PNX63" s="33"/>
      <c r="POF63" s="33"/>
      <c r="PON63" s="33"/>
      <c r="POV63" s="33"/>
      <c r="PPD63" s="33"/>
      <c r="PPL63" s="33"/>
      <c r="PPT63" s="33"/>
      <c r="PQB63" s="33"/>
      <c r="PQJ63" s="33"/>
      <c r="PQR63" s="33"/>
      <c r="PQZ63" s="33"/>
      <c r="PRH63" s="33"/>
      <c r="PRP63" s="33"/>
      <c r="PRX63" s="33"/>
      <c r="PSF63" s="33"/>
      <c r="PSN63" s="33"/>
      <c r="PSV63" s="33"/>
      <c r="PTD63" s="33"/>
      <c r="PTL63" s="33"/>
      <c r="PTT63" s="33"/>
      <c r="PUB63" s="33"/>
      <c r="PUJ63" s="33"/>
      <c r="PUR63" s="33"/>
      <c r="PUZ63" s="33"/>
      <c r="PVH63" s="33"/>
      <c r="PVP63" s="33"/>
      <c r="PVX63" s="33"/>
      <c r="PWF63" s="33"/>
      <c r="PWN63" s="33"/>
      <c r="PWV63" s="33"/>
      <c r="PXD63" s="33"/>
      <c r="PXL63" s="33"/>
      <c r="PXT63" s="33"/>
      <c r="PYB63" s="33"/>
      <c r="PYJ63" s="33"/>
      <c r="PYR63" s="33"/>
      <c r="PYZ63" s="33"/>
      <c r="PZH63" s="33"/>
      <c r="PZP63" s="33"/>
      <c r="PZX63" s="33"/>
      <c r="QAF63" s="33"/>
      <c r="QAN63" s="33"/>
      <c r="QAV63" s="33"/>
      <c r="QBD63" s="33"/>
      <c r="QBL63" s="33"/>
      <c r="QBT63" s="33"/>
      <c r="QCB63" s="33"/>
      <c r="QCJ63" s="33"/>
      <c r="QCR63" s="33"/>
      <c r="QCZ63" s="33"/>
      <c r="QDH63" s="33"/>
      <c r="QDP63" s="33"/>
      <c r="QDX63" s="33"/>
      <c r="QEF63" s="33"/>
      <c r="QEN63" s="33"/>
      <c r="QEV63" s="33"/>
      <c r="QFD63" s="33"/>
      <c r="QFL63" s="33"/>
      <c r="QFT63" s="33"/>
      <c r="QGB63" s="33"/>
      <c r="QGJ63" s="33"/>
      <c r="QGR63" s="33"/>
      <c r="QGZ63" s="33"/>
      <c r="QHH63" s="33"/>
      <c r="QHP63" s="33"/>
      <c r="QHX63" s="33"/>
      <c r="QIF63" s="33"/>
      <c r="QIN63" s="33"/>
      <c r="QIV63" s="33"/>
      <c r="QJD63" s="33"/>
      <c r="QJL63" s="33"/>
      <c r="QJT63" s="33"/>
      <c r="QKB63" s="33"/>
      <c r="QKJ63" s="33"/>
      <c r="QKR63" s="33"/>
      <c r="QKZ63" s="33"/>
      <c r="QLH63" s="33"/>
      <c r="QLP63" s="33"/>
      <c r="QLX63" s="33"/>
      <c r="QMF63" s="33"/>
      <c r="QMN63" s="33"/>
      <c r="QMV63" s="33"/>
      <c r="QND63" s="33"/>
      <c r="QNL63" s="33"/>
      <c r="QNT63" s="33"/>
      <c r="QOB63" s="33"/>
      <c r="QOJ63" s="33"/>
      <c r="QOR63" s="33"/>
      <c r="QOZ63" s="33"/>
      <c r="QPH63" s="33"/>
      <c r="QPP63" s="33"/>
      <c r="QPX63" s="33"/>
      <c r="QQF63" s="33"/>
      <c r="QQN63" s="33"/>
      <c r="QQV63" s="33"/>
      <c r="QRD63" s="33"/>
      <c r="QRL63" s="33"/>
      <c r="QRT63" s="33"/>
      <c r="QSB63" s="33"/>
      <c r="QSJ63" s="33"/>
      <c r="QSR63" s="33"/>
      <c r="QSZ63" s="33"/>
      <c r="QTH63" s="33"/>
      <c r="QTP63" s="33"/>
      <c r="QTX63" s="33"/>
      <c r="QUF63" s="33"/>
      <c r="QUN63" s="33"/>
      <c r="QUV63" s="33"/>
      <c r="QVD63" s="33"/>
      <c r="QVL63" s="33"/>
      <c r="QVT63" s="33"/>
      <c r="QWB63" s="33"/>
      <c r="QWJ63" s="33"/>
      <c r="QWR63" s="33"/>
      <c r="QWZ63" s="33"/>
      <c r="QXH63" s="33"/>
      <c r="QXP63" s="33"/>
      <c r="QXX63" s="33"/>
      <c r="QYF63" s="33"/>
      <c r="QYN63" s="33"/>
      <c r="QYV63" s="33"/>
      <c r="QZD63" s="33"/>
      <c r="QZL63" s="33"/>
      <c r="QZT63" s="33"/>
      <c r="RAB63" s="33"/>
      <c r="RAJ63" s="33"/>
      <c r="RAR63" s="33"/>
      <c r="RAZ63" s="33"/>
      <c r="RBH63" s="33"/>
      <c r="RBP63" s="33"/>
      <c r="RBX63" s="33"/>
      <c r="RCF63" s="33"/>
      <c r="RCN63" s="33"/>
      <c r="RCV63" s="33"/>
      <c r="RDD63" s="33"/>
      <c r="RDL63" s="33"/>
      <c r="RDT63" s="33"/>
      <c r="REB63" s="33"/>
      <c r="REJ63" s="33"/>
      <c r="RER63" s="33"/>
      <c r="REZ63" s="33"/>
      <c r="RFH63" s="33"/>
      <c r="RFP63" s="33"/>
      <c r="RFX63" s="33"/>
      <c r="RGF63" s="33"/>
      <c r="RGN63" s="33"/>
      <c r="RGV63" s="33"/>
      <c r="RHD63" s="33"/>
      <c r="RHL63" s="33"/>
      <c r="RHT63" s="33"/>
      <c r="RIB63" s="33"/>
      <c r="RIJ63" s="33"/>
      <c r="RIR63" s="33"/>
      <c r="RIZ63" s="33"/>
      <c r="RJH63" s="33"/>
      <c r="RJP63" s="33"/>
      <c r="RJX63" s="33"/>
      <c r="RKF63" s="33"/>
      <c r="RKN63" s="33"/>
      <c r="RKV63" s="33"/>
      <c r="RLD63" s="33"/>
      <c r="RLL63" s="33"/>
      <c r="RLT63" s="33"/>
      <c r="RMB63" s="33"/>
      <c r="RMJ63" s="33"/>
      <c r="RMR63" s="33"/>
      <c r="RMZ63" s="33"/>
      <c r="RNH63" s="33"/>
      <c r="RNP63" s="33"/>
      <c r="RNX63" s="33"/>
      <c r="ROF63" s="33"/>
      <c r="RON63" s="33"/>
      <c r="ROV63" s="33"/>
      <c r="RPD63" s="33"/>
      <c r="RPL63" s="33"/>
      <c r="RPT63" s="33"/>
      <c r="RQB63" s="33"/>
      <c r="RQJ63" s="33"/>
      <c r="RQR63" s="33"/>
      <c r="RQZ63" s="33"/>
      <c r="RRH63" s="33"/>
      <c r="RRP63" s="33"/>
      <c r="RRX63" s="33"/>
      <c r="RSF63" s="33"/>
      <c r="RSN63" s="33"/>
      <c r="RSV63" s="33"/>
      <c r="RTD63" s="33"/>
      <c r="RTL63" s="33"/>
      <c r="RTT63" s="33"/>
      <c r="RUB63" s="33"/>
      <c r="RUJ63" s="33"/>
      <c r="RUR63" s="33"/>
      <c r="RUZ63" s="33"/>
      <c r="RVH63" s="33"/>
      <c r="RVP63" s="33"/>
      <c r="RVX63" s="33"/>
      <c r="RWF63" s="33"/>
      <c r="RWN63" s="33"/>
      <c r="RWV63" s="33"/>
      <c r="RXD63" s="33"/>
      <c r="RXL63" s="33"/>
      <c r="RXT63" s="33"/>
      <c r="RYB63" s="33"/>
      <c r="RYJ63" s="33"/>
      <c r="RYR63" s="33"/>
      <c r="RYZ63" s="33"/>
      <c r="RZH63" s="33"/>
      <c r="RZP63" s="33"/>
      <c r="RZX63" s="33"/>
      <c r="SAF63" s="33"/>
      <c r="SAN63" s="33"/>
      <c r="SAV63" s="33"/>
      <c r="SBD63" s="33"/>
      <c r="SBL63" s="33"/>
      <c r="SBT63" s="33"/>
      <c r="SCB63" s="33"/>
      <c r="SCJ63" s="33"/>
      <c r="SCR63" s="33"/>
      <c r="SCZ63" s="33"/>
      <c r="SDH63" s="33"/>
      <c r="SDP63" s="33"/>
      <c r="SDX63" s="33"/>
      <c r="SEF63" s="33"/>
      <c r="SEN63" s="33"/>
      <c r="SEV63" s="33"/>
      <c r="SFD63" s="33"/>
      <c r="SFL63" s="33"/>
      <c r="SFT63" s="33"/>
      <c r="SGB63" s="33"/>
      <c r="SGJ63" s="33"/>
      <c r="SGR63" s="33"/>
      <c r="SGZ63" s="33"/>
      <c r="SHH63" s="33"/>
      <c r="SHP63" s="33"/>
      <c r="SHX63" s="33"/>
      <c r="SIF63" s="33"/>
      <c r="SIN63" s="33"/>
      <c r="SIV63" s="33"/>
      <c r="SJD63" s="33"/>
      <c r="SJL63" s="33"/>
      <c r="SJT63" s="33"/>
      <c r="SKB63" s="33"/>
      <c r="SKJ63" s="33"/>
      <c r="SKR63" s="33"/>
      <c r="SKZ63" s="33"/>
      <c r="SLH63" s="33"/>
      <c r="SLP63" s="33"/>
      <c r="SLX63" s="33"/>
      <c r="SMF63" s="33"/>
      <c r="SMN63" s="33"/>
      <c r="SMV63" s="33"/>
      <c r="SND63" s="33"/>
      <c r="SNL63" s="33"/>
      <c r="SNT63" s="33"/>
      <c r="SOB63" s="33"/>
      <c r="SOJ63" s="33"/>
      <c r="SOR63" s="33"/>
      <c r="SOZ63" s="33"/>
      <c r="SPH63" s="33"/>
      <c r="SPP63" s="33"/>
      <c r="SPX63" s="33"/>
      <c r="SQF63" s="33"/>
      <c r="SQN63" s="33"/>
      <c r="SQV63" s="33"/>
      <c r="SRD63" s="33"/>
      <c r="SRL63" s="33"/>
      <c r="SRT63" s="33"/>
      <c r="SSB63" s="33"/>
      <c r="SSJ63" s="33"/>
      <c r="SSR63" s="33"/>
      <c r="SSZ63" s="33"/>
      <c r="STH63" s="33"/>
      <c r="STP63" s="33"/>
      <c r="STX63" s="33"/>
      <c r="SUF63" s="33"/>
      <c r="SUN63" s="33"/>
      <c r="SUV63" s="33"/>
      <c r="SVD63" s="33"/>
      <c r="SVL63" s="33"/>
      <c r="SVT63" s="33"/>
      <c r="SWB63" s="33"/>
      <c r="SWJ63" s="33"/>
      <c r="SWR63" s="33"/>
      <c r="SWZ63" s="33"/>
      <c r="SXH63" s="33"/>
      <c r="SXP63" s="33"/>
      <c r="SXX63" s="33"/>
      <c r="SYF63" s="33"/>
      <c r="SYN63" s="33"/>
      <c r="SYV63" s="33"/>
      <c r="SZD63" s="33"/>
      <c r="SZL63" s="33"/>
      <c r="SZT63" s="33"/>
      <c r="TAB63" s="33"/>
      <c r="TAJ63" s="33"/>
      <c r="TAR63" s="33"/>
      <c r="TAZ63" s="33"/>
      <c r="TBH63" s="33"/>
      <c r="TBP63" s="33"/>
      <c r="TBX63" s="33"/>
      <c r="TCF63" s="33"/>
      <c r="TCN63" s="33"/>
      <c r="TCV63" s="33"/>
      <c r="TDD63" s="33"/>
      <c r="TDL63" s="33"/>
      <c r="TDT63" s="33"/>
      <c r="TEB63" s="33"/>
      <c r="TEJ63" s="33"/>
      <c r="TER63" s="33"/>
      <c r="TEZ63" s="33"/>
      <c r="TFH63" s="33"/>
      <c r="TFP63" s="33"/>
      <c r="TFX63" s="33"/>
      <c r="TGF63" s="33"/>
      <c r="TGN63" s="33"/>
      <c r="TGV63" s="33"/>
      <c r="THD63" s="33"/>
      <c r="THL63" s="33"/>
      <c r="THT63" s="33"/>
      <c r="TIB63" s="33"/>
      <c r="TIJ63" s="33"/>
      <c r="TIR63" s="33"/>
      <c r="TIZ63" s="33"/>
      <c r="TJH63" s="33"/>
      <c r="TJP63" s="33"/>
      <c r="TJX63" s="33"/>
      <c r="TKF63" s="33"/>
      <c r="TKN63" s="33"/>
      <c r="TKV63" s="33"/>
      <c r="TLD63" s="33"/>
      <c r="TLL63" s="33"/>
      <c r="TLT63" s="33"/>
      <c r="TMB63" s="33"/>
      <c r="TMJ63" s="33"/>
      <c r="TMR63" s="33"/>
      <c r="TMZ63" s="33"/>
      <c r="TNH63" s="33"/>
      <c r="TNP63" s="33"/>
      <c r="TNX63" s="33"/>
      <c r="TOF63" s="33"/>
      <c r="TON63" s="33"/>
      <c r="TOV63" s="33"/>
      <c r="TPD63" s="33"/>
      <c r="TPL63" s="33"/>
      <c r="TPT63" s="33"/>
      <c r="TQB63" s="33"/>
      <c r="TQJ63" s="33"/>
      <c r="TQR63" s="33"/>
      <c r="TQZ63" s="33"/>
      <c r="TRH63" s="33"/>
      <c r="TRP63" s="33"/>
      <c r="TRX63" s="33"/>
      <c r="TSF63" s="33"/>
      <c r="TSN63" s="33"/>
      <c r="TSV63" s="33"/>
      <c r="TTD63" s="33"/>
      <c r="TTL63" s="33"/>
      <c r="TTT63" s="33"/>
      <c r="TUB63" s="33"/>
      <c r="TUJ63" s="33"/>
      <c r="TUR63" s="33"/>
      <c r="TUZ63" s="33"/>
      <c r="TVH63" s="33"/>
      <c r="TVP63" s="33"/>
      <c r="TVX63" s="33"/>
      <c r="TWF63" s="33"/>
      <c r="TWN63" s="33"/>
      <c r="TWV63" s="33"/>
      <c r="TXD63" s="33"/>
      <c r="TXL63" s="33"/>
      <c r="TXT63" s="33"/>
      <c r="TYB63" s="33"/>
      <c r="TYJ63" s="33"/>
      <c r="TYR63" s="33"/>
      <c r="TYZ63" s="33"/>
      <c r="TZH63" s="33"/>
      <c r="TZP63" s="33"/>
      <c r="TZX63" s="33"/>
      <c r="UAF63" s="33"/>
      <c r="UAN63" s="33"/>
      <c r="UAV63" s="33"/>
      <c r="UBD63" s="33"/>
      <c r="UBL63" s="33"/>
      <c r="UBT63" s="33"/>
      <c r="UCB63" s="33"/>
      <c r="UCJ63" s="33"/>
      <c r="UCR63" s="33"/>
      <c r="UCZ63" s="33"/>
      <c r="UDH63" s="33"/>
      <c r="UDP63" s="33"/>
      <c r="UDX63" s="33"/>
      <c r="UEF63" s="33"/>
      <c r="UEN63" s="33"/>
      <c r="UEV63" s="33"/>
      <c r="UFD63" s="33"/>
      <c r="UFL63" s="33"/>
      <c r="UFT63" s="33"/>
      <c r="UGB63" s="33"/>
      <c r="UGJ63" s="33"/>
      <c r="UGR63" s="33"/>
      <c r="UGZ63" s="33"/>
      <c r="UHH63" s="33"/>
      <c r="UHP63" s="33"/>
      <c r="UHX63" s="33"/>
      <c r="UIF63" s="33"/>
      <c r="UIN63" s="33"/>
      <c r="UIV63" s="33"/>
      <c r="UJD63" s="33"/>
      <c r="UJL63" s="33"/>
      <c r="UJT63" s="33"/>
      <c r="UKB63" s="33"/>
      <c r="UKJ63" s="33"/>
      <c r="UKR63" s="33"/>
      <c r="UKZ63" s="33"/>
      <c r="ULH63" s="33"/>
      <c r="ULP63" s="33"/>
      <c r="ULX63" s="33"/>
      <c r="UMF63" s="33"/>
      <c r="UMN63" s="33"/>
      <c r="UMV63" s="33"/>
      <c r="UND63" s="33"/>
      <c r="UNL63" s="33"/>
      <c r="UNT63" s="33"/>
      <c r="UOB63" s="33"/>
      <c r="UOJ63" s="33"/>
      <c r="UOR63" s="33"/>
      <c r="UOZ63" s="33"/>
      <c r="UPH63" s="33"/>
      <c r="UPP63" s="33"/>
      <c r="UPX63" s="33"/>
      <c r="UQF63" s="33"/>
      <c r="UQN63" s="33"/>
      <c r="UQV63" s="33"/>
      <c r="URD63" s="33"/>
      <c r="URL63" s="33"/>
      <c r="URT63" s="33"/>
      <c r="USB63" s="33"/>
      <c r="USJ63" s="33"/>
      <c r="USR63" s="33"/>
      <c r="USZ63" s="33"/>
      <c r="UTH63" s="33"/>
      <c r="UTP63" s="33"/>
      <c r="UTX63" s="33"/>
      <c r="UUF63" s="33"/>
      <c r="UUN63" s="33"/>
      <c r="UUV63" s="33"/>
      <c r="UVD63" s="33"/>
      <c r="UVL63" s="33"/>
      <c r="UVT63" s="33"/>
      <c r="UWB63" s="33"/>
      <c r="UWJ63" s="33"/>
      <c r="UWR63" s="33"/>
      <c r="UWZ63" s="33"/>
      <c r="UXH63" s="33"/>
      <c r="UXP63" s="33"/>
      <c r="UXX63" s="33"/>
      <c r="UYF63" s="33"/>
      <c r="UYN63" s="33"/>
      <c r="UYV63" s="33"/>
      <c r="UZD63" s="33"/>
      <c r="UZL63" s="33"/>
      <c r="UZT63" s="33"/>
      <c r="VAB63" s="33"/>
      <c r="VAJ63" s="33"/>
      <c r="VAR63" s="33"/>
      <c r="VAZ63" s="33"/>
      <c r="VBH63" s="33"/>
      <c r="VBP63" s="33"/>
      <c r="VBX63" s="33"/>
      <c r="VCF63" s="33"/>
      <c r="VCN63" s="33"/>
      <c r="VCV63" s="33"/>
      <c r="VDD63" s="33"/>
      <c r="VDL63" s="33"/>
      <c r="VDT63" s="33"/>
      <c r="VEB63" s="33"/>
      <c r="VEJ63" s="33"/>
      <c r="VER63" s="33"/>
      <c r="VEZ63" s="33"/>
      <c r="VFH63" s="33"/>
      <c r="VFP63" s="33"/>
      <c r="VFX63" s="33"/>
      <c r="VGF63" s="33"/>
      <c r="VGN63" s="33"/>
      <c r="VGV63" s="33"/>
      <c r="VHD63" s="33"/>
      <c r="VHL63" s="33"/>
      <c r="VHT63" s="33"/>
      <c r="VIB63" s="33"/>
      <c r="VIJ63" s="33"/>
      <c r="VIR63" s="33"/>
      <c r="VIZ63" s="33"/>
      <c r="VJH63" s="33"/>
      <c r="VJP63" s="33"/>
      <c r="VJX63" s="33"/>
      <c r="VKF63" s="33"/>
      <c r="VKN63" s="33"/>
      <c r="VKV63" s="33"/>
      <c r="VLD63" s="33"/>
      <c r="VLL63" s="33"/>
      <c r="VLT63" s="33"/>
      <c r="VMB63" s="33"/>
      <c r="VMJ63" s="33"/>
      <c r="VMR63" s="33"/>
      <c r="VMZ63" s="33"/>
      <c r="VNH63" s="33"/>
      <c r="VNP63" s="33"/>
      <c r="VNX63" s="33"/>
      <c r="VOF63" s="33"/>
      <c r="VON63" s="33"/>
      <c r="VOV63" s="33"/>
      <c r="VPD63" s="33"/>
      <c r="VPL63" s="33"/>
      <c r="VPT63" s="33"/>
      <c r="VQB63" s="33"/>
      <c r="VQJ63" s="33"/>
      <c r="VQR63" s="33"/>
      <c r="VQZ63" s="33"/>
      <c r="VRH63" s="33"/>
      <c r="VRP63" s="33"/>
      <c r="VRX63" s="33"/>
      <c r="VSF63" s="33"/>
      <c r="VSN63" s="33"/>
      <c r="VSV63" s="33"/>
      <c r="VTD63" s="33"/>
      <c r="VTL63" s="33"/>
      <c r="VTT63" s="33"/>
      <c r="VUB63" s="33"/>
      <c r="VUJ63" s="33"/>
      <c r="VUR63" s="33"/>
      <c r="VUZ63" s="33"/>
      <c r="VVH63" s="33"/>
      <c r="VVP63" s="33"/>
      <c r="VVX63" s="33"/>
      <c r="VWF63" s="33"/>
      <c r="VWN63" s="33"/>
      <c r="VWV63" s="33"/>
      <c r="VXD63" s="33"/>
      <c r="VXL63" s="33"/>
      <c r="VXT63" s="33"/>
      <c r="VYB63" s="33"/>
      <c r="VYJ63" s="33"/>
      <c r="VYR63" s="33"/>
      <c r="VYZ63" s="33"/>
      <c r="VZH63" s="33"/>
      <c r="VZP63" s="33"/>
      <c r="VZX63" s="33"/>
      <c r="WAF63" s="33"/>
      <c r="WAN63" s="33"/>
      <c r="WAV63" s="33"/>
      <c r="WBD63" s="33"/>
      <c r="WBL63" s="33"/>
      <c r="WBT63" s="33"/>
      <c r="WCB63" s="33"/>
      <c r="WCJ63" s="33"/>
      <c r="WCR63" s="33"/>
      <c r="WCZ63" s="33"/>
      <c r="WDH63" s="33"/>
      <c r="WDP63" s="33"/>
      <c r="WDX63" s="33"/>
      <c r="WEF63" s="33"/>
      <c r="WEN63" s="33"/>
      <c r="WEV63" s="33"/>
      <c r="WFD63" s="33"/>
      <c r="WFL63" s="33"/>
      <c r="WFT63" s="33"/>
      <c r="WGB63" s="33"/>
      <c r="WGJ63" s="33"/>
      <c r="WGR63" s="33"/>
      <c r="WGZ63" s="33"/>
      <c r="WHH63" s="33"/>
      <c r="WHP63" s="33"/>
      <c r="WHX63" s="33"/>
      <c r="WIF63" s="33"/>
      <c r="WIN63" s="33"/>
      <c r="WIV63" s="33"/>
      <c r="WJD63" s="33"/>
      <c r="WJL63" s="33"/>
      <c r="WJT63" s="33"/>
      <c r="WKB63" s="33"/>
      <c r="WKJ63" s="33"/>
      <c r="WKR63" s="33"/>
      <c r="WKZ63" s="33"/>
      <c r="WLH63" s="33"/>
      <c r="WLP63" s="33"/>
      <c r="WLX63" s="33"/>
      <c r="WMF63" s="33"/>
      <c r="WMN63" s="33"/>
      <c r="WMV63" s="33"/>
      <c r="WND63" s="33"/>
      <c r="WNL63" s="33"/>
      <c r="WNT63" s="33"/>
      <c r="WOB63" s="33"/>
      <c r="WOJ63" s="33"/>
      <c r="WOR63" s="33"/>
      <c r="WOZ63" s="33"/>
      <c r="WPH63" s="33"/>
      <c r="WPP63" s="33"/>
      <c r="WPX63" s="33"/>
      <c r="WQF63" s="33"/>
      <c r="WQN63" s="33"/>
      <c r="WQV63" s="33"/>
      <c r="WRD63" s="33"/>
      <c r="WRL63" s="33"/>
      <c r="WRT63" s="33"/>
      <c r="WSB63" s="33"/>
      <c r="WSJ63" s="33"/>
      <c r="WSR63" s="33"/>
      <c r="WSZ63" s="33"/>
      <c r="WTH63" s="33"/>
      <c r="WTP63" s="33"/>
      <c r="WTX63" s="33"/>
      <c r="WUF63" s="33"/>
      <c r="WUN63" s="33"/>
      <c r="WUV63" s="33"/>
      <c r="WVD63" s="33"/>
      <c r="WVL63" s="33"/>
      <c r="WVT63" s="33"/>
      <c r="WWB63" s="33"/>
      <c r="WWJ63" s="33"/>
      <c r="WWR63" s="33"/>
      <c r="WWZ63" s="33"/>
      <c r="WXH63" s="33"/>
      <c r="WXP63" s="33"/>
      <c r="WXX63" s="33"/>
      <c r="WYF63" s="33"/>
      <c r="WYN63" s="33"/>
      <c r="WYV63" s="33"/>
      <c r="WZD63" s="33"/>
      <c r="WZL63" s="33"/>
      <c r="WZT63" s="33"/>
      <c r="XAB63" s="33"/>
      <c r="XAJ63" s="33"/>
      <c r="XAR63" s="33"/>
      <c r="XAZ63" s="33"/>
      <c r="XBH63" s="33"/>
      <c r="XBP63" s="33"/>
      <c r="XBX63" s="33"/>
      <c r="XCF63" s="33"/>
    </row>
    <row r="64" spans="1:1020 1028:2044 2052:3068 3076:4092 4100:5116 5124:6140 6148:7164 7172:8188 8196:9212 9220:10236 10244:11260 11268:12284 12292:13308 13316:14332 14340:15356 15364:16308">
      <c r="A64" s="42"/>
      <c r="B64" s="13"/>
      <c r="C64" s="13"/>
      <c r="D64" s="13"/>
      <c r="E64" s="13"/>
      <c r="F64" s="99"/>
      <c r="G64" s="43"/>
      <c r="H64" s="114"/>
      <c r="I64" s="107"/>
      <c r="J64" s="13"/>
      <c r="K64" s="44"/>
      <c r="L64" s="120"/>
      <c r="M64" s="43"/>
      <c r="N64" s="44"/>
      <c r="O64" s="44"/>
      <c r="P64" s="13"/>
      <c r="Q64" s="16"/>
      <c r="R64" s="127"/>
      <c r="S64" s="127"/>
      <c r="T64" s="13"/>
      <c r="U64" s="13"/>
      <c r="V64" s="10" t="s">
        <v>224</v>
      </c>
      <c r="W64" s="10">
        <v>44607</v>
      </c>
      <c r="X64" s="19">
        <v>13227</v>
      </c>
      <c r="Y64" s="37" t="s">
        <v>273</v>
      </c>
      <c r="Z64" s="24">
        <v>44610</v>
      </c>
      <c r="AA64" s="10">
        <v>44975</v>
      </c>
      <c r="AB64" s="25" t="s">
        <v>100</v>
      </c>
      <c r="AC64" s="25" t="s">
        <v>100</v>
      </c>
      <c r="AD64" s="129">
        <v>0</v>
      </c>
      <c r="AE64" s="129">
        <v>0</v>
      </c>
      <c r="AF64" s="24" t="s">
        <v>100</v>
      </c>
      <c r="AG64" s="26" t="s">
        <v>100</v>
      </c>
      <c r="AH64" s="129">
        <v>0</v>
      </c>
      <c r="AI64" s="143">
        <f t="shared" si="0"/>
        <v>0</v>
      </c>
      <c r="AJ64" s="148">
        <v>282528</v>
      </c>
      <c r="AK64" s="148">
        <v>36885.589999999997</v>
      </c>
      <c r="AL64" s="150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13"/>
    </row>
    <row r="65" spans="1:60">
      <c r="A65" s="42">
        <v>12</v>
      </c>
      <c r="B65" s="13" t="s">
        <v>416</v>
      </c>
      <c r="C65" s="13" t="s">
        <v>221</v>
      </c>
      <c r="D65" s="13" t="s">
        <v>141</v>
      </c>
      <c r="E65" s="13" t="s">
        <v>99</v>
      </c>
      <c r="F65" s="99" t="s">
        <v>138</v>
      </c>
      <c r="G65" s="43">
        <v>12486</v>
      </c>
      <c r="H65" s="114" t="s">
        <v>136</v>
      </c>
      <c r="I65" s="107" t="s">
        <v>139</v>
      </c>
      <c r="J65" s="13" t="s">
        <v>140</v>
      </c>
      <c r="K65" s="44">
        <v>43525</v>
      </c>
      <c r="L65" s="120">
        <v>268147.20000000001</v>
      </c>
      <c r="M65" s="43">
        <v>12505</v>
      </c>
      <c r="N65" s="44">
        <v>43525</v>
      </c>
      <c r="O65" s="44">
        <v>43891</v>
      </c>
      <c r="P65" s="13" t="s">
        <v>413</v>
      </c>
      <c r="Q65" s="16" t="s">
        <v>100</v>
      </c>
      <c r="R65" s="127" t="s">
        <v>100</v>
      </c>
      <c r="S65" s="127" t="s">
        <v>100</v>
      </c>
      <c r="T65" s="13" t="s">
        <v>98</v>
      </c>
      <c r="U65" s="13" t="s">
        <v>100</v>
      </c>
      <c r="V65" s="10" t="s">
        <v>100</v>
      </c>
      <c r="W65" s="10" t="s">
        <v>100</v>
      </c>
      <c r="X65" s="25" t="s">
        <v>100</v>
      </c>
      <c r="Y65" s="37" t="s">
        <v>100</v>
      </c>
      <c r="Z65" s="25" t="s">
        <v>100</v>
      </c>
      <c r="AA65" s="10" t="s">
        <v>100</v>
      </c>
      <c r="AB65" s="25" t="s">
        <v>100</v>
      </c>
      <c r="AC65" s="25" t="s">
        <v>100</v>
      </c>
      <c r="AD65" s="129">
        <v>0</v>
      </c>
      <c r="AE65" s="129">
        <v>0</v>
      </c>
      <c r="AF65" s="25" t="s">
        <v>100</v>
      </c>
      <c r="AG65" s="26" t="s">
        <v>100</v>
      </c>
      <c r="AH65" s="129">
        <v>0</v>
      </c>
      <c r="AI65" s="143">
        <f t="shared" si="0"/>
        <v>268147.20000000001</v>
      </c>
      <c r="AJ65" s="148">
        <f>136022.9+23209.08</f>
        <v>159231.97999999998</v>
      </c>
      <c r="AK65" s="148">
        <v>0</v>
      </c>
      <c r="AL65" s="121">
        <f>AJ65+AJ66+AJ67+AJ68+AK70</f>
        <v>947032.3899999999</v>
      </c>
      <c r="AM65" s="45" t="s">
        <v>135</v>
      </c>
      <c r="AN65" s="45" t="s">
        <v>187</v>
      </c>
      <c r="AO65" s="45" t="s">
        <v>188</v>
      </c>
      <c r="AP65" s="45" t="s">
        <v>100</v>
      </c>
      <c r="AQ65" s="45" t="s">
        <v>100</v>
      </c>
      <c r="AR65" s="45" t="s">
        <v>100</v>
      </c>
      <c r="AS65" s="45" t="s">
        <v>100</v>
      </c>
      <c r="AT65" s="45" t="s">
        <v>100</v>
      </c>
      <c r="AU65" s="45" t="s">
        <v>100</v>
      </c>
      <c r="AV65" s="45" t="s">
        <v>100</v>
      </c>
      <c r="AW65" s="45" t="s">
        <v>100</v>
      </c>
      <c r="AX65" s="45" t="s">
        <v>100</v>
      </c>
      <c r="AY65" s="45" t="s">
        <v>100</v>
      </c>
      <c r="AZ65" s="45" t="s">
        <v>100</v>
      </c>
      <c r="BA65" s="45" t="s">
        <v>100</v>
      </c>
      <c r="BB65" s="45" t="s">
        <v>100</v>
      </c>
      <c r="BC65" s="45" t="s">
        <v>100</v>
      </c>
      <c r="BD65" s="45" t="s">
        <v>100</v>
      </c>
      <c r="BE65" s="45" t="s">
        <v>100</v>
      </c>
      <c r="BF65" s="45" t="s">
        <v>100</v>
      </c>
      <c r="BG65" s="45" t="s">
        <v>100</v>
      </c>
      <c r="BH65" s="45" t="s">
        <v>100</v>
      </c>
    </row>
    <row r="66" spans="1:60">
      <c r="A66" s="42"/>
      <c r="B66" s="13"/>
      <c r="C66" s="13"/>
      <c r="D66" s="13"/>
      <c r="E66" s="13"/>
      <c r="F66" s="99"/>
      <c r="G66" s="43"/>
      <c r="H66" s="114"/>
      <c r="I66" s="107"/>
      <c r="J66" s="13"/>
      <c r="K66" s="44"/>
      <c r="L66" s="120"/>
      <c r="M66" s="43"/>
      <c r="N66" s="44"/>
      <c r="O66" s="44"/>
      <c r="P66" s="13"/>
      <c r="Q66" s="16"/>
      <c r="R66" s="127"/>
      <c r="S66" s="127"/>
      <c r="T66" s="13"/>
      <c r="U66" s="13"/>
      <c r="V66" s="10" t="s">
        <v>101</v>
      </c>
      <c r="W66" s="10">
        <v>43888</v>
      </c>
      <c r="X66" s="19">
        <v>12749</v>
      </c>
      <c r="Y66" s="37" t="s">
        <v>189</v>
      </c>
      <c r="Z66" s="24">
        <v>43892</v>
      </c>
      <c r="AA66" s="10">
        <v>44257</v>
      </c>
      <c r="AB66" s="25" t="s">
        <v>100</v>
      </c>
      <c r="AC66" s="25" t="s">
        <v>100</v>
      </c>
      <c r="AD66" s="129">
        <v>0</v>
      </c>
      <c r="AE66" s="129">
        <v>0</v>
      </c>
      <c r="AF66" s="25" t="s">
        <v>100</v>
      </c>
      <c r="AG66" s="26" t="s">
        <v>100</v>
      </c>
      <c r="AH66" s="129">
        <v>0</v>
      </c>
      <c r="AI66" s="143">
        <f t="shared" si="0"/>
        <v>0</v>
      </c>
      <c r="AJ66" s="148">
        <v>125879.96</v>
      </c>
      <c r="AK66" s="148">
        <v>0</v>
      </c>
      <c r="AL66" s="121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1:60">
      <c r="A67" s="42"/>
      <c r="B67" s="13"/>
      <c r="C67" s="13"/>
      <c r="D67" s="13"/>
      <c r="E67" s="13"/>
      <c r="F67" s="99"/>
      <c r="G67" s="43"/>
      <c r="H67" s="114"/>
      <c r="I67" s="107"/>
      <c r="J67" s="13"/>
      <c r="K67" s="44"/>
      <c r="L67" s="120"/>
      <c r="M67" s="43"/>
      <c r="N67" s="44"/>
      <c r="O67" s="44"/>
      <c r="P67" s="13"/>
      <c r="Q67" s="16"/>
      <c r="R67" s="127"/>
      <c r="S67" s="127"/>
      <c r="T67" s="13"/>
      <c r="U67" s="13"/>
      <c r="V67" s="10" t="s">
        <v>103</v>
      </c>
      <c r="W67" s="10">
        <v>44251</v>
      </c>
      <c r="X67" s="19">
        <v>12990</v>
      </c>
      <c r="Y67" s="37" t="s">
        <v>220</v>
      </c>
      <c r="Z67" s="24">
        <v>44258</v>
      </c>
      <c r="AA67" s="10">
        <v>44622</v>
      </c>
      <c r="AB67" s="34" t="s">
        <v>100</v>
      </c>
      <c r="AC67" s="25" t="s">
        <v>100</v>
      </c>
      <c r="AD67" s="129">
        <v>0</v>
      </c>
      <c r="AE67" s="129">
        <v>0</v>
      </c>
      <c r="AF67" s="25" t="s">
        <v>100</v>
      </c>
      <c r="AG67" s="26" t="s">
        <v>100</v>
      </c>
      <c r="AH67" s="129">
        <v>0</v>
      </c>
      <c r="AI67" s="143">
        <f t="shared" si="0"/>
        <v>0</v>
      </c>
      <c r="AJ67" s="148">
        <f>17220.09+198401.81</f>
        <v>215621.9</v>
      </c>
      <c r="AK67" s="148">
        <v>0</v>
      </c>
      <c r="AL67" s="121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1:60">
      <c r="A68" s="42"/>
      <c r="B68" s="13"/>
      <c r="C68" s="13"/>
      <c r="D68" s="13"/>
      <c r="E68" s="13"/>
      <c r="F68" s="99"/>
      <c r="G68" s="43"/>
      <c r="H68" s="114"/>
      <c r="I68" s="107"/>
      <c r="J68" s="13"/>
      <c r="K68" s="44"/>
      <c r="L68" s="120"/>
      <c r="M68" s="43"/>
      <c r="N68" s="44"/>
      <c r="O68" s="44"/>
      <c r="P68" s="13"/>
      <c r="Q68" s="16"/>
      <c r="R68" s="127"/>
      <c r="S68" s="127"/>
      <c r="T68" s="13"/>
      <c r="U68" s="13"/>
      <c r="V68" s="10" t="s">
        <v>104</v>
      </c>
      <c r="W68" s="10">
        <v>44614</v>
      </c>
      <c r="X68" s="19">
        <v>13231</v>
      </c>
      <c r="Y68" s="37" t="s">
        <v>469</v>
      </c>
      <c r="Z68" s="24">
        <v>44623</v>
      </c>
      <c r="AA68" s="10">
        <v>44987</v>
      </c>
      <c r="AB68" s="34" t="s">
        <v>100</v>
      </c>
      <c r="AC68" s="25" t="s">
        <v>100</v>
      </c>
      <c r="AD68" s="129">
        <v>0</v>
      </c>
      <c r="AE68" s="129">
        <v>0</v>
      </c>
      <c r="AF68" s="25" t="s">
        <v>100</v>
      </c>
      <c r="AG68" s="26" t="s">
        <v>100</v>
      </c>
      <c r="AH68" s="129">
        <v>0</v>
      </c>
      <c r="AI68" s="143">
        <f t="shared" si="0"/>
        <v>0</v>
      </c>
      <c r="AJ68" s="148">
        <f>23517.7+288510.9</f>
        <v>312028.60000000003</v>
      </c>
      <c r="AK68" s="148">
        <v>0</v>
      </c>
      <c r="AL68" s="121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1:60">
      <c r="A69" s="42"/>
      <c r="B69" s="13"/>
      <c r="C69" s="13"/>
      <c r="D69" s="13"/>
      <c r="E69" s="13"/>
      <c r="F69" s="99"/>
      <c r="G69" s="43"/>
      <c r="H69" s="114"/>
      <c r="I69" s="107"/>
      <c r="J69" s="13"/>
      <c r="K69" s="44"/>
      <c r="L69" s="120"/>
      <c r="M69" s="43"/>
      <c r="N69" s="44"/>
      <c r="O69" s="44"/>
      <c r="P69" s="13"/>
      <c r="Q69" s="16"/>
      <c r="R69" s="127"/>
      <c r="S69" s="127"/>
      <c r="T69" s="13"/>
      <c r="U69" s="13"/>
      <c r="V69" s="10" t="s">
        <v>105</v>
      </c>
      <c r="W69" s="10">
        <v>44859</v>
      </c>
      <c r="X69" s="19">
        <v>13399</v>
      </c>
      <c r="Y69" s="37" t="s">
        <v>469</v>
      </c>
      <c r="Z69" s="24">
        <v>44623</v>
      </c>
      <c r="AA69" s="10">
        <v>44987</v>
      </c>
      <c r="AB69" s="34" t="s">
        <v>100</v>
      </c>
      <c r="AC69" s="25" t="s">
        <v>100</v>
      </c>
      <c r="AD69" s="129">
        <v>0</v>
      </c>
      <c r="AE69" s="129">
        <v>0</v>
      </c>
      <c r="AF69" s="25" t="s">
        <v>100</v>
      </c>
      <c r="AG69" s="26" t="s">
        <v>100</v>
      </c>
      <c r="AH69" s="129">
        <v>0</v>
      </c>
      <c r="AI69" s="143">
        <f t="shared" si="0"/>
        <v>0</v>
      </c>
      <c r="AJ69" s="148">
        <v>0</v>
      </c>
      <c r="AK69" s="148">
        <v>0</v>
      </c>
      <c r="AL69" s="121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1:60">
      <c r="A70" s="42"/>
      <c r="B70" s="13"/>
      <c r="C70" s="13"/>
      <c r="D70" s="13"/>
      <c r="E70" s="13"/>
      <c r="F70" s="99"/>
      <c r="G70" s="43"/>
      <c r="H70" s="114"/>
      <c r="I70" s="107"/>
      <c r="J70" s="13"/>
      <c r="K70" s="44"/>
      <c r="L70" s="120"/>
      <c r="M70" s="43"/>
      <c r="N70" s="44"/>
      <c r="O70" s="44"/>
      <c r="P70" s="13"/>
      <c r="Q70" s="16"/>
      <c r="R70" s="127"/>
      <c r="S70" s="127"/>
      <c r="T70" s="13"/>
      <c r="U70" s="13"/>
      <c r="V70" s="10" t="s">
        <v>222</v>
      </c>
      <c r="W70" s="10">
        <v>44985</v>
      </c>
      <c r="X70" s="19">
        <v>13485</v>
      </c>
      <c r="Y70" s="37" t="s">
        <v>511</v>
      </c>
      <c r="Z70" s="24">
        <v>44988</v>
      </c>
      <c r="AA70" s="10">
        <v>45353</v>
      </c>
      <c r="AB70" s="34" t="s">
        <v>100</v>
      </c>
      <c r="AC70" s="25" t="s">
        <v>100</v>
      </c>
      <c r="AD70" s="129">
        <v>0</v>
      </c>
      <c r="AE70" s="129">
        <v>0</v>
      </c>
      <c r="AF70" s="25" t="s">
        <v>100</v>
      </c>
      <c r="AG70" s="26" t="s">
        <v>100</v>
      </c>
      <c r="AH70" s="129">
        <v>0</v>
      </c>
      <c r="AI70" s="143">
        <f t="shared" si="0"/>
        <v>0</v>
      </c>
      <c r="AJ70" s="148">
        <v>0</v>
      </c>
      <c r="AK70" s="148">
        <v>134269.95000000001</v>
      </c>
      <c r="AL70" s="121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</row>
    <row r="71" spans="1:60">
      <c r="A71" s="42">
        <v>13</v>
      </c>
      <c r="B71" s="13" t="s">
        <v>433</v>
      </c>
      <c r="C71" s="13" t="s">
        <v>167</v>
      </c>
      <c r="D71" s="13" t="s">
        <v>97</v>
      </c>
      <c r="E71" s="13" t="s">
        <v>99</v>
      </c>
      <c r="F71" s="99" t="s">
        <v>168</v>
      </c>
      <c r="G71" s="14">
        <v>12711</v>
      </c>
      <c r="H71" s="114" t="s">
        <v>148</v>
      </c>
      <c r="I71" s="107" t="s">
        <v>169</v>
      </c>
      <c r="J71" s="13" t="s">
        <v>170</v>
      </c>
      <c r="K71" s="44">
        <v>43818</v>
      </c>
      <c r="L71" s="120">
        <v>61320</v>
      </c>
      <c r="M71" s="43">
        <v>12711</v>
      </c>
      <c r="N71" s="44">
        <v>44197</v>
      </c>
      <c r="O71" s="44">
        <v>44561</v>
      </c>
      <c r="P71" s="13" t="s">
        <v>414</v>
      </c>
      <c r="Q71" s="16" t="s">
        <v>100</v>
      </c>
      <c r="R71" s="127" t="s">
        <v>100</v>
      </c>
      <c r="S71" s="127" t="s">
        <v>100</v>
      </c>
      <c r="T71" s="13" t="s">
        <v>454</v>
      </c>
      <c r="U71" s="13" t="s">
        <v>100</v>
      </c>
      <c r="V71" s="17" t="s">
        <v>100</v>
      </c>
      <c r="W71" s="17" t="s">
        <v>100</v>
      </c>
      <c r="X71" s="17" t="s">
        <v>100</v>
      </c>
      <c r="Y71" s="46" t="s">
        <v>100</v>
      </c>
      <c r="Z71" s="17" t="s">
        <v>100</v>
      </c>
      <c r="AA71" s="17" t="s">
        <v>100</v>
      </c>
      <c r="AB71" s="17" t="s">
        <v>100</v>
      </c>
      <c r="AC71" s="17" t="s">
        <v>100</v>
      </c>
      <c r="AD71" s="129">
        <v>0</v>
      </c>
      <c r="AE71" s="129">
        <v>0</v>
      </c>
      <c r="AF71" s="25" t="s">
        <v>100</v>
      </c>
      <c r="AG71" s="25" t="s">
        <v>100</v>
      </c>
      <c r="AH71" s="129">
        <v>0</v>
      </c>
      <c r="AI71" s="143">
        <f t="shared" si="0"/>
        <v>61320</v>
      </c>
      <c r="AJ71" s="148">
        <v>56210</v>
      </c>
      <c r="AK71" s="148">
        <v>0</v>
      </c>
      <c r="AL71" s="121">
        <f>AJ71+AJ73+AK73+AK75</f>
        <v>148190</v>
      </c>
      <c r="AM71" s="45" t="s">
        <v>100</v>
      </c>
      <c r="AN71" s="45" t="s">
        <v>100</v>
      </c>
      <c r="AO71" s="45" t="s">
        <v>100</v>
      </c>
      <c r="AP71" s="45" t="s">
        <v>100</v>
      </c>
      <c r="AQ71" s="45" t="s">
        <v>100</v>
      </c>
      <c r="AR71" s="45" t="s">
        <v>100</v>
      </c>
      <c r="AS71" s="45" t="s">
        <v>100</v>
      </c>
      <c r="AT71" s="45" t="s">
        <v>100</v>
      </c>
      <c r="AU71" s="45" t="s">
        <v>100</v>
      </c>
      <c r="AV71" s="45" t="s">
        <v>100</v>
      </c>
      <c r="AW71" s="45" t="s">
        <v>100</v>
      </c>
      <c r="AX71" s="45" t="s">
        <v>100</v>
      </c>
      <c r="AY71" s="45" t="s">
        <v>100</v>
      </c>
      <c r="AZ71" s="45" t="s">
        <v>100</v>
      </c>
      <c r="BA71" s="45" t="s">
        <v>100</v>
      </c>
      <c r="BB71" s="45" t="s">
        <v>100</v>
      </c>
      <c r="BC71" s="45" t="s">
        <v>100</v>
      </c>
      <c r="BD71" s="45" t="s">
        <v>100</v>
      </c>
      <c r="BE71" s="45" t="s">
        <v>100</v>
      </c>
      <c r="BF71" s="45" t="s">
        <v>100</v>
      </c>
      <c r="BG71" s="45" t="s">
        <v>100</v>
      </c>
      <c r="BH71" s="13" t="s">
        <v>100</v>
      </c>
    </row>
    <row r="72" spans="1:60">
      <c r="A72" s="42"/>
      <c r="B72" s="13"/>
      <c r="C72" s="13"/>
      <c r="D72" s="13"/>
      <c r="E72" s="13"/>
      <c r="F72" s="99"/>
      <c r="G72" s="14"/>
      <c r="H72" s="114"/>
      <c r="I72" s="107"/>
      <c r="J72" s="13"/>
      <c r="K72" s="44"/>
      <c r="L72" s="120"/>
      <c r="M72" s="43"/>
      <c r="N72" s="44"/>
      <c r="O72" s="44"/>
      <c r="P72" s="13"/>
      <c r="Q72" s="16"/>
      <c r="R72" s="127"/>
      <c r="S72" s="127"/>
      <c r="T72" s="13"/>
      <c r="U72" s="13"/>
      <c r="V72" s="10" t="s">
        <v>101</v>
      </c>
      <c r="W72" s="10">
        <v>44172</v>
      </c>
      <c r="X72" s="19">
        <v>12943</v>
      </c>
      <c r="Y72" s="37" t="s">
        <v>230</v>
      </c>
      <c r="Z72" s="24">
        <v>44197</v>
      </c>
      <c r="AA72" s="10">
        <v>44561</v>
      </c>
      <c r="AB72" s="25" t="s">
        <v>100</v>
      </c>
      <c r="AC72" s="25" t="s">
        <v>100</v>
      </c>
      <c r="AD72" s="129">
        <v>0</v>
      </c>
      <c r="AE72" s="129">
        <v>0</v>
      </c>
      <c r="AF72" s="25" t="s">
        <v>100</v>
      </c>
      <c r="AG72" s="25" t="s">
        <v>100</v>
      </c>
      <c r="AH72" s="129">
        <v>0</v>
      </c>
      <c r="AI72" s="143">
        <f t="shared" si="0"/>
        <v>0</v>
      </c>
      <c r="AJ72" s="148">
        <v>0</v>
      </c>
      <c r="AK72" s="148">
        <v>0</v>
      </c>
      <c r="AL72" s="121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13"/>
    </row>
    <row r="73" spans="1:60">
      <c r="A73" s="42"/>
      <c r="B73" s="13"/>
      <c r="C73" s="13"/>
      <c r="D73" s="13"/>
      <c r="E73" s="13"/>
      <c r="F73" s="99"/>
      <c r="G73" s="14"/>
      <c r="H73" s="114"/>
      <c r="I73" s="107"/>
      <c r="J73" s="13"/>
      <c r="K73" s="44"/>
      <c r="L73" s="120"/>
      <c r="M73" s="43"/>
      <c r="N73" s="44"/>
      <c r="O73" s="44"/>
      <c r="P73" s="13"/>
      <c r="Q73" s="16"/>
      <c r="R73" s="127"/>
      <c r="S73" s="127"/>
      <c r="T73" s="13"/>
      <c r="U73" s="13"/>
      <c r="V73" s="10" t="s">
        <v>103</v>
      </c>
      <c r="W73" s="10">
        <v>44536</v>
      </c>
      <c r="X73" s="19">
        <v>13187</v>
      </c>
      <c r="Y73" s="37" t="s">
        <v>261</v>
      </c>
      <c r="Z73" s="24">
        <v>44562</v>
      </c>
      <c r="AA73" s="10">
        <v>44926</v>
      </c>
      <c r="AB73" s="25" t="s">
        <v>100</v>
      </c>
      <c r="AC73" s="25" t="s">
        <v>100</v>
      </c>
      <c r="AD73" s="129">
        <v>0</v>
      </c>
      <c r="AE73" s="129">
        <v>0</v>
      </c>
      <c r="AF73" s="25" t="s">
        <v>100</v>
      </c>
      <c r="AG73" s="25" t="s">
        <v>100</v>
      </c>
      <c r="AH73" s="129">
        <v>0</v>
      </c>
      <c r="AI73" s="143">
        <f t="shared" si="0"/>
        <v>0</v>
      </c>
      <c r="AJ73" s="148">
        <v>61320</v>
      </c>
      <c r="AK73" s="148">
        <v>0</v>
      </c>
      <c r="AL73" s="121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13"/>
    </row>
    <row r="74" spans="1:60">
      <c r="A74" s="42"/>
      <c r="B74" s="13"/>
      <c r="C74" s="13"/>
      <c r="D74" s="13"/>
      <c r="E74" s="13"/>
      <c r="F74" s="99"/>
      <c r="G74" s="14"/>
      <c r="H74" s="114"/>
      <c r="I74" s="107"/>
      <c r="J74" s="13"/>
      <c r="K74" s="44"/>
      <c r="L74" s="120"/>
      <c r="M74" s="43"/>
      <c r="N74" s="44"/>
      <c r="O74" s="44"/>
      <c r="P74" s="13"/>
      <c r="Q74" s="16"/>
      <c r="R74" s="127"/>
      <c r="S74" s="127"/>
      <c r="T74" s="13"/>
      <c r="U74" s="13"/>
      <c r="V74" s="10" t="s">
        <v>104</v>
      </c>
      <c r="W74" s="10">
        <v>44901</v>
      </c>
      <c r="X74" s="19">
        <v>13427</v>
      </c>
      <c r="Y74" s="37" t="s">
        <v>455</v>
      </c>
      <c r="Z74" s="24">
        <v>44927</v>
      </c>
      <c r="AA74" s="10">
        <v>45291</v>
      </c>
      <c r="AB74" s="25" t="s">
        <v>100</v>
      </c>
      <c r="AC74" s="25" t="s">
        <v>100</v>
      </c>
      <c r="AD74" s="129">
        <v>0</v>
      </c>
      <c r="AE74" s="129">
        <v>0</v>
      </c>
      <c r="AF74" s="25" t="s">
        <v>100</v>
      </c>
      <c r="AG74" s="25" t="s">
        <v>100</v>
      </c>
      <c r="AH74" s="129">
        <v>0</v>
      </c>
      <c r="AI74" s="143">
        <f t="shared" si="0"/>
        <v>0</v>
      </c>
      <c r="AJ74" s="148">
        <v>0</v>
      </c>
      <c r="AK74" s="148"/>
      <c r="AL74" s="121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13"/>
    </row>
    <row r="75" spans="1:60" ht="16.5" customHeight="1">
      <c r="A75" s="42"/>
      <c r="B75" s="13"/>
      <c r="C75" s="13"/>
      <c r="D75" s="13"/>
      <c r="E75" s="13"/>
      <c r="F75" s="99"/>
      <c r="G75" s="14"/>
      <c r="H75" s="114"/>
      <c r="I75" s="107"/>
      <c r="J75" s="13"/>
      <c r="K75" s="44"/>
      <c r="L75" s="120"/>
      <c r="M75" s="43"/>
      <c r="N75" s="44"/>
      <c r="O75" s="44"/>
      <c r="P75" s="13"/>
      <c r="Q75" s="16"/>
      <c r="R75" s="127"/>
      <c r="S75" s="127"/>
      <c r="T75" s="13"/>
      <c r="U75" s="13"/>
      <c r="V75" s="10" t="s">
        <v>105</v>
      </c>
      <c r="W75" s="10">
        <v>45135</v>
      </c>
      <c r="X75" s="19">
        <v>13585</v>
      </c>
      <c r="Y75" s="37" t="s">
        <v>456</v>
      </c>
      <c r="Z75" s="24">
        <v>44986</v>
      </c>
      <c r="AA75" s="10">
        <v>45291</v>
      </c>
      <c r="AB75" s="25" t="s">
        <v>100</v>
      </c>
      <c r="AC75" s="25" t="s">
        <v>100</v>
      </c>
      <c r="AD75" s="129">
        <v>0</v>
      </c>
      <c r="AE75" s="129">
        <v>0</v>
      </c>
      <c r="AF75" s="25" t="s">
        <v>100</v>
      </c>
      <c r="AG75" s="25" t="s">
        <v>100</v>
      </c>
      <c r="AH75" s="129">
        <v>0</v>
      </c>
      <c r="AI75" s="143">
        <f t="shared" si="0"/>
        <v>0</v>
      </c>
      <c r="AJ75" s="148">
        <v>0</v>
      </c>
      <c r="AK75" s="148">
        <v>30660</v>
      </c>
      <c r="AL75" s="121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13"/>
    </row>
    <row r="76" spans="1:60" s="41" customFormat="1">
      <c r="A76" s="42">
        <v>14</v>
      </c>
      <c r="B76" s="13" t="s">
        <v>428</v>
      </c>
      <c r="C76" s="13" t="s">
        <v>149</v>
      </c>
      <c r="D76" s="13" t="s">
        <v>141</v>
      </c>
      <c r="E76" s="13" t="s">
        <v>99</v>
      </c>
      <c r="F76" s="99" t="s">
        <v>152</v>
      </c>
      <c r="G76" s="43">
        <v>12437</v>
      </c>
      <c r="H76" s="114" t="s">
        <v>147</v>
      </c>
      <c r="I76" s="107" t="s">
        <v>153</v>
      </c>
      <c r="J76" s="13" t="s">
        <v>154</v>
      </c>
      <c r="K76" s="44">
        <v>43642</v>
      </c>
      <c r="L76" s="120">
        <v>528229.62</v>
      </c>
      <c r="M76" s="43">
        <v>12589</v>
      </c>
      <c r="N76" s="44">
        <v>43647</v>
      </c>
      <c r="O76" s="44">
        <v>43830</v>
      </c>
      <c r="P76" s="13" t="s">
        <v>412</v>
      </c>
      <c r="Q76" s="16" t="s">
        <v>100</v>
      </c>
      <c r="R76" s="127" t="s">
        <v>100</v>
      </c>
      <c r="S76" s="127" t="s">
        <v>100</v>
      </c>
      <c r="T76" s="13" t="s">
        <v>177</v>
      </c>
      <c r="U76" s="13" t="s">
        <v>100</v>
      </c>
      <c r="V76" s="17" t="s">
        <v>100</v>
      </c>
      <c r="W76" s="17" t="s">
        <v>100</v>
      </c>
      <c r="X76" s="17" t="s">
        <v>100</v>
      </c>
      <c r="Y76" s="46" t="s">
        <v>100</v>
      </c>
      <c r="Z76" s="17" t="s">
        <v>100</v>
      </c>
      <c r="AA76" s="17" t="s">
        <v>100</v>
      </c>
      <c r="AB76" s="17" t="s">
        <v>100</v>
      </c>
      <c r="AC76" s="17" t="s">
        <v>100</v>
      </c>
      <c r="AD76" s="129">
        <v>0</v>
      </c>
      <c r="AE76" s="129">
        <v>0</v>
      </c>
      <c r="AF76" s="25" t="s">
        <v>100</v>
      </c>
      <c r="AG76" s="25" t="s">
        <v>100</v>
      </c>
      <c r="AH76" s="129">
        <v>0</v>
      </c>
      <c r="AI76" s="143">
        <f t="shared" si="0"/>
        <v>528229.62</v>
      </c>
      <c r="AJ76" s="148">
        <v>528229.62</v>
      </c>
      <c r="AK76" s="148">
        <v>0</v>
      </c>
      <c r="AL76" s="150">
        <f>SUM(AJ76+AJ80+AJ81+AJ82+AJ83+AJ84+AJ85+AK85)</f>
        <v>5372887.1699999999</v>
      </c>
      <c r="AM76" s="45" t="s">
        <v>137</v>
      </c>
      <c r="AN76" s="45" t="s">
        <v>150</v>
      </c>
      <c r="AO76" s="15" t="s">
        <v>151</v>
      </c>
      <c r="AP76" s="45" t="s">
        <v>150</v>
      </c>
      <c r="AQ76" s="45" t="s">
        <v>100</v>
      </c>
      <c r="AR76" s="45" t="s">
        <v>100</v>
      </c>
      <c r="AS76" s="45" t="s">
        <v>100</v>
      </c>
      <c r="AT76" s="45" t="s">
        <v>100</v>
      </c>
      <c r="AU76" s="45" t="s">
        <v>100</v>
      </c>
      <c r="AV76" s="45" t="s">
        <v>100</v>
      </c>
      <c r="AW76" s="45" t="s">
        <v>100</v>
      </c>
      <c r="AX76" s="45" t="s">
        <v>100</v>
      </c>
      <c r="AY76" s="45" t="s">
        <v>100</v>
      </c>
      <c r="AZ76" s="45" t="s">
        <v>100</v>
      </c>
      <c r="BA76" s="45" t="s">
        <v>100</v>
      </c>
      <c r="BB76" s="45" t="s">
        <v>100</v>
      </c>
      <c r="BC76" s="45" t="s">
        <v>100</v>
      </c>
      <c r="BD76" s="45" t="s">
        <v>100</v>
      </c>
      <c r="BE76" s="45" t="s">
        <v>100</v>
      </c>
      <c r="BF76" s="45" t="s">
        <v>100</v>
      </c>
      <c r="BG76" s="45" t="s">
        <v>100</v>
      </c>
      <c r="BH76" s="13" t="s">
        <v>100</v>
      </c>
    </row>
    <row r="77" spans="1:60" s="41" customFormat="1">
      <c r="A77" s="42"/>
      <c r="B77" s="13"/>
      <c r="C77" s="13"/>
      <c r="D77" s="13"/>
      <c r="E77" s="13"/>
      <c r="F77" s="99"/>
      <c r="G77" s="43"/>
      <c r="H77" s="114"/>
      <c r="I77" s="107"/>
      <c r="J77" s="13"/>
      <c r="K77" s="44"/>
      <c r="L77" s="120"/>
      <c r="M77" s="43"/>
      <c r="N77" s="44"/>
      <c r="O77" s="44"/>
      <c r="P77" s="13"/>
      <c r="Q77" s="16"/>
      <c r="R77" s="127"/>
      <c r="S77" s="127"/>
      <c r="T77" s="13"/>
      <c r="U77" s="13"/>
      <c r="V77" s="17" t="s">
        <v>101</v>
      </c>
      <c r="W77" s="10">
        <v>43829</v>
      </c>
      <c r="X77" s="35">
        <v>12713</v>
      </c>
      <c r="Y77" s="46" t="s">
        <v>182</v>
      </c>
      <c r="Z77" s="10">
        <v>43831</v>
      </c>
      <c r="AA77" s="10">
        <v>44012</v>
      </c>
      <c r="AB77" s="17" t="s">
        <v>100</v>
      </c>
      <c r="AC77" s="17" t="s">
        <v>100</v>
      </c>
      <c r="AD77" s="129">
        <v>0</v>
      </c>
      <c r="AE77" s="129">
        <v>0</v>
      </c>
      <c r="AF77" s="25" t="s">
        <v>100</v>
      </c>
      <c r="AG77" s="25" t="s">
        <v>100</v>
      </c>
      <c r="AH77" s="129">
        <v>0</v>
      </c>
      <c r="AI77" s="143">
        <f t="shared" si="0"/>
        <v>0</v>
      </c>
      <c r="AJ77" s="148">
        <v>0</v>
      </c>
      <c r="AK77" s="148">
        <v>0</v>
      </c>
      <c r="AL77" s="150"/>
      <c r="AM77" s="45"/>
      <c r="AN77" s="45"/>
      <c r="AO77" s="1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13"/>
    </row>
    <row r="78" spans="1:60" s="41" customFormat="1">
      <c r="A78" s="42"/>
      <c r="B78" s="13"/>
      <c r="C78" s="13"/>
      <c r="D78" s="13"/>
      <c r="E78" s="13"/>
      <c r="F78" s="99"/>
      <c r="G78" s="43"/>
      <c r="H78" s="114"/>
      <c r="I78" s="107"/>
      <c r="J78" s="13"/>
      <c r="K78" s="44"/>
      <c r="L78" s="120"/>
      <c r="M78" s="43"/>
      <c r="N78" s="44"/>
      <c r="O78" s="44"/>
      <c r="P78" s="13"/>
      <c r="Q78" s="16"/>
      <c r="R78" s="127"/>
      <c r="S78" s="127"/>
      <c r="T78" s="13"/>
      <c r="U78" s="13"/>
      <c r="V78" s="17" t="s">
        <v>103</v>
      </c>
      <c r="W78" s="10">
        <v>44011</v>
      </c>
      <c r="X78" s="35">
        <v>12831</v>
      </c>
      <c r="Y78" s="46" t="s">
        <v>183</v>
      </c>
      <c r="Z78" s="10">
        <v>44013</v>
      </c>
      <c r="AA78" s="10">
        <v>44196</v>
      </c>
      <c r="AB78" s="17" t="s">
        <v>100</v>
      </c>
      <c r="AC78" s="17" t="s">
        <v>100</v>
      </c>
      <c r="AD78" s="129">
        <v>0</v>
      </c>
      <c r="AE78" s="129">
        <v>0</v>
      </c>
      <c r="AF78" s="25" t="s">
        <v>100</v>
      </c>
      <c r="AG78" s="25" t="s">
        <v>100</v>
      </c>
      <c r="AH78" s="129">
        <v>0</v>
      </c>
      <c r="AI78" s="143">
        <f t="shared" si="0"/>
        <v>0</v>
      </c>
      <c r="AJ78" s="148">
        <v>0</v>
      </c>
      <c r="AK78" s="148">
        <v>0</v>
      </c>
      <c r="AL78" s="150"/>
      <c r="AM78" s="45"/>
      <c r="AN78" s="45"/>
      <c r="AO78" s="1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13"/>
    </row>
    <row r="79" spans="1:60" s="41" customFormat="1">
      <c r="A79" s="42"/>
      <c r="B79" s="13"/>
      <c r="C79" s="13"/>
      <c r="D79" s="13"/>
      <c r="E79" s="13"/>
      <c r="F79" s="99"/>
      <c r="G79" s="43"/>
      <c r="H79" s="114"/>
      <c r="I79" s="107"/>
      <c r="J79" s="13"/>
      <c r="K79" s="44"/>
      <c r="L79" s="120"/>
      <c r="M79" s="43"/>
      <c r="N79" s="44"/>
      <c r="O79" s="44"/>
      <c r="P79" s="13"/>
      <c r="Q79" s="16"/>
      <c r="R79" s="127"/>
      <c r="S79" s="127"/>
      <c r="T79" s="13"/>
      <c r="U79" s="13"/>
      <c r="V79" s="17" t="s">
        <v>104</v>
      </c>
      <c r="W79" s="10">
        <v>44091</v>
      </c>
      <c r="X79" s="35">
        <v>12887</v>
      </c>
      <c r="Y79" s="46" t="s">
        <v>106</v>
      </c>
      <c r="Z79" s="10">
        <v>44105</v>
      </c>
      <c r="AA79" s="10">
        <v>44196</v>
      </c>
      <c r="AB79" s="11" t="s">
        <v>184</v>
      </c>
      <c r="AC79" s="17" t="s">
        <v>100</v>
      </c>
      <c r="AD79" s="129">
        <v>4264.8</v>
      </c>
      <c r="AE79" s="129">
        <v>0</v>
      </c>
      <c r="AF79" s="25" t="s">
        <v>100</v>
      </c>
      <c r="AG79" s="25" t="s">
        <v>100</v>
      </c>
      <c r="AH79" s="129">
        <v>0</v>
      </c>
      <c r="AI79" s="143">
        <f t="shared" si="0"/>
        <v>0</v>
      </c>
      <c r="AJ79" s="148">
        <v>0</v>
      </c>
      <c r="AK79" s="148">
        <v>0</v>
      </c>
      <c r="AL79" s="150"/>
      <c r="AM79" s="45"/>
      <c r="AN79" s="45"/>
      <c r="AO79" s="1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13"/>
    </row>
    <row r="80" spans="1:60" s="41" customFormat="1">
      <c r="A80" s="42"/>
      <c r="B80" s="13"/>
      <c r="C80" s="13"/>
      <c r="D80" s="13"/>
      <c r="E80" s="13"/>
      <c r="F80" s="99"/>
      <c r="G80" s="43"/>
      <c r="H80" s="114"/>
      <c r="I80" s="107"/>
      <c r="J80" s="13"/>
      <c r="K80" s="44"/>
      <c r="L80" s="120"/>
      <c r="M80" s="43"/>
      <c r="N80" s="44"/>
      <c r="O80" s="44"/>
      <c r="P80" s="13"/>
      <c r="Q80" s="16"/>
      <c r="R80" s="127"/>
      <c r="S80" s="127"/>
      <c r="T80" s="13"/>
      <c r="U80" s="13"/>
      <c r="V80" s="17" t="s">
        <v>105</v>
      </c>
      <c r="W80" s="10">
        <v>44095</v>
      </c>
      <c r="X80" s="35">
        <v>12894</v>
      </c>
      <c r="Y80" s="46" t="s">
        <v>185</v>
      </c>
      <c r="Z80" s="10">
        <v>44013</v>
      </c>
      <c r="AA80" s="10">
        <v>44196</v>
      </c>
      <c r="AB80" s="11" t="s">
        <v>186</v>
      </c>
      <c r="AC80" s="17" t="s">
        <v>100</v>
      </c>
      <c r="AD80" s="129">
        <v>15622.06</v>
      </c>
      <c r="AE80" s="129">
        <v>0</v>
      </c>
      <c r="AF80" s="24">
        <v>44169</v>
      </c>
      <c r="AG80" s="25" t="s">
        <v>100</v>
      </c>
      <c r="AH80" s="129">
        <v>64418.27</v>
      </c>
      <c r="AI80" s="143">
        <f t="shared" si="0"/>
        <v>64418.27</v>
      </c>
      <c r="AJ80" s="148">
        <v>1223608.0900000001</v>
      </c>
      <c r="AK80" s="148">
        <v>0</v>
      </c>
      <c r="AL80" s="150"/>
      <c r="AM80" s="45"/>
      <c r="AN80" s="45"/>
      <c r="AO80" s="1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13"/>
    </row>
    <row r="81" spans="1:60" s="41" customFormat="1">
      <c r="A81" s="42"/>
      <c r="B81" s="13"/>
      <c r="C81" s="13"/>
      <c r="D81" s="13"/>
      <c r="E81" s="13"/>
      <c r="F81" s="99"/>
      <c r="G81" s="43"/>
      <c r="H81" s="114"/>
      <c r="I81" s="107"/>
      <c r="J81" s="13"/>
      <c r="K81" s="44"/>
      <c r="L81" s="120"/>
      <c r="M81" s="43"/>
      <c r="N81" s="44"/>
      <c r="O81" s="44"/>
      <c r="P81" s="13"/>
      <c r="Q81" s="16"/>
      <c r="R81" s="127"/>
      <c r="S81" s="127"/>
      <c r="T81" s="13"/>
      <c r="U81" s="13"/>
      <c r="V81" s="17" t="s">
        <v>222</v>
      </c>
      <c r="W81" s="10">
        <v>44197</v>
      </c>
      <c r="X81" s="35">
        <v>12954</v>
      </c>
      <c r="Y81" s="46" t="s">
        <v>223</v>
      </c>
      <c r="Z81" s="10">
        <v>44197</v>
      </c>
      <c r="AA81" s="10">
        <v>44377</v>
      </c>
      <c r="AB81" s="11" t="s">
        <v>100</v>
      </c>
      <c r="AC81" s="17" t="s">
        <v>100</v>
      </c>
      <c r="AD81" s="129">
        <v>0</v>
      </c>
      <c r="AE81" s="129">
        <v>0</v>
      </c>
      <c r="AF81" s="24" t="s">
        <v>100</v>
      </c>
      <c r="AG81" s="25" t="s">
        <v>100</v>
      </c>
      <c r="AH81" s="129">
        <v>0</v>
      </c>
      <c r="AI81" s="143">
        <f t="shared" si="0"/>
        <v>0</v>
      </c>
      <c r="AJ81" s="148">
        <v>536475.65</v>
      </c>
      <c r="AK81" s="148">
        <v>0</v>
      </c>
      <c r="AL81" s="150"/>
      <c r="AM81" s="45"/>
      <c r="AN81" s="45"/>
      <c r="AO81" s="1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13"/>
    </row>
    <row r="82" spans="1:60" s="41" customFormat="1">
      <c r="A82" s="42"/>
      <c r="B82" s="13"/>
      <c r="C82" s="13"/>
      <c r="D82" s="13"/>
      <c r="E82" s="13"/>
      <c r="F82" s="99"/>
      <c r="G82" s="43"/>
      <c r="H82" s="114"/>
      <c r="I82" s="107"/>
      <c r="J82" s="13"/>
      <c r="K82" s="44"/>
      <c r="L82" s="120"/>
      <c r="M82" s="43"/>
      <c r="N82" s="44"/>
      <c r="O82" s="44"/>
      <c r="P82" s="13"/>
      <c r="Q82" s="16"/>
      <c r="R82" s="127"/>
      <c r="S82" s="127"/>
      <c r="T82" s="13"/>
      <c r="U82" s="13"/>
      <c r="V82" s="17" t="s">
        <v>224</v>
      </c>
      <c r="W82" s="10">
        <v>44369</v>
      </c>
      <c r="X82" s="35">
        <v>13071</v>
      </c>
      <c r="Y82" s="46" t="s">
        <v>223</v>
      </c>
      <c r="Z82" s="10">
        <v>44378</v>
      </c>
      <c r="AA82" s="10">
        <v>44561</v>
      </c>
      <c r="AB82" s="11" t="s">
        <v>100</v>
      </c>
      <c r="AC82" s="17" t="s">
        <v>100</v>
      </c>
      <c r="AD82" s="129">
        <v>0</v>
      </c>
      <c r="AE82" s="129">
        <v>0</v>
      </c>
      <c r="AF82" s="25" t="s">
        <v>100</v>
      </c>
      <c r="AG82" s="25" t="s">
        <v>100</v>
      </c>
      <c r="AH82" s="129">
        <v>0</v>
      </c>
      <c r="AI82" s="143">
        <f t="shared" ref="AI82:AI145" si="1">L82-AE82+AH82</f>
        <v>0</v>
      </c>
      <c r="AJ82" s="148">
        <v>751065.91</v>
      </c>
      <c r="AK82" s="148">
        <v>0</v>
      </c>
      <c r="AL82" s="150"/>
      <c r="AM82" s="45"/>
      <c r="AN82" s="45"/>
      <c r="AO82" s="1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13"/>
    </row>
    <row r="83" spans="1:60" s="41" customFormat="1">
      <c r="A83" s="42"/>
      <c r="B83" s="13"/>
      <c r="C83" s="13"/>
      <c r="D83" s="13"/>
      <c r="E83" s="13"/>
      <c r="F83" s="99"/>
      <c r="G83" s="43"/>
      <c r="H83" s="114"/>
      <c r="I83" s="107"/>
      <c r="J83" s="13"/>
      <c r="K83" s="44"/>
      <c r="L83" s="120"/>
      <c r="M83" s="43"/>
      <c r="N83" s="44"/>
      <c r="O83" s="44"/>
      <c r="P83" s="13"/>
      <c r="Q83" s="16"/>
      <c r="R83" s="127"/>
      <c r="S83" s="127"/>
      <c r="T83" s="13"/>
      <c r="U83" s="13"/>
      <c r="V83" s="17" t="s">
        <v>262</v>
      </c>
      <c r="W83" s="10">
        <v>44559</v>
      </c>
      <c r="X83" s="35">
        <v>13195</v>
      </c>
      <c r="Y83" s="46" t="s">
        <v>263</v>
      </c>
      <c r="Z83" s="10">
        <v>44562</v>
      </c>
      <c r="AA83" s="10">
        <v>44742</v>
      </c>
      <c r="AB83" s="11" t="s">
        <v>100</v>
      </c>
      <c r="AC83" s="17" t="s">
        <v>100</v>
      </c>
      <c r="AD83" s="129">
        <v>0</v>
      </c>
      <c r="AE83" s="129">
        <v>0</v>
      </c>
      <c r="AF83" s="25" t="s">
        <v>100</v>
      </c>
      <c r="AG83" s="25" t="s">
        <v>100</v>
      </c>
      <c r="AH83" s="129">
        <v>0</v>
      </c>
      <c r="AI83" s="143">
        <f t="shared" si="1"/>
        <v>0</v>
      </c>
      <c r="AJ83" s="148">
        <v>579002.68000000005</v>
      </c>
      <c r="AK83" s="148">
        <v>0</v>
      </c>
      <c r="AL83" s="150"/>
      <c r="AM83" s="45"/>
      <c r="AN83" s="45"/>
      <c r="AO83" s="1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13"/>
    </row>
    <row r="84" spans="1:60" s="41" customFormat="1">
      <c r="A84" s="42"/>
      <c r="B84" s="13"/>
      <c r="C84" s="13"/>
      <c r="D84" s="13"/>
      <c r="E84" s="13"/>
      <c r="F84" s="99"/>
      <c r="G84" s="43"/>
      <c r="H84" s="114"/>
      <c r="I84" s="107"/>
      <c r="J84" s="13"/>
      <c r="K84" s="44"/>
      <c r="L84" s="120"/>
      <c r="M84" s="43"/>
      <c r="N84" s="44"/>
      <c r="O84" s="44"/>
      <c r="P84" s="13"/>
      <c r="Q84" s="16"/>
      <c r="R84" s="127"/>
      <c r="S84" s="127"/>
      <c r="T84" s="13"/>
      <c r="U84" s="13"/>
      <c r="V84" s="17" t="s">
        <v>264</v>
      </c>
      <c r="W84" s="10">
        <v>44650</v>
      </c>
      <c r="X84" s="35">
        <v>13272</v>
      </c>
      <c r="Y84" s="46" t="s">
        <v>106</v>
      </c>
      <c r="Z84" s="10">
        <v>44562</v>
      </c>
      <c r="AA84" s="10">
        <v>44742</v>
      </c>
      <c r="AB84" s="11" t="s">
        <v>266</v>
      </c>
      <c r="AC84" s="17" t="s">
        <v>100</v>
      </c>
      <c r="AD84" s="129">
        <v>6858.87</v>
      </c>
      <c r="AE84" s="129">
        <v>0</v>
      </c>
      <c r="AF84" s="25" t="s">
        <v>100</v>
      </c>
      <c r="AG84" s="25" t="s">
        <v>100</v>
      </c>
      <c r="AH84" s="129">
        <v>0</v>
      </c>
      <c r="AI84" s="143">
        <f t="shared" si="1"/>
        <v>0</v>
      </c>
      <c r="AJ84" s="148">
        <v>212900.92</v>
      </c>
      <c r="AK84" s="148">
        <v>0</v>
      </c>
      <c r="AL84" s="150"/>
      <c r="AM84" s="45"/>
      <c r="AN84" s="45"/>
      <c r="AO84" s="1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13"/>
    </row>
    <row r="85" spans="1:60" s="41" customFormat="1">
      <c r="A85" s="42"/>
      <c r="B85" s="13"/>
      <c r="C85" s="13"/>
      <c r="D85" s="13"/>
      <c r="E85" s="13"/>
      <c r="F85" s="99"/>
      <c r="G85" s="43"/>
      <c r="H85" s="114"/>
      <c r="I85" s="107"/>
      <c r="J85" s="13"/>
      <c r="K85" s="44"/>
      <c r="L85" s="120"/>
      <c r="M85" s="43"/>
      <c r="N85" s="44"/>
      <c r="O85" s="44"/>
      <c r="P85" s="13"/>
      <c r="Q85" s="16"/>
      <c r="R85" s="127"/>
      <c r="S85" s="127"/>
      <c r="T85" s="13"/>
      <c r="U85" s="13"/>
      <c r="V85" s="17" t="s">
        <v>265</v>
      </c>
      <c r="W85" s="10">
        <v>44739</v>
      </c>
      <c r="X85" s="35">
        <v>13317</v>
      </c>
      <c r="Y85" s="46" t="s">
        <v>223</v>
      </c>
      <c r="Z85" s="10">
        <v>44743</v>
      </c>
      <c r="AA85" s="10">
        <v>44926</v>
      </c>
      <c r="AB85" s="11" t="s">
        <v>100</v>
      </c>
      <c r="AC85" s="17" t="s">
        <v>100</v>
      </c>
      <c r="AD85" s="129">
        <v>0</v>
      </c>
      <c r="AE85" s="129">
        <v>0</v>
      </c>
      <c r="AF85" s="25" t="s">
        <v>100</v>
      </c>
      <c r="AG85" s="25" t="s">
        <v>100</v>
      </c>
      <c r="AH85" s="129">
        <v>0</v>
      </c>
      <c r="AI85" s="143">
        <f t="shared" si="1"/>
        <v>0</v>
      </c>
      <c r="AJ85" s="148">
        <v>684924</v>
      </c>
      <c r="AK85" s="148">
        <v>856680.3</v>
      </c>
      <c r="AL85" s="150"/>
      <c r="AM85" s="45"/>
      <c r="AN85" s="45"/>
      <c r="AO85" s="1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13"/>
    </row>
    <row r="86" spans="1:60">
      <c r="A86" s="42">
        <v>15</v>
      </c>
      <c r="B86" s="13" t="s">
        <v>429</v>
      </c>
      <c r="C86" s="13" t="s">
        <v>300</v>
      </c>
      <c r="D86" s="13" t="s">
        <v>141</v>
      </c>
      <c r="E86" s="13" t="s">
        <v>99</v>
      </c>
      <c r="F86" s="99" t="s">
        <v>301</v>
      </c>
      <c r="G86" s="43">
        <v>12935</v>
      </c>
      <c r="H86" s="114" t="s">
        <v>302</v>
      </c>
      <c r="I86" s="107" t="s">
        <v>153</v>
      </c>
      <c r="J86" s="13" t="s">
        <v>154</v>
      </c>
      <c r="K86" s="44">
        <v>44725</v>
      </c>
      <c r="L86" s="120">
        <v>296849.09999999998</v>
      </c>
      <c r="M86" s="43">
        <v>13309</v>
      </c>
      <c r="N86" s="44">
        <v>44725</v>
      </c>
      <c r="O86" s="44">
        <v>44847</v>
      </c>
      <c r="P86" s="13" t="s">
        <v>412</v>
      </c>
      <c r="Q86" s="16" t="s">
        <v>100</v>
      </c>
      <c r="R86" s="127" t="s">
        <v>100</v>
      </c>
      <c r="S86" s="127" t="s">
        <v>100</v>
      </c>
      <c r="T86" s="13" t="s">
        <v>177</v>
      </c>
      <c r="U86" s="13" t="s">
        <v>100</v>
      </c>
      <c r="V86" s="17" t="s">
        <v>100</v>
      </c>
      <c r="W86" s="10" t="s">
        <v>100</v>
      </c>
      <c r="X86" s="10" t="s">
        <v>100</v>
      </c>
      <c r="Y86" s="37" t="s">
        <v>100</v>
      </c>
      <c r="Z86" s="10" t="s">
        <v>100</v>
      </c>
      <c r="AA86" s="10" t="s">
        <v>100</v>
      </c>
      <c r="AB86" s="10" t="s">
        <v>100</v>
      </c>
      <c r="AC86" s="10" t="s">
        <v>100</v>
      </c>
      <c r="AD86" s="129">
        <v>0</v>
      </c>
      <c r="AE86" s="129">
        <v>0</v>
      </c>
      <c r="AF86" s="10" t="s">
        <v>100</v>
      </c>
      <c r="AG86" s="10" t="s">
        <v>100</v>
      </c>
      <c r="AH86" s="129">
        <v>0</v>
      </c>
      <c r="AI86" s="143">
        <f t="shared" si="1"/>
        <v>296849.09999999998</v>
      </c>
      <c r="AJ86" s="148">
        <v>257269.22</v>
      </c>
      <c r="AK86" s="148">
        <v>0</v>
      </c>
      <c r="AL86" s="120">
        <f>AJ86+AJ87+AK88</f>
        <v>1228715</v>
      </c>
      <c r="AM86" s="45" t="s">
        <v>284</v>
      </c>
      <c r="AN86" s="45" t="s">
        <v>304</v>
      </c>
      <c r="AO86" s="15" t="s">
        <v>303</v>
      </c>
      <c r="AP86" s="45" t="s">
        <v>304</v>
      </c>
      <c r="AQ86" s="45" t="s">
        <v>100</v>
      </c>
      <c r="AR86" s="45" t="s">
        <v>100</v>
      </c>
      <c r="AS86" s="45" t="s">
        <v>100</v>
      </c>
      <c r="AT86" s="45" t="s">
        <v>100</v>
      </c>
      <c r="AU86" s="45" t="s">
        <v>100</v>
      </c>
      <c r="AV86" s="45" t="s">
        <v>100</v>
      </c>
      <c r="AW86" s="45" t="s">
        <v>100</v>
      </c>
      <c r="AX86" s="45" t="s">
        <v>100</v>
      </c>
      <c r="AY86" s="45" t="s">
        <v>100</v>
      </c>
      <c r="AZ86" s="45" t="s">
        <v>100</v>
      </c>
      <c r="BA86" s="45" t="s">
        <v>100</v>
      </c>
      <c r="BB86" s="45" t="s">
        <v>100</v>
      </c>
      <c r="BC86" s="45" t="s">
        <v>100</v>
      </c>
      <c r="BD86" s="45" t="s">
        <v>100</v>
      </c>
      <c r="BE86" s="45" t="s">
        <v>100</v>
      </c>
      <c r="BF86" s="45" t="s">
        <v>100</v>
      </c>
      <c r="BG86" s="45" t="s">
        <v>100</v>
      </c>
      <c r="BH86" s="13" t="s">
        <v>100</v>
      </c>
    </row>
    <row r="87" spans="1:60">
      <c r="A87" s="42"/>
      <c r="B87" s="13"/>
      <c r="C87" s="13"/>
      <c r="D87" s="13"/>
      <c r="E87" s="13"/>
      <c r="F87" s="99"/>
      <c r="G87" s="43"/>
      <c r="H87" s="114"/>
      <c r="I87" s="107"/>
      <c r="J87" s="13"/>
      <c r="K87" s="44"/>
      <c r="L87" s="120"/>
      <c r="M87" s="43"/>
      <c r="N87" s="44"/>
      <c r="O87" s="44"/>
      <c r="P87" s="13"/>
      <c r="Q87" s="16"/>
      <c r="R87" s="127"/>
      <c r="S87" s="127"/>
      <c r="T87" s="13"/>
      <c r="U87" s="13"/>
      <c r="V87" s="46" t="s">
        <v>101</v>
      </c>
      <c r="W87" s="10">
        <v>44847</v>
      </c>
      <c r="X87" s="35">
        <v>13390</v>
      </c>
      <c r="Y87" s="46" t="s">
        <v>305</v>
      </c>
      <c r="Z87" s="10">
        <v>44848</v>
      </c>
      <c r="AA87" s="10">
        <v>44909</v>
      </c>
      <c r="AB87" s="11" t="s">
        <v>100</v>
      </c>
      <c r="AC87" s="17" t="s">
        <v>100</v>
      </c>
      <c r="AD87" s="129">
        <v>0</v>
      </c>
      <c r="AE87" s="129">
        <v>0</v>
      </c>
      <c r="AF87" s="10" t="s">
        <v>100</v>
      </c>
      <c r="AG87" s="10" t="s">
        <v>100</v>
      </c>
      <c r="AH87" s="129">
        <v>0</v>
      </c>
      <c r="AI87" s="143">
        <f t="shared" si="1"/>
        <v>0</v>
      </c>
      <c r="AJ87" s="148">
        <v>289174.8</v>
      </c>
      <c r="AK87" s="148">
        <v>0</v>
      </c>
      <c r="AL87" s="120"/>
      <c r="AM87" s="45"/>
      <c r="AN87" s="45"/>
      <c r="AO87" s="1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13"/>
    </row>
    <row r="88" spans="1:60">
      <c r="A88" s="42"/>
      <c r="B88" s="13"/>
      <c r="C88" s="13"/>
      <c r="D88" s="13"/>
      <c r="E88" s="13"/>
      <c r="F88" s="99"/>
      <c r="G88" s="43"/>
      <c r="H88" s="114"/>
      <c r="I88" s="107"/>
      <c r="J88" s="13"/>
      <c r="K88" s="44"/>
      <c r="L88" s="120"/>
      <c r="M88" s="43"/>
      <c r="N88" s="44"/>
      <c r="O88" s="44"/>
      <c r="P88" s="13"/>
      <c r="Q88" s="16"/>
      <c r="R88" s="127"/>
      <c r="S88" s="127"/>
      <c r="T88" s="13"/>
      <c r="U88" s="13"/>
      <c r="V88" s="46" t="s">
        <v>103</v>
      </c>
      <c r="W88" s="18">
        <v>44903</v>
      </c>
      <c r="X88" s="35">
        <v>13427</v>
      </c>
      <c r="Y88" s="46" t="s">
        <v>558</v>
      </c>
      <c r="Z88" s="10">
        <v>44909</v>
      </c>
      <c r="AA88" s="10">
        <v>45273</v>
      </c>
      <c r="AB88" s="11" t="s">
        <v>100</v>
      </c>
      <c r="AC88" s="17" t="s">
        <v>100</v>
      </c>
      <c r="AD88" s="129">
        <v>0</v>
      </c>
      <c r="AE88" s="129">
        <v>0</v>
      </c>
      <c r="AF88" s="10" t="s">
        <v>100</v>
      </c>
      <c r="AG88" s="10" t="s">
        <v>100</v>
      </c>
      <c r="AH88" s="129">
        <v>0</v>
      </c>
      <c r="AI88" s="143">
        <f t="shared" si="1"/>
        <v>0</v>
      </c>
      <c r="AJ88" s="148">
        <v>0</v>
      </c>
      <c r="AK88" s="148">
        <v>682270.98</v>
      </c>
      <c r="AL88" s="120"/>
      <c r="AM88" s="45"/>
      <c r="AN88" s="45"/>
      <c r="AO88" s="1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13"/>
    </row>
    <row r="89" spans="1:60">
      <c r="A89" s="42">
        <v>16</v>
      </c>
      <c r="B89" s="13" t="s">
        <v>415</v>
      </c>
      <c r="C89" s="13" t="s">
        <v>155</v>
      </c>
      <c r="D89" s="13" t="s">
        <v>422</v>
      </c>
      <c r="E89" s="13" t="s">
        <v>205</v>
      </c>
      <c r="F89" s="99" t="s">
        <v>157</v>
      </c>
      <c r="G89" s="43">
        <v>12558</v>
      </c>
      <c r="H89" s="114" t="s">
        <v>158</v>
      </c>
      <c r="I89" s="107" t="s">
        <v>159</v>
      </c>
      <c r="J89" s="13" t="s">
        <v>160</v>
      </c>
      <c r="K89" s="44">
        <v>43622</v>
      </c>
      <c r="L89" s="120">
        <v>300000</v>
      </c>
      <c r="M89" s="43">
        <v>12570</v>
      </c>
      <c r="N89" s="44">
        <v>43622</v>
      </c>
      <c r="O89" s="44">
        <v>43988</v>
      </c>
      <c r="P89" s="13" t="s">
        <v>409</v>
      </c>
      <c r="Q89" s="16" t="s">
        <v>100</v>
      </c>
      <c r="R89" s="127" t="s">
        <v>100</v>
      </c>
      <c r="S89" s="127" t="s">
        <v>100</v>
      </c>
      <c r="T89" s="13" t="s">
        <v>98</v>
      </c>
      <c r="U89" s="13" t="s">
        <v>100</v>
      </c>
      <c r="V89" s="17" t="s">
        <v>100</v>
      </c>
      <c r="W89" s="17" t="s">
        <v>100</v>
      </c>
      <c r="X89" s="17" t="s">
        <v>100</v>
      </c>
      <c r="Y89" s="46" t="s">
        <v>100</v>
      </c>
      <c r="Z89" s="17" t="s">
        <v>100</v>
      </c>
      <c r="AA89" s="17" t="s">
        <v>100</v>
      </c>
      <c r="AB89" s="17" t="s">
        <v>100</v>
      </c>
      <c r="AC89" s="17" t="s">
        <v>100</v>
      </c>
      <c r="AD89" s="129">
        <v>0</v>
      </c>
      <c r="AE89" s="129">
        <v>0</v>
      </c>
      <c r="AF89" s="25" t="s">
        <v>100</v>
      </c>
      <c r="AG89" s="25" t="s">
        <v>100</v>
      </c>
      <c r="AH89" s="129">
        <v>0</v>
      </c>
      <c r="AI89" s="143">
        <f t="shared" si="1"/>
        <v>300000</v>
      </c>
      <c r="AJ89" s="148">
        <f>12377.44</f>
        <v>12377.44</v>
      </c>
      <c r="AK89" s="148">
        <v>0</v>
      </c>
      <c r="AL89" s="150">
        <f>AJ89+AJ90+AJ91+AJ92+AK92</f>
        <v>890346.88</v>
      </c>
      <c r="AM89" s="45" t="s">
        <v>100</v>
      </c>
      <c r="AN89" s="45" t="s">
        <v>100</v>
      </c>
      <c r="AO89" s="45" t="s">
        <v>100</v>
      </c>
      <c r="AP89" s="45" t="s">
        <v>100</v>
      </c>
      <c r="AQ89" s="45" t="s">
        <v>156</v>
      </c>
      <c r="AR89" s="13" t="s">
        <v>162</v>
      </c>
      <c r="AS89" s="45" t="s">
        <v>161</v>
      </c>
      <c r="AT89" s="45" t="s">
        <v>161</v>
      </c>
      <c r="AU89" s="45" t="s">
        <v>100</v>
      </c>
      <c r="AV89" s="45" t="s">
        <v>100</v>
      </c>
      <c r="AW89" s="45" t="s">
        <v>100</v>
      </c>
      <c r="AX89" s="45" t="s">
        <v>100</v>
      </c>
      <c r="AY89" s="45" t="s">
        <v>100</v>
      </c>
      <c r="AZ89" s="45" t="s">
        <v>100</v>
      </c>
      <c r="BA89" s="45" t="s">
        <v>100</v>
      </c>
      <c r="BB89" s="45" t="s">
        <v>100</v>
      </c>
      <c r="BC89" s="45" t="s">
        <v>100</v>
      </c>
      <c r="BD89" s="45" t="s">
        <v>100</v>
      </c>
      <c r="BE89" s="45" t="s">
        <v>100</v>
      </c>
      <c r="BF89" s="45" t="s">
        <v>100</v>
      </c>
      <c r="BG89" s="45" t="s">
        <v>100</v>
      </c>
      <c r="BH89" s="13" t="s">
        <v>100</v>
      </c>
    </row>
    <row r="90" spans="1:60">
      <c r="A90" s="42"/>
      <c r="B90" s="13"/>
      <c r="C90" s="13"/>
      <c r="D90" s="13"/>
      <c r="E90" s="13"/>
      <c r="F90" s="99"/>
      <c r="G90" s="43"/>
      <c r="H90" s="114"/>
      <c r="I90" s="107"/>
      <c r="J90" s="13"/>
      <c r="K90" s="44"/>
      <c r="L90" s="120"/>
      <c r="M90" s="43"/>
      <c r="N90" s="44"/>
      <c r="O90" s="44"/>
      <c r="P90" s="13"/>
      <c r="Q90" s="16"/>
      <c r="R90" s="127"/>
      <c r="S90" s="127"/>
      <c r="T90" s="13"/>
      <c r="U90" s="13"/>
      <c r="V90" s="17" t="s">
        <v>101</v>
      </c>
      <c r="W90" s="10">
        <v>43986</v>
      </c>
      <c r="X90" s="35">
        <v>12822</v>
      </c>
      <c r="Y90" s="46" t="s">
        <v>260</v>
      </c>
      <c r="Z90" s="10">
        <v>43989</v>
      </c>
      <c r="AA90" s="10">
        <v>44196</v>
      </c>
      <c r="AB90" s="17" t="s">
        <v>100</v>
      </c>
      <c r="AC90" s="17" t="s">
        <v>100</v>
      </c>
      <c r="AD90" s="129">
        <v>0</v>
      </c>
      <c r="AE90" s="129">
        <v>0</v>
      </c>
      <c r="AF90" s="25" t="s">
        <v>100</v>
      </c>
      <c r="AG90" s="25" t="s">
        <v>100</v>
      </c>
      <c r="AH90" s="129">
        <v>0</v>
      </c>
      <c r="AI90" s="143">
        <f t="shared" si="1"/>
        <v>0</v>
      </c>
      <c r="AJ90" s="148">
        <v>114771.49</v>
      </c>
      <c r="AK90" s="148">
        <v>0</v>
      </c>
      <c r="AL90" s="150"/>
      <c r="AM90" s="45"/>
      <c r="AN90" s="45"/>
      <c r="AO90" s="45"/>
      <c r="AP90" s="45"/>
      <c r="AQ90" s="45"/>
      <c r="AR90" s="13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13"/>
    </row>
    <row r="91" spans="1:60">
      <c r="A91" s="42"/>
      <c r="B91" s="13"/>
      <c r="C91" s="13"/>
      <c r="D91" s="13"/>
      <c r="E91" s="13"/>
      <c r="F91" s="99"/>
      <c r="G91" s="43"/>
      <c r="H91" s="114"/>
      <c r="I91" s="107"/>
      <c r="J91" s="13"/>
      <c r="K91" s="44"/>
      <c r="L91" s="120"/>
      <c r="M91" s="43"/>
      <c r="N91" s="44"/>
      <c r="O91" s="44"/>
      <c r="P91" s="13"/>
      <c r="Q91" s="16"/>
      <c r="R91" s="127"/>
      <c r="S91" s="127"/>
      <c r="T91" s="13"/>
      <c r="U91" s="13"/>
      <c r="V91" s="17" t="s">
        <v>103</v>
      </c>
      <c r="W91" s="10">
        <v>44483</v>
      </c>
      <c r="X91" s="35">
        <v>12939</v>
      </c>
      <c r="Y91" s="46" t="s">
        <v>243</v>
      </c>
      <c r="Z91" s="10">
        <v>44483</v>
      </c>
      <c r="AA91" s="10">
        <v>44848</v>
      </c>
      <c r="AB91" s="17" t="s">
        <v>100</v>
      </c>
      <c r="AC91" s="17" t="s">
        <v>100</v>
      </c>
      <c r="AD91" s="129">
        <v>0</v>
      </c>
      <c r="AE91" s="129">
        <v>0</v>
      </c>
      <c r="AF91" s="25" t="s">
        <v>100</v>
      </c>
      <c r="AG91" s="25" t="s">
        <v>100</v>
      </c>
      <c r="AH91" s="129">
        <v>0</v>
      </c>
      <c r="AI91" s="143">
        <f t="shared" si="1"/>
        <v>0</v>
      </c>
      <c r="AJ91" s="148">
        <f>106654.86+46600.08</f>
        <v>153254.94</v>
      </c>
      <c r="AK91" s="148">
        <v>0</v>
      </c>
      <c r="AL91" s="150"/>
      <c r="AM91" s="45"/>
      <c r="AN91" s="45"/>
      <c r="AO91" s="45"/>
      <c r="AP91" s="45"/>
      <c r="AQ91" s="45"/>
      <c r="AR91" s="13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13"/>
    </row>
    <row r="92" spans="1:60">
      <c r="A92" s="42"/>
      <c r="B92" s="13"/>
      <c r="C92" s="13"/>
      <c r="D92" s="13"/>
      <c r="E92" s="13"/>
      <c r="F92" s="99"/>
      <c r="G92" s="43"/>
      <c r="H92" s="114"/>
      <c r="I92" s="107"/>
      <c r="J92" s="13"/>
      <c r="K92" s="44"/>
      <c r="L92" s="120"/>
      <c r="M92" s="43"/>
      <c r="N92" s="44"/>
      <c r="O92" s="44"/>
      <c r="P92" s="13"/>
      <c r="Q92" s="16"/>
      <c r="R92" s="127"/>
      <c r="S92" s="127"/>
      <c r="T92" s="13"/>
      <c r="U92" s="13"/>
      <c r="V92" s="17" t="s">
        <v>104</v>
      </c>
      <c r="W92" s="10">
        <v>44848</v>
      </c>
      <c r="X92" s="35">
        <v>13390</v>
      </c>
      <c r="Y92" s="46" t="s">
        <v>295</v>
      </c>
      <c r="Z92" s="10">
        <v>44848</v>
      </c>
      <c r="AA92" s="10">
        <v>45213</v>
      </c>
      <c r="AB92" s="17" t="s">
        <v>100</v>
      </c>
      <c r="AC92" s="17" t="s">
        <v>100</v>
      </c>
      <c r="AD92" s="137">
        <v>0</v>
      </c>
      <c r="AE92" s="137">
        <v>0</v>
      </c>
      <c r="AF92" s="17" t="s">
        <v>100</v>
      </c>
      <c r="AG92" s="17" t="s">
        <v>100</v>
      </c>
      <c r="AH92" s="137">
        <v>0</v>
      </c>
      <c r="AI92" s="143">
        <f t="shared" si="1"/>
        <v>0</v>
      </c>
      <c r="AJ92" s="148">
        <f>286397.34+188669.67</f>
        <v>475067.01</v>
      </c>
      <c r="AK92" s="148">
        <v>134876</v>
      </c>
      <c r="AL92" s="150"/>
      <c r="AM92" s="45"/>
      <c r="AN92" s="45"/>
      <c r="AO92" s="45"/>
      <c r="AP92" s="45"/>
      <c r="AQ92" s="45"/>
      <c r="AR92" s="13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13"/>
    </row>
    <row r="93" spans="1:60">
      <c r="A93" s="42">
        <v>17</v>
      </c>
      <c r="B93" s="13" t="s">
        <v>418</v>
      </c>
      <c r="C93" s="13" t="s">
        <v>190</v>
      </c>
      <c r="D93" s="13" t="s">
        <v>97</v>
      </c>
      <c r="E93" s="13" t="s">
        <v>99</v>
      </c>
      <c r="F93" s="99" t="s">
        <v>467</v>
      </c>
      <c r="G93" s="43">
        <v>12639</v>
      </c>
      <c r="H93" s="114" t="s">
        <v>468</v>
      </c>
      <c r="I93" s="107" t="s">
        <v>163</v>
      </c>
      <c r="J93" s="13" t="s">
        <v>164</v>
      </c>
      <c r="K93" s="44">
        <v>43731</v>
      </c>
      <c r="L93" s="120">
        <v>489840</v>
      </c>
      <c r="M93" s="43">
        <v>12645</v>
      </c>
      <c r="N93" s="44">
        <v>43731</v>
      </c>
      <c r="O93" s="44">
        <v>44097</v>
      </c>
      <c r="P93" s="13" t="s">
        <v>414</v>
      </c>
      <c r="Q93" s="16" t="s">
        <v>100</v>
      </c>
      <c r="R93" s="127" t="s">
        <v>100</v>
      </c>
      <c r="S93" s="127" t="s">
        <v>100</v>
      </c>
      <c r="T93" s="13" t="s">
        <v>98</v>
      </c>
      <c r="U93" s="13" t="s">
        <v>100</v>
      </c>
      <c r="V93" s="17" t="s">
        <v>100</v>
      </c>
      <c r="W93" s="17" t="s">
        <v>100</v>
      </c>
      <c r="X93" s="17" t="s">
        <v>100</v>
      </c>
      <c r="Y93" s="46" t="s">
        <v>100</v>
      </c>
      <c r="Z93" s="17" t="s">
        <v>100</v>
      </c>
      <c r="AA93" s="17" t="s">
        <v>100</v>
      </c>
      <c r="AB93" s="17" t="s">
        <v>100</v>
      </c>
      <c r="AC93" s="17" t="s">
        <v>100</v>
      </c>
      <c r="AD93" s="129">
        <v>0</v>
      </c>
      <c r="AE93" s="129">
        <v>0</v>
      </c>
      <c r="AF93" s="25" t="s">
        <v>100</v>
      </c>
      <c r="AG93" s="25" t="s">
        <v>100</v>
      </c>
      <c r="AH93" s="129">
        <v>0</v>
      </c>
      <c r="AI93" s="143">
        <f t="shared" si="1"/>
        <v>489840</v>
      </c>
      <c r="AJ93" s="148">
        <v>44836.55</v>
      </c>
      <c r="AK93" s="148">
        <v>0</v>
      </c>
      <c r="AL93" s="150">
        <f>AJ93+AJ94+AJ96+AK96</f>
        <v>454572.86</v>
      </c>
      <c r="AM93" s="45" t="s">
        <v>100</v>
      </c>
      <c r="AN93" s="45" t="s">
        <v>100</v>
      </c>
      <c r="AO93" s="45" t="s">
        <v>100</v>
      </c>
      <c r="AP93" s="45" t="s">
        <v>100</v>
      </c>
      <c r="AQ93" s="45" t="s">
        <v>100</v>
      </c>
      <c r="AR93" s="45" t="s">
        <v>100</v>
      </c>
      <c r="AS93" s="45" t="s">
        <v>100</v>
      </c>
      <c r="AT93" s="45" t="s">
        <v>100</v>
      </c>
      <c r="AU93" s="45" t="s">
        <v>100</v>
      </c>
      <c r="AV93" s="45" t="s">
        <v>100</v>
      </c>
      <c r="AW93" s="45" t="s">
        <v>100</v>
      </c>
      <c r="AX93" s="45" t="s">
        <v>100</v>
      </c>
      <c r="AY93" s="45" t="s">
        <v>100</v>
      </c>
      <c r="AZ93" s="45" t="s">
        <v>100</v>
      </c>
      <c r="BA93" s="45" t="s">
        <v>100</v>
      </c>
      <c r="BB93" s="45" t="s">
        <v>100</v>
      </c>
      <c r="BC93" s="45" t="s">
        <v>100</v>
      </c>
      <c r="BD93" s="45" t="s">
        <v>100</v>
      </c>
      <c r="BE93" s="45" t="s">
        <v>100</v>
      </c>
      <c r="BF93" s="45" t="s">
        <v>100</v>
      </c>
      <c r="BG93" s="45" t="s">
        <v>100</v>
      </c>
      <c r="BH93" s="13" t="s">
        <v>100</v>
      </c>
    </row>
    <row r="94" spans="1:60">
      <c r="A94" s="42"/>
      <c r="B94" s="13"/>
      <c r="C94" s="13"/>
      <c r="D94" s="13"/>
      <c r="E94" s="13"/>
      <c r="F94" s="99"/>
      <c r="G94" s="43"/>
      <c r="H94" s="114"/>
      <c r="I94" s="107"/>
      <c r="J94" s="13"/>
      <c r="K94" s="44"/>
      <c r="L94" s="120"/>
      <c r="M94" s="43"/>
      <c r="N94" s="44"/>
      <c r="O94" s="44"/>
      <c r="P94" s="13"/>
      <c r="Q94" s="16"/>
      <c r="R94" s="127"/>
      <c r="S94" s="127"/>
      <c r="T94" s="13"/>
      <c r="U94" s="13"/>
      <c r="V94" s="17" t="s">
        <v>101</v>
      </c>
      <c r="W94" s="10">
        <v>44098</v>
      </c>
      <c r="X94" s="35">
        <v>12894</v>
      </c>
      <c r="Y94" s="46" t="s">
        <v>191</v>
      </c>
      <c r="Z94" s="10">
        <v>44098</v>
      </c>
      <c r="AA94" s="10">
        <v>44463</v>
      </c>
      <c r="AB94" s="17" t="s">
        <v>100</v>
      </c>
      <c r="AC94" s="17" t="s">
        <v>100</v>
      </c>
      <c r="AD94" s="129">
        <v>0</v>
      </c>
      <c r="AE94" s="129">
        <v>0</v>
      </c>
      <c r="AF94" s="25" t="s">
        <v>100</v>
      </c>
      <c r="AG94" s="25" t="s">
        <v>100</v>
      </c>
      <c r="AH94" s="129">
        <v>0</v>
      </c>
      <c r="AI94" s="143">
        <f t="shared" si="1"/>
        <v>0</v>
      </c>
      <c r="AJ94" s="148">
        <v>123142.49</v>
      </c>
      <c r="AK94" s="148">
        <v>0</v>
      </c>
      <c r="AL94" s="150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13"/>
    </row>
    <row r="95" spans="1:60">
      <c r="A95" s="42"/>
      <c r="B95" s="13"/>
      <c r="C95" s="13"/>
      <c r="D95" s="13"/>
      <c r="E95" s="13"/>
      <c r="F95" s="99"/>
      <c r="G95" s="43"/>
      <c r="H95" s="114"/>
      <c r="I95" s="107"/>
      <c r="J95" s="13"/>
      <c r="K95" s="44"/>
      <c r="L95" s="120"/>
      <c r="M95" s="43"/>
      <c r="N95" s="44"/>
      <c r="O95" s="44"/>
      <c r="P95" s="13"/>
      <c r="Q95" s="16"/>
      <c r="R95" s="127"/>
      <c r="S95" s="127"/>
      <c r="T95" s="13"/>
      <c r="U95" s="13"/>
      <c r="V95" s="17" t="s">
        <v>103</v>
      </c>
      <c r="W95" s="10">
        <v>44441</v>
      </c>
      <c r="X95" s="35">
        <v>13124</v>
      </c>
      <c r="Y95" s="46" t="s">
        <v>255</v>
      </c>
      <c r="Z95" s="10">
        <v>44464</v>
      </c>
      <c r="AA95" s="10">
        <v>44829</v>
      </c>
      <c r="AB95" s="17" t="s">
        <v>100</v>
      </c>
      <c r="AC95" s="17" t="s">
        <v>100</v>
      </c>
      <c r="AD95" s="129">
        <v>0</v>
      </c>
      <c r="AE95" s="129">
        <v>0</v>
      </c>
      <c r="AF95" s="25" t="s">
        <v>100</v>
      </c>
      <c r="AG95" s="25" t="s">
        <v>100</v>
      </c>
      <c r="AH95" s="129">
        <v>0</v>
      </c>
      <c r="AI95" s="143">
        <f t="shared" si="1"/>
        <v>0</v>
      </c>
      <c r="AJ95" s="148">
        <v>0</v>
      </c>
      <c r="AK95" s="148">
        <v>0</v>
      </c>
      <c r="AL95" s="150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13"/>
    </row>
    <row r="96" spans="1:60">
      <c r="A96" s="42"/>
      <c r="B96" s="13"/>
      <c r="C96" s="13"/>
      <c r="D96" s="13"/>
      <c r="E96" s="13"/>
      <c r="F96" s="99"/>
      <c r="G96" s="43"/>
      <c r="H96" s="114"/>
      <c r="I96" s="107"/>
      <c r="J96" s="13"/>
      <c r="K96" s="44"/>
      <c r="L96" s="120"/>
      <c r="M96" s="43"/>
      <c r="N96" s="44"/>
      <c r="O96" s="44"/>
      <c r="P96" s="13"/>
      <c r="Q96" s="16"/>
      <c r="R96" s="127"/>
      <c r="S96" s="127"/>
      <c r="T96" s="13"/>
      <c r="U96" s="13"/>
      <c r="V96" s="17" t="s">
        <v>104</v>
      </c>
      <c r="W96" s="10">
        <v>44806</v>
      </c>
      <c r="X96" s="35">
        <v>13366</v>
      </c>
      <c r="Y96" s="46" t="s">
        <v>256</v>
      </c>
      <c r="Z96" s="10">
        <v>44830</v>
      </c>
      <c r="AA96" s="10">
        <v>45194</v>
      </c>
      <c r="AB96" s="17" t="s">
        <v>100</v>
      </c>
      <c r="AC96" s="17" t="s">
        <v>100</v>
      </c>
      <c r="AD96" s="129">
        <v>0</v>
      </c>
      <c r="AE96" s="129">
        <v>0</v>
      </c>
      <c r="AF96" s="25" t="s">
        <v>100</v>
      </c>
      <c r="AG96" s="25" t="s">
        <v>100</v>
      </c>
      <c r="AH96" s="129">
        <v>0</v>
      </c>
      <c r="AI96" s="143">
        <f t="shared" si="1"/>
        <v>0</v>
      </c>
      <c r="AJ96" s="148">
        <f>113935.87+33220.05+83908.6</f>
        <v>231064.52</v>
      </c>
      <c r="AK96" s="148">
        <v>55529.3</v>
      </c>
      <c r="AL96" s="150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13"/>
    </row>
    <row r="97" spans="1:60">
      <c r="A97" s="42">
        <v>18</v>
      </c>
      <c r="B97" s="13" t="s">
        <v>434</v>
      </c>
      <c r="C97" s="13" t="s">
        <v>200</v>
      </c>
      <c r="D97" s="13" t="s">
        <v>97</v>
      </c>
      <c r="E97" s="13" t="s">
        <v>99</v>
      </c>
      <c r="F97" s="99" t="s">
        <v>201</v>
      </c>
      <c r="G97" s="43">
        <v>13069</v>
      </c>
      <c r="H97" s="114" t="s">
        <v>202</v>
      </c>
      <c r="I97" s="107" t="s">
        <v>203</v>
      </c>
      <c r="J97" s="13" t="s">
        <v>204</v>
      </c>
      <c r="K97" s="44">
        <v>44368</v>
      </c>
      <c r="L97" s="120">
        <v>21000</v>
      </c>
      <c r="M97" s="43">
        <v>13069</v>
      </c>
      <c r="N97" s="44">
        <v>44004</v>
      </c>
      <c r="O97" s="44">
        <v>44369</v>
      </c>
      <c r="P97" s="13" t="s">
        <v>409</v>
      </c>
      <c r="Q97" s="16" t="s">
        <v>100</v>
      </c>
      <c r="R97" s="127" t="s">
        <v>100</v>
      </c>
      <c r="S97" s="127" t="s">
        <v>100</v>
      </c>
      <c r="T97" s="13" t="s">
        <v>457</v>
      </c>
      <c r="U97" s="13" t="s">
        <v>100</v>
      </c>
      <c r="V97" s="17" t="s">
        <v>100</v>
      </c>
      <c r="W97" s="10" t="s">
        <v>100</v>
      </c>
      <c r="X97" s="35" t="s">
        <v>100</v>
      </c>
      <c r="Y97" s="46" t="s">
        <v>100</v>
      </c>
      <c r="Z97" s="10" t="s">
        <v>100</v>
      </c>
      <c r="AA97" s="10" t="s">
        <v>100</v>
      </c>
      <c r="AB97" s="17" t="s">
        <v>100</v>
      </c>
      <c r="AC97" s="17" t="s">
        <v>100</v>
      </c>
      <c r="AD97" s="129">
        <v>0</v>
      </c>
      <c r="AE97" s="129">
        <v>0</v>
      </c>
      <c r="AF97" s="25" t="s">
        <v>100</v>
      </c>
      <c r="AG97" s="25" t="s">
        <v>100</v>
      </c>
      <c r="AH97" s="129">
        <v>0</v>
      </c>
      <c r="AI97" s="143">
        <f t="shared" si="1"/>
        <v>21000</v>
      </c>
      <c r="AJ97" s="148">
        <v>1585.5</v>
      </c>
      <c r="AK97" s="148">
        <v>0</v>
      </c>
      <c r="AL97" s="150">
        <f>AJ97+AJ98+AJ99+AK100+AJ100</f>
        <v>42535.5</v>
      </c>
      <c r="AM97" s="45" t="s">
        <v>100</v>
      </c>
      <c r="AN97" s="45" t="s">
        <v>100</v>
      </c>
      <c r="AO97" s="45" t="s">
        <v>100</v>
      </c>
      <c r="AP97" s="45" t="s">
        <v>100</v>
      </c>
      <c r="AQ97" s="45" t="s">
        <v>100</v>
      </c>
      <c r="AR97" s="45" t="s">
        <v>100</v>
      </c>
      <c r="AS97" s="45" t="s">
        <v>100</v>
      </c>
      <c r="AT97" s="45" t="s">
        <v>100</v>
      </c>
      <c r="AU97" s="45" t="s">
        <v>100</v>
      </c>
      <c r="AV97" s="45" t="s">
        <v>100</v>
      </c>
      <c r="AW97" s="45" t="s">
        <v>100</v>
      </c>
      <c r="AX97" s="45" t="s">
        <v>100</v>
      </c>
      <c r="AY97" s="45" t="s">
        <v>100</v>
      </c>
      <c r="AZ97" s="45" t="s">
        <v>100</v>
      </c>
      <c r="BA97" s="45" t="s">
        <v>100</v>
      </c>
      <c r="BB97" s="45" t="s">
        <v>100</v>
      </c>
      <c r="BC97" s="45" t="s">
        <v>100</v>
      </c>
      <c r="BD97" s="45" t="s">
        <v>100</v>
      </c>
      <c r="BE97" s="45" t="s">
        <v>100</v>
      </c>
      <c r="BF97" s="45" t="s">
        <v>100</v>
      </c>
      <c r="BG97" s="45" t="s">
        <v>100</v>
      </c>
      <c r="BH97" s="13" t="s">
        <v>100</v>
      </c>
    </row>
    <row r="98" spans="1:60">
      <c r="A98" s="42"/>
      <c r="B98" s="13"/>
      <c r="C98" s="13"/>
      <c r="D98" s="13"/>
      <c r="E98" s="13"/>
      <c r="F98" s="99"/>
      <c r="G98" s="43"/>
      <c r="H98" s="114"/>
      <c r="I98" s="107"/>
      <c r="J98" s="13"/>
      <c r="K98" s="44"/>
      <c r="L98" s="120"/>
      <c r="M98" s="43"/>
      <c r="N98" s="44"/>
      <c r="O98" s="44"/>
      <c r="P98" s="13"/>
      <c r="Q98" s="16"/>
      <c r="R98" s="127"/>
      <c r="S98" s="127"/>
      <c r="T98" s="13"/>
      <c r="U98" s="13"/>
      <c r="V98" s="17" t="s">
        <v>101</v>
      </c>
      <c r="W98" s="37">
        <v>44368</v>
      </c>
      <c r="X98" s="35">
        <v>13069</v>
      </c>
      <c r="Y98" s="46" t="s">
        <v>274</v>
      </c>
      <c r="Z98" s="10">
        <v>44370</v>
      </c>
      <c r="AA98" s="10">
        <v>44735</v>
      </c>
      <c r="AB98" s="10" t="s">
        <v>100</v>
      </c>
      <c r="AC98" s="10" t="s">
        <v>100</v>
      </c>
      <c r="AD98" s="129">
        <v>0</v>
      </c>
      <c r="AE98" s="129">
        <v>0</v>
      </c>
      <c r="AF98" s="25" t="s">
        <v>100</v>
      </c>
      <c r="AG98" s="25" t="s">
        <v>100</v>
      </c>
      <c r="AH98" s="129">
        <v>0</v>
      </c>
      <c r="AI98" s="143">
        <f t="shared" si="1"/>
        <v>0</v>
      </c>
      <c r="AJ98" s="148">
        <f>4095+12285</f>
        <v>16380</v>
      </c>
      <c r="AK98" s="148">
        <v>0</v>
      </c>
      <c r="AL98" s="150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13"/>
    </row>
    <row r="99" spans="1:60">
      <c r="A99" s="42"/>
      <c r="B99" s="13"/>
      <c r="C99" s="13"/>
      <c r="D99" s="13"/>
      <c r="E99" s="13"/>
      <c r="F99" s="99"/>
      <c r="G99" s="43"/>
      <c r="H99" s="114"/>
      <c r="I99" s="107"/>
      <c r="J99" s="13"/>
      <c r="K99" s="44"/>
      <c r="L99" s="120"/>
      <c r="M99" s="43"/>
      <c r="N99" s="44"/>
      <c r="O99" s="44"/>
      <c r="P99" s="13"/>
      <c r="Q99" s="16"/>
      <c r="R99" s="127"/>
      <c r="S99" s="127"/>
      <c r="T99" s="13"/>
      <c r="U99" s="13"/>
      <c r="V99" s="17" t="s">
        <v>466</v>
      </c>
      <c r="W99" s="37">
        <v>44725</v>
      </c>
      <c r="X99" s="35">
        <v>13309</v>
      </c>
      <c r="Y99" s="46" t="s">
        <v>275</v>
      </c>
      <c r="Z99" s="10">
        <v>44736</v>
      </c>
      <c r="AA99" s="10">
        <v>45100</v>
      </c>
      <c r="AB99" s="10" t="s">
        <v>100</v>
      </c>
      <c r="AC99" s="10" t="s">
        <v>100</v>
      </c>
      <c r="AD99" s="129">
        <v>0</v>
      </c>
      <c r="AE99" s="129">
        <v>0</v>
      </c>
      <c r="AF99" s="25" t="s">
        <v>100</v>
      </c>
      <c r="AG99" s="25" t="s">
        <v>100</v>
      </c>
      <c r="AH99" s="129">
        <v>0</v>
      </c>
      <c r="AI99" s="143">
        <f t="shared" si="1"/>
        <v>0</v>
      </c>
      <c r="AJ99" s="148">
        <f>6825+9555</f>
        <v>16380</v>
      </c>
      <c r="AK99" s="148">
        <v>0</v>
      </c>
      <c r="AL99" s="150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13"/>
    </row>
    <row r="100" spans="1:60">
      <c r="A100" s="42"/>
      <c r="B100" s="13"/>
      <c r="C100" s="13"/>
      <c r="D100" s="13"/>
      <c r="E100" s="13"/>
      <c r="F100" s="99"/>
      <c r="G100" s="43"/>
      <c r="H100" s="114"/>
      <c r="I100" s="107"/>
      <c r="J100" s="13"/>
      <c r="K100" s="44"/>
      <c r="L100" s="120"/>
      <c r="M100" s="43"/>
      <c r="N100" s="44"/>
      <c r="O100" s="44"/>
      <c r="P100" s="13"/>
      <c r="Q100" s="16"/>
      <c r="R100" s="127"/>
      <c r="S100" s="127"/>
      <c r="T100" s="13"/>
      <c r="U100" s="13"/>
      <c r="V100" s="17" t="s">
        <v>489</v>
      </c>
      <c r="W100" s="37">
        <v>45090</v>
      </c>
      <c r="X100" s="35">
        <v>13558</v>
      </c>
      <c r="Y100" s="46" t="s">
        <v>490</v>
      </c>
      <c r="Z100" s="10">
        <v>45101</v>
      </c>
      <c r="AA100" s="10">
        <v>45466</v>
      </c>
      <c r="AB100" s="10" t="s">
        <v>100</v>
      </c>
      <c r="AC100" s="10" t="s">
        <v>100</v>
      </c>
      <c r="AD100" s="129">
        <v>0</v>
      </c>
      <c r="AE100" s="129">
        <v>0</v>
      </c>
      <c r="AF100" s="25" t="s">
        <v>100</v>
      </c>
      <c r="AG100" s="25" t="s">
        <v>100</v>
      </c>
      <c r="AH100" s="129">
        <v>0</v>
      </c>
      <c r="AI100" s="143">
        <f t="shared" si="1"/>
        <v>0</v>
      </c>
      <c r="AJ100" s="148">
        <v>0</v>
      </c>
      <c r="AK100" s="148">
        <v>8190</v>
      </c>
      <c r="AL100" s="150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13"/>
    </row>
    <row r="101" spans="1:60">
      <c r="A101" s="42">
        <v>19</v>
      </c>
      <c r="B101" s="13" t="s">
        <v>417</v>
      </c>
      <c r="C101" s="13" t="s">
        <v>213</v>
      </c>
      <c r="D101" s="13" t="s">
        <v>214</v>
      </c>
      <c r="E101" s="13" t="s">
        <v>99</v>
      </c>
      <c r="F101" s="100" t="s">
        <v>215</v>
      </c>
      <c r="G101" s="43">
        <v>12894</v>
      </c>
      <c r="H101" s="4" t="s">
        <v>458</v>
      </c>
      <c r="I101" s="107" t="s">
        <v>217</v>
      </c>
      <c r="J101" s="47" t="s">
        <v>216</v>
      </c>
      <c r="K101" s="44">
        <v>44104</v>
      </c>
      <c r="L101" s="120">
        <v>410597.4</v>
      </c>
      <c r="M101" s="43">
        <v>12894</v>
      </c>
      <c r="N101" s="44">
        <v>44104</v>
      </c>
      <c r="O101" s="44">
        <v>44469</v>
      </c>
      <c r="P101" s="16" t="s">
        <v>409</v>
      </c>
      <c r="Q101" s="16" t="s">
        <v>100</v>
      </c>
      <c r="R101" s="127" t="s">
        <v>100</v>
      </c>
      <c r="S101" s="127" t="s">
        <v>100</v>
      </c>
      <c r="T101" s="13" t="s">
        <v>454</v>
      </c>
      <c r="U101" s="13" t="s">
        <v>100</v>
      </c>
      <c r="V101" s="17" t="s">
        <v>100</v>
      </c>
      <c r="W101" s="17" t="s">
        <v>100</v>
      </c>
      <c r="X101" s="17" t="s">
        <v>100</v>
      </c>
      <c r="Y101" s="46"/>
      <c r="Z101" s="17" t="s">
        <v>100</v>
      </c>
      <c r="AA101" s="17" t="s">
        <v>100</v>
      </c>
      <c r="AB101" s="17" t="s">
        <v>100</v>
      </c>
      <c r="AC101" s="17" t="s">
        <v>100</v>
      </c>
      <c r="AD101" s="129">
        <v>0</v>
      </c>
      <c r="AE101" s="129">
        <v>0</v>
      </c>
      <c r="AF101" s="25" t="s">
        <v>100</v>
      </c>
      <c r="AG101" s="25" t="s">
        <v>100</v>
      </c>
      <c r="AH101" s="129">
        <v>0</v>
      </c>
      <c r="AI101" s="143">
        <f t="shared" si="1"/>
        <v>410597.4</v>
      </c>
      <c r="AJ101" s="148">
        <v>6006.2</v>
      </c>
      <c r="AK101" s="148">
        <v>0</v>
      </c>
      <c r="AL101" s="150">
        <f>SUM(AJ101+AJ102+AJ103+AJ104+AK104)</f>
        <v>570204.89</v>
      </c>
      <c r="AM101" s="45" t="s">
        <v>100</v>
      </c>
      <c r="AN101" s="45" t="s">
        <v>100</v>
      </c>
      <c r="AO101" s="45" t="s">
        <v>100</v>
      </c>
      <c r="AP101" s="45" t="s">
        <v>100</v>
      </c>
      <c r="AQ101" s="45" t="s">
        <v>100</v>
      </c>
      <c r="AR101" s="45" t="s">
        <v>100</v>
      </c>
      <c r="AS101" s="45" t="s">
        <v>100</v>
      </c>
      <c r="AT101" s="45" t="s">
        <v>100</v>
      </c>
      <c r="AU101" s="45" t="s">
        <v>100</v>
      </c>
      <c r="AV101" s="45" t="s">
        <v>100</v>
      </c>
      <c r="AW101" s="45" t="s">
        <v>100</v>
      </c>
      <c r="AX101" s="45" t="s">
        <v>100</v>
      </c>
      <c r="AY101" s="45" t="s">
        <v>100</v>
      </c>
      <c r="AZ101" s="45" t="s">
        <v>100</v>
      </c>
      <c r="BA101" s="45" t="s">
        <v>100</v>
      </c>
      <c r="BB101" s="45" t="s">
        <v>100</v>
      </c>
      <c r="BC101" s="45" t="s">
        <v>100</v>
      </c>
      <c r="BD101" s="45" t="s">
        <v>100</v>
      </c>
      <c r="BE101" s="45" t="s">
        <v>100</v>
      </c>
      <c r="BF101" s="45" t="s">
        <v>100</v>
      </c>
      <c r="BG101" s="45" t="s">
        <v>100</v>
      </c>
      <c r="BH101" s="13" t="s">
        <v>100</v>
      </c>
    </row>
    <row r="102" spans="1:60">
      <c r="A102" s="42"/>
      <c r="B102" s="13"/>
      <c r="C102" s="13"/>
      <c r="D102" s="13"/>
      <c r="E102" s="13"/>
      <c r="F102" s="100"/>
      <c r="G102" s="43"/>
      <c r="H102" s="4"/>
      <c r="I102" s="107"/>
      <c r="J102" s="47"/>
      <c r="K102" s="44"/>
      <c r="L102" s="120"/>
      <c r="M102" s="43"/>
      <c r="N102" s="44"/>
      <c r="O102" s="44"/>
      <c r="P102" s="16"/>
      <c r="Q102" s="16"/>
      <c r="R102" s="127"/>
      <c r="S102" s="127"/>
      <c r="T102" s="13"/>
      <c r="U102" s="13"/>
      <c r="V102" s="17" t="s">
        <v>101</v>
      </c>
      <c r="W102" s="10">
        <v>44468</v>
      </c>
      <c r="X102" s="35">
        <v>13138</v>
      </c>
      <c r="Y102" s="46" t="s">
        <v>241</v>
      </c>
      <c r="Z102" s="10">
        <v>44470</v>
      </c>
      <c r="AA102" s="10">
        <v>44835</v>
      </c>
      <c r="AB102" s="17" t="s">
        <v>100</v>
      </c>
      <c r="AC102" s="17" t="s">
        <v>100</v>
      </c>
      <c r="AD102" s="129">
        <v>0</v>
      </c>
      <c r="AE102" s="129">
        <v>0</v>
      </c>
      <c r="AF102" s="25" t="s">
        <v>100</v>
      </c>
      <c r="AG102" s="25" t="s">
        <v>100</v>
      </c>
      <c r="AH102" s="129">
        <v>0</v>
      </c>
      <c r="AI102" s="143">
        <f t="shared" si="1"/>
        <v>0</v>
      </c>
      <c r="AJ102" s="148">
        <f>109852.02+83069.91</f>
        <v>192921.93</v>
      </c>
      <c r="AK102" s="148">
        <v>0</v>
      </c>
      <c r="AL102" s="150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13"/>
    </row>
    <row r="103" spans="1:60">
      <c r="A103" s="42"/>
      <c r="B103" s="13"/>
      <c r="C103" s="13"/>
      <c r="D103" s="13"/>
      <c r="E103" s="13"/>
      <c r="F103" s="100"/>
      <c r="G103" s="43"/>
      <c r="H103" s="4"/>
      <c r="I103" s="107"/>
      <c r="J103" s="47"/>
      <c r="K103" s="44"/>
      <c r="L103" s="120"/>
      <c r="M103" s="43"/>
      <c r="N103" s="44"/>
      <c r="O103" s="44"/>
      <c r="P103" s="16"/>
      <c r="Q103" s="16"/>
      <c r="R103" s="127"/>
      <c r="S103" s="127"/>
      <c r="T103" s="13"/>
      <c r="U103" s="13"/>
      <c r="V103" s="17" t="s">
        <v>240</v>
      </c>
      <c r="W103" s="10">
        <v>44732</v>
      </c>
      <c r="X103" s="35">
        <v>13312</v>
      </c>
      <c r="Y103" s="46" t="s">
        <v>252</v>
      </c>
      <c r="Z103" s="10">
        <v>44470</v>
      </c>
      <c r="AA103" s="10">
        <v>44835</v>
      </c>
      <c r="AB103" s="38">
        <v>0.25</v>
      </c>
      <c r="AC103" s="17" t="s">
        <v>100</v>
      </c>
      <c r="AD103" s="129">
        <v>102649.35</v>
      </c>
      <c r="AE103" s="129">
        <v>0</v>
      </c>
      <c r="AF103" s="25" t="s">
        <v>100</v>
      </c>
      <c r="AG103" s="25" t="s">
        <v>100</v>
      </c>
      <c r="AH103" s="129">
        <v>0</v>
      </c>
      <c r="AI103" s="143">
        <f t="shared" si="1"/>
        <v>0</v>
      </c>
      <c r="AJ103" s="148">
        <v>150725.35999999999</v>
      </c>
      <c r="AK103" s="148">
        <v>0</v>
      </c>
      <c r="AL103" s="150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13"/>
    </row>
    <row r="104" spans="1:60">
      <c r="A104" s="42"/>
      <c r="B104" s="13"/>
      <c r="C104" s="13"/>
      <c r="D104" s="13"/>
      <c r="E104" s="13"/>
      <c r="F104" s="100"/>
      <c r="G104" s="43"/>
      <c r="H104" s="4"/>
      <c r="I104" s="107"/>
      <c r="J104" s="47"/>
      <c r="K104" s="44"/>
      <c r="L104" s="120"/>
      <c r="M104" s="43"/>
      <c r="N104" s="44"/>
      <c r="O104" s="44"/>
      <c r="P104" s="16"/>
      <c r="Q104" s="16"/>
      <c r="R104" s="127"/>
      <c r="S104" s="127"/>
      <c r="T104" s="13"/>
      <c r="U104" s="13"/>
      <c r="V104" s="17" t="s">
        <v>253</v>
      </c>
      <c r="W104" s="10">
        <v>44806</v>
      </c>
      <c r="X104" s="35">
        <v>13366</v>
      </c>
      <c r="Y104" s="46" t="s">
        <v>254</v>
      </c>
      <c r="Z104" s="10">
        <v>44835</v>
      </c>
      <c r="AA104" s="10">
        <v>45199</v>
      </c>
      <c r="AB104" s="17" t="s">
        <v>100</v>
      </c>
      <c r="AC104" s="17" t="s">
        <v>100</v>
      </c>
      <c r="AD104" s="129">
        <v>0</v>
      </c>
      <c r="AE104" s="129">
        <v>0</v>
      </c>
      <c r="AF104" s="25" t="s">
        <v>100</v>
      </c>
      <c r="AG104" s="25" t="s">
        <v>100</v>
      </c>
      <c r="AH104" s="129">
        <v>0</v>
      </c>
      <c r="AI104" s="143">
        <f t="shared" si="1"/>
        <v>0</v>
      </c>
      <c r="AJ104" s="148">
        <v>88220.56</v>
      </c>
      <c r="AK104" s="148">
        <v>132330.84</v>
      </c>
      <c r="AL104" s="150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13"/>
    </row>
    <row r="105" spans="1:60">
      <c r="A105" s="42">
        <v>20</v>
      </c>
      <c r="B105" s="13" t="s">
        <v>435</v>
      </c>
      <c r="C105" s="13" t="s">
        <v>209</v>
      </c>
      <c r="D105" s="13" t="s">
        <v>97</v>
      </c>
      <c r="E105" s="13" t="s">
        <v>99</v>
      </c>
      <c r="F105" s="99" t="s">
        <v>459</v>
      </c>
      <c r="G105" s="14">
        <v>12686</v>
      </c>
      <c r="H105" s="114" t="s">
        <v>460</v>
      </c>
      <c r="I105" s="107" t="s">
        <v>210</v>
      </c>
      <c r="J105" s="13" t="s">
        <v>211</v>
      </c>
      <c r="K105" s="44">
        <v>43789</v>
      </c>
      <c r="L105" s="120">
        <v>26700</v>
      </c>
      <c r="M105" s="43">
        <v>12686</v>
      </c>
      <c r="N105" s="44">
        <v>43789</v>
      </c>
      <c r="O105" s="44">
        <v>44155</v>
      </c>
      <c r="P105" s="13" t="s">
        <v>414</v>
      </c>
      <c r="Q105" s="16" t="s">
        <v>100</v>
      </c>
      <c r="R105" s="127" t="s">
        <v>100</v>
      </c>
      <c r="S105" s="127" t="s">
        <v>100</v>
      </c>
      <c r="T105" s="13" t="s">
        <v>454</v>
      </c>
      <c r="U105" s="13" t="s">
        <v>100</v>
      </c>
      <c r="V105" s="17" t="s">
        <v>100</v>
      </c>
      <c r="W105" s="17" t="s">
        <v>100</v>
      </c>
      <c r="X105" s="17" t="s">
        <v>100</v>
      </c>
      <c r="Y105" s="46" t="s">
        <v>100</v>
      </c>
      <c r="Z105" s="17" t="s">
        <v>100</v>
      </c>
      <c r="AA105" s="17" t="s">
        <v>100</v>
      </c>
      <c r="AB105" s="17" t="s">
        <v>100</v>
      </c>
      <c r="AC105" s="17" t="s">
        <v>100</v>
      </c>
      <c r="AD105" s="129">
        <v>0</v>
      </c>
      <c r="AE105" s="129">
        <v>0</v>
      </c>
      <c r="AF105" s="25" t="s">
        <v>100</v>
      </c>
      <c r="AG105" s="25" t="s">
        <v>100</v>
      </c>
      <c r="AH105" s="129">
        <v>0</v>
      </c>
      <c r="AI105" s="143">
        <f t="shared" si="1"/>
        <v>26700</v>
      </c>
      <c r="AJ105" s="148">
        <f>667.5+22250</f>
        <v>22917.5</v>
      </c>
      <c r="AK105" s="148">
        <v>0</v>
      </c>
      <c r="AL105" s="150">
        <f>SUM(AJ105+AJ106+AJ107+AJ108+AK108)</f>
        <v>94117.5</v>
      </c>
      <c r="AM105" s="45" t="s">
        <v>100</v>
      </c>
      <c r="AN105" s="45" t="s">
        <v>100</v>
      </c>
      <c r="AO105" s="45" t="s">
        <v>100</v>
      </c>
      <c r="AP105" s="45" t="s">
        <v>100</v>
      </c>
      <c r="AQ105" s="45" t="s">
        <v>100</v>
      </c>
      <c r="AR105" s="45" t="s">
        <v>100</v>
      </c>
      <c r="AS105" s="45" t="s">
        <v>100</v>
      </c>
      <c r="AT105" s="45" t="s">
        <v>100</v>
      </c>
      <c r="AU105" s="45" t="s">
        <v>100</v>
      </c>
      <c r="AV105" s="45" t="s">
        <v>100</v>
      </c>
      <c r="AW105" s="45" t="s">
        <v>100</v>
      </c>
      <c r="AX105" s="45" t="s">
        <v>100</v>
      </c>
      <c r="AY105" s="45" t="s">
        <v>100</v>
      </c>
      <c r="AZ105" s="45" t="s">
        <v>100</v>
      </c>
      <c r="BA105" s="45" t="s">
        <v>100</v>
      </c>
      <c r="BB105" s="45" t="s">
        <v>100</v>
      </c>
      <c r="BC105" s="45" t="s">
        <v>100</v>
      </c>
      <c r="BD105" s="45" t="s">
        <v>100</v>
      </c>
      <c r="BE105" s="45" t="s">
        <v>100</v>
      </c>
      <c r="BF105" s="45" t="s">
        <v>100</v>
      </c>
      <c r="BG105" s="45" t="s">
        <v>100</v>
      </c>
      <c r="BH105" s="13" t="s">
        <v>100</v>
      </c>
    </row>
    <row r="106" spans="1:60">
      <c r="A106" s="42"/>
      <c r="B106" s="13"/>
      <c r="C106" s="13"/>
      <c r="D106" s="13"/>
      <c r="E106" s="13"/>
      <c r="F106" s="99"/>
      <c r="G106" s="14"/>
      <c r="H106" s="114"/>
      <c r="I106" s="107"/>
      <c r="J106" s="13"/>
      <c r="K106" s="44"/>
      <c r="L106" s="120"/>
      <c r="M106" s="43"/>
      <c r="N106" s="44"/>
      <c r="O106" s="44"/>
      <c r="P106" s="13"/>
      <c r="Q106" s="16"/>
      <c r="R106" s="127"/>
      <c r="S106" s="127"/>
      <c r="T106" s="13"/>
      <c r="U106" s="13"/>
      <c r="V106" s="17" t="s">
        <v>101</v>
      </c>
      <c r="W106" s="10">
        <v>44154</v>
      </c>
      <c r="X106" s="35">
        <v>12950</v>
      </c>
      <c r="Y106" s="46" t="s">
        <v>212</v>
      </c>
      <c r="Z106" s="10">
        <v>44156</v>
      </c>
      <c r="AA106" s="10">
        <v>44520</v>
      </c>
      <c r="AB106" s="17" t="s">
        <v>100</v>
      </c>
      <c r="AC106" s="17" t="s">
        <v>100</v>
      </c>
      <c r="AD106" s="129">
        <v>0</v>
      </c>
      <c r="AE106" s="129">
        <v>0</v>
      </c>
      <c r="AF106" s="25" t="s">
        <v>100</v>
      </c>
      <c r="AG106" s="25" t="s">
        <v>100</v>
      </c>
      <c r="AH106" s="129">
        <v>0</v>
      </c>
      <c r="AI106" s="143">
        <f t="shared" si="1"/>
        <v>0</v>
      </c>
      <c r="AJ106" s="148">
        <v>4450</v>
      </c>
      <c r="AK106" s="148">
        <v>0</v>
      </c>
      <c r="AL106" s="150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13"/>
    </row>
    <row r="107" spans="1:60">
      <c r="A107" s="42"/>
      <c r="B107" s="13"/>
      <c r="C107" s="13"/>
      <c r="D107" s="13"/>
      <c r="E107" s="13"/>
      <c r="F107" s="99"/>
      <c r="G107" s="14"/>
      <c r="H107" s="114"/>
      <c r="I107" s="107"/>
      <c r="J107" s="13"/>
      <c r="K107" s="44"/>
      <c r="L107" s="120"/>
      <c r="M107" s="43"/>
      <c r="N107" s="44"/>
      <c r="O107" s="44"/>
      <c r="P107" s="13"/>
      <c r="Q107" s="16"/>
      <c r="R107" s="127"/>
      <c r="S107" s="127"/>
      <c r="T107" s="13"/>
      <c r="U107" s="13"/>
      <c r="V107" s="17" t="s">
        <v>103</v>
      </c>
      <c r="W107" s="10">
        <v>44509</v>
      </c>
      <c r="X107" s="35">
        <v>13165</v>
      </c>
      <c r="Y107" s="46" t="s">
        <v>242</v>
      </c>
      <c r="Z107" s="10">
        <v>44521</v>
      </c>
      <c r="AA107" s="10">
        <v>44885</v>
      </c>
      <c r="AB107" s="17" t="s">
        <v>100</v>
      </c>
      <c r="AC107" s="17" t="s">
        <v>100</v>
      </c>
      <c r="AD107" s="129">
        <v>0</v>
      </c>
      <c r="AE107" s="129">
        <v>0</v>
      </c>
      <c r="AF107" s="25" t="s">
        <v>100</v>
      </c>
      <c r="AG107" s="25" t="s">
        <v>100</v>
      </c>
      <c r="AH107" s="129">
        <v>0</v>
      </c>
      <c r="AI107" s="143">
        <f t="shared" si="1"/>
        <v>0</v>
      </c>
      <c r="AJ107" s="148">
        <f>22250+4450</f>
        <v>26700</v>
      </c>
      <c r="AK107" s="148">
        <v>0</v>
      </c>
      <c r="AL107" s="150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13"/>
    </row>
    <row r="108" spans="1:60">
      <c r="A108" s="42"/>
      <c r="B108" s="13"/>
      <c r="C108" s="13"/>
      <c r="D108" s="13"/>
      <c r="E108" s="13"/>
      <c r="F108" s="99"/>
      <c r="G108" s="14"/>
      <c r="H108" s="114"/>
      <c r="I108" s="107"/>
      <c r="J108" s="13"/>
      <c r="K108" s="44"/>
      <c r="L108" s="120"/>
      <c r="M108" s="43"/>
      <c r="N108" s="44"/>
      <c r="O108" s="44"/>
      <c r="P108" s="13"/>
      <c r="Q108" s="16"/>
      <c r="R108" s="127"/>
      <c r="S108" s="127"/>
      <c r="T108" s="13"/>
      <c r="U108" s="13"/>
      <c r="V108" s="17" t="s">
        <v>104</v>
      </c>
      <c r="W108" s="10">
        <v>44806</v>
      </c>
      <c r="X108" s="35">
        <v>13366</v>
      </c>
      <c r="Y108" s="46" t="s">
        <v>277</v>
      </c>
      <c r="Z108" s="10">
        <v>44886</v>
      </c>
      <c r="AA108" s="10">
        <v>45250</v>
      </c>
      <c r="AB108" s="17" t="s">
        <v>100</v>
      </c>
      <c r="AC108" s="17" t="s">
        <v>100</v>
      </c>
      <c r="AD108" s="129">
        <v>0</v>
      </c>
      <c r="AE108" s="129">
        <v>0</v>
      </c>
      <c r="AF108" s="25" t="s">
        <v>100</v>
      </c>
      <c r="AG108" s="25" t="s">
        <v>100</v>
      </c>
      <c r="AH108" s="129">
        <v>0</v>
      </c>
      <c r="AI108" s="143">
        <f t="shared" si="1"/>
        <v>0</v>
      </c>
      <c r="AJ108" s="148">
        <f>4450+22250</f>
        <v>26700</v>
      </c>
      <c r="AK108" s="148">
        <v>13350</v>
      </c>
      <c r="AL108" s="150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13"/>
    </row>
    <row r="109" spans="1:60">
      <c r="A109" s="42">
        <v>21</v>
      </c>
      <c r="B109" s="13" t="s">
        <v>419</v>
      </c>
      <c r="C109" s="13" t="s">
        <v>196</v>
      </c>
      <c r="D109" s="13" t="s">
        <v>97</v>
      </c>
      <c r="E109" s="13" t="s">
        <v>99</v>
      </c>
      <c r="F109" s="99" t="s">
        <v>197</v>
      </c>
      <c r="G109" s="14">
        <v>12714</v>
      </c>
      <c r="H109" s="114" t="s">
        <v>171</v>
      </c>
      <c r="I109" s="107" t="s">
        <v>198</v>
      </c>
      <c r="J109" s="13" t="s">
        <v>199</v>
      </c>
      <c r="K109" s="44">
        <v>43838</v>
      </c>
      <c r="L109" s="120">
        <v>29280</v>
      </c>
      <c r="M109" s="43">
        <v>12721</v>
      </c>
      <c r="N109" s="44">
        <v>43838</v>
      </c>
      <c r="O109" s="44">
        <v>44204</v>
      </c>
      <c r="P109" s="13" t="s">
        <v>409</v>
      </c>
      <c r="Q109" s="16" t="s">
        <v>100</v>
      </c>
      <c r="R109" s="127" t="s">
        <v>100</v>
      </c>
      <c r="S109" s="127" t="s">
        <v>100</v>
      </c>
      <c r="T109" s="13" t="s">
        <v>454</v>
      </c>
      <c r="U109" s="13" t="s">
        <v>100</v>
      </c>
      <c r="V109" s="10" t="s">
        <v>100</v>
      </c>
      <c r="W109" s="10" t="s">
        <v>100</v>
      </c>
      <c r="X109" s="48" t="s">
        <v>100</v>
      </c>
      <c r="Y109" s="37" t="s">
        <v>100</v>
      </c>
      <c r="Z109" s="24" t="s">
        <v>100</v>
      </c>
      <c r="AA109" s="10" t="s">
        <v>100</v>
      </c>
      <c r="AB109" s="34" t="s">
        <v>100</v>
      </c>
      <c r="AC109" s="25" t="s">
        <v>100</v>
      </c>
      <c r="AD109" s="129">
        <v>0</v>
      </c>
      <c r="AE109" s="129">
        <v>0</v>
      </c>
      <c r="AF109" s="25"/>
      <c r="AG109" s="26"/>
      <c r="AH109" s="129">
        <v>0</v>
      </c>
      <c r="AI109" s="143">
        <f t="shared" si="1"/>
        <v>29280</v>
      </c>
      <c r="AJ109" s="148">
        <v>27589.25</v>
      </c>
      <c r="AK109" s="148">
        <v>0</v>
      </c>
      <c r="AL109" s="150">
        <f>AJ109+AJ111+AK112</f>
        <v>100789.25</v>
      </c>
      <c r="AM109" s="45" t="s">
        <v>100</v>
      </c>
      <c r="AN109" s="45" t="s">
        <v>100</v>
      </c>
      <c r="AO109" s="45" t="s">
        <v>100</v>
      </c>
      <c r="AP109" s="45" t="s">
        <v>100</v>
      </c>
      <c r="AQ109" s="45" t="s">
        <v>100</v>
      </c>
      <c r="AR109" s="45" t="s">
        <v>100</v>
      </c>
      <c r="AS109" s="45" t="s">
        <v>100</v>
      </c>
      <c r="AT109" s="45" t="s">
        <v>100</v>
      </c>
      <c r="AU109" s="45" t="s">
        <v>100</v>
      </c>
      <c r="AV109" s="45" t="s">
        <v>100</v>
      </c>
      <c r="AW109" s="45" t="s">
        <v>100</v>
      </c>
      <c r="AX109" s="45" t="s">
        <v>100</v>
      </c>
      <c r="AY109" s="45" t="s">
        <v>100</v>
      </c>
      <c r="AZ109" s="45" t="s">
        <v>100</v>
      </c>
      <c r="BA109" s="45" t="s">
        <v>100</v>
      </c>
      <c r="BB109" s="45" t="s">
        <v>100</v>
      </c>
      <c r="BC109" s="45" t="s">
        <v>100</v>
      </c>
      <c r="BD109" s="45" t="s">
        <v>100</v>
      </c>
      <c r="BE109" s="45" t="s">
        <v>100</v>
      </c>
      <c r="BF109" s="45" t="s">
        <v>100</v>
      </c>
      <c r="BG109" s="45" t="s">
        <v>100</v>
      </c>
      <c r="BH109" s="13" t="s">
        <v>100</v>
      </c>
    </row>
    <row r="110" spans="1:60">
      <c r="A110" s="42"/>
      <c r="B110" s="13"/>
      <c r="C110" s="13"/>
      <c r="D110" s="13"/>
      <c r="E110" s="13"/>
      <c r="F110" s="99"/>
      <c r="G110" s="14"/>
      <c r="H110" s="114"/>
      <c r="I110" s="107"/>
      <c r="J110" s="13"/>
      <c r="K110" s="44"/>
      <c r="L110" s="120"/>
      <c r="M110" s="43"/>
      <c r="N110" s="44"/>
      <c r="O110" s="44"/>
      <c r="P110" s="13"/>
      <c r="Q110" s="16"/>
      <c r="R110" s="127"/>
      <c r="S110" s="127"/>
      <c r="T110" s="13"/>
      <c r="U110" s="13"/>
      <c r="V110" s="10" t="s">
        <v>101</v>
      </c>
      <c r="W110" s="10">
        <v>44188</v>
      </c>
      <c r="X110" s="48" t="s">
        <v>227</v>
      </c>
      <c r="Y110" s="37" t="s">
        <v>235</v>
      </c>
      <c r="Z110" s="24">
        <v>44205</v>
      </c>
      <c r="AA110" s="10">
        <v>44569</v>
      </c>
      <c r="AB110" s="34" t="s">
        <v>100</v>
      </c>
      <c r="AC110" s="25" t="s">
        <v>100</v>
      </c>
      <c r="AD110" s="129">
        <v>0</v>
      </c>
      <c r="AE110" s="129">
        <v>0</v>
      </c>
      <c r="AF110" s="25" t="s">
        <v>100</v>
      </c>
      <c r="AG110" s="26" t="s">
        <v>100</v>
      </c>
      <c r="AH110" s="129">
        <v>0</v>
      </c>
      <c r="AI110" s="143">
        <f t="shared" si="1"/>
        <v>0</v>
      </c>
      <c r="AJ110" s="148">
        <v>0</v>
      </c>
      <c r="AK110" s="148">
        <v>0</v>
      </c>
      <c r="AL110" s="150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13"/>
    </row>
    <row r="111" spans="1:60">
      <c r="A111" s="42"/>
      <c r="B111" s="13"/>
      <c r="C111" s="13"/>
      <c r="D111" s="13"/>
      <c r="E111" s="13"/>
      <c r="F111" s="99"/>
      <c r="G111" s="14"/>
      <c r="H111" s="114"/>
      <c r="I111" s="107"/>
      <c r="J111" s="13"/>
      <c r="K111" s="44"/>
      <c r="L111" s="120"/>
      <c r="M111" s="43"/>
      <c r="N111" s="44"/>
      <c r="O111" s="44"/>
      <c r="P111" s="13"/>
      <c r="Q111" s="16"/>
      <c r="R111" s="127"/>
      <c r="S111" s="127"/>
      <c r="T111" s="13"/>
      <c r="U111" s="13"/>
      <c r="V111" s="10" t="s">
        <v>103</v>
      </c>
      <c r="W111" s="10">
        <v>44559</v>
      </c>
      <c r="X111" s="19">
        <v>13195</v>
      </c>
      <c r="Y111" s="37" t="s">
        <v>296</v>
      </c>
      <c r="Z111" s="24">
        <v>44570</v>
      </c>
      <c r="AA111" s="24">
        <v>44935</v>
      </c>
      <c r="AB111" s="25" t="s">
        <v>100</v>
      </c>
      <c r="AC111" s="25" t="s">
        <v>100</v>
      </c>
      <c r="AD111" s="129">
        <v>0</v>
      </c>
      <c r="AE111" s="129">
        <v>0</v>
      </c>
      <c r="AF111" s="25" t="s">
        <v>100</v>
      </c>
      <c r="AG111" s="26" t="s">
        <v>100</v>
      </c>
      <c r="AH111" s="129">
        <v>0</v>
      </c>
      <c r="AI111" s="143">
        <f t="shared" si="1"/>
        <v>0</v>
      </c>
      <c r="AJ111" s="148">
        <f>29280+29280</f>
        <v>58560</v>
      </c>
      <c r="AK111" s="148">
        <v>0</v>
      </c>
      <c r="AL111" s="150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13"/>
    </row>
    <row r="112" spans="1:60">
      <c r="A112" s="42"/>
      <c r="B112" s="13"/>
      <c r="C112" s="13"/>
      <c r="D112" s="13"/>
      <c r="E112" s="13"/>
      <c r="F112" s="99"/>
      <c r="G112" s="14"/>
      <c r="H112" s="114"/>
      <c r="I112" s="107"/>
      <c r="J112" s="13"/>
      <c r="K112" s="44"/>
      <c r="L112" s="120"/>
      <c r="M112" s="43"/>
      <c r="N112" s="44"/>
      <c r="O112" s="44"/>
      <c r="P112" s="13"/>
      <c r="Q112" s="16"/>
      <c r="R112" s="127"/>
      <c r="S112" s="127"/>
      <c r="T112" s="13"/>
      <c r="U112" s="13"/>
      <c r="V112" s="10" t="s">
        <v>104</v>
      </c>
      <c r="W112" s="10">
        <v>44924</v>
      </c>
      <c r="X112" s="19">
        <v>13448</v>
      </c>
      <c r="Y112" s="37" t="s">
        <v>477</v>
      </c>
      <c r="Z112" s="24">
        <v>44936</v>
      </c>
      <c r="AA112" s="24">
        <v>45301</v>
      </c>
      <c r="AB112" s="25"/>
      <c r="AC112" s="25"/>
      <c r="AD112" s="129">
        <v>0</v>
      </c>
      <c r="AE112" s="129">
        <v>0</v>
      </c>
      <c r="AF112" s="25" t="s">
        <v>100</v>
      </c>
      <c r="AG112" s="26" t="s">
        <v>100</v>
      </c>
      <c r="AH112" s="129">
        <v>0</v>
      </c>
      <c r="AI112" s="143">
        <f t="shared" si="1"/>
        <v>0</v>
      </c>
      <c r="AJ112" s="148">
        <v>0</v>
      </c>
      <c r="AK112" s="148">
        <f>2440+12200</f>
        <v>14640</v>
      </c>
      <c r="AL112" s="150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13"/>
    </row>
    <row r="113" spans="1:60">
      <c r="A113" s="42">
        <v>22</v>
      </c>
      <c r="B113" s="42" t="s">
        <v>330</v>
      </c>
      <c r="C113" s="13" t="s">
        <v>443</v>
      </c>
      <c r="D113" s="13" t="s">
        <v>195</v>
      </c>
      <c r="E113" s="13" t="s">
        <v>99</v>
      </c>
      <c r="F113" s="99" t="s">
        <v>289</v>
      </c>
      <c r="G113" s="43">
        <v>13227</v>
      </c>
      <c r="H113" s="5" t="s">
        <v>290</v>
      </c>
      <c r="I113" s="108" t="s">
        <v>291</v>
      </c>
      <c r="J113" s="42" t="s">
        <v>292</v>
      </c>
      <c r="K113" s="44">
        <v>44614</v>
      </c>
      <c r="L113" s="121">
        <v>162000</v>
      </c>
      <c r="M113" s="43">
        <v>13235</v>
      </c>
      <c r="N113" s="44">
        <v>44621</v>
      </c>
      <c r="O113" s="44">
        <v>44986</v>
      </c>
      <c r="P113" s="42" t="s">
        <v>409</v>
      </c>
      <c r="Q113" s="42" t="s">
        <v>100</v>
      </c>
      <c r="R113" s="128" t="s">
        <v>100</v>
      </c>
      <c r="S113" s="128" t="s">
        <v>100</v>
      </c>
      <c r="T113" s="42" t="s">
        <v>98</v>
      </c>
      <c r="U113" s="42" t="s">
        <v>100</v>
      </c>
      <c r="V113" s="16" t="s">
        <v>100</v>
      </c>
      <c r="W113" s="16" t="s">
        <v>100</v>
      </c>
      <c r="X113" s="45" t="s">
        <v>100</v>
      </c>
      <c r="Y113" s="133" t="s">
        <v>100</v>
      </c>
      <c r="Z113" s="44" t="s">
        <v>100</v>
      </c>
      <c r="AA113" s="16" t="s">
        <v>100</v>
      </c>
      <c r="AB113" s="42" t="s">
        <v>100</v>
      </c>
      <c r="AC113" s="42" t="s">
        <v>100</v>
      </c>
      <c r="AD113" s="128">
        <v>0</v>
      </c>
      <c r="AE113" s="128">
        <v>0</v>
      </c>
      <c r="AF113" s="42" t="s">
        <v>100</v>
      </c>
      <c r="AG113" s="49" t="s">
        <v>100</v>
      </c>
      <c r="AH113" s="128">
        <v>0</v>
      </c>
      <c r="AI113" s="143">
        <f t="shared" si="1"/>
        <v>162000</v>
      </c>
      <c r="AJ113" s="128">
        <v>121500</v>
      </c>
      <c r="AK113" s="128">
        <v>81000</v>
      </c>
      <c r="AL113" s="121">
        <f>AJ113+AK113</f>
        <v>202500</v>
      </c>
      <c r="AM113" s="45" t="s">
        <v>100</v>
      </c>
      <c r="AN113" s="45" t="s">
        <v>100</v>
      </c>
      <c r="AO113" s="45" t="s">
        <v>100</v>
      </c>
      <c r="AP113" s="45" t="s">
        <v>100</v>
      </c>
      <c r="AQ113" s="45" t="s">
        <v>444</v>
      </c>
      <c r="AR113" s="15" t="s">
        <v>445</v>
      </c>
      <c r="AS113" s="45" t="s">
        <v>100</v>
      </c>
      <c r="AT113" s="45" t="s">
        <v>100</v>
      </c>
      <c r="AU113" s="45" t="s">
        <v>100</v>
      </c>
      <c r="AV113" s="45" t="s">
        <v>100</v>
      </c>
      <c r="AW113" s="45" t="s">
        <v>100</v>
      </c>
      <c r="AX113" s="45" t="s">
        <v>100</v>
      </c>
      <c r="AY113" s="45" t="s">
        <v>100</v>
      </c>
      <c r="AZ113" s="45" t="s">
        <v>100</v>
      </c>
      <c r="BA113" s="45" t="s">
        <v>100</v>
      </c>
      <c r="BB113" s="45" t="s">
        <v>100</v>
      </c>
      <c r="BC113" s="45" t="s">
        <v>100</v>
      </c>
      <c r="BD113" s="45" t="s">
        <v>100</v>
      </c>
      <c r="BE113" s="45" t="s">
        <v>100</v>
      </c>
      <c r="BF113" s="45" t="s">
        <v>100</v>
      </c>
      <c r="BG113" s="45" t="s">
        <v>100</v>
      </c>
      <c r="BH113" s="13" t="s">
        <v>100</v>
      </c>
    </row>
    <row r="114" spans="1:60">
      <c r="A114" s="42"/>
      <c r="B114" s="42"/>
      <c r="C114" s="13"/>
      <c r="D114" s="13"/>
      <c r="E114" s="13"/>
      <c r="F114" s="99"/>
      <c r="G114" s="43"/>
      <c r="H114" s="5"/>
      <c r="I114" s="108"/>
      <c r="J114" s="42"/>
      <c r="K114" s="44"/>
      <c r="L114" s="121"/>
      <c r="M114" s="43"/>
      <c r="N114" s="44"/>
      <c r="O114" s="44"/>
      <c r="P114" s="42"/>
      <c r="Q114" s="42"/>
      <c r="R114" s="128"/>
      <c r="S114" s="128"/>
      <c r="T114" s="42"/>
      <c r="U114" s="42"/>
      <c r="V114" s="16"/>
      <c r="W114" s="16"/>
      <c r="X114" s="45"/>
      <c r="Y114" s="133"/>
      <c r="Z114" s="44"/>
      <c r="AA114" s="16"/>
      <c r="AB114" s="42"/>
      <c r="AC114" s="42"/>
      <c r="AD114" s="128"/>
      <c r="AE114" s="128"/>
      <c r="AF114" s="42"/>
      <c r="AG114" s="49"/>
      <c r="AH114" s="128"/>
      <c r="AI114" s="143">
        <f t="shared" si="1"/>
        <v>0</v>
      </c>
      <c r="AJ114" s="128"/>
      <c r="AK114" s="128"/>
      <c r="AL114" s="121"/>
      <c r="AM114" s="45"/>
      <c r="AN114" s="45"/>
      <c r="AO114" s="45"/>
      <c r="AP114" s="45"/>
      <c r="AQ114" s="45"/>
      <c r="AR114" s="1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13"/>
    </row>
    <row r="115" spans="1:60" ht="25.5">
      <c r="A115" s="25">
        <v>23</v>
      </c>
      <c r="B115" s="25" t="s">
        <v>403</v>
      </c>
      <c r="C115" s="17" t="s">
        <v>404</v>
      </c>
      <c r="D115" s="25" t="s">
        <v>97</v>
      </c>
      <c r="E115" s="17" t="s">
        <v>99</v>
      </c>
      <c r="F115" s="101" t="s">
        <v>405</v>
      </c>
      <c r="G115" s="19">
        <v>13380</v>
      </c>
      <c r="H115" s="6" t="s">
        <v>406</v>
      </c>
      <c r="I115" s="109" t="s">
        <v>407</v>
      </c>
      <c r="J115" s="25" t="s">
        <v>408</v>
      </c>
      <c r="K115" s="24">
        <v>44966</v>
      </c>
      <c r="L115" s="122">
        <v>39183.08</v>
      </c>
      <c r="M115" s="19">
        <v>13474</v>
      </c>
      <c r="N115" s="24">
        <v>44966</v>
      </c>
      <c r="O115" s="24">
        <v>45332</v>
      </c>
      <c r="P115" s="25" t="s">
        <v>409</v>
      </c>
      <c r="Q115" s="25" t="s">
        <v>100</v>
      </c>
      <c r="R115" s="129" t="s">
        <v>100</v>
      </c>
      <c r="S115" s="129" t="s">
        <v>100</v>
      </c>
      <c r="T115" s="25" t="s">
        <v>461</v>
      </c>
      <c r="U115" s="25" t="s">
        <v>100</v>
      </c>
      <c r="V115" s="10" t="s">
        <v>100</v>
      </c>
      <c r="W115" s="10" t="s">
        <v>100</v>
      </c>
      <c r="X115" s="10" t="s">
        <v>100</v>
      </c>
      <c r="Y115" s="37" t="s">
        <v>100</v>
      </c>
      <c r="Z115" s="10" t="s">
        <v>100</v>
      </c>
      <c r="AA115" s="10" t="s">
        <v>100</v>
      </c>
      <c r="AB115" s="10" t="s">
        <v>100</v>
      </c>
      <c r="AC115" s="25" t="s">
        <v>100</v>
      </c>
      <c r="AD115" s="129">
        <v>0</v>
      </c>
      <c r="AE115" s="129">
        <v>0</v>
      </c>
      <c r="AF115" s="25" t="s">
        <v>100</v>
      </c>
      <c r="AG115" s="26" t="s">
        <v>100</v>
      </c>
      <c r="AH115" s="129">
        <v>0</v>
      </c>
      <c r="AI115" s="143">
        <f t="shared" si="1"/>
        <v>39183.08</v>
      </c>
      <c r="AJ115" s="129">
        <v>0</v>
      </c>
      <c r="AK115" s="148">
        <v>39183.08</v>
      </c>
      <c r="AL115" s="151">
        <f>AJ115+AK115</f>
        <v>39183.08</v>
      </c>
      <c r="AM115" s="48" t="s">
        <v>100</v>
      </c>
      <c r="AN115" s="48" t="s">
        <v>100</v>
      </c>
      <c r="AO115" s="48" t="s">
        <v>100</v>
      </c>
      <c r="AP115" s="48" t="s">
        <v>100</v>
      </c>
      <c r="AQ115" s="48" t="s">
        <v>100</v>
      </c>
      <c r="AR115" s="48" t="s">
        <v>100</v>
      </c>
      <c r="AS115" s="48" t="s">
        <v>100</v>
      </c>
      <c r="AT115" s="48" t="s">
        <v>100</v>
      </c>
      <c r="AU115" s="48" t="s">
        <v>100</v>
      </c>
      <c r="AV115" s="48" t="s">
        <v>100</v>
      </c>
      <c r="AW115" s="48" t="s">
        <v>100</v>
      </c>
      <c r="AX115" s="48" t="s">
        <v>100</v>
      </c>
      <c r="AY115" s="48" t="s">
        <v>100</v>
      </c>
      <c r="AZ115" s="48" t="s">
        <v>100</v>
      </c>
      <c r="BA115" s="48" t="s">
        <v>100</v>
      </c>
      <c r="BB115" s="48" t="s">
        <v>100</v>
      </c>
      <c r="BC115" s="48" t="s">
        <v>100</v>
      </c>
      <c r="BD115" s="48" t="s">
        <v>100</v>
      </c>
      <c r="BE115" s="48" t="s">
        <v>100</v>
      </c>
      <c r="BF115" s="48" t="s">
        <v>100</v>
      </c>
      <c r="BG115" s="48" t="s">
        <v>100</v>
      </c>
      <c r="BH115" s="17" t="s">
        <v>100</v>
      </c>
    </row>
    <row r="116" spans="1:60" ht="25.5">
      <c r="A116" s="25">
        <v>24</v>
      </c>
      <c r="B116" s="25" t="s">
        <v>462</v>
      </c>
      <c r="C116" s="17" t="s">
        <v>463</v>
      </c>
      <c r="D116" s="25" t="s">
        <v>97</v>
      </c>
      <c r="E116" s="17" t="s">
        <v>99</v>
      </c>
      <c r="F116" s="101" t="s">
        <v>405</v>
      </c>
      <c r="G116" s="19">
        <v>13380</v>
      </c>
      <c r="H116" s="6" t="s">
        <v>464</v>
      </c>
      <c r="I116" s="109" t="s">
        <v>407</v>
      </c>
      <c r="J116" s="25" t="s">
        <v>465</v>
      </c>
      <c r="K116" s="24">
        <v>45050</v>
      </c>
      <c r="L116" s="122">
        <v>8533.18</v>
      </c>
      <c r="M116" s="19">
        <v>13528</v>
      </c>
      <c r="N116" s="24">
        <v>45050</v>
      </c>
      <c r="O116" s="24">
        <v>45235</v>
      </c>
      <c r="P116" s="25" t="s">
        <v>409</v>
      </c>
      <c r="Q116" s="25"/>
      <c r="R116" s="129"/>
      <c r="S116" s="129"/>
      <c r="T116" s="25" t="s">
        <v>461</v>
      </c>
      <c r="U116" s="25" t="s">
        <v>100</v>
      </c>
      <c r="V116" s="10" t="s">
        <v>100</v>
      </c>
      <c r="W116" s="10" t="s">
        <v>100</v>
      </c>
      <c r="X116" s="10" t="s">
        <v>100</v>
      </c>
      <c r="Y116" s="37" t="s">
        <v>100</v>
      </c>
      <c r="Z116" s="10" t="s">
        <v>100</v>
      </c>
      <c r="AA116" s="10" t="s">
        <v>100</v>
      </c>
      <c r="AB116" s="10" t="s">
        <v>100</v>
      </c>
      <c r="AC116" s="25" t="s">
        <v>100</v>
      </c>
      <c r="AD116" s="129">
        <v>0</v>
      </c>
      <c r="AE116" s="129">
        <v>0</v>
      </c>
      <c r="AF116" s="25" t="s">
        <v>100</v>
      </c>
      <c r="AG116" s="26" t="s">
        <v>100</v>
      </c>
      <c r="AH116" s="129">
        <v>0</v>
      </c>
      <c r="AI116" s="143">
        <f t="shared" si="1"/>
        <v>8533.18</v>
      </c>
      <c r="AJ116" s="129">
        <v>0</v>
      </c>
      <c r="AK116" s="148">
        <v>8553.18</v>
      </c>
      <c r="AL116" s="151">
        <f>AJ116+AK116</f>
        <v>8553.18</v>
      </c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17"/>
    </row>
    <row r="117" spans="1:60" ht="25.5">
      <c r="A117" s="25">
        <v>25</v>
      </c>
      <c r="B117" s="25" t="s">
        <v>317</v>
      </c>
      <c r="C117" s="17" t="s">
        <v>312</v>
      </c>
      <c r="D117" s="25" t="s">
        <v>97</v>
      </c>
      <c r="E117" s="17" t="s">
        <v>99</v>
      </c>
      <c r="F117" s="102" t="s">
        <v>313</v>
      </c>
      <c r="G117" s="19">
        <v>13212</v>
      </c>
      <c r="H117" s="6" t="s">
        <v>314</v>
      </c>
      <c r="I117" s="109" t="s">
        <v>315</v>
      </c>
      <c r="J117" s="25" t="s">
        <v>316</v>
      </c>
      <c r="K117" s="24">
        <v>44845</v>
      </c>
      <c r="L117" s="122">
        <v>46737.87</v>
      </c>
      <c r="M117" s="19">
        <v>13391</v>
      </c>
      <c r="N117" s="24">
        <v>44845</v>
      </c>
      <c r="O117" s="24">
        <v>45210</v>
      </c>
      <c r="P117" s="25" t="s">
        <v>409</v>
      </c>
      <c r="Q117" s="25" t="s">
        <v>100</v>
      </c>
      <c r="R117" s="129" t="s">
        <v>100</v>
      </c>
      <c r="S117" s="129" t="s">
        <v>100</v>
      </c>
      <c r="T117" s="25" t="s">
        <v>461</v>
      </c>
      <c r="U117" s="25" t="s">
        <v>100</v>
      </c>
      <c r="V117" s="10" t="s">
        <v>100</v>
      </c>
      <c r="W117" s="10" t="s">
        <v>100</v>
      </c>
      <c r="X117" s="48" t="s">
        <v>100</v>
      </c>
      <c r="Y117" s="37" t="s">
        <v>100</v>
      </c>
      <c r="Z117" s="24" t="s">
        <v>100</v>
      </c>
      <c r="AA117" s="10" t="s">
        <v>100</v>
      </c>
      <c r="AB117" s="25" t="s">
        <v>100</v>
      </c>
      <c r="AC117" s="25" t="s">
        <v>100</v>
      </c>
      <c r="AD117" s="129">
        <v>0</v>
      </c>
      <c r="AE117" s="129">
        <v>0</v>
      </c>
      <c r="AF117" s="25" t="s">
        <v>100</v>
      </c>
      <c r="AG117" s="26" t="s">
        <v>100</v>
      </c>
      <c r="AH117" s="129">
        <v>0</v>
      </c>
      <c r="AI117" s="143">
        <f t="shared" si="1"/>
        <v>46737.87</v>
      </c>
      <c r="AJ117" s="148">
        <v>0</v>
      </c>
      <c r="AK117" s="148">
        <v>13949.74</v>
      </c>
      <c r="AL117" s="151">
        <f>AJ117+AK117</f>
        <v>13949.74</v>
      </c>
      <c r="AM117" s="48" t="s">
        <v>100</v>
      </c>
      <c r="AN117" s="48" t="s">
        <v>100</v>
      </c>
      <c r="AO117" s="48" t="s">
        <v>100</v>
      </c>
      <c r="AP117" s="48" t="s">
        <v>100</v>
      </c>
      <c r="AQ117" s="48" t="s">
        <v>100</v>
      </c>
      <c r="AR117" s="48" t="s">
        <v>100</v>
      </c>
      <c r="AS117" s="48" t="s">
        <v>100</v>
      </c>
      <c r="AT117" s="48" t="s">
        <v>100</v>
      </c>
      <c r="AU117" s="48" t="s">
        <v>100</v>
      </c>
      <c r="AV117" s="48" t="s">
        <v>100</v>
      </c>
      <c r="AW117" s="48" t="s">
        <v>100</v>
      </c>
      <c r="AX117" s="48" t="s">
        <v>100</v>
      </c>
      <c r="AY117" s="48" t="s">
        <v>100</v>
      </c>
      <c r="AZ117" s="48" t="s">
        <v>100</v>
      </c>
      <c r="BA117" s="48" t="s">
        <v>100</v>
      </c>
      <c r="BB117" s="48" t="s">
        <v>100</v>
      </c>
      <c r="BC117" s="48" t="s">
        <v>100</v>
      </c>
      <c r="BD117" s="48" t="s">
        <v>100</v>
      </c>
      <c r="BE117" s="48" t="s">
        <v>100</v>
      </c>
      <c r="BF117" s="48" t="s">
        <v>100</v>
      </c>
      <c r="BG117" s="48" t="s">
        <v>100</v>
      </c>
      <c r="BH117" s="17" t="s">
        <v>100</v>
      </c>
    </row>
    <row r="118" spans="1:60" ht="51" customHeight="1">
      <c r="A118" s="25">
        <v>26</v>
      </c>
      <c r="B118" s="25" t="s">
        <v>318</v>
      </c>
      <c r="C118" s="17" t="s">
        <v>319</v>
      </c>
      <c r="D118" s="25" t="s">
        <v>97</v>
      </c>
      <c r="E118" s="17" t="s">
        <v>99</v>
      </c>
      <c r="F118" s="101" t="s">
        <v>320</v>
      </c>
      <c r="G118" s="19">
        <v>13425</v>
      </c>
      <c r="H118" s="6" t="s">
        <v>321</v>
      </c>
      <c r="I118" s="109" t="s">
        <v>322</v>
      </c>
      <c r="J118" s="25" t="s">
        <v>323</v>
      </c>
      <c r="K118" s="24">
        <v>44960</v>
      </c>
      <c r="L118" s="122">
        <v>2940</v>
      </c>
      <c r="M118" s="19">
        <v>13477</v>
      </c>
      <c r="N118" s="24">
        <v>44960</v>
      </c>
      <c r="O118" s="24">
        <v>45326</v>
      </c>
      <c r="P118" s="17" t="s">
        <v>409</v>
      </c>
      <c r="Q118" s="25" t="s">
        <v>100</v>
      </c>
      <c r="R118" s="129" t="s">
        <v>100</v>
      </c>
      <c r="S118" s="129" t="s">
        <v>100</v>
      </c>
      <c r="T118" s="25" t="s">
        <v>324</v>
      </c>
      <c r="U118" s="25" t="s">
        <v>100</v>
      </c>
      <c r="V118" s="10"/>
      <c r="W118" s="10"/>
      <c r="X118" s="48"/>
      <c r="Y118" s="37"/>
      <c r="Z118" s="24"/>
      <c r="AA118" s="10"/>
      <c r="AB118" s="25"/>
      <c r="AC118" s="25"/>
      <c r="AD118" s="129"/>
      <c r="AE118" s="129"/>
      <c r="AF118" s="25"/>
      <c r="AG118" s="26"/>
      <c r="AH118" s="129"/>
      <c r="AI118" s="143">
        <f t="shared" si="1"/>
        <v>2940</v>
      </c>
      <c r="AJ118" s="148">
        <v>0</v>
      </c>
      <c r="AK118" s="148">
        <v>0</v>
      </c>
      <c r="AL118" s="151">
        <f t="shared" ref="AL118:AL134" si="2">AJ118+AK118</f>
        <v>0</v>
      </c>
      <c r="AM118" s="48" t="s">
        <v>100</v>
      </c>
      <c r="AN118" s="48" t="s">
        <v>100</v>
      </c>
      <c r="AO118" s="48" t="s">
        <v>100</v>
      </c>
      <c r="AP118" s="48" t="s">
        <v>100</v>
      </c>
      <c r="AQ118" s="48" t="s">
        <v>100</v>
      </c>
      <c r="AR118" s="48" t="s">
        <v>100</v>
      </c>
      <c r="AS118" s="48" t="s">
        <v>100</v>
      </c>
      <c r="AT118" s="48" t="s">
        <v>100</v>
      </c>
      <c r="AU118" s="48" t="s">
        <v>100</v>
      </c>
      <c r="AV118" s="48" t="s">
        <v>100</v>
      </c>
      <c r="AW118" s="48" t="s">
        <v>100</v>
      </c>
      <c r="AX118" s="48" t="s">
        <v>100</v>
      </c>
      <c r="AY118" s="48" t="s">
        <v>100</v>
      </c>
      <c r="AZ118" s="48" t="s">
        <v>100</v>
      </c>
      <c r="BA118" s="48" t="s">
        <v>100</v>
      </c>
      <c r="BB118" s="48" t="s">
        <v>100</v>
      </c>
      <c r="BC118" s="48" t="s">
        <v>100</v>
      </c>
      <c r="BD118" s="48" t="s">
        <v>100</v>
      </c>
      <c r="BE118" s="48" t="s">
        <v>100</v>
      </c>
      <c r="BF118" s="48" t="s">
        <v>100</v>
      </c>
      <c r="BG118" s="48" t="s">
        <v>100</v>
      </c>
      <c r="BH118" s="17" t="s">
        <v>100</v>
      </c>
    </row>
    <row r="119" spans="1:60" ht="51" customHeight="1">
      <c r="A119" s="25">
        <v>27</v>
      </c>
      <c r="B119" s="25" t="s">
        <v>325</v>
      </c>
      <c r="C119" s="17" t="s">
        <v>319</v>
      </c>
      <c r="D119" s="25" t="s">
        <v>97</v>
      </c>
      <c r="E119" s="17" t="s">
        <v>99</v>
      </c>
      <c r="F119" s="101" t="s">
        <v>320</v>
      </c>
      <c r="G119" s="19">
        <v>13425</v>
      </c>
      <c r="H119" s="6" t="s">
        <v>326</v>
      </c>
      <c r="I119" s="109" t="s">
        <v>327</v>
      </c>
      <c r="J119" s="25" t="s">
        <v>328</v>
      </c>
      <c r="K119" s="24">
        <v>44960</v>
      </c>
      <c r="L119" s="122">
        <v>4964.3999999999996</v>
      </c>
      <c r="M119" s="19">
        <v>13477</v>
      </c>
      <c r="N119" s="24">
        <v>44960</v>
      </c>
      <c r="O119" s="24">
        <v>45326</v>
      </c>
      <c r="P119" s="17" t="s">
        <v>409</v>
      </c>
      <c r="Q119" s="25" t="s">
        <v>100</v>
      </c>
      <c r="R119" s="129" t="s">
        <v>100</v>
      </c>
      <c r="S119" s="129" t="s">
        <v>100</v>
      </c>
      <c r="T119" s="25" t="s">
        <v>107</v>
      </c>
      <c r="U119" s="25" t="s">
        <v>100</v>
      </c>
      <c r="V119" s="10" t="s">
        <v>100</v>
      </c>
      <c r="W119" s="10" t="s">
        <v>100</v>
      </c>
      <c r="X119" s="10" t="s">
        <v>100</v>
      </c>
      <c r="Y119" s="37" t="s">
        <v>100</v>
      </c>
      <c r="Z119" s="10" t="s">
        <v>100</v>
      </c>
      <c r="AA119" s="10" t="s">
        <v>100</v>
      </c>
      <c r="AB119" s="10" t="s">
        <v>100</v>
      </c>
      <c r="AC119" s="10" t="s">
        <v>100</v>
      </c>
      <c r="AD119" s="129">
        <v>0</v>
      </c>
      <c r="AE119" s="129">
        <v>0</v>
      </c>
      <c r="AF119" s="10" t="s">
        <v>100</v>
      </c>
      <c r="AG119" s="10" t="s">
        <v>100</v>
      </c>
      <c r="AH119" s="129">
        <v>0</v>
      </c>
      <c r="AI119" s="143">
        <f t="shared" si="1"/>
        <v>4964.3999999999996</v>
      </c>
      <c r="AJ119" s="148">
        <v>0</v>
      </c>
      <c r="AK119" s="148">
        <v>1474.8</v>
      </c>
      <c r="AL119" s="151">
        <f t="shared" si="2"/>
        <v>1474.8</v>
      </c>
      <c r="AM119" s="48" t="s">
        <v>100</v>
      </c>
      <c r="AN119" s="48" t="s">
        <v>100</v>
      </c>
      <c r="AO119" s="48" t="s">
        <v>100</v>
      </c>
      <c r="AP119" s="48" t="s">
        <v>100</v>
      </c>
      <c r="AQ119" s="48" t="s">
        <v>100</v>
      </c>
      <c r="AR119" s="48" t="s">
        <v>100</v>
      </c>
      <c r="AS119" s="48" t="s">
        <v>100</v>
      </c>
      <c r="AT119" s="48" t="s">
        <v>100</v>
      </c>
      <c r="AU119" s="48" t="s">
        <v>100</v>
      </c>
      <c r="AV119" s="48" t="s">
        <v>100</v>
      </c>
      <c r="AW119" s="48" t="s">
        <v>100</v>
      </c>
      <c r="AX119" s="48" t="s">
        <v>100</v>
      </c>
      <c r="AY119" s="48" t="s">
        <v>100</v>
      </c>
      <c r="AZ119" s="48" t="s">
        <v>100</v>
      </c>
      <c r="BA119" s="48" t="s">
        <v>100</v>
      </c>
      <c r="BB119" s="48" t="s">
        <v>100</v>
      </c>
      <c r="BC119" s="48" t="s">
        <v>100</v>
      </c>
      <c r="BD119" s="48" t="s">
        <v>100</v>
      </c>
      <c r="BE119" s="48" t="s">
        <v>100</v>
      </c>
      <c r="BF119" s="48" t="s">
        <v>100</v>
      </c>
      <c r="BG119" s="48" t="s">
        <v>100</v>
      </c>
      <c r="BH119" s="17" t="s">
        <v>100</v>
      </c>
    </row>
    <row r="120" spans="1:60" ht="51" customHeight="1">
      <c r="A120" s="25">
        <v>28</v>
      </c>
      <c r="B120" s="25" t="s">
        <v>329</v>
      </c>
      <c r="C120" s="17" t="s">
        <v>319</v>
      </c>
      <c r="D120" s="25" t="s">
        <v>97</v>
      </c>
      <c r="E120" s="17" t="s">
        <v>99</v>
      </c>
      <c r="F120" s="101" t="s">
        <v>320</v>
      </c>
      <c r="G120" s="19">
        <v>13425</v>
      </c>
      <c r="H120" s="6" t="s">
        <v>330</v>
      </c>
      <c r="I120" s="109" t="s">
        <v>250</v>
      </c>
      <c r="J120" s="17" t="s">
        <v>251</v>
      </c>
      <c r="K120" s="24">
        <v>44951</v>
      </c>
      <c r="L120" s="122">
        <v>7520</v>
      </c>
      <c r="M120" s="19">
        <v>13462</v>
      </c>
      <c r="N120" s="24">
        <v>44951</v>
      </c>
      <c r="O120" s="24">
        <v>45316</v>
      </c>
      <c r="P120" s="17" t="s">
        <v>409</v>
      </c>
      <c r="Q120" s="25" t="s">
        <v>100</v>
      </c>
      <c r="R120" s="129" t="s">
        <v>100</v>
      </c>
      <c r="S120" s="129" t="s">
        <v>100</v>
      </c>
      <c r="T120" s="25" t="s">
        <v>107</v>
      </c>
      <c r="U120" s="25" t="s">
        <v>100</v>
      </c>
      <c r="V120" s="10" t="s">
        <v>100</v>
      </c>
      <c r="W120" s="10" t="s">
        <v>100</v>
      </c>
      <c r="X120" s="48" t="s">
        <v>100</v>
      </c>
      <c r="Y120" s="37" t="s">
        <v>100</v>
      </c>
      <c r="Z120" s="24" t="s">
        <v>100</v>
      </c>
      <c r="AA120" s="10" t="s">
        <v>100</v>
      </c>
      <c r="AB120" s="25" t="s">
        <v>100</v>
      </c>
      <c r="AC120" s="25" t="s">
        <v>100</v>
      </c>
      <c r="AD120" s="129">
        <v>0</v>
      </c>
      <c r="AE120" s="129">
        <v>0</v>
      </c>
      <c r="AF120" s="25" t="s">
        <v>100</v>
      </c>
      <c r="AG120" s="26" t="s">
        <v>100</v>
      </c>
      <c r="AH120" s="129">
        <v>0</v>
      </c>
      <c r="AI120" s="143">
        <f t="shared" si="1"/>
        <v>7520</v>
      </c>
      <c r="AJ120" s="148">
        <v>0</v>
      </c>
      <c r="AK120" s="148">
        <v>1015.2</v>
      </c>
      <c r="AL120" s="151">
        <f t="shared" si="2"/>
        <v>1015.2</v>
      </c>
      <c r="AM120" s="48" t="s">
        <v>100</v>
      </c>
      <c r="AN120" s="48" t="s">
        <v>100</v>
      </c>
      <c r="AO120" s="48" t="s">
        <v>100</v>
      </c>
      <c r="AP120" s="48" t="s">
        <v>100</v>
      </c>
      <c r="AQ120" s="48" t="s">
        <v>100</v>
      </c>
      <c r="AR120" s="48" t="s">
        <v>100</v>
      </c>
      <c r="AS120" s="48" t="s">
        <v>100</v>
      </c>
      <c r="AT120" s="48" t="s">
        <v>100</v>
      </c>
      <c r="AU120" s="48" t="s">
        <v>100</v>
      </c>
      <c r="AV120" s="48" t="s">
        <v>100</v>
      </c>
      <c r="AW120" s="48" t="s">
        <v>100</v>
      </c>
      <c r="AX120" s="48" t="s">
        <v>100</v>
      </c>
      <c r="AY120" s="48" t="s">
        <v>100</v>
      </c>
      <c r="AZ120" s="48" t="s">
        <v>100</v>
      </c>
      <c r="BA120" s="48" t="s">
        <v>100</v>
      </c>
      <c r="BB120" s="48" t="s">
        <v>100</v>
      </c>
      <c r="BC120" s="48" t="s">
        <v>100</v>
      </c>
      <c r="BD120" s="48" t="s">
        <v>100</v>
      </c>
      <c r="BE120" s="48" t="s">
        <v>100</v>
      </c>
      <c r="BF120" s="48" t="s">
        <v>100</v>
      </c>
      <c r="BG120" s="48" t="s">
        <v>100</v>
      </c>
      <c r="BH120" s="17" t="s">
        <v>100</v>
      </c>
    </row>
    <row r="121" spans="1:60" ht="51" customHeight="1">
      <c r="A121" s="25">
        <v>29</v>
      </c>
      <c r="B121" s="25" t="s">
        <v>331</v>
      </c>
      <c r="C121" s="17" t="s">
        <v>319</v>
      </c>
      <c r="D121" s="25" t="s">
        <v>97</v>
      </c>
      <c r="E121" s="17" t="s">
        <v>99</v>
      </c>
      <c r="F121" s="101" t="s">
        <v>320</v>
      </c>
      <c r="G121" s="19">
        <v>13425</v>
      </c>
      <c r="H121" s="6" t="s">
        <v>332</v>
      </c>
      <c r="I121" s="109" t="s">
        <v>523</v>
      </c>
      <c r="J121" s="25" t="s">
        <v>333</v>
      </c>
      <c r="K121" s="24">
        <v>44952</v>
      </c>
      <c r="L121" s="122">
        <v>7900</v>
      </c>
      <c r="M121" s="19">
        <v>13467</v>
      </c>
      <c r="N121" s="24">
        <v>44952</v>
      </c>
      <c r="O121" s="24">
        <v>45317</v>
      </c>
      <c r="P121" s="17" t="s">
        <v>409</v>
      </c>
      <c r="Q121" s="25" t="s">
        <v>100</v>
      </c>
      <c r="R121" s="129" t="s">
        <v>100</v>
      </c>
      <c r="S121" s="129" t="s">
        <v>100</v>
      </c>
      <c r="T121" s="25" t="s">
        <v>107</v>
      </c>
      <c r="U121" s="25" t="s">
        <v>100</v>
      </c>
      <c r="V121" s="10" t="s">
        <v>100</v>
      </c>
      <c r="W121" s="10" t="s">
        <v>100</v>
      </c>
      <c r="X121" s="48" t="s">
        <v>100</v>
      </c>
      <c r="Y121" s="37" t="s">
        <v>100</v>
      </c>
      <c r="Z121" s="24" t="s">
        <v>100</v>
      </c>
      <c r="AA121" s="10" t="s">
        <v>100</v>
      </c>
      <c r="AB121" s="25" t="s">
        <v>100</v>
      </c>
      <c r="AC121" s="25" t="s">
        <v>100</v>
      </c>
      <c r="AD121" s="129">
        <v>0</v>
      </c>
      <c r="AE121" s="129">
        <v>0</v>
      </c>
      <c r="AF121" s="25" t="s">
        <v>100</v>
      </c>
      <c r="AG121" s="26" t="s">
        <v>100</v>
      </c>
      <c r="AH121" s="129">
        <v>0</v>
      </c>
      <c r="AI121" s="143">
        <f t="shared" si="1"/>
        <v>7900</v>
      </c>
      <c r="AJ121" s="148">
        <v>0</v>
      </c>
      <c r="AK121" s="148">
        <v>1106</v>
      </c>
      <c r="AL121" s="151">
        <f t="shared" si="2"/>
        <v>1106</v>
      </c>
      <c r="AM121" s="48" t="s">
        <v>100</v>
      </c>
      <c r="AN121" s="48" t="s">
        <v>100</v>
      </c>
      <c r="AO121" s="48" t="s">
        <v>100</v>
      </c>
      <c r="AP121" s="48" t="s">
        <v>100</v>
      </c>
      <c r="AQ121" s="48" t="s">
        <v>100</v>
      </c>
      <c r="AR121" s="48" t="s">
        <v>100</v>
      </c>
      <c r="AS121" s="48" t="s">
        <v>100</v>
      </c>
      <c r="AT121" s="48" t="s">
        <v>100</v>
      </c>
      <c r="AU121" s="48" t="s">
        <v>100</v>
      </c>
      <c r="AV121" s="48" t="s">
        <v>100</v>
      </c>
      <c r="AW121" s="48" t="s">
        <v>100</v>
      </c>
      <c r="AX121" s="48" t="s">
        <v>100</v>
      </c>
      <c r="AY121" s="48" t="s">
        <v>100</v>
      </c>
      <c r="AZ121" s="48" t="s">
        <v>100</v>
      </c>
      <c r="BA121" s="48" t="s">
        <v>100</v>
      </c>
      <c r="BB121" s="48" t="s">
        <v>100</v>
      </c>
      <c r="BC121" s="48" t="s">
        <v>100</v>
      </c>
      <c r="BD121" s="48" t="s">
        <v>100</v>
      </c>
      <c r="BE121" s="48" t="s">
        <v>100</v>
      </c>
      <c r="BF121" s="48" t="s">
        <v>100</v>
      </c>
      <c r="BG121" s="48" t="s">
        <v>100</v>
      </c>
      <c r="BH121" s="17" t="s">
        <v>100</v>
      </c>
    </row>
    <row r="122" spans="1:60" ht="25.5">
      <c r="A122" s="25">
        <v>30</v>
      </c>
      <c r="B122" s="25" t="s">
        <v>518</v>
      </c>
      <c r="C122" s="17" t="s">
        <v>519</v>
      </c>
      <c r="D122" s="25" t="s">
        <v>97</v>
      </c>
      <c r="E122" s="17" t="s">
        <v>99</v>
      </c>
      <c r="F122" s="101" t="s">
        <v>521</v>
      </c>
      <c r="G122" s="19">
        <v>13381</v>
      </c>
      <c r="H122" s="6" t="s">
        <v>522</v>
      </c>
      <c r="I122" s="109" t="s">
        <v>523</v>
      </c>
      <c r="J122" s="25" t="s">
        <v>333</v>
      </c>
      <c r="K122" s="24">
        <v>45006</v>
      </c>
      <c r="L122" s="122">
        <v>7171</v>
      </c>
      <c r="M122" s="19">
        <v>13502</v>
      </c>
      <c r="N122" s="24">
        <v>45006</v>
      </c>
      <c r="O122" s="24">
        <v>45191</v>
      </c>
      <c r="P122" s="17" t="s">
        <v>409</v>
      </c>
      <c r="Q122" s="25" t="s">
        <v>100</v>
      </c>
      <c r="R122" s="129" t="s">
        <v>100</v>
      </c>
      <c r="S122" s="129" t="s">
        <v>100</v>
      </c>
      <c r="T122" s="25" t="s">
        <v>107</v>
      </c>
      <c r="U122" s="25" t="s">
        <v>100</v>
      </c>
      <c r="V122" s="10" t="s">
        <v>100</v>
      </c>
      <c r="W122" s="10" t="s">
        <v>100</v>
      </c>
      <c r="X122" s="48" t="s">
        <v>100</v>
      </c>
      <c r="Y122" s="37" t="s">
        <v>100</v>
      </c>
      <c r="Z122" s="24" t="s">
        <v>100</v>
      </c>
      <c r="AA122" s="10" t="s">
        <v>100</v>
      </c>
      <c r="AB122" s="25" t="s">
        <v>100</v>
      </c>
      <c r="AC122" s="25" t="s">
        <v>100</v>
      </c>
      <c r="AD122" s="129">
        <v>0</v>
      </c>
      <c r="AE122" s="129">
        <v>0</v>
      </c>
      <c r="AF122" s="25" t="s">
        <v>100</v>
      </c>
      <c r="AG122" s="26" t="s">
        <v>100</v>
      </c>
      <c r="AH122" s="129">
        <v>0</v>
      </c>
      <c r="AI122" s="143">
        <f t="shared" si="1"/>
        <v>7171</v>
      </c>
      <c r="AJ122" s="148">
        <v>0</v>
      </c>
      <c r="AK122" s="148">
        <v>2327</v>
      </c>
      <c r="AL122" s="151">
        <f t="shared" si="2"/>
        <v>2327</v>
      </c>
      <c r="AM122" s="48" t="s">
        <v>100</v>
      </c>
      <c r="AN122" s="48" t="s">
        <v>100</v>
      </c>
      <c r="AO122" s="48" t="s">
        <v>100</v>
      </c>
      <c r="AP122" s="48" t="s">
        <v>100</v>
      </c>
      <c r="AQ122" s="48" t="s">
        <v>100</v>
      </c>
      <c r="AR122" s="48" t="s">
        <v>100</v>
      </c>
      <c r="AS122" s="48" t="s">
        <v>100</v>
      </c>
      <c r="AT122" s="48" t="s">
        <v>100</v>
      </c>
      <c r="AU122" s="48" t="s">
        <v>100</v>
      </c>
      <c r="AV122" s="48" t="s">
        <v>100</v>
      </c>
      <c r="AW122" s="48" t="s">
        <v>100</v>
      </c>
      <c r="AX122" s="48" t="s">
        <v>100</v>
      </c>
      <c r="AY122" s="48" t="s">
        <v>100</v>
      </c>
      <c r="AZ122" s="48" t="s">
        <v>100</v>
      </c>
      <c r="BA122" s="48" t="s">
        <v>100</v>
      </c>
      <c r="BB122" s="48" t="s">
        <v>100</v>
      </c>
      <c r="BC122" s="48" t="s">
        <v>100</v>
      </c>
      <c r="BD122" s="48" t="s">
        <v>100</v>
      </c>
      <c r="BE122" s="48" t="s">
        <v>100</v>
      </c>
      <c r="BF122" s="48" t="s">
        <v>100</v>
      </c>
      <c r="BG122" s="48" t="s">
        <v>100</v>
      </c>
      <c r="BH122" s="17"/>
    </row>
    <row r="123" spans="1:60" ht="89.25" customHeight="1">
      <c r="A123" s="25">
        <v>31</v>
      </c>
      <c r="B123" s="25" t="s">
        <v>334</v>
      </c>
      <c r="C123" s="17"/>
      <c r="D123" s="17" t="s">
        <v>422</v>
      </c>
      <c r="E123" s="17" t="s">
        <v>99</v>
      </c>
      <c r="F123" s="101" t="s">
        <v>520</v>
      </c>
      <c r="G123" s="19"/>
      <c r="H123" s="6" t="s">
        <v>335</v>
      </c>
      <c r="I123" s="109" t="s">
        <v>449</v>
      </c>
      <c r="J123" s="25" t="s">
        <v>336</v>
      </c>
      <c r="K123" s="24">
        <v>44972</v>
      </c>
      <c r="L123" s="122">
        <v>6720</v>
      </c>
      <c r="M123" s="19">
        <v>13477</v>
      </c>
      <c r="N123" s="24">
        <v>44972</v>
      </c>
      <c r="O123" s="24">
        <v>45154</v>
      </c>
      <c r="P123" s="17" t="s">
        <v>409</v>
      </c>
      <c r="Q123" s="25" t="s">
        <v>100</v>
      </c>
      <c r="R123" s="129" t="s">
        <v>100</v>
      </c>
      <c r="S123" s="129" t="s">
        <v>100</v>
      </c>
      <c r="T123" s="25" t="s">
        <v>98</v>
      </c>
      <c r="U123" s="25" t="s">
        <v>100</v>
      </c>
      <c r="V123" s="10" t="s">
        <v>100</v>
      </c>
      <c r="W123" s="10" t="s">
        <v>100</v>
      </c>
      <c r="X123" s="48" t="s">
        <v>100</v>
      </c>
      <c r="Y123" s="37" t="s">
        <v>100</v>
      </c>
      <c r="Z123" s="24" t="s">
        <v>100</v>
      </c>
      <c r="AA123" s="10" t="s">
        <v>100</v>
      </c>
      <c r="AB123" s="25" t="s">
        <v>100</v>
      </c>
      <c r="AC123" s="25" t="s">
        <v>100</v>
      </c>
      <c r="AD123" s="129">
        <v>0</v>
      </c>
      <c r="AE123" s="129">
        <v>0</v>
      </c>
      <c r="AF123" s="25" t="s">
        <v>100</v>
      </c>
      <c r="AG123" s="26" t="s">
        <v>100</v>
      </c>
      <c r="AH123" s="129">
        <v>0</v>
      </c>
      <c r="AI123" s="143">
        <f t="shared" si="1"/>
        <v>6720</v>
      </c>
      <c r="AJ123" s="148">
        <v>0</v>
      </c>
      <c r="AK123" s="148">
        <v>6720</v>
      </c>
      <c r="AL123" s="151">
        <f t="shared" si="2"/>
        <v>6720</v>
      </c>
      <c r="AM123" s="48" t="s">
        <v>100</v>
      </c>
      <c r="AN123" s="48" t="s">
        <v>100</v>
      </c>
      <c r="AO123" s="48" t="s">
        <v>100</v>
      </c>
      <c r="AP123" s="48" t="s">
        <v>100</v>
      </c>
      <c r="AQ123" s="11" t="s">
        <v>156</v>
      </c>
      <c r="AR123" s="11" t="s">
        <v>162</v>
      </c>
      <c r="AS123" s="48" t="s">
        <v>534</v>
      </c>
      <c r="AT123" s="48" t="s">
        <v>535</v>
      </c>
      <c r="AU123" s="48" t="s">
        <v>100</v>
      </c>
      <c r="AV123" s="48" t="s">
        <v>100</v>
      </c>
      <c r="AW123" s="48" t="s">
        <v>100</v>
      </c>
      <c r="AX123" s="48" t="s">
        <v>100</v>
      </c>
      <c r="AY123" s="48" t="s">
        <v>100</v>
      </c>
      <c r="AZ123" s="48" t="s">
        <v>100</v>
      </c>
      <c r="BA123" s="48" t="s">
        <v>100</v>
      </c>
      <c r="BB123" s="48" t="s">
        <v>100</v>
      </c>
      <c r="BC123" s="48" t="s">
        <v>100</v>
      </c>
      <c r="BD123" s="48" t="s">
        <v>100</v>
      </c>
      <c r="BE123" s="48" t="s">
        <v>100</v>
      </c>
      <c r="BF123" s="48" t="s">
        <v>100</v>
      </c>
      <c r="BG123" s="48" t="s">
        <v>100</v>
      </c>
      <c r="BH123" s="17" t="s">
        <v>100</v>
      </c>
    </row>
    <row r="124" spans="1:60" ht="25.5">
      <c r="A124" s="25">
        <v>32</v>
      </c>
      <c r="B124" s="25" t="s">
        <v>529</v>
      </c>
      <c r="C124" s="17"/>
      <c r="D124" s="17" t="s">
        <v>422</v>
      </c>
      <c r="E124" s="17" t="s">
        <v>205</v>
      </c>
      <c r="F124" s="101" t="s">
        <v>531</v>
      </c>
      <c r="G124" s="19"/>
      <c r="H124" s="6" t="s">
        <v>532</v>
      </c>
      <c r="I124" s="109" t="s">
        <v>449</v>
      </c>
      <c r="J124" s="25" t="s">
        <v>336</v>
      </c>
      <c r="K124" s="24">
        <v>45062</v>
      </c>
      <c r="L124" s="122">
        <v>7000</v>
      </c>
      <c r="M124" s="19">
        <v>13538</v>
      </c>
      <c r="N124" s="24">
        <v>45062</v>
      </c>
      <c r="O124" s="24">
        <v>45246</v>
      </c>
      <c r="P124" s="17" t="s">
        <v>409</v>
      </c>
      <c r="Q124" s="25" t="s">
        <v>100</v>
      </c>
      <c r="R124" s="129" t="s">
        <v>100</v>
      </c>
      <c r="S124" s="129" t="s">
        <v>100</v>
      </c>
      <c r="T124" s="25" t="s">
        <v>454</v>
      </c>
      <c r="U124" s="25" t="s">
        <v>100</v>
      </c>
      <c r="V124" s="10" t="s">
        <v>100</v>
      </c>
      <c r="W124" s="10" t="s">
        <v>100</v>
      </c>
      <c r="X124" s="48" t="s">
        <v>100</v>
      </c>
      <c r="Y124" s="37" t="s">
        <v>100</v>
      </c>
      <c r="Z124" s="24" t="s">
        <v>100</v>
      </c>
      <c r="AA124" s="10" t="s">
        <v>100</v>
      </c>
      <c r="AB124" s="25" t="s">
        <v>100</v>
      </c>
      <c r="AC124" s="25" t="s">
        <v>100</v>
      </c>
      <c r="AD124" s="129">
        <v>0</v>
      </c>
      <c r="AE124" s="129">
        <v>0</v>
      </c>
      <c r="AF124" s="25" t="s">
        <v>100</v>
      </c>
      <c r="AG124" s="26" t="s">
        <v>100</v>
      </c>
      <c r="AH124" s="129">
        <v>0</v>
      </c>
      <c r="AI124" s="143">
        <f t="shared" si="1"/>
        <v>7000</v>
      </c>
      <c r="AJ124" s="148">
        <v>0</v>
      </c>
      <c r="AK124" s="148">
        <v>7000</v>
      </c>
      <c r="AL124" s="151">
        <f t="shared" si="2"/>
        <v>7000</v>
      </c>
      <c r="AM124" s="48" t="s">
        <v>100</v>
      </c>
      <c r="AN124" s="48" t="s">
        <v>100</v>
      </c>
      <c r="AO124" s="48" t="s">
        <v>100</v>
      </c>
      <c r="AP124" s="48" t="s">
        <v>100</v>
      </c>
      <c r="AQ124" s="48" t="s">
        <v>156</v>
      </c>
      <c r="AR124" s="11" t="s">
        <v>162</v>
      </c>
      <c r="AS124" s="48" t="s">
        <v>533</v>
      </c>
      <c r="AT124" s="48" t="s">
        <v>536</v>
      </c>
      <c r="AU124" s="48" t="s">
        <v>100</v>
      </c>
      <c r="AV124" s="48" t="s">
        <v>100</v>
      </c>
      <c r="AW124" s="48" t="s">
        <v>100</v>
      </c>
      <c r="AX124" s="48" t="s">
        <v>100</v>
      </c>
      <c r="AY124" s="48" t="s">
        <v>100</v>
      </c>
      <c r="AZ124" s="48" t="s">
        <v>100</v>
      </c>
      <c r="BA124" s="48" t="s">
        <v>100</v>
      </c>
      <c r="BB124" s="48" t="s">
        <v>100</v>
      </c>
      <c r="BC124" s="48" t="s">
        <v>100</v>
      </c>
      <c r="BD124" s="48" t="s">
        <v>100</v>
      </c>
      <c r="BE124" s="48" t="s">
        <v>100</v>
      </c>
      <c r="BF124" s="48" t="s">
        <v>100</v>
      </c>
      <c r="BG124" s="48" t="s">
        <v>100</v>
      </c>
      <c r="BH124" s="17" t="s">
        <v>100</v>
      </c>
    </row>
    <row r="125" spans="1:60" ht="51">
      <c r="A125" s="25">
        <v>33</v>
      </c>
      <c r="B125" s="25" t="s">
        <v>337</v>
      </c>
      <c r="C125" s="17" t="s">
        <v>338</v>
      </c>
      <c r="D125" s="25" t="s">
        <v>97</v>
      </c>
      <c r="E125" s="17" t="s">
        <v>99</v>
      </c>
      <c r="F125" s="101" t="s">
        <v>339</v>
      </c>
      <c r="G125" s="19"/>
      <c r="H125" s="6" t="s">
        <v>340</v>
      </c>
      <c r="I125" s="109" t="s">
        <v>341</v>
      </c>
      <c r="J125" s="25" t="s">
        <v>342</v>
      </c>
      <c r="K125" s="24">
        <v>44958</v>
      </c>
      <c r="L125" s="122">
        <v>60000</v>
      </c>
      <c r="M125" s="19">
        <v>13467</v>
      </c>
      <c r="N125" s="24">
        <v>44958</v>
      </c>
      <c r="O125" s="24">
        <v>45323</v>
      </c>
      <c r="P125" s="17" t="s">
        <v>409</v>
      </c>
      <c r="Q125" s="25" t="s">
        <v>100</v>
      </c>
      <c r="R125" s="129" t="s">
        <v>100</v>
      </c>
      <c r="S125" s="129" t="s">
        <v>100</v>
      </c>
      <c r="T125" s="25" t="s">
        <v>324</v>
      </c>
      <c r="U125" s="25" t="s">
        <v>100</v>
      </c>
      <c r="V125" s="10" t="s">
        <v>100</v>
      </c>
      <c r="W125" s="10" t="s">
        <v>100</v>
      </c>
      <c r="X125" s="48" t="s">
        <v>100</v>
      </c>
      <c r="Y125" s="37" t="s">
        <v>100</v>
      </c>
      <c r="Z125" s="24" t="s">
        <v>100</v>
      </c>
      <c r="AA125" s="10" t="s">
        <v>100</v>
      </c>
      <c r="AB125" s="25" t="s">
        <v>100</v>
      </c>
      <c r="AC125" s="25" t="s">
        <v>100</v>
      </c>
      <c r="AD125" s="129">
        <v>0</v>
      </c>
      <c r="AE125" s="129">
        <v>0</v>
      </c>
      <c r="AF125" s="25" t="s">
        <v>100</v>
      </c>
      <c r="AG125" s="26" t="s">
        <v>100</v>
      </c>
      <c r="AH125" s="129">
        <v>0</v>
      </c>
      <c r="AI125" s="143">
        <f t="shared" si="1"/>
        <v>60000</v>
      </c>
      <c r="AJ125" s="148">
        <v>0</v>
      </c>
      <c r="AK125" s="148">
        <v>2486.85</v>
      </c>
      <c r="AL125" s="151">
        <f t="shared" si="2"/>
        <v>2486.85</v>
      </c>
      <c r="AM125" s="48" t="s">
        <v>100</v>
      </c>
      <c r="AN125" s="48" t="s">
        <v>100</v>
      </c>
      <c r="AO125" s="48" t="s">
        <v>100</v>
      </c>
      <c r="AP125" s="48" t="s">
        <v>100</v>
      </c>
      <c r="AQ125" s="48" t="s">
        <v>100</v>
      </c>
      <c r="AR125" s="48" t="s">
        <v>100</v>
      </c>
      <c r="AS125" s="48" t="s">
        <v>100</v>
      </c>
      <c r="AT125" s="48" t="s">
        <v>100</v>
      </c>
      <c r="AU125" s="48" t="s">
        <v>100</v>
      </c>
      <c r="AV125" s="48" t="s">
        <v>100</v>
      </c>
      <c r="AW125" s="48" t="s">
        <v>100</v>
      </c>
      <c r="AX125" s="48" t="s">
        <v>100</v>
      </c>
      <c r="AY125" s="48" t="s">
        <v>100</v>
      </c>
      <c r="AZ125" s="48" t="s">
        <v>100</v>
      </c>
      <c r="BA125" s="48" t="s">
        <v>100</v>
      </c>
      <c r="BB125" s="48" t="s">
        <v>100</v>
      </c>
      <c r="BC125" s="48" t="s">
        <v>100</v>
      </c>
      <c r="BD125" s="48" t="s">
        <v>100</v>
      </c>
      <c r="BE125" s="48" t="s">
        <v>100</v>
      </c>
      <c r="BF125" s="48" t="s">
        <v>100</v>
      </c>
      <c r="BG125" s="48" t="s">
        <v>100</v>
      </c>
      <c r="BH125" s="17" t="s">
        <v>100</v>
      </c>
    </row>
    <row r="126" spans="1:60" ht="51" customHeight="1">
      <c r="A126" s="25">
        <v>34</v>
      </c>
      <c r="B126" s="25" t="s">
        <v>343</v>
      </c>
      <c r="C126" s="17" t="s">
        <v>319</v>
      </c>
      <c r="D126" s="25" t="s">
        <v>97</v>
      </c>
      <c r="E126" s="17" t="s">
        <v>99</v>
      </c>
      <c r="F126" s="101" t="s">
        <v>320</v>
      </c>
      <c r="G126" s="19">
        <v>13447</v>
      </c>
      <c r="H126" s="6" t="s">
        <v>344</v>
      </c>
      <c r="I126" s="109" t="s">
        <v>345</v>
      </c>
      <c r="J126" s="25" t="s">
        <v>346</v>
      </c>
      <c r="K126" s="24">
        <v>44960</v>
      </c>
      <c r="L126" s="122">
        <v>11586</v>
      </c>
      <c r="M126" s="19">
        <v>13477</v>
      </c>
      <c r="N126" s="24">
        <v>44960</v>
      </c>
      <c r="O126" s="24">
        <v>45326</v>
      </c>
      <c r="P126" s="17" t="s">
        <v>409</v>
      </c>
      <c r="Q126" s="25" t="s">
        <v>100</v>
      </c>
      <c r="R126" s="129" t="s">
        <v>100</v>
      </c>
      <c r="S126" s="129" t="s">
        <v>100</v>
      </c>
      <c r="T126" s="25" t="s">
        <v>461</v>
      </c>
      <c r="U126" s="25" t="s">
        <v>100</v>
      </c>
      <c r="V126" s="10"/>
      <c r="W126" s="10"/>
      <c r="X126" s="48"/>
      <c r="Y126" s="37"/>
      <c r="Z126" s="24"/>
      <c r="AA126" s="10"/>
      <c r="AB126" s="25"/>
      <c r="AC126" s="25"/>
      <c r="AD126" s="129">
        <v>0</v>
      </c>
      <c r="AE126" s="129">
        <v>0</v>
      </c>
      <c r="AF126" s="25"/>
      <c r="AG126" s="26"/>
      <c r="AH126" s="129">
        <v>0</v>
      </c>
      <c r="AI126" s="143">
        <f t="shared" si="1"/>
        <v>11586</v>
      </c>
      <c r="AJ126" s="148">
        <v>0</v>
      </c>
      <c r="AK126" s="148">
        <v>2317.1999999999998</v>
      </c>
      <c r="AL126" s="151">
        <f t="shared" si="2"/>
        <v>2317.1999999999998</v>
      </c>
      <c r="AM126" s="48" t="s">
        <v>100</v>
      </c>
      <c r="AN126" s="48" t="s">
        <v>100</v>
      </c>
      <c r="AO126" s="48" t="s">
        <v>100</v>
      </c>
      <c r="AP126" s="48" t="s">
        <v>100</v>
      </c>
      <c r="AQ126" s="48" t="s">
        <v>100</v>
      </c>
      <c r="AR126" s="48" t="s">
        <v>100</v>
      </c>
      <c r="AS126" s="48" t="s">
        <v>100</v>
      </c>
      <c r="AT126" s="48" t="s">
        <v>100</v>
      </c>
      <c r="AU126" s="48" t="s">
        <v>100</v>
      </c>
      <c r="AV126" s="48" t="s">
        <v>100</v>
      </c>
      <c r="AW126" s="48" t="s">
        <v>100</v>
      </c>
      <c r="AX126" s="48" t="s">
        <v>100</v>
      </c>
      <c r="AY126" s="48" t="s">
        <v>100</v>
      </c>
      <c r="AZ126" s="48" t="s">
        <v>100</v>
      </c>
      <c r="BA126" s="48" t="s">
        <v>100</v>
      </c>
      <c r="BB126" s="48" t="s">
        <v>100</v>
      </c>
      <c r="BC126" s="48" t="s">
        <v>100</v>
      </c>
      <c r="BD126" s="48" t="s">
        <v>100</v>
      </c>
      <c r="BE126" s="48" t="s">
        <v>100</v>
      </c>
      <c r="BF126" s="48" t="s">
        <v>100</v>
      </c>
      <c r="BG126" s="48" t="s">
        <v>100</v>
      </c>
      <c r="BH126" s="17" t="s">
        <v>100</v>
      </c>
    </row>
    <row r="127" spans="1:60" ht="25.5">
      <c r="A127" s="25">
        <v>35</v>
      </c>
      <c r="B127" s="25" t="s">
        <v>347</v>
      </c>
      <c r="C127" s="17" t="s">
        <v>298</v>
      </c>
      <c r="D127" s="25" t="s">
        <v>97</v>
      </c>
      <c r="E127" s="17" t="s">
        <v>99</v>
      </c>
      <c r="F127" s="101" t="s">
        <v>447</v>
      </c>
      <c r="G127" s="19">
        <v>13296</v>
      </c>
      <c r="H127" s="6" t="s">
        <v>348</v>
      </c>
      <c r="I127" s="109" t="s">
        <v>349</v>
      </c>
      <c r="J127" s="25" t="s">
        <v>297</v>
      </c>
      <c r="K127" s="24">
        <v>44910</v>
      </c>
      <c r="L127" s="122">
        <v>220600</v>
      </c>
      <c r="M127" s="19">
        <v>13441</v>
      </c>
      <c r="N127" s="24">
        <v>44910</v>
      </c>
      <c r="O127" s="24">
        <v>45275</v>
      </c>
      <c r="P127" s="17" t="s">
        <v>409</v>
      </c>
      <c r="Q127" s="25" t="s">
        <v>100</v>
      </c>
      <c r="R127" s="129" t="s">
        <v>100</v>
      </c>
      <c r="S127" s="129" t="s">
        <v>100</v>
      </c>
      <c r="T127" s="25" t="s">
        <v>461</v>
      </c>
      <c r="U127" s="25" t="s">
        <v>100</v>
      </c>
      <c r="V127" s="10"/>
      <c r="W127" s="10"/>
      <c r="X127" s="48"/>
      <c r="Y127" s="37"/>
      <c r="Z127" s="24"/>
      <c r="AA127" s="10"/>
      <c r="AB127" s="25"/>
      <c r="AC127" s="25"/>
      <c r="AD127" s="129">
        <v>0</v>
      </c>
      <c r="AE127" s="129">
        <v>0</v>
      </c>
      <c r="AF127" s="25"/>
      <c r="AG127" s="26"/>
      <c r="AH127" s="129">
        <v>0</v>
      </c>
      <c r="AI127" s="143">
        <f t="shared" si="1"/>
        <v>220600</v>
      </c>
      <c r="AJ127" s="148">
        <v>0</v>
      </c>
      <c r="AK127" s="148">
        <v>144669.48000000001</v>
      </c>
      <c r="AL127" s="151">
        <f t="shared" si="2"/>
        <v>144669.48000000001</v>
      </c>
      <c r="AM127" s="48" t="s">
        <v>100</v>
      </c>
      <c r="AN127" s="48" t="s">
        <v>100</v>
      </c>
      <c r="AO127" s="48" t="s">
        <v>100</v>
      </c>
      <c r="AP127" s="48" t="s">
        <v>100</v>
      </c>
      <c r="AQ127" s="48" t="s">
        <v>100</v>
      </c>
      <c r="AR127" s="48" t="s">
        <v>100</v>
      </c>
      <c r="AS127" s="48" t="s">
        <v>100</v>
      </c>
      <c r="AT127" s="48" t="s">
        <v>100</v>
      </c>
      <c r="AU127" s="48" t="s">
        <v>100</v>
      </c>
      <c r="AV127" s="48" t="s">
        <v>100</v>
      </c>
      <c r="AW127" s="48" t="s">
        <v>100</v>
      </c>
      <c r="AX127" s="48" t="s">
        <v>100</v>
      </c>
      <c r="AY127" s="48" t="s">
        <v>100</v>
      </c>
      <c r="AZ127" s="48" t="s">
        <v>100</v>
      </c>
      <c r="BA127" s="48" t="s">
        <v>100</v>
      </c>
      <c r="BB127" s="48" t="s">
        <v>100</v>
      </c>
      <c r="BC127" s="48" t="s">
        <v>100</v>
      </c>
      <c r="BD127" s="48" t="s">
        <v>100</v>
      </c>
      <c r="BE127" s="48" t="s">
        <v>100</v>
      </c>
      <c r="BF127" s="48" t="s">
        <v>100</v>
      </c>
      <c r="BG127" s="48" t="s">
        <v>100</v>
      </c>
      <c r="BH127" s="17" t="s">
        <v>100</v>
      </c>
    </row>
    <row r="128" spans="1:60" ht="38.25">
      <c r="A128" s="25">
        <v>36</v>
      </c>
      <c r="B128" s="25" t="s">
        <v>350</v>
      </c>
      <c r="C128" s="17" t="s">
        <v>356</v>
      </c>
      <c r="D128" s="25" t="s">
        <v>141</v>
      </c>
      <c r="E128" s="17" t="s">
        <v>99</v>
      </c>
      <c r="F128" s="101" t="s">
        <v>351</v>
      </c>
      <c r="G128" s="19">
        <v>13274</v>
      </c>
      <c r="H128" s="6" t="s">
        <v>352</v>
      </c>
      <c r="I128" s="109" t="s">
        <v>353</v>
      </c>
      <c r="J128" s="25" t="s">
        <v>354</v>
      </c>
      <c r="K128" s="24">
        <v>44882</v>
      </c>
      <c r="L128" s="122">
        <v>39000</v>
      </c>
      <c r="M128" s="19">
        <v>13422</v>
      </c>
      <c r="N128" s="24" t="s">
        <v>355</v>
      </c>
      <c r="O128" s="24">
        <v>45277</v>
      </c>
      <c r="P128" s="17" t="s">
        <v>409</v>
      </c>
      <c r="Q128" s="25" t="s">
        <v>100</v>
      </c>
      <c r="R128" s="129" t="s">
        <v>100</v>
      </c>
      <c r="S128" s="129" t="s">
        <v>100</v>
      </c>
      <c r="T128" s="25" t="s">
        <v>98</v>
      </c>
      <c r="U128" s="25" t="s">
        <v>100</v>
      </c>
      <c r="V128" s="10" t="s">
        <v>100</v>
      </c>
      <c r="W128" s="10" t="s">
        <v>100</v>
      </c>
      <c r="X128" s="48" t="s">
        <v>100</v>
      </c>
      <c r="Y128" s="37" t="s">
        <v>100</v>
      </c>
      <c r="Z128" s="24" t="s">
        <v>100</v>
      </c>
      <c r="AA128" s="10" t="s">
        <v>100</v>
      </c>
      <c r="AB128" s="25" t="s">
        <v>100</v>
      </c>
      <c r="AC128" s="25" t="s">
        <v>100</v>
      </c>
      <c r="AD128" s="129">
        <v>0</v>
      </c>
      <c r="AE128" s="129">
        <v>0</v>
      </c>
      <c r="AF128" s="25" t="s">
        <v>100</v>
      </c>
      <c r="AG128" s="26" t="s">
        <v>100</v>
      </c>
      <c r="AH128" s="129">
        <v>0</v>
      </c>
      <c r="AI128" s="143">
        <f t="shared" si="1"/>
        <v>39000</v>
      </c>
      <c r="AJ128" s="148">
        <v>0</v>
      </c>
      <c r="AK128" s="148">
        <v>176583.35</v>
      </c>
      <c r="AL128" s="151">
        <f t="shared" si="2"/>
        <v>176583.35</v>
      </c>
      <c r="AM128" s="48" t="s">
        <v>398</v>
      </c>
      <c r="AN128" s="48" t="s">
        <v>399</v>
      </c>
      <c r="AO128" s="48" t="s">
        <v>400</v>
      </c>
      <c r="AP128" s="48" t="s">
        <v>399</v>
      </c>
      <c r="AQ128" s="48" t="s">
        <v>100</v>
      </c>
      <c r="AR128" s="48" t="s">
        <v>100</v>
      </c>
      <c r="AS128" s="48" t="s">
        <v>100</v>
      </c>
      <c r="AT128" s="48" t="s">
        <v>100</v>
      </c>
      <c r="AU128" s="48" t="s">
        <v>100</v>
      </c>
      <c r="AV128" s="48" t="s">
        <v>100</v>
      </c>
      <c r="AW128" s="48" t="s">
        <v>100</v>
      </c>
      <c r="AX128" s="48" t="s">
        <v>100</v>
      </c>
      <c r="AY128" s="48" t="s">
        <v>100</v>
      </c>
      <c r="AZ128" s="48" t="s">
        <v>100</v>
      </c>
      <c r="BA128" s="48" t="s">
        <v>100</v>
      </c>
      <c r="BB128" s="48" t="s">
        <v>100</v>
      </c>
      <c r="BC128" s="48" t="s">
        <v>100</v>
      </c>
      <c r="BD128" s="48" t="s">
        <v>100</v>
      </c>
      <c r="BE128" s="48" t="s">
        <v>100</v>
      </c>
      <c r="BF128" s="48" t="s">
        <v>100</v>
      </c>
      <c r="BG128" s="48" t="s">
        <v>100</v>
      </c>
      <c r="BH128" s="17" t="s">
        <v>100</v>
      </c>
    </row>
    <row r="129" spans="1:60" ht="38.25">
      <c r="A129" s="25">
        <v>37</v>
      </c>
      <c r="B129" s="25" t="s">
        <v>357</v>
      </c>
      <c r="C129" s="17" t="s">
        <v>420</v>
      </c>
      <c r="D129" s="17" t="s">
        <v>421</v>
      </c>
      <c r="E129" s="17" t="s">
        <v>99</v>
      </c>
      <c r="F129" s="101" t="s">
        <v>358</v>
      </c>
      <c r="G129" s="19">
        <v>13435</v>
      </c>
      <c r="H129" s="3" t="s">
        <v>359</v>
      </c>
      <c r="I129" s="109" t="s">
        <v>360</v>
      </c>
      <c r="J129" s="25" t="s">
        <v>361</v>
      </c>
      <c r="K129" s="24">
        <v>44914</v>
      </c>
      <c r="L129" s="122">
        <v>224784</v>
      </c>
      <c r="M129" s="19">
        <v>13435</v>
      </c>
      <c r="N129" s="24">
        <v>44914</v>
      </c>
      <c r="O129" s="24">
        <v>45279</v>
      </c>
      <c r="P129" s="17" t="s">
        <v>409</v>
      </c>
      <c r="Q129" s="25" t="s">
        <v>100</v>
      </c>
      <c r="R129" s="129" t="s">
        <v>100</v>
      </c>
      <c r="S129" s="129" t="s">
        <v>100</v>
      </c>
      <c r="T129" s="25" t="s">
        <v>98</v>
      </c>
      <c r="U129" s="25" t="s">
        <v>100</v>
      </c>
      <c r="V129" s="10"/>
      <c r="W129" s="10"/>
      <c r="X129" s="48"/>
      <c r="Y129" s="37"/>
      <c r="Z129" s="24"/>
      <c r="AA129" s="10"/>
      <c r="AB129" s="25"/>
      <c r="AC129" s="25"/>
      <c r="AD129" s="129">
        <v>0</v>
      </c>
      <c r="AE129" s="129">
        <v>0</v>
      </c>
      <c r="AF129" s="25"/>
      <c r="AG129" s="26"/>
      <c r="AH129" s="129">
        <v>0</v>
      </c>
      <c r="AI129" s="143">
        <f t="shared" si="1"/>
        <v>224784</v>
      </c>
      <c r="AJ129" s="148">
        <v>0</v>
      </c>
      <c r="AK129" s="148">
        <f>13776+9928.8+4998+9828+24091.2+7316.4</f>
        <v>69938.399999999994</v>
      </c>
      <c r="AL129" s="151">
        <f t="shared" si="2"/>
        <v>69938.399999999994</v>
      </c>
      <c r="AM129" s="48" t="s">
        <v>100</v>
      </c>
      <c r="AN129" s="48" t="s">
        <v>100</v>
      </c>
      <c r="AO129" s="48" t="s">
        <v>100</v>
      </c>
      <c r="AP129" s="48" t="s">
        <v>100</v>
      </c>
      <c r="AQ129" s="48" t="s">
        <v>424</v>
      </c>
      <c r="AR129" s="11" t="s">
        <v>423</v>
      </c>
      <c r="AS129" s="48" t="s">
        <v>100</v>
      </c>
      <c r="AT129" s="48" t="s">
        <v>100</v>
      </c>
      <c r="AU129" s="48" t="s">
        <v>425</v>
      </c>
      <c r="AV129" s="48" t="s">
        <v>426</v>
      </c>
      <c r="AW129" s="48" t="s">
        <v>100</v>
      </c>
      <c r="AX129" s="48" t="s">
        <v>100</v>
      </c>
      <c r="AY129" s="48" t="s">
        <v>100</v>
      </c>
      <c r="AZ129" s="48" t="s">
        <v>100</v>
      </c>
      <c r="BA129" s="48" t="s">
        <v>100</v>
      </c>
      <c r="BB129" s="48" t="s">
        <v>100</v>
      </c>
      <c r="BC129" s="48" t="s">
        <v>100</v>
      </c>
      <c r="BD129" s="48" t="s">
        <v>100</v>
      </c>
      <c r="BE129" s="48" t="s">
        <v>100</v>
      </c>
      <c r="BF129" s="48" t="s">
        <v>100</v>
      </c>
      <c r="BG129" s="48" t="s">
        <v>100</v>
      </c>
      <c r="BH129" s="17" t="s">
        <v>100</v>
      </c>
    </row>
    <row r="130" spans="1:60" ht="38.25">
      <c r="A130" s="25">
        <v>38</v>
      </c>
      <c r="B130" s="25" t="s">
        <v>357</v>
      </c>
      <c r="C130" s="17" t="s">
        <v>420</v>
      </c>
      <c r="D130" s="17" t="s">
        <v>421</v>
      </c>
      <c r="E130" s="17" t="s">
        <v>99</v>
      </c>
      <c r="F130" s="101" t="s">
        <v>358</v>
      </c>
      <c r="G130" s="19">
        <v>13435</v>
      </c>
      <c r="H130" s="3" t="s">
        <v>362</v>
      </c>
      <c r="I130" s="109" t="s">
        <v>360</v>
      </c>
      <c r="J130" s="25" t="s">
        <v>361</v>
      </c>
      <c r="K130" s="24">
        <v>44914</v>
      </c>
      <c r="L130" s="122">
        <v>24840</v>
      </c>
      <c r="M130" s="19">
        <v>13435</v>
      </c>
      <c r="N130" s="24">
        <v>44914</v>
      </c>
      <c r="O130" s="24">
        <v>45279</v>
      </c>
      <c r="P130" s="17" t="s">
        <v>409</v>
      </c>
      <c r="Q130" s="25" t="s">
        <v>100</v>
      </c>
      <c r="R130" s="129" t="s">
        <v>100</v>
      </c>
      <c r="S130" s="129" t="s">
        <v>100</v>
      </c>
      <c r="T130" s="25" t="s">
        <v>98</v>
      </c>
      <c r="U130" s="25" t="s">
        <v>100</v>
      </c>
      <c r="V130" s="10"/>
      <c r="W130" s="10"/>
      <c r="X130" s="48"/>
      <c r="Y130" s="37"/>
      <c r="Z130" s="24"/>
      <c r="AA130" s="10"/>
      <c r="AB130" s="25"/>
      <c r="AC130" s="25"/>
      <c r="AD130" s="129">
        <v>0</v>
      </c>
      <c r="AE130" s="129">
        <v>0</v>
      </c>
      <c r="AF130" s="25"/>
      <c r="AG130" s="26"/>
      <c r="AH130" s="129">
        <v>0</v>
      </c>
      <c r="AI130" s="143">
        <f t="shared" si="1"/>
        <v>24840</v>
      </c>
      <c r="AJ130" s="148">
        <v>0</v>
      </c>
      <c r="AK130" s="148">
        <f>478.72+317.68+344.96+712.8+174.25+420.94</f>
        <v>2449.35</v>
      </c>
      <c r="AL130" s="151">
        <f t="shared" si="2"/>
        <v>2449.35</v>
      </c>
      <c r="AM130" s="48" t="s">
        <v>100</v>
      </c>
      <c r="AN130" s="48" t="s">
        <v>100</v>
      </c>
      <c r="AO130" s="48" t="s">
        <v>100</v>
      </c>
      <c r="AP130" s="48" t="s">
        <v>100</v>
      </c>
      <c r="AQ130" s="48" t="s">
        <v>424</v>
      </c>
      <c r="AR130" s="11" t="s">
        <v>446</v>
      </c>
      <c r="AS130" s="48" t="s">
        <v>100</v>
      </c>
      <c r="AT130" s="48" t="s">
        <v>100</v>
      </c>
      <c r="AU130" s="48" t="s">
        <v>100</v>
      </c>
      <c r="AV130" s="48" t="s">
        <v>100</v>
      </c>
      <c r="AW130" s="48" t="s">
        <v>100</v>
      </c>
      <c r="AX130" s="48" t="s">
        <v>100</v>
      </c>
      <c r="AY130" s="48" t="s">
        <v>100</v>
      </c>
      <c r="AZ130" s="48" t="s">
        <v>100</v>
      </c>
      <c r="BA130" s="48" t="s">
        <v>100</v>
      </c>
      <c r="BB130" s="48" t="s">
        <v>100</v>
      </c>
      <c r="BC130" s="48" t="s">
        <v>100</v>
      </c>
      <c r="BD130" s="48" t="s">
        <v>100</v>
      </c>
      <c r="BE130" s="48" t="s">
        <v>100</v>
      </c>
      <c r="BF130" s="48" t="s">
        <v>100</v>
      </c>
      <c r="BG130" s="48" t="s">
        <v>100</v>
      </c>
      <c r="BH130" s="17" t="s">
        <v>100</v>
      </c>
    </row>
    <row r="131" spans="1:60" ht="51" customHeight="1">
      <c r="A131" s="25">
        <v>39</v>
      </c>
      <c r="B131" s="25" t="s">
        <v>363</v>
      </c>
      <c r="C131" s="17" t="s">
        <v>319</v>
      </c>
      <c r="D131" s="25" t="s">
        <v>97</v>
      </c>
      <c r="E131" s="17" t="s">
        <v>99</v>
      </c>
      <c r="F131" s="101" t="s">
        <v>320</v>
      </c>
      <c r="G131" s="19">
        <v>13425</v>
      </c>
      <c r="H131" s="6" t="s">
        <v>364</v>
      </c>
      <c r="I131" s="109" t="s">
        <v>448</v>
      </c>
      <c r="J131" s="25" t="s">
        <v>365</v>
      </c>
      <c r="K131" s="24">
        <v>44960</v>
      </c>
      <c r="L131" s="122">
        <v>10010</v>
      </c>
      <c r="M131" s="19">
        <v>13480</v>
      </c>
      <c r="N131" s="24">
        <v>44960</v>
      </c>
      <c r="O131" s="24">
        <v>45326</v>
      </c>
      <c r="P131" s="17" t="s">
        <v>409</v>
      </c>
      <c r="Q131" s="25" t="s">
        <v>100</v>
      </c>
      <c r="R131" s="129" t="s">
        <v>100</v>
      </c>
      <c r="S131" s="129" t="s">
        <v>100</v>
      </c>
      <c r="T131" s="25" t="s">
        <v>107</v>
      </c>
      <c r="U131" s="25" t="s">
        <v>100</v>
      </c>
      <c r="V131" s="10" t="s">
        <v>100</v>
      </c>
      <c r="W131" s="10" t="s">
        <v>100</v>
      </c>
      <c r="X131" s="48" t="s">
        <v>100</v>
      </c>
      <c r="Y131" s="37" t="s">
        <v>100</v>
      </c>
      <c r="Z131" s="24" t="s">
        <v>100</v>
      </c>
      <c r="AA131" s="10" t="s">
        <v>100</v>
      </c>
      <c r="AB131" s="25" t="s">
        <v>100</v>
      </c>
      <c r="AC131" s="25" t="s">
        <v>100</v>
      </c>
      <c r="AD131" s="129">
        <v>0</v>
      </c>
      <c r="AE131" s="129">
        <v>0</v>
      </c>
      <c r="AF131" s="25" t="s">
        <v>100</v>
      </c>
      <c r="AG131" s="26" t="s">
        <v>100</v>
      </c>
      <c r="AH131" s="129">
        <v>0</v>
      </c>
      <c r="AI131" s="143">
        <f t="shared" si="1"/>
        <v>10010</v>
      </c>
      <c r="AJ131" s="148">
        <v>0</v>
      </c>
      <c r="AK131" s="148">
        <v>4290</v>
      </c>
      <c r="AL131" s="151">
        <f t="shared" si="2"/>
        <v>4290</v>
      </c>
      <c r="AM131" s="48" t="s">
        <v>100</v>
      </c>
      <c r="AN131" s="48" t="s">
        <v>100</v>
      </c>
      <c r="AO131" s="48" t="s">
        <v>100</v>
      </c>
      <c r="AP131" s="48" t="s">
        <v>100</v>
      </c>
      <c r="AQ131" s="48" t="s">
        <v>100</v>
      </c>
      <c r="AR131" s="48" t="s">
        <v>100</v>
      </c>
      <c r="AS131" s="48" t="s">
        <v>100</v>
      </c>
      <c r="AT131" s="48" t="s">
        <v>100</v>
      </c>
      <c r="AU131" s="48" t="s">
        <v>100</v>
      </c>
      <c r="AV131" s="48" t="s">
        <v>100</v>
      </c>
      <c r="AW131" s="48" t="s">
        <v>100</v>
      </c>
      <c r="AX131" s="48" t="s">
        <v>100</v>
      </c>
      <c r="AY131" s="48" t="s">
        <v>100</v>
      </c>
      <c r="AZ131" s="48" t="s">
        <v>100</v>
      </c>
      <c r="BA131" s="48" t="s">
        <v>100</v>
      </c>
      <c r="BB131" s="48" t="s">
        <v>100</v>
      </c>
      <c r="BC131" s="48" t="s">
        <v>100</v>
      </c>
      <c r="BD131" s="48" t="s">
        <v>100</v>
      </c>
      <c r="BE131" s="48" t="s">
        <v>100</v>
      </c>
      <c r="BF131" s="48" t="s">
        <v>100</v>
      </c>
      <c r="BG131" s="48" t="s">
        <v>100</v>
      </c>
      <c r="BH131" s="17" t="s">
        <v>100</v>
      </c>
    </row>
    <row r="132" spans="1:60" ht="51" customHeight="1">
      <c r="A132" s="25">
        <v>40</v>
      </c>
      <c r="B132" s="25" t="s">
        <v>366</v>
      </c>
      <c r="C132" s="17" t="s">
        <v>319</v>
      </c>
      <c r="D132" s="25" t="s">
        <v>97</v>
      </c>
      <c r="E132" s="17" t="s">
        <v>99</v>
      </c>
      <c r="F132" s="101" t="s">
        <v>320</v>
      </c>
      <c r="G132" s="19">
        <v>13447</v>
      </c>
      <c r="H132" s="6" t="s">
        <v>367</v>
      </c>
      <c r="I132" s="109" t="s">
        <v>368</v>
      </c>
      <c r="J132" s="25" t="s">
        <v>369</v>
      </c>
      <c r="K132" s="24">
        <v>44960</v>
      </c>
      <c r="L132" s="122">
        <v>17499</v>
      </c>
      <c r="M132" s="19">
        <v>13476</v>
      </c>
      <c r="N132" s="24">
        <v>44960</v>
      </c>
      <c r="O132" s="24">
        <v>45326</v>
      </c>
      <c r="P132" s="17" t="s">
        <v>409</v>
      </c>
      <c r="Q132" s="25" t="s">
        <v>100</v>
      </c>
      <c r="R132" s="129" t="s">
        <v>100</v>
      </c>
      <c r="S132" s="129" t="s">
        <v>100</v>
      </c>
      <c r="T132" s="25" t="s">
        <v>461</v>
      </c>
      <c r="U132" s="25" t="s">
        <v>100</v>
      </c>
      <c r="V132" s="10" t="s">
        <v>100</v>
      </c>
      <c r="W132" s="10" t="s">
        <v>100</v>
      </c>
      <c r="X132" s="10" t="s">
        <v>100</v>
      </c>
      <c r="Y132" s="37" t="s">
        <v>100</v>
      </c>
      <c r="Z132" s="10" t="s">
        <v>100</v>
      </c>
      <c r="AA132" s="10" t="s">
        <v>100</v>
      </c>
      <c r="AB132" s="10" t="s">
        <v>100</v>
      </c>
      <c r="AC132" s="10" t="s">
        <v>100</v>
      </c>
      <c r="AD132" s="129">
        <v>0</v>
      </c>
      <c r="AE132" s="129">
        <v>0</v>
      </c>
      <c r="AF132" s="10" t="s">
        <v>100</v>
      </c>
      <c r="AG132" s="10" t="s">
        <v>100</v>
      </c>
      <c r="AH132" s="129">
        <v>0</v>
      </c>
      <c r="AI132" s="143">
        <f t="shared" si="1"/>
        <v>17499</v>
      </c>
      <c r="AJ132" s="148">
        <v>0</v>
      </c>
      <c r="AK132" s="148">
        <v>5249.7</v>
      </c>
      <c r="AL132" s="151">
        <f t="shared" si="2"/>
        <v>5249.7</v>
      </c>
      <c r="AM132" s="48" t="s">
        <v>100</v>
      </c>
      <c r="AN132" s="48" t="s">
        <v>100</v>
      </c>
      <c r="AO132" s="48" t="s">
        <v>100</v>
      </c>
      <c r="AP132" s="48" t="s">
        <v>100</v>
      </c>
      <c r="AQ132" s="48" t="s">
        <v>100</v>
      </c>
      <c r="AR132" s="48" t="s">
        <v>100</v>
      </c>
      <c r="AS132" s="48" t="s">
        <v>100</v>
      </c>
      <c r="AT132" s="48" t="s">
        <v>100</v>
      </c>
      <c r="AU132" s="48" t="s">
        <v>100</v>
      </c>
      <c r="AV132" s="48" t="s">
        <v>100</v>
      </c>
      <c r="AW132" s="48" t="s">
        <v>100</v>
      </c>
      <c r="AX132" s="48" t="s">
        <v>100</v>
      </c>
      <c r="AY132" s="48" t="s">
        <v>100</v>
      </c>
      <c r="AZ132" s="48" t="s">
        <v>100</v>
      </c>
      <c r="BA132" s="48" t="s">
        <v>100</v>
      </c>
      <c r="BB132" s="48" t="s">
        <v>100</v>
      </c>
      <c r="BC132" s="48" t="s">
        <v>100</v>
      </c>
      <c r="BD132" s="48" t="s">
        <v>100</v>
      </c>
      <c r="BE132" s="48" t="s">
        <v>100</v>
      </c>
      <c r="BF132" s="48" t="s">
        <v>100</v>
      </c>
      <c r="BG132" s="48" t="s">
        <v>100</v>
      </c>
      <c r="BH132" s="17" t="s">
        <v>100</v>
      </c>
    </row>
    <row r="133" spans="1:60" ht="38.25">
      <c r="A133" s="25">
        <v>41</v>
      </c>
      <c r="B133" s="25" t="s">
        <v>372</v>
      </c>
      <c r="C133" s="17" t="s">
        <v>373</v>
      </c>
      <c r="D133" s="25" t="s">
        <v>97</v>
      </c>
      <c r="E133" s="17" t="s">
        <v>99</v>
      </c>
      <c r="F133" s="101" t="s">
        <v>374</v>
      </c>
      <c r="G133" s="19">
        <v>13262</v>
      </c>
      <c r="H133" s="6" t="s">
        <v>375</v>
      </c>
      <c r="I133" s="109" t="s">
        <v>376</v>
      </c>
      <c r="J133" s="25" t="s">
        <v>377</v>
      </c>
      <c r="K133" s="24">
        <v>44753</v>
      </c>
      <c r="L133" s="122">
        <v>171489.8</v>
      </c>
      <c r="M133" s="19">
        <v>13325</v>
      </c>
      <c r="N133" s="24">
        <v>44732</v>
      </c>
      <c r="O133" s="24">
        <v>45097</v>
      </c>
      <c r="P133" s="17" t="s">
        <v>409</v>
      </c>
      <c r="Q133" s="25" t="s">
        <v>100</v>
      </c>
      <c r="R133" s="129" t="s">
        <v>100</v>
      </c>
      <c r="S133" s="129" t="s">
        <v>100</v>
      </c>
      <c r="T133" s="17" t="s">
        <v>378</v>
      </c>
      <c r="U133" s="25" t="s">
        <v>100</v>
      </c>
      <c r="V133" s="10" t="s">
        <v>100</v>
      </c>
      <c r="W133" s="10" t="s">
        <v>100</v>
      </c>
      <c r="X133" s="48" t="s">
        <v>100</v>
      </c>
      <c r="Y133" s="37" t="s">
        <v>100</v>
      </c>
      <c r="Z133" s="24" t="s">
        <v>100</v>
      </c>
      <c r="AA133" s="10" t="s">
        <v>100</v>
      </c>
      <c r="AB133" s="25" t="s">
        <v>100</v>
      </c>
      <c r="AC133" s="25" t="s">
        <v>100</v>
      </c>
      <c r="AD133" s="129">
        <v>0</v>
      </c>
      <c r="AE133" s="129">
        <v>0</v>
      </c>
      <c r="AF133" s="25" t="s">
        <v>100</v>
      </c>
      <c r="AG133" s="26">
        <v>0</v>
      </c>
      <c r="AH133" s="129">
        <v>0</v>
      </c>
      <c r="AI133" s="143">
        <f t="shared" si="1"/>
        <v>171489.8</v>
      </c>
      <c r="AJ133" s="148">
        <v>0</v>
      </c>
      <c r="AK133" s="148">
        <v>14928</v>
      </c>
      <c r="AL133" s="151">
        <f t="shared" si="2"/>
        <v>14928</v>
      </c>
      <c r="AM133" s="48" t="s">
        <v>100</v>
      </c>
      <c r="AN133" s="48" t="s">
        <v>100</v>
      </c>
      <c r="AO133" s="48" t="s">
        <v>100</v>
      </c>
      <c r="AP133" s="48" t="s">
        <v>100</v>
      </c>
      <c r="AQ133" s="48" t="s">
        <v>100</v>
      </c>
      <c r="AR133" s="48" t="s">
        <v>100</v>
      </c>
      <c r="AS133" s="48" t="s">
        <v>100</v>
      </c>
      <c r="AT133" s="48" t="s">
        <v>100</v>
      </c>
      <c r="AU133" s="48" t="s">
        <v>100</v>
      </c>
      <c r="AV133" s="48" t="s">
        <v>100</v>
      </c>
      <c r="AW133" s="48" t="s">
        <v>100</v>
      </c>
      <c r="AX133" s="48" t="s">
        <v>100</v>
      </c>
      <c r="AY133" s="48" t="s">
        <v>100</v>
      </c>
      <c r="AZ133" s="48" t="s">
        <v>100</v>
      </c>
      <c r="BA133" s="48" t="s">
        <v>100</v>
      </c>
      <c r="BB133" s="48" t="s">
        <v>100</v>
      </c>
      <c r="BC133" s="48" t="s">
        <v>100</v>
      </c>
      <c r="BD133" s="48" t="s">
        <v>100</v>
      </c>
      <c r="BE133" s="48" t="s">
        <v>100</v>
      </c>
      <c r="BF133" s="48" t="s">
        <v>100</v>
      </c>
      <c r="BG133" s="48" t="s">
        <v>100</v>
      </c>
      <c r="BH133" s="17" t="s">
        <v>100</v>
      </c>
    </row>
    <row r="134" spans="1:60" ht="38.25">
      <c r="A134" s="25">
        <v>42</v>
      </c>
      <c r="B134" s="25" t="s">
        <v>380</v>
      </c>
      <c r="C134" s="17" t="s">
        <v>100</v>
      </c>
      <c r="D134" s="17" t="s">
        <v>422</v>
      </c>
      <c r="E134" s="17" t="s">
        <v>99</v>
      </c>
      <c r="F134" s="101" t="s">
        <v>381</v>
      </c>
      <c r="G134" s="19" t="s">
        <v>100</v>
      </c>
      <c r="H134" s="6" t="s">
        <v>382</v>
      </c>
      <c r="I134" s="109" t="s">
        <v>383</v>
      </c>
      <c r="J134" s="25" t="s">
        <v>384</v>
      </c>
      <c r="K134" s="24">
        <v>44999</v>
      </c>
      <c r="L134" s="122">
        <v>6279</v>
      </c>
      <c r="M134" s="19">
        <v>13493</v>
      </c>
      <c r="N134" s="24">
        <v>44999</v>
      </c>
      <c r="O134" s="24">
        <v>45184</v>
      </c>
      <c r="P134" s="17" t="s">
        <v>409</v>
      </c>
      <c r="Q134" s="25" t="s">
        <v>100</v>
      </c>
      <c r="R134" s="129" t="s">
        <v>100</v>
      </c>
      <c r="S134" s="129" t="s">
        <v>100</v>
      </c>
      <c r="T134" s="25" t="s">
        <v>385</v>
      </c>
      <c r="U134" s="25" t="s">
        <v>100</v>
      </c>
      <c r="V134" s="10" t="s">
        <v>100</v>
      </c>
      <c r="W134" s="10" t="s">
        <v>100</v>
      </c>
      <c r="X134" s="48" t="s">
        <v>100</v>
      </c>
      <c r="Y134" s="37" t="s">
        <v>100</v>
      </c>
      <c r="Z134" s="24" t="s">
        <v>100</v>
      </c>
      <c r="AA134" s="10" t="s">
        <v>100</v>
      </c>
      <c r="AB134" s="25" t="s">
        <v>100</v>
      </c>
      <c r="AC134" s="25" t="s">
        <v>100</v>
      </c>
      <c r="AD134" s="129">
        <v>0</v>
      </c>
      <c r="AE134" s="129">
        <v>0</v>
      </c>
      <c r="AF134" s="25" t="s">
        <v>100</v>
      </c>
      <c r="AG134" s="26" t="s">
        <v>100</v>
      </c>
      <c r="AH134" s="129">
        <v>0</v>
      </c>
      <c r="AI134" s="143">
        <f t="shared" si="1"/>
        <v>6279</v>
      </c>
      <c r="AJ134" s="148">
        <v>0</v>
      </c>
      <c r="AK134" s="148">
        <v>11662</v>
      </c>
      <c r="AL134" s="151">
        <f t="shared" si="2"/>
        <v>11662</v>
      </c>
      <c r="AM134" s="48" t="s">
        <v>100</v>
      </c>
      <c r="AN134" s="48" t="s">
        <v>100</v>
      </c>
      <c r="AO134" s="48" t="s">
        <v>100</v>
      </c>
      <c r="AP134" s="48" t="s">
        <v>100</v>
      </c>
      <c r="AQ134" s="48" t="s">
        <v>424</v>
      </c>
      <c r="AR134" s="48" t="s">
        <v>447</v>
      </c>
      <c r="AS134" s="48" t="s">
        <v>100</v>
      </c>
      <c r="AT134" s="48" t="s">
        <v>100</v>
      </c>
      <c r="AU134" s="48" t="s">
        <v>100</v>
      </c>
      <c r="AV134" s="48" t="s">
        <v>100</v>
      </c>
      <c r="AW134" s="48" t="s">
        <v>100</v>
      </c>
      <c r="AX134" s="48" t="s">
        <v>100</v>
      </c>
      <c r="AY134" s="48" t="s">
        <v>100</v>
      </c>
      <c r="AZ134" s="48" t="s">
        <v>100</v>
      </c>
      <c r="BA134" s="48" t="s">
        <v>100</v>
      </c>
      <c r="BB134" s="48" t="s">
        <v>100</v>
      </c>
      <c r="BC134" s="48" t="s">
        <v>100</v>
      </c>
      <c r="BD134" s="48" t="s">
        <v>100</v>
      </c>
      <c r="BE134" s="48" t="s">
        <v>100</v>
      </c>
      <c r="BF134" s="48" t="s">
        <v>100</v>
      </c>
      <c r="BG134" s="48" t="s">
        <v>100</v>
      </c>
      <c r="BH134" s="17" t="s">
        <v>100</v>
      </c>
    </row>
    <row r="135" spans="1:60" ht="38.25">
      <c r="A135" s="25">
        <v>43</v>
      </c>
      <c r="B135" s="25" t="s">
        <v>386</v>
      </c>
      <c r="C135" s="17" t="s">
        <v>387</v>
      </c>
      <c r="D135" s="25" t="s">
        <v>97</v>
      </c>
      <c r="E135" s="17" t="s">
        <v>99</v>
      </c>
      <c r="F135" s="101" t="s">
        <v>351</v>
      </c>
      <c r="G135" s="19">
        <v>13265</v>
      </c>
      <c r="H135" s="6" t="s">
        <v>388</v>
      </c>
      <c r="I135" s="110" t="s">
        <v>389</v>
      </c>
      <c r="J135" s="25" t="s">
        <v>390</v>
      </c>
      <c r="K135" s="24">
        <v>44888</v>
      </c>
      <c r="L135" s="122">
        <v>379200</v>
      </c>
      <c r="M135" s="19">
        <v>13419</v>
      </c>
      <c r="N135" s="24">
        <v>44887</v>
      </c>
      <c r="O135" s="24">
        <v>45252</v>
      </c>
      <c r="P135" s="17" t="s">
        <v>411</v>
      </c>
      <c r="Q135" s="25" t="s">
        <v>100</v>
      </c>
      <c r="R135" s="129" t="s">
        <v>100</v>
      </c>
      <c r="S135" s="129" t="s">
        <v>100</v>
      </c>
      <c r="T135" s="25" t="s">
        <v>385</v>
      </c>
      <c r="U135" s="25" t="s">
        <v>100</v>
      </c>
      <c r="V135" s="10" t="s">
        <v>100</v>
      </c>
      <c r="W135" s="10" t="s">
        <v>100</v>
      </c>
      <c r="X135" s="48" t="s">
        <v>100</v>
      </c>
      <c r="Y135" s="37" t="s">
        <v>100</v>
      </c>
      <c r="Z135" s="24" t="s">
        <v>100</v>
      </c>
      <c r="AA135" s="10" t="s">
        <v>100</v>
      </c>
      <c r="AB135" s="25" t="s">
        <v>100</v>
      </c>
      <c r="AC135" s="25" t="s">
        <v>100</v>
      </c>
      <c r="AD135" s="129">
        <v>0</v>
      </c>
      <c r="AE135" s="129">
        <v>0</v>
      </c>
      <c r="AF135" s="25" t="s">
        <v>100</v>
      </c>
      <c r="AG135" s="26" t="s">
        <v>100</v>
      </c>
      <c r="AH135" s="129">
        <v>0</v>
      </c>
      <c r="AI135" s="143">
        <f t="shared" si="1"/>
        <v>379200</v>
      </c>
      <c r="AJ135" s="148">
        <v>0</v>
      </c>
      <c r="AK135" s="148">
        <v>221200</v>
      </c>
      <c r="AL135" s="151">
        <f t="shared" ref="AL135:AL143" si="3">AJ135+AK135</f>
        <v>221200</v>
      </c>
      <c r="AM135" s="48" t="s">
        <v>100</v>
      </c>
      <c r="AN135" s="48" t="s">
        <v>100</v>
      </c>
      <c r="AO135" s="48" t="s">
        <v>100</v>
      </c>
      <c r="AP135" s="48" t="s">
        <v>100</v>
      </c>
      <c r="AQ135" s="48" t="s">
        <v>100</v>
      </c>
      <c r="AR135" s="48" t="s">
        <v>100</v>
      </c>
      <c r="AS135" s="48" t="s">
        <v>100</v>
      </c>
      <c r="AT135" s="48" t="s">
        <v>100</v>
      </c>
      <c r="AU135" s="48" t="s">
        <v>100</v>
      </c>
      <c r="AV135" s="48" t="s">
        <v>100</v>
      </c>
      <c r="AW135" s="48" t="s">
        <v>100</v>
      </c>
      <c r="AX135" s="48" t="s">
        <v>100</v>
      </c>
      <c r="AY135" s="48" t="s">
        <v>100</v>
      </c>
      <c r="AZ135" s="48" t="s">
        <v>100</v>
      </c>
      <c r="BA135" s="48" t="s">
        <v>100</v>
      </c>
      <c r="BB135" s="48" t="s">
        <v>100</v>
      </c>
      <c r="BC135" s="48" t="s">
        <v>100</v>
      </c>
      <c r="BD135" s="48" t="s">
        <v>100</v>
      </c>
      <c r="BE135" s="48" t="s">
        <v>100</v>
      </c>
      <c r="BF135" s="48" t="s">
        <v>100</v>
      </c>
      <c r="BG135" s="48" t="s">
        <v>100</v>
      </c>
      <c r="BH135" s="17" t="s">
        <v>100</v>
      </c>
    </row>
    <row r="136" spans="1:60" ht="25.5">
      <c r="A136" s="25">
        <v>44</v>
      </c>
      <c r="B136" s="25" t="s">
        <v>470</v>
      </c>
      <c r="C136" s="17" t="s">
        <v>484</v>
      </c>
      <c r="D136" s="25" t="s">
        <v>471</v>
      </c>
      <c r="E136" s="17" t="s">
        <v>99</v>
      </c>
      <c r="F136" s="101" t="s">
        <v>472</v>
      </c>
      <c r="G136" s="19">
        <v>13514</v>
      </c>
      <c r="H136" s="6" t="s">
        <v>473</v>
      </c>
      <c r="I136" s="110" t="s">
        <v>474</v>
      </c>
      <c r="J136" s="25" t="s">
        <v>475</v>
      </c>
      <c r="K136" s="24">
        <v>45034</v>
      </c>
      <c r="L136" s="122">
        <v>22500</v>
      </c>
      <c r="M136" s="19">
        <v>13516</v>
      </c>
      <c r="N136" s="24">
        <v>45034</v>
      </c>
      <c r="O136" s="24">
        <v>45218</v>
      </c>
      <c r="P136" s="17" t="s">
        <v>476</v>
      </c>
      <c r="Q136" s="25" t="s">
        <v>100</v>
      </c>
      <c r="R136" s="129" t="s">
        <v>100</v>
      </c>
      <c r="S136" s="129" t="s">
        <v>100</v>
      </c>
      <c r="T136" s="25" t="s">
        <v>461</v>
      </c>
      <c r="U136" s="25" t="s">
        <v>100</v>
      </c>
      <c r="V136" s="10" t="s">
        <v>100</v>
      </c>
      <c r="W136" s="10" t="s">
        <v>100</v>
      </c>
      <c r="X136" s="48" t="s">
        <v>100</v>
      </c>
      <c r="Y136" s="37" t="s">
        <v>100</v>
      </c>
      <c r="Z136" s="24" t="s">
        <v>100</v>
      </c>
      <c r="AA136" s="10" t="s">
        <v>100</v>
      </c>
      <c r="AB136" s="25" t="s">
        <v>100</v>
      </c>
      <c r="AC136" s="25" t="s">
        <v>100</v>
      </c>
      <c r="AD136" s="129">
        <v>0</v>
      </c>
      <c r="AE136" s="129">
        <v>0</v>
      </c>
      <c r="AF136" s="25" t="s">
        <v>100</v>
      </c>
      <c r="AG136" s="26" t="s">
        <v>100</v>
      </c>
      <c r="AH136" s="129">
        <v>0</v>
      </c>
      <c r="AI136" s="143">
        <f t="shared" si="1"/>
        <v>22500</v>
      </c>
      <c r="AJ136" s="148">
        <v>0</v>
      </c>
      <c r="AK136" s="148">
        <f>19410</f>
        <v>19410</v>
      </c>
      <c r="AL136" s="151">
        <f t="shared" si="3"/>
        <v>19410</v>
      </c>
      <c r="AM136" s="48" t="s">
        <v>100</v>
      </c>
      <c r="AN136" s="48" t="s">
        <v>100</v>
      </c>
      <c r="AO136" s="48" t="s">
        <v>100</v>
      </c>
      <c r="AP136" s="48" t="s">
        <v>100</v>
      </c>
      <c r="AQ136" s="48" t="s">
        <v>100</v>
      </c>
      <c r="AR136" s="48" t="s">
        <v>100</v>
      </c>
      <c r="AS136" s="48" t="s">
        <v>100</v>
      </c>
      <c r="AT136" s="48" t="s">
        <v>100</v>
      </c>
      <c r="AU136" s="48" t="s">
        <v>100</v>
      </c>
      <c r="AV136" s="48" t="s">
        <v>100</v>
      </c>
      <c r="AW136" s="48" t="s">
        <v>100</v>
      </c>
      <c r="AX136" s="48" t="s">
        <v>100</v>
      </c>
      <c r="AY136" s="48" t="s">
        <v>100</v>
      </c>
      <c r="AZ136" s="48" t="s">
        <v>100</v>
      </c>
      <c r="BA136" s="48" t="s">
        <v>100</v>
      </c>
      <c r="BB136" s="48" t="s">
        <v>100</v>
      </c>
      <c r="BC136" s="48" t="s">
        <v>100</v>
      </c>
      <c r="BD136" s="48" t="s">
        <v>100</v>
      </c>
      <c r="BE136" s="48" t="s">
        <v>100</v>
      </c>
      <c r="BF136" s="48" t="s">
        <v>100</v>
      </c>
      <c r="BG136" s="48" t="s">
        <v>100</v>
      </c>
      <c r="BH136" s="17" t="s">
        <v>100</v>
      </c>
    </row>
    <row r="137" spans="1:60" ht="25.5">
      <c r="A137" s="25">
        <v>45</v>
      </c>
      <c r="B137" s="25" t="s">
        <v>478</v>
      </c>
      <c r="C137" s="17" t="s">
        <v>479</v>
      </c>
      <c r="D137" s="25" t="s">
        <v>97</v>
      </c>
      <c r="E137" s="17" t="s">
        <v>99</v>
      </c>
      <c r="F137" s="101" t="s">
        <v>313</v>
      </c>
      <c r="G137" s="19">
        <v>13143</v>
      </c>
      <c r="H137" s="6" t="s">
        <v>480</v>
      </c>
      <c r="I137" s="110" t="s">
        <v>481</v>
      </c>
      <c r="J137" s="25" t="s">
        <v>482</v>
      </c>
      <c r="K137" s="24">
        <v>44837</v>
      </c>
      <c r="L137" s="122">
        <v>292042.11</v>
      </c>
      <c r="M137" s="19">
        <v>13383</v>
      </c>
      <c r="N137" s="24">
        <v>44837</v>
      </c>
      <c r="O137" s="24">
        <v>45202</v>
      </c>
      <c r="P137" s="17" t="s">
        <v>476</v>
      </c>
      <c r="Q137" s="25" t="s">
        <v>100</v>
      </c>
      <c r="R137" s="129" t="s">
        <v>100</v>
      </c>
      <c r="S137" s="129" t="s">
        <v>100</v>
      </c>
      <c r="T137" s="25" t="s">
        <v>461</v>
      </c>
      <c r="U137" s="25" t="s">
        <v>100</v>
      </c>
      <c r="V137" s="10" t="s">
        <v>100</v>
      </c>
      <c r="W137" s="10" t="s">
        <v>100</v>
      </c>
      <c r="X137" s="48" t="s">
        <v>100</v>
      </c>
      <c r="Y137" s="37" t="s">
        <v>100</v>
      </c>
      <c r="Z137" s="24" t="s">
        <v>100</v>
      </c>
      <c r="AA137" s="10" t="s">
        <v>100</v>
      </c>
      <c r="AB137" s="25" t="s">
        <v>100</v>
      </c>
      <c r="AC137" s="25" t="s">
        <v>100</v>
      </c>
      <c r="AD137" s="129">
        <v>0</v>
      </c>
      <c r="AE137" s="129">
        <v>0</v>
      </c>
      <c r="AF137" s="25" t="s">
        <v>100</v>
      </c>
      <c r="AG137" s="26" t="s">
        <v>100</v>
      </c>
      <c r="AH137" s="129">
        <v>0</v>
      </c>
      <c r="AI137" s="143">
        <f t="shared" si="1"/>
        <v>292042.11</v>
      </c>
      <c r="AJ137" s="148">
        <v>0</v>
      </c>
      <c r="AK137" s="148">
        <v>7912</v>
      </c>
      <c r="AL137" s="151">
        <f t="shared" si="3"/>
        <v>7912</v>
      </c>
      <c r="AM137" s="48" t="s">
        <v>100</v>
      </c>
      <c r="AN137" s="48" t="s">
        <v>100</v>
      </c>
      <c r="AO137" s="48" t="s">
        <v>100</v>
      </c>
      <c r="AP137" s="48" t="s">
        <v>100</v>
      </c>
      <c r="AQ137" s="48" t="s">
        <v>100</v>
      </c>
      <c r="AR137" s="48" t="s">
        <v>100</v>
      </c>
      <c r="AS137" s="48" t="s">
        <v>100</v>
      </c>
      <c r="AT137" s="48" t="s">
        <v>100</v>
      </c>
      <c r="AU137" s="48" t="s">
        <v>100</v>
      </c>
      <c r="AV137" s="48" t="s">
        <v>100</v>
      </c>
      <c r="AW137" s="48" t="s">
        <v>100</v>
      </c>
      <c r="AX137" s="48" t="s">
        <v>100</v>
      </c>
      <c r="AY137" s="48" t="s">
        <v>100</v>
      </c>
      <c r="AZ137" s="48" t="s">
        <v>100</v>
      </c>
      <c r="BA137" s="48" t="s">
        <v>100</v>
      </c>
      <c r="BB137" s="48" t="s">
        <v>100</v>
      </c>
      <c r="BC137" s="48" t="s">
        <v>100</v>
      </c>
      <c r="BD137" s="48" t="s">
        <v>100</v>
      </c>
      <c r="BE137" s="48" t="s">
        <v>100</v>
      </c>
      <c r="BF137" s="48" t="s">
        <v>100</v>
      </c>
      <c r="BG137" s="48" t="s">
        <v>100</v>
      </c>
      <c r="BH137" s="17" t="s">
        <v>100</v>
      </c>
    </row>
    <row r="138" spans="1:60" ht="25.5" customHeight="1">
      <c r="A138" s="25">
        <v>46</v>
      </c>
      <c r="B138" s="25" t="s">
        <v>483</v>
      </c>
      <c r="C138" s="17" t="s">
        <v>485</v>
      </c>
      <c r="D138" s="25" t="s">
        <v>471</v>
      </c>
      <c r="E138" s="17" t="s">
        <v>99</v>
      </c>
      <c r="F138" s="101" t="s">
        <v>486</v>
      </c>
      <c r="G138" s="19">
        <v>13505</v>
      </c>
      <c r="H138" s="6" t="s">
        <v>487</v>
      </c>
      <c r="I138" s="110" t="s">
        <v>481</v>
      </c>
      <c r="J138" s="25" t="s">
        <v>482</v>
      </c>
      <c r="K138" s="24">
        <v>45019</v>
      </c>
      <c r="L138" s="122">
        <v>7912</v>
      </c>
      <c r="M138" s="19">
        <v>13508</v>
      </c>
      <c r="N138" s="24">
        <v>45019</v>
      </c>
      <c r="O138" s="24">
        <v>45386</v>
      </c>
      <c r="P138" s="17" t="s">
        <v>476</v>
      </c>
      <c r="Q138" s="25" t="s">
        <v>100</v>
      </c>
      <c r="R138" s="129" t="s">
        <v>100</v>
      </c>
      <c r="S138" s="129" t="s">
        <v>100</v>
      </c>
      <c r="T138" s="25" t="s">
        <v>461</v>
      </c>
      <c r="U138" s="25" t="s">
        <v>100</v>
      </c>
      <c r="V138" s="10" t="s">
        <v>100</v>
      </c>
      <c r="W138" s="10" t="s">
        <v>100</v>
      </c>
      <c r="X138" s="48" t="s">
        <v>488</v>
      </c>
      <c r="Y138" s="37" t="s">
        <v>100</v>
      </c>
      <c r="Z138" s="24" t="s">
        <v>100</v>
      </c>
      <c r="AA138" s="10" t="s">
        <v>100</v>
      </c>
      <c r="AB138" s="25" t="s">
        <v>100</v>
      </c>
      <c r="AC138" s="25" t="s">
        <v>100</v>
      </c>
      <c r="AD138" s="129">
        <v>0</v>
      </c>
      <c r="AE138" s="129">
        <v>0</v>
      </c>
      <c r="AF138" s="25" t="s">
        <v>100</v>
      </c>
      <c r="AG138" s="26" t="s">
        <v>100</v>
      </c>
      <c r="AH138" s="129">
        <v>0</v>
      </c>
      <c r="AI138" s="143">
        <f t="shared" si="1"/>
        <v>7912</v>
      </c>
      <c r="AJ138" s="148">
        <v>0</v>
      </c>
      <c r="AK138" s="148">
        <v>10704.7</v>
      </c>
      <c r="AL138" s="151">
        <f t="shared" si="3"/>
        <v>10704.7</v>
      </c>
      <c r="AM138" s="48" t="s">
        <v>100</v>
      </c>
      <c r="AN138" s="48" t="s">
        <v>100</v>
      </c>
      <c r="AO138" s="48" t="s">
        <v>100</v>
      </c>
      <c r="AP138" s="48" t="s">
        <v>100</v>
      </c>
      <c r="AQ138" s="50" t="s">
        <v>444</v>
      </c>
      <c r="AR138" s="51" t="s">
        <v>445</v>
      </c>
      <c r="AS138" s="48" t="s">
        <v>100</v>
      </c>
      <c r="AT138" s="48" t="s">
        <v>100</v>
      </c>
      <c r="AU138" s="48" t="s">
        <v>100</v>
      </c>
      <c r="AV138" s="48" t="s">
        <v>100</v>
      </c>
      <c r="AW138" s="48" t="s">
        <v>100</v>
      </c>
      <c r="AX138" s="48" t="s">
        <v>100</v>
      </c>
      <c r="AY138" s="48" t="s">
        <v>100</v>
      </c>
      <c r="AZ138" s="48" t="s">
        <v>100</v>
      </c>
      <c r="BA138" s="48" t="s">
        <v>100</v>
      </c>
      <c r="BB138" s="48" t="s">
        <v>100</v>
      </c>
      <c r="BC138" s="48" t="s">
        <v>100</v>
      </c>
      <c r="BD138" s="48" t="s">
        <v>100</v>
      </c>
      <c r="BE138" s="48" t="s">
        <v>100</v>
      </c>
      <c r="BF138" s="48" t="s">
        <v>100</v>
      </c>
      <c r="BG138" s="48" t="s">
        <v>100</v>
      </c>
      <c r="BH138" s="17" t="s">
        <v>100</v>
      </c>
    </row>
    <row r="139" spans="1:60" ht="25.5">
      <c r="A139" s="25">
        <v>47</v>
      </c>
      <c r="B139" s="25" t="s">
        <v>491</v>
      </c>
      <c r="C139" s="17" t="s">
        <v>492</v>
      </c>
      <c r="D139" s="17" t="s">
        <v>422</v>
      </c>
      <c r="E139" s="17" t="s">
        <v>205</v>
      </c>
      <c r="F139" s="101" t="s">
        <v>157</v>
      </c>
      <c r="G139" s="19">
        <v>13553</v>
      </c>
      <c r="H139" s="6">
        <v>9912609338</v>
      </c>
      <c r="I139" s="110" t="s">
        <v>159</v>
      </c>
      <c r="J139" s="25" t="s">
        <v>160</v>
      </c>
      <c r="K139" s="24">
        <v>45078</v>
      </c>
      <c r="L139" s="122">
        <v>1000000</v>
      </c>
      <c r="M139" s="19">
        <v>13553</v>
      </c>
      <c r="N139" s="24">
        <v>45078</v>
      </c>
      <c r="O139" s="24">
        <v>45444</v>
      </c>
      <c r="P139" s="17" t="s">
        <v>493</v>
      </c>
      <c r="Q139" s="25" t="s">
        <v>100</v>
      </c>
      <c r="R139" s="129" t="s">
        <v>100</v>
      </c>
      <c r="S139" s="129" t="s">
        <v>100</v>
      </c>
      <c r="T139" s="25" t="s">
        <v>454</v>
      </c>
      <c r="U139" s="25" t="s">
        <v>100</v>
      </c>
      <c r="V139" s="10" t="s">
        <v>100</v>
      </c>
      <c r="W139" s="10" t="s">
        <v>100</v>
      </c>
      <c r="X139" s="48" t="s">
        <v>100</v>
      </c>
      <c r="Y139" s="37" t="s">
        <v>100</v>
      </c>
      <c r="Z139" s="24" t="s">
        <v>100</v>
      </c>
      <c r="AA139" s="10" t="s">
        <v>100</v>
      </c>
      <c r="AB139" s="25" t="s">
        <v>100</v>
      </c>
      <c r="AC139" s="25" t="s">
        <v>100</v>
      </c>
      <c r="AD139" s="129">
        <v>0</v>
      </c>
      <c r="AE139" s="129">
        <v>0</v>
      </c>
      <c r="AF139" s="25" t="s">
        <v>100</v>
      </c>
      <c r="AG139" s="26" t="s">
        <v>100</v>
      </c>
      <c r="AH139" s="129">
        <v>0</v>
      </c>
      <c r="AI139" s="143">
        <f t="shared" si="1"/>
        <v>1000000</v>
      </c>
      <c r="AJ139" s="148">
        <v>0</v>
      </c>
      <c r="AK139" s="148">
        <v>0</v>
      </c>
      <c r="AL139" s="151">
        <f t="shared" si="3"/>
        <v>0</v>
      </c>
      <c r="AM139" s="48"/>
      <c r="AN139" s="48"/>
      <c r="AO139" s="48"/>
      <c r="AP139" s="48"/>
      <c r="AQ139" s="48" t="s">
        <v>424</v>
      </c>
      <c r="AR139" s="11" t="s">
        <v>446</v>
      </c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17"/>
    </row>
    <row r="140" spans="1:60" ht="25.5">
      <c r="A140" s="25">
        <v>48</v>
      </c>
      <c r="B140" s="25" t="s">
        <v>494</v>
      </c>
      <c r="C140" s="17" t="s">
        <v>495</v>
      </c>
      <c r="D140" s="25" t="s">
        <v>97</v>
      </c>
      <c r="E140" s="17" t="s">
        <v>205</v>
      </c>
      <c r="F140" s="101" t="s">
        <v>496</v>
      </c>
      <c r="G140" s="19"/>
      <c r="H140" s="6" t="s">
        <v>497</v>
      </c>
      <c r="I140" s="110" t="s">
        <v>542</v>
      </c>
      <c r="J140" s="25" t="s">
        <v>498</v>
      </c>
      <c r="K140" s="24">
        <v>44956</v>
      </c>
      <c r="L140" s="122">
        <v>238000</v>
      </c>
      <c r="M140" s="19">
        <v>13467</v>
      </c>
      <c r="N140" s="24">
        <v>44956</v>
      </c>
      <c r="O140" s="24">
        <v>45321</v>
      </c>
      <c r="P140" s="17" t="s">
        <v>476</v>
      </c>
      <c r="Q140" s="25" t="s">
        <v>100</v>
      </c>
      <c r="R140" s="129" t="s">
        <v>100</v>
      </c>
      <c r="S140" s="129" t="s">
        <v>100</v>
      </c>
      <c r="T140" s="25" t="s">
        <v>454</v>
      </c>
      <c r="U140" s="25" t="s">
        <v>100</v>
      </c>
      <c r="V140" s="10" t="s">
        <v>100</v>
      </c>
      <c r="W140" s="10" t="s">
        <v>100</v>
      </c>
      <c r="X140" s="48" t="s">
        <v>100</v>
      </c>
      <c r="Y140" s="37" t="s">
        <v>100</v>
      </c>
      <c r="Z140" s="24" t="s">
        <v>100</v>
      </c>
      <c r="AA140" s="10" t="s">
        <v>100</v>
      </c>
      <c r="AB140" s="25" t="s">
        <v>100</v>
      </c>
      <c r="AC140" s="25" t="s">
        <v>100</v>
      </c>
      <c r="AD140" s="129">
        <v>0</v>
      </c>
      <c r="AE140" s="129">
        <v>0</v>
      </c>
      <c r="AF140" s="25" t="s">
        <v>100</v>
      </c>
      <c r="AG140" s="26" t="s">
        <v>100</v>
      </c>
      <c r="AH140" s="129">
        <v>0</v>
      </c>
      <c r="AI140" s="143">
        <f t="shared" si="1"/>
        <v>238000</v>
      </c>
      <c r="AJ140" s="148">
        <v>0</v>
      </c>
      <c r="AK140" s="148">
        <v>38005.949999999997</v>
      </c>
      <c r="AL140" s="151">
        <f t="shared" si="3"/>
        <v>38005.949999999997</v>
      </c>
      <c r="AM140" s="48" t="s">
        <v>100</v>
      </c>
      <c r="AN140" s="48" t="s">
        <v>100</v>
      </c>
      <c r="AO140" s="48" t="s">
        <v>100</v>
      </c>
      <c r="AP140" s="48" t="s">
        <v>100</v>
      </c>
      <c r="AQ140" s="48" t="s">
        <v>100</v>
      </c>
      <c r="AR140" s="48" t="s">
        <v>100</v>
      </c>
      <c r="AS140" s="48" t="s">
        <v>100</v>
      </c>
      <c r="AT140" s="48" t="s">
        <v>100</v>
      </c>
      <c r="AU140" s="48" t="s">
        <v>100</v>
      </c>
      <c r="AV140" s="48" t="s">
        <v>100</v>
      </c>
      <c r="AW140" s="48" t="s">
        <v>100</v>
      </c>
      <c r="AX140" s="48" t="s">
        <v>100</v>
      </c>
      <c r="AY140" s="48" t="s">
        <v>100</v>
      </c>
      <c r="AZ140" s="48" t="s">
        <v>100</v>
      </c>
      <c r="BA140" s="48" t="s">
        <v>100</v>
      </c>
      <c r="BB140" s="48" t="s">
        <v>100</v>
      </c>
      <c r="BC140" s="48" t="s">
        <v>100</v>
      </c>
      <c r="BD140" s="48" t="s">
        <v>100</v>
      </c>
      <c r="BE140" s="48" t="s">
        <v>100</v>
      </c>
      <c r="BF140" s="48" t="s">
        <v>100</v>
      </c>
      <c r="BG140" s="48" t="s">
        <v>100</v>
      </c>
      <c r="BH140" s="17" t="s">
        <v>100</v>
      </c>
    </row>
    <row r="141" spans="1:60" ht="25.5">
      <c r="A141" s="25">
        <v>49</v>
      </c>
      <c r="B141" s="25" t="s">
        <v>499</v>
      </c>
      <c r="C141" s="17" t="s">
        <v>500</v>
      </c>
      <c r="D141" s="25" t="s">
        <v>97</v>
      </c>
      <c r="E141" s="17" t="s">
        <v>205</v>
      </c>
      <c r="F141" s="101" t="s">
        <v>501</v>
      </c>
      <c r="G141" s="19">
        <v>13309</v>
      </c>
      <c r="H141" s="6" t="s">
        <v>502</v>
      </c>
      <c r="I141" s="110" t="s">
        <v>503</v>
      </c>
      <c r="J141" s="25" t="s">
        <v>504</v>
      </c>
      <c r="K141" s="24">
        <v>45057</v>
      </c>
      <c r="L141" s="122">
        <v>7980</v>
      </c>
      <c r="M141" s="19">
        <v>13535</v>
      </c>
      <c r="N141" s="24">
        <v>45057</v>
      </c>
      <c r="O141" s="24">
        <v>45423</v>
      </c>
      <c r="P141" s="17" t="s">
        <v>476</v>
      </c>
      <c r="Q141" s="25" t="s">
        <v>100</v>
      </c>
      <c r="R141" s="129" t="s">
        <v>100</v>
      </c>
      <c r="S141" s="129" t="s">
        <v>100</v>
      </c>
      <c r="T141" s="25" t="s">
        <v>454</v>
      </c>
      <c r="U141" s="25" t="s">
        <v>100</v>
      </c>
      <c r="V141" s="10" t="s">
        <v>100</v>
      </c>
      <c r="W141" s="10" t="s">
        <v>100</v>
      </c>
      <c r="X141" s="48" t="s">
        <v>100</v>
      </c>
      <c r="Y141" s="37" t="s">
        <v>100</v>
      </c>
      <c r="Z141" s="24" t="s">
        <v>100</v>
      </c>
      <c r="AA141" s="10" t="s">
        <v>100</v>
      </c>
      <c r="AB141" s="25" t="s">
        <v>100</v>
      </c>
      <c r="AC141" s="25" t="s">
        <v>100</v>
      </c>
      <c r="AD141" s="129">
        <v>0</v>
      </c>
      <c r="AE141" s="129">
        <v>0</v>
      </c>
      <c r="AF141" s="25" t="s">
        <v>100</v>
      </c>
      <c r="AG141" s="26" t="s">
        <v>100</v>
      </c>
      <c r="AH141" s="129">
        <v>0</v>
      </c>
      <c r="AI141" s="143">
        <f t="shared" si="1"/>
        <v>7980</v>
      </c>
      <c r="AJ141" s="148">
        <v>0</v>
      </c>
      <c r="AK141" s="148">
        <v>7980</v>
      </c>
      <c r="AL141" s="151">
        <f t="shared" si="3"/>
        <v>7980</v>
      </c>
      <c r="AM141" s="48" t="s">
        <v>100</v>
      </c>
      <c r="AN141" s="48" t="s">
        <v>100</v>
      </c>
      <c r="AO141" s="48" t="s">
        <v>100</v>
      </c>
      <c r="AP141" s="48" t="s">
        <v>100</v>
      </c>
      <c r="AQ141" s="48" t="s">
        <v>100</v>
      </c>
      <c r="AR141" s="48" t="s">
        <v>100</v>
      </c>
      <c r="AS141" s="48" t="s">
        <v>100</v>
      </c>
      <c r="AT141" s="48" t="s">
        <v>100</v>
      </c>
      <c r="AU141" s="48" t="s">
        <v>100</v>
      </c>
      <c r="AV141" s="48" t="s">
        <v>100</v>
      </c>
      <c r="AW141" s="48" t="s">
        <v>100</v>
      </c>
      <c r="AX141" s="48" t="s">
        <v>100</v>
      </c>
      <c r="AY141" s="48" t="s">
        <v>100</v>
      </c>
      <c r="AZ141" s="48" t="s">
        <v>100</v>
      </c>
      <c r="BA141" s="48" t="s">
        <v>100</v>
      </c>
      <c r="BB141" s="48" t="s">
        <v>100</v>
      </c>
      <c r="BC141" s="48" t="s">
        <v>100</v>
      </c>
      <c r="BD141" s="48" t="s">
        <v>100</v>
      </c>
      <c r="BE141" s="48" t="s">
        <v>100</v>
      </c>
      <c r="BF141" s="48" t="s">
        <v>100</v>
      </c>
      <c r="BG141" s="48" t="s">
        <v>100</v>
      </c>
      <c r="BH141" s="17" t="s">
        <v>100</v>
      </c>
    </row>
    <row r="142" spans="1:60" ht="25.5">
      <c r="A142" s="25">
        <v>50</v>
      </c>
      <c r="B142" s="25" t="s">
        <v>564</v>
      </c>
      <c r="C142" s="17" t="s">
        <v>506</v>
      </c>
      <c r="D142" s="25" t="s">
        <v>97</v>
      </c>
      <c r="E142" s="17" t="s">
        <v>205</v>
      </c>
      <c r="F142" s="101" t="s">
        <v>507</v>
      </c>
      <c r="G142" s="19">
        <v>13350</v>
      </c>
      <c r="H142" s="6" t="s">
        <v>565</v>
      </c>
      <c r="I142" s="110" t="s">
        <v>509</v>
      </c>
      <c r="J142" s="25" t="s">
        <v>510</v>
      </c>
      <c r="K142" s="24">
        <v>45040</v>
      </c>
      <c r="L142" s="122">
        <v>202370</v>
      </c>
      <c r="M142" s="19">
        <v>13350</v>
      </c>
      <c r="N142" s="24">
        <v>45040</v>
      </c>
      <c r="O142" s="24">
        <v>45407</v>
      </c>
      <c r="P142" s="17" t="s">
        <v>476</v>
      </c>
      <c r="Q142" s="25" t="s">
        <v>100</v>
      </c>
      <c r="R142" s="129" t="s">
        <v>100</v>
      </c>
      <c r="S142" s="129" t="s">
        <v>100</v>
      </c>
      <c r="T142" s="25" t="s">
        <v>566</v>
      </c>
      <c r="U142" s="25" t="s">
        <v>100</v>
      </c>
      <c r="V142" s="10" t="s">
        <v>100</v>
      </c>
      <c r="W142" s="10" t="s">
        <v>100</v>
      </c>
      <c r="X142" s="48" t="s">
        <v>100</v>
      </c>
      <c r="Y142" s="37" t="s">
        <v>100</v>
      </c>
      <c r="Z142" s="24" t="s">
        <v>100</v>
      </c>
      <c r="AA142" s="10" t="s">
        <v>100</v>
      </c>
      <c r="AB142" s="25" t="s">
        <v>100</v>
      </c>
      <c r="AC142" s="25" t="s">
        <v>100</v>
      </c>
      <c r="AD142" s="129">
        <v>0</v>
      </c>
      <c r="AE142" s="129">
        <v>0</v>
      </c>
      <c r="AF142" s="25" t="s">
        <v>100</v>
      </c>
      <c r="AG142" s="26" t="s">
        <v>100</v>
      </c>
      <c r="AH142" s="129">
        <v>0</v>
      </c>
      <c r="AI142" s="143">
        <f t="shared" si="1"/>
        <v>202370</v>
      </c>
      <c r="AJ142" s="148">
        <v>0</v>
      </c>
      <c r="AK142" s="148">
        <v>202370</v>
      </c>
      <c r="AL142" s="151">
        <f>AJ142+AK142</f>
        <v>202370</v>
      </c>
      <c r="AM142" s="48" t="s">
        <v>100</v>
      </c>
      <c r="AN142" s="48" t="s">
        <v>100</v>
      </c>
      <c r="AO142" s="48" t="s">
        <v>100</v>
      </c>
      <c r="AP142" s="48" t="s">
        <v>100</v>
      </c>
      <c r="AQ142" s="48" t="s">
        <v>100</v>
      </c>
      <c r="AR142" s="48" t="s">
        <v>100</v>
      </c>
      <c r="AS142" s="48" t="s">
        <v>100</v>
      </c>
      <c r="AT142" s="48" t="s">
        <v>100</v>
      </c>
      <c r="AU142" s="48" t="s">
        <v>100</v>
      </c>
      <c r="AV142" s="48" t="s">
        <v>100</v>
      </c>
      <c r="AW142" s="48" t="s">
        <v>100</v>
      </c>
      <c r="AX142" s="48" t="s">
        <v>100</v>
      </c>
      <c r="AY142" s="48" t="s">
        <v>100</v>
      </c>
      <c r="AZ142" s="48" t="s">
        <v>100</v>
      </c>
      <c r="BA142" s="48" t="s">
        <v>100</v>
      </c>
      <c r="BB142" s="48" t="s">
        <v>100</v>
      </c>
      <c r="BC142" s="48" t="s">
        <v>100</v>
      </c>
      <c r="BD142" s="48" t="s">
        <v>100</v>
      </c>
      <c r="BE142" s="48" t="s">
        <v>100</v>
      </c>
      <c r="BF142" s="48" t="s">
        <v>100</v>
      </c>
      <c r="BG142" s="48" t="s">
        <v>100</v>
      </c>
      <c r="BH142" s="17" t="s">
        <v>100</v>
      </c>
    </row>
    <row r="143" spans="1:60" ht="25.5">
      <c r="A143" s="25">
        <v>51</v>
      </c>
      <c r="B143" s="25" t="s">
        <v>505</v>
      </c>
      <c r="C143" s="17" t="s">
        <v>506</v>
      </c>
      <c r="D143" s="25" t="s">
        <v>97</v>
      </c>
      <c r="E143" s="17" t="s">
        <v>205</v>
      </c>
      <c r="F143" s="101" t="s">
        <v>507</v>
      </c>
      <c r="G143" s="19">
        <v>13350</v>
      </c>
      <c r="H143" s="6" t="s">
        <v>508</v>
      </c>
      <c r="I143" s="110" t="s">
        <v>509</v>
      </c>
      <c r="J143" s="25" t="s">
        <v>510</v>
      </c>
      <c r="K143" s="24">
        <v>45056</v>
      </c>
      <c r="L143" s="122">
        <v>8800</v>
      </c>
      <c r="M143" s="19">
        <v>13537</v>
      </c>
      <c r="N143" s="24">
        <v>45056</v>
      </c>
      <c r="O143" s="24">
        <v>45423</v>
      </c>
      <c r="P143" s="17" t="s">
        <v>476</v>
      </c>
      <c r="Q143" s="25" t="s">
        <v>100</v>
      </c>
      <c r="R143" s="129" t="s">
        <v>100</v>
      </c>
      <c r="S143" s="129" t="s">
        <v>100</v>
      </c>
      <c r="T143" s="25" t="s">
        <v>454</v>
      </c>
      <c r="U143" s="25" t="s">
        <v>100</v>
      </c>
      <c r="V143" s="10" t="s">
        <v>100</v>
      </c>
      <c r="W143" s="10" t="s">
        <v>100</v>
      </c>
      <c r="X143" s="48" t="s">
        <v>100</v>
      </c>
      <c r="Y143" s="37" t="s">
        <v>100</v>
      </c>
      <c r="Z143" s="24" t="s">
        <v>100</v>
      </c>
      <c r="AA143" s="10" t="s">
        <v>100</v>
      </c>
      <c r="AB143" s="25" t="s">
        <v>100</v>
      </c>
      <c r="AC143" s="25" t="s">
        <v>100</v>
      </c>
      <c r="AD143" s="129">
        <v>0</v>
      </c>
      <c r="AE143" s="129">
        <v>0</v>
      </c>
      <c r="AF143" s="25" t="s">
        <v>100</v>
      </c>
      <c r="AG143" s="26" t="s">
        <v>100</v>
      </c>
      <c r="AH143" s="129">
        <v>0</v>
      </c>
      <c r="AI143" s="143">
        <f t="shared" si="1"/>
        <v>8800</v>
      </c>
      <c r="AJ143" s="148">
        <v>0</v>
      </c>
      <c r="AK143" s="148">
        <v>8800</v>
      </c>
      <c r="AL143" s="151">
        <f t="shared" si="3"/>
        <v>8800</v>
      </c>
      <c r="AM143" s="48" t="s">
        <v>100</v>
      </c>
      <c r="AN143" s="48" t="s">
        <v>100</v>
      </c>
      <c r="AO143" s="48" t="s">
        <v>100</v>
      </c>
      <c r="AP143" s="48" t="s">
        <v>100</v>
      </c>
      <c r="AQ143" s="48" t="s">
        <v>100</v>
      </c>
      <c r="AR143" s="48" t="s">
        <v>100</v>
      </c>
      <c r="AS143" s="48" t="s">
        <v>100</v>
      </c>
      <c r="AT143" s="48" t="s">
        <v>100</v>
      </c>
      <c r="AU143" s="48" t="s">
        <v>100</v>
      </c>
      <c r="AV143" s="48" t="s">
        <v>100</v>
      </c>
      <c r="AW143" s="48" t="s">
        <v>100</v>
      </c>
      <c r="AX143" s="48" t="s">
        <v>100</v>
      </c>
      <c r="AY143" s="48" t="s">
        <v>100</v>
      </c>
      <c r="AZ143" s="48" t="s">
        <v>100</v>
      </c>
      <c r="BA143" s="48" t="s">
        <v>100</v>
      </c>
      <c r="BB143" s="48" t="s">
        <v>100</v>
      </c>
      <c r="BC143" s="48" t="s">
        <v>100</v>
      </c>
      <c r="BD143" s="48" t="s">
        <v>100</v>
      </c>
      <c r="BE143" s="48" t="s">
        <v>100</v>
      </c>
      <c r="BF143" s="48" t="s">
        <v>100</v>
      </c>
      <c r="BG143" s="48" t="s">
        <v>100</v>
      </c>
      <c r="BH143" s="17" t="s">
        <v>100</v>
      </c>
    </row>
    <row r="144" spans="1:60" ht="25.5">
      <c r="A144" s="25">
        <v>52</v>
      </c>
      <c r="B144" s="25" t="s">
        <v>512</v>
      </c>
      <c r="C144" s="17" t="s">
        <v>513</v>
      </c>
      <c r="D144" s="25" t="s">
        <v>97</v>
      </c>
      <c r="E144" s="17" t="s">
        <v>205</v>
      </c>
      <c r="F144" s="101" t="s">
        <v>514</v>
      </c>
      <c r="G144" s="19">
        <v>13482</v>
      </c>
      <c r="H144" s="6" t="s">
        <v>515</v>
      </c>
      <c r="I144" s="110" t="s">
        <v>516</v>
      </c>
      <c r="J144" s="25" t="s">
        <v>517</v>
      </c>
      <c r="K144" s="24">
        <v>45051</v>
      </c>
      <c r="L144" s="122">
        <v>774000</v>
      </c>
      <c r="M144" s="19">
        <v>13533</v>
      </c>
      <c r="N144" s="24">
        <v>45051</v>
      </c>
      <c r="O144" s="24">
        <v>45417</v>
      </c>
      <c r="P144" s="17" t="s">
        <v>411</v>
      </c>
      <c r="Q144" s="25" t="s">
        <v>100</v>
      </c>
      <c r="R144" s="129" t="s">
        <v>100</v>
      </c>
      <c r="S144" s="129" t="s">
        <v>100</v>
      </c>
      <c r="T144" s="25" t="s">
        <v>454</v>
      </c>
      <c r="U144" s="25" t="s">
        <v>100</v>
      </c>
      <c r="V144" s="10" t="s">
        <v>100</v>
      </c>
      <c r="W144" s="10" t="s">
        <v>100</v>
      </c>
      <c r="X144" s="48" t="s">
        <v>100</v>
      </c>
      <c r="Y144" s="37" t="s">
        <v>100</v>
      </c>
      <c r="Z144" s="24" t="s">
        <v>100</v>
      </c>
      <c r="AA144" s="10" t="s">
        <v>100</v>
      </c>
      <c r="AB144" s="25" t="s">
        <v>100</v>
      </c>
      <c r="AC144" s="25" t="s">
        <v>100</v>
      </c>
      <c r="AD144" s="129">
        <v>0</v>
      </c>
      <c r="AE144" s="129">
        <v>0</v>
      </c>
      <c r="AF144" s="25" t="s">
        <v>100</v>
      </c>
      <c r="AG144" s="26" t="s">
        <v>100</v>
      </c>
      <c r="AH144" s="129">
        <v>0</v>
      </c>
      <c r="AI144" s="143">
        <f t="shared" si="1"/>
        <v>774000</v>
      </c>
      <c r="AJ144" s="148">
        <v>0</v>
      </c>
      <c r="AK144" s="148">
        <v>64500</v>
      </c>
      <c r="AL144" s="151">
        <f t="shared" ref="AL144:AL151" si="4">AJ144+AK144</f>
        <v>64500</v>
      </c>
      <c r="AM144" s="48" t="s">
        <v>100</v>
      </c>
      <c r="AN144" s="48" t="s">
        <v>100</v>
      </c>
      <c r="AO144" s="48" t="s">
        <v>100</v>
      </c>
      <c r="AP144" s="48" t="s">
        <v>100</v>
      </c>
      <c r="AQ144" s="48" t="s">
        <v>100</v>
      </c>
      <c r="AR144" s="48" t="s">
        <v>100</v>
      </c>
      <c r="AS144" s="48" t="s">
        <v>100</v>
      </c>
      <c r="AT144" s="48" t="s">
        <v>100</v>
      </c>
      <c r="AU144" s="48" t="s">
        <v>100</v>
      </c>
      <c r="AV144" s="48" t="s">
        <v>100</v>
      </c>
      <c r="AW144" s="48" t="s">
        <v>100</v>
      </c>
      <c r="AX144" s="48" t="s">
        <v>100</v>
      </c>
      <c r="AY144" s="48" t="s">
        <v>100</v>
      </c>
      <c r="AZ144" s="48" t="s">
        <v>100</v>
      </c>
      <c r="BA144" s="48" t="s">
        <v>100</v>
      </c>
      <c r="BB144" s="48" t="s">
        <v>100</v>
      </c>
      <c r="BC144" s="48" t="s">
        <v>100</v>
      </c>
      <c r="BD144" s="48" t="s">
        <v>100</v>
      </c>
      <c r="BE144" s="48" t="s">
        <v>100</v>
      </c>
      <c r="BF144" s="48" t="s">
        <v>100</v>
      </c>
      <c r="BG144" s="48" t="s">
        <v>100</v>
      </c>
      <c r="BH144" s="17" t="s">
        <v>100</v>
      </c>
    </row>
    <row r="145" spans="1:60" ht="25.5">
      <c r="A145" s="25">
        <v>53</v>
      </c>
      <c r="B145" s="25" t="s">
        <v>530</v>
      </c>
      <c r="C145" s="17" t="s">
        <v>524</v>
      </c>
      <c r="D145" s="25" t="s">
        <v>97</v>
      </c>
      <c r="E145" s="17" t="s">
        <v>205</v>
      </c>
      <c r="F145" s="101" t="s">
        <v>525</v>
      </c>
      <c r="G145" s="19">
        <v>13381</v>
      </c>
      <c r="H145" s="6" t="s">
        <v>526</v>
      </c>
      <c r="I145" s="110" t="s">
        <v>527</v>
      </c>
      <c r="J145" s="25" t="s">
        <v>528</v>
      </c>
      <c r="K145" s="24">
        <v>45006</v>
      </c>
      <c r="L145" s="122">
        <v>2475</v>
      </c>
      <c r="M145" s="19">
        <v>13502</v>
      </c>
      <c r="N145" s="24">
        <v>45006</v>
      </c>
      <c r="O145" s="24">
        <v>45191</v>
      </c>
      <c r="P145" s="17" t="s">
        <v>476</v>
      </c>
      <c r="Q145" s="25" t="s">
        <v>100</v>
      </c>
      <c r="R145" s="129" t="s">
        <v>100</v>
      </c>
      <c r="S145" s="129" t="s">
        <v>100</v>
      </c>
      <c r="T145" s="25" t="s">
        <v>454</v>
      </c>
      <c r="U145" s="25" t="s">
        <v>100</v>
      </c>
      <c r="V145" s="10" t="s">
        <v>100</v>
      </c>
      <c r="W145" s="10" t="s">
        <v>100</v>
      </c>
      <c r="X145" s="48" t="s">
        <v>100</v>
      </c>
      <c r="Y145" s="37" t="s">
        <v>100</v>
      </c>
      <c r="Z145" s="24" t="s">
        <v>100</v>
      </c>
      <c r="AA145" s="10" t="s">
        <v>100</v>
      </c>
      <c r="AB145" s="25" t="s">
        <v>100</v>
      </c>
      <c r="AC145" s="25" t="s">
        <v>100</v>
      </c>
      <c r="AD145" s="129">
        <v>0</v>
      </c>
      <c r="AE145" s="129">
        <v>0</v>
      </c>
      <c r="AF145" s="25" t="s">
        <v>100</v>
      </c>
      <c r="AG145" s="26" t="s">
        <v>100</v>
      </c>
      <c r="AH145" s="129">
        <v>0</v>
      </c>
      <c r="AI145" s="143">
        <f t="shared" si="1"/>
        <v>2475</v>
      </c>
      <c r="AJ145" s="148">
        <v>0</v>
      </c>
      <c r="AK145" s="148">
        <v>1006.5</v>
      </c>
      <c r="AL145" s="151">
        <f t="shared" si="4"/>
        <v>1006.5</v>
      </c>
      <c r="AM145" s="48" t="s">
        <v>100</v>
      </c>
      <c r="AN145" s="48" t="s">
        <v>100</v>
      </c>
      <c r="AO145" s="48" t="s">
        <v>100</v>
      </c>
      <c r="AP145" s="48" t="s">
        <v>100</v>
      </c>
      <c r="AQ145" s="48" t="s">
        <v>100</v>
      </c>
      <c r="AR145" s="48" t="s">
        <v>100</v>
      </c>
      <c r="AS145" s="48" t="s">
        <v>100</v>
      </c>
      <c r="AT145" s="48" t="s">
        <v>100</v>
      </c>
      <c r="AU145" s="48" t="s">
        <v>100</v>
      </c>
      <c r="AV145" s="48" t="s">
        <v>100</v>
      </c>
      <c r="AW145" s="48" t="s">
        <v>100</v>
      </c>
      <c r="AX145" s="48" t="s">
        <v>100</v>
      </c>
      <c r="AY145" s="48" t="s">
        <v>100</v>
      </c>
      <c r="AZ145" s="48" t="s">
        <v>100</v>
      </c>
      <c r="BA145" s="48" t="s">
        <v>100</v>
      </c>
      <c r="BB145" s="48" t="s">
        <v>100</v>
      </c>
      <c r="BC145" s="48" t="s">
        <v>100</v>
      </c>
      <c r="BD145" s="48" t="s">
        <v>100</v>
      </c>
      <c r="BE145" s="48" t="s">
        <v>100</v>
      </c>
      <c r="BF145" s="48" t="s">
        <v>100</v>
      </c>
      <c r="BG145" s="48" t="s">
        <v>100</v>
      </c>
      <c r="BH145" s="17" t="s">
        <v>100</v>
      </c>
    </row>
    <row r="146" spans="1:60" ht="25.5">
      <c r="A146" s="25">
        <v>54</v>
      </c>
      <c r="B146" s="25" t="s">
        <v>537</v>
      </c>
      <c r="C146" s="17" t="s">
        <v>506</v>
      </c>
      <c r="D146" s="25" t="s">
        <v>97</v>
      </c>
      <c r="E146" s="17" t="s">
        <v>205</v>
      </c>
      <c r="F146" s="101" t="s">
        <v>507</v>
      </c>
      <c r="G146" s="19">
        <v>13350</v>
      </c>
      <c r="H146" s="6" t="s">
        <v>538</v>
      </c>
      <c r="I146" s="110" t="s">
        <v>539</v>
      </c>
      <c r="J146" s="25" t="s">
        <v>540</v>
      </c>
      <c r="K146" s="24">
        <v>45040</v>
      </c>
      <c r="L146" s="122">
        <v>996617</v>
      </c>
      <c r="M146" s="19">
        <v>13519</v>
      </c>
      <c r="N146" s="24">
        <v>45040</v>
      </c>
      <c r="O146" s="24">
        <v>45407</v>
      </c>
      <c r="P146" s="17" t="s">
        <v>476</v>
      </c>
      <c r="Q146" s="25" t="s">
        <v>100</v>
      </c>
      <c r="R146" s="129" t="s">
        <v>100</v>
      </c>
      <c r="S146" s="129" t="s">
        <v>100</v>
      </c>
      <c r="T146" s="25" t="s">
        <v>541</v>
      </c>
      <c r="U146" s="25" t="s">
        <v>100</v>
      </c>
      <c r="V146" s="10" t="s">
        <v>100</v>
      </c>
      <c r="W146" s="10" t="s">
        <v>100</v>
      </c>
      <c r="X146" s="48" t="s">
        <v>100</v>
      </c>
      <c r="Y146" s="37" t="s">
        <v>100</v>
      </c>
      <c r="Z146" s="24" t="s">
        <v>100</v>
      </c>
      <c r="AA146" s="10" t="s">
        <v>100</v>
      </c>
      <c r="AB146" s="25" t="s">
        <v>100</v>
      </c>
      <c r="AC146" s="25" t="s">
        <v>100</v>
      </c>
      <c r="AD146" s="129">
        <v>0</v>
      </c>
      <c r="AE146" s="129">
        <v>0</v>
      </c>
      <c r="AF146" s="25" t="s">
        <v>100</v>
      </c>
      <c r="AG146" s="26" t="s">
        <v>100</v>
      </c>
      <c r="AH146" s="129">
        <v>0</v>
      </c>
      <c r="AI146" s="143">
        <f t="shared" ref="AI146:AI152" si="5">L146-AE146+AH146</f>
        <v>996617</v>
      </c>
      <c r="AJ146" s="148">
        <v>0</v>
      </c>
      <c r="AK146" s="148">
        <v>996617</v>
      </c>
      <c r="AL146" s="151">
        <f t="shared" si="4"/>
        <v>996617</v>
      </c>
      <c r="AM146" s="48" t="s">
        <v>100</v>
      </c>
      <c r="AN146" s="48" t="s">
        <v>100</v>
      </c>
      <c r="AO146" s="48" t="s">
        <v>100</v>
      </c>
      <c r="AP146" s="48" t="s">
        <v>100</v>
      </c>
      <c r="AQ146" s="48" t="s">
        <v>100</v>
      </c>
      <c r="AR146" s="48" t="s">
        <v>100</v>
      </c>
      <c r="AS146" s="48" t="s">
        <v>100</v>
      </c>
      <c r="AT146" s="48" t="s">
        <v>100</v>
      </c>
      <c r="AU146" s="48" t="s">
        <v>100</v>
      </c>
      <c r="AV146" s="48" t="s">
        <v>100</v>
      </c>
      <c r="AW146" s="48" t="s">
        <v>100</v>
      </c>
      <c r="AX146" s="48" t="s">
        <v>100</v>
      </c>
      <c r="AY146" s="48" t="s">
        <v>100</v>
      </c>
      <c r="AZ146" s="48" t="s">
        <v>100</v>
      </c>
      <c r="BA146" s="48" t="s">
        <v>100</v>
      </c>
      <c r="BB146" s="48" t="s">
        <v>100</v>
      </c>
      <c r="BC146" s="48" t="s">
        <v>100</v>
      </c>
      <c r="BD146" s="48" t="s">
        <v>100</v>
      </c>
      <c r="BE146" s="48" t="s">
        <v>100</v>
      </c>
      <c r="BF146" s="48" t="s">
        <v>100</v>
      </c>
      <c r="BG146" s="48" t="s">
        <v>100</v>
      </c>
      <c r="BH146" s="17" t="s">
        <v>100</v>
      </c>
    </row>
    <row r="147" spans="1:60" ht="25.5" customHeight="1">
      <c r="A147" s="25">
        <v>55</v>
      </c>
      <c r="B147" s="25" t="s">
        <v>543</v>
      </c>
      <c r="C147" s="17" t="s">
        <v>544</v>
      </c>
      <c r="D147" s="25" t="s">
        <v>97</v>
      </c>
      <c r="E147" s="17" t="s">
        <v>205</v>
      </c>
      <c r="F147" s="101" t="s">
        <v>545</v>
      </c>
      <c r="G147" s="19">
        <v>13218</v>
      </c>
      <c r="H147" s="6" t="s">
        <v>546</v>
      </c>
      <c r="I147" s="110" t="s">
        <v>547</v>
      </c>
      <c r="J147" s="25" t="s">
        <v>548</v>
      </c>
      <c r="K147" s="24">
        <v>44627</v>
      </c>
      <c r="L147" s="122">
        <v>279166.67</v>
      </c>
      <c r="M147" s="19">
        <v>13243</v>
      </c>
      <c r="N147" s="24">
        <v>44627</v>
      </c>
      <c r="O147" s="24">
        <v>44992</v>
      </c>
      <c r="P147" s="17" t="s">
        <v>476</v>
      </c>
      <c r="Q147" s="25" t="s">
        <v>100</v>
      </c>
      <c r="R147" s="129" t="s">
        <v>100</v>
      </c>
      <c r="S147" s="129" t="s">
        <v>100</v>
      </c>
      <c r="T147" s="25" t="s">
        <v>454</v>
      </c>
      <c r="U147" s="25" t="s">
        <v>100</v>
      </c>
      <c r="V147" s="10" t="s">
        <v>101</v>
      </c>
      <c r="W147" s="10">
        <v>44992</v>
      </c>
      <c r="X147" s="35">
        <v>13488</v>
      </c>
      <c r="Y147" s="37" t="s">
        <v>549</v>
      </c>
      <c r="Z147" s="24">
        <v>44992</v>
      </c>
      <c r="AA147" s="10">
        <v>45358</v>
      </c>
      <c r="AB147" s="25" t="s">
        <v>100</v>
      </c>
      <c r="AC147" s="25" t="s">
        <v>100</v>
      </c>
      <c r="AD147" s="129">
        <v>0</v>
      </c>
      <c r="AE147" s="129">
        <v>0</v>
      </c>
      <c r="AF147" s="25" t="s">
        <v>100</v>
      </c>
      <c r="AG147" s="26" t="s">
        <v>100</v>
      </c>
      <c r="AH147" s="129">
        <v>0</v>
      </c>
      <c r="AI147" s="143">
        <f t="shared" si="5"/>
        <v>279166.67</v>
      </c>
      <c r="AJ147" s="148">
        <v>0</v>
      </c>
      <c r="AK147" s="148">
        <v>40826.339999999997</v>
      </c>
      <c r="AL147" s="151">
        <f t="shared" si="4"/>
        <v>40826.339999999997</v>
      </c>
      <c r="AM147" s="48" t="s">
        <v>100</v>
      </c>
      <c r="AN147" s="48" t="s">
        <v>100</v>
      </c>
      <c r="AO147" s="48" t="s">
        <v>100</v>
      </c>
      <c r="AP147" s="48" t="s">
        <v>100</v>
      </c>
      <c r="AQ147" s="48" t="s">
        <v>100</v>
      </c>
      <c r="AR147" s="48" t="s">
        <v>100</v>
      </c>
      <c r="AS147" s="48" t="s">
        <v>100</v>
      </c>
      <c r="AT147" s="48" t="s">
        <v>100</v>
      </c>
      <c r="AU147" s="48" t="s">
        <v>100</v>
      </c>
      <c r="AV147" s="48" t="s">
        <v>100</v>
      </c>
      <c r="AW147" s="48" t="s">
        <v>100</v>
      </c>
      <c r="AX147" s="48" t="s">
        <v>100</v>
      </c>
      <c r="AY147" s="48" t="s">
        <v>100</v>
      </c>
      <c r="AZ147" s="48" t="s">
        <v>100</v>
      </c>
      <c r="BA147" s="48" t="s">
        <v>100</v>
      </c>
      <c r="BB147" s="48" t="s">
        <v>100</v>
      </c>
      <c r="BC147" s="48" t="s">
        <v>100</v>
      </c>
      <c r="BD147" s="48" t="s">
        <v>100</v>
      </c>
      <c r="BE147" s="48" t="s">
        <v>100</v>
      </c>
      <c r="BF147" s="48" t="s">
        <v>100</v>
      </c>
      <c r="BG147" s="48" t="s">
        <v>100</v>
      </c>
      <c r="BH147" s="17" t="s">
        <v>100</v>
      </c>
    </row>
    <row r="148" spans="1:60" ht="25.5">
      <c r="A148" s="25">
        <v>56</v>
      </c>
      <c r="B148" s="25" t="s">
        <v>550</v>
      </c>
      <c r="C148" s="17" t="s">
        <v>524</v>
      </c>
      <c r="D148" s="25" t="s">
        <v>97</v>
      </c>
      <c r="E148" s="17" t="s">
        <v>205</v>
      </c>
      <c r="F148" s="101" t="s">
        <v>525</v>
      </c>
      <c r="G148" s="19">
        <v>13381</v>
      </c>
      <c r="H148" s="6" t="s">
        <v>551</v>
      </c>
      <c r="I148" s="110" t="s">
        <v>552</v>
      </c>
      <c r="J148" s="25" t="s">
        <v>553</v>
      </c>
      <c r="K148" s="24">
        <v>45006</v>
      </c>
      <c r="L148" s="122">
        <v>4075</v>
      </c>
      <c r="M148" s="19">
        <v>13502</v>
      </c>
      <c r="N148" s="24">
        <v>45006</v>
      </c>
      <c r="O148" s="24">
        <v>45191</v>
      </c>
      <c r="P148" s="17" t="s">
        <v>476</v>
      </c>
      <c r="Q148" s="25" t="s">
        <v>100</v>
      </c>
      <c r="R148" s="129" t="s">
        <v>100</v>
      </c>
      <c r="S148" s="129" t="s">
        <v>100</v>
      </c>
      <c r="T148" s="25" t="s">
        <v>454</v>
      </c>
      <c r="U148" s="25" t="s">
        <v>100</v>
      </c>
      <c r="V148" s="10" t="s">
        <v>100</v>
      </c>
      <c r="W148" s="10" t="s">
        <v>100</v>
      </c>
      <c r="X148" s="48" t="s">
        <v>100</v>
      </c>
      <c r="Y148" s="37" t="s">
        <v>100</v>
      </c>
      <c r="Z148" s="24" t="s">
        <v>100</v>
      </c>
      <c r="AA148" s="10" t="s">
        <v>100</v>
      </c>
      <c r="AB148" s="25" t="s">
        <v>100</v>
      </c>
      <c r="AC148" s="25" t="s">
        <v>100</v>
      </c>
      <c r="AD148" s="129">
        <v>0</v>
      </c>
      <c r="AE148" s="129">
        <v>0</v>
      </c>
      <c r="AF148" s="25" t="s">
        <v>100</v>
      </c>
      <c r="AG148" s="26" t="s">
        <v>100</v>
      </c>
      <c r="AH148" s="129">
        <v>0</v>
      </c>
      <c r="AI148" s="143">
        <f t="shared" si="5"/>
        <v>4075</v>
      </c>
      <c r="AJ148" s="148">
        <v>0</v>
      </c>
      <c r="AK148" s="148">
        <v>3211.5</v>
      </c>
      <c r="AL148" s="151">
        <f t="shared" si="4"/>
        <v>3211.5</v>
      </c>
      <c r="AM148" s="48" t="s">
        <v>100</v>
      </c>
      <c r="AN148" s="48" t="s">
        <v>100</v>
      </c>
      <c r="AO148" s="48" t="s">
        <v>100</v>
      </c>
      <c r="AP148" s="48" t="s">
        <v>100</v>
      </c>
      <c r="AQ148" s="48" t="s">
        <v>100</v>
      </c>
      <c r="AR148" s="48" t="s">
        <v>100</v>
      </c>
      <c r="AS148" s="48" t="s">
        <v>100</v>
      </c>
      <c r="AT148" s="48" t="s">
        <v>100</v>
      </c>
      <c r="AU148" s="48" t="s">
        <v>100</v>
      </c>
      <c r="AV148" s="48" t="s">
        <v>100</v>
      </c>
      <c r="AW148" s="48" t="s">
        <v>100</v>
      </c>
      <c r="AX148" s="48" t="s">
        <v>100</v>
      </c>
      <c r="AY148" s="48" t="s">
        <v>100</v>
      </c>
      <c r="AZ148" s="48" t="s">
        <v>100</v>
      </c>
      <c r="BA148" s="48" t="s">
        <v>100</v>
      </c>
      <c r="BB148" s="48" t="s">
        <v>100</v>
      </c>
      <c r="BC148" s="48" t="s">
        <v>100</v>
      </c>
      <c r="BD148" s="48" t="s">
        <v>100</v>
      </c>
      <c r="BE148" s="48" t="s">
        <v>100</v>
      </c>
      <c r="BF148" s="48" t="s">
        <v>100</v>
      </c>
      <c r="BG148" s="48" t="s">
        <v>100</v>
      </c>
      <c r="BH148" s="17" t="s">
        <v>100</v>
      </c>
    </row>
    <row r="149" spans="1:60" ht="25.5">
      <c r="A149" s="25">
        <v>57</v>
      </c>
      <c r="B149" s="25" t="s">
        <v>554</v>
      </c>
      <c r="C149" s="17" t="s">
        <v>524</v>
      </c>
      <c r="D149" s="25" t="s">
        <v>97</v>
      </c>
      <c r="E149" s="17" t="s">
        <v>205</v>
      </c>
      <c r="F149" s="101" t="s">
        <v>525</v>
      </c>
      <c r="G149" s="19">
        <v>13381</v>
      </c>
      <c r="H149" s="6" t="s">
        <v>555</v>
      </c>
      <c r="I149" s="110" t="s">
        <v>556</v>
      </c>
      <c r="J149" s="25" t="s">
        <v>557</v>
      </c>
      <c r="K149" s="24">
        <v>45006</v>
      </c>
      <c r="L149" s="122">
        <v>26019.75</v>
      </c>
      <c r="M149" s="19">
        <v>13502</v>
      </c>
      <c r="N149" s="24">
        <v>45006</v>
      </c>
      <c r="O149" s="24">
        <v>45191</v>
      </c>
      <c r="P149" s="17" t="s">
        <v>476</v>
      </c>
      <c r="Q149" s="25" t="s">
        <v>100</v>
      </c>
      <c r="R149" s="129" t="s">
        <v>100</v>
      </c>
      <c r="S149" s="129" t="s">
        <v>100</v>
      </c>
      <c r="T149" s="25" t="s">
        <v>454</v>
      </c>
      <c r="U149" s="25" t="s">
        <v>100</v>
      </c>
      <c r="V149" s="10" t="s">
        <v>100</v>
      </c>
      <c r="W149" s="10" t="s">
        <v>100</v>
      </c>
      <c r="X149" s="48" t="s">
        <v>100</v>
      </c>
      <c r="Y149" s="37" t="s">
        <v>100</v>
      </c>
      <c r="Z149" s="24" t="s">
        <v>100</v>
      </c>
      <c r="AA149" s="10" t="s">
        <v>100</v>
      </c>
      <c r="AB149" s="25" t="s">
        <v>100</v>
      </c>
      <c r="AC149" s="25" t="s">
        <v>100</v>
      </c>
      <c r="AD149" s="129">
        <v>0</v>
      </c>
      <c r="AE149" s="129">
        <v>0</v>
      </c>
      <c r="AF149" s="25" t="s">
        <v>100</v>
      </c>
      <c r="AG149" s="26" t="s">
        <v>100</v>
      </c>
      <c r="AH149" s="129">
        <v>0</v>
      </c>
      <c r="AI149" s="143">
        <f t="shared" si="5"/>
        <v>26019.75</v>
      </c>
      <c r="AJ149" s="148">
        <v>0</v>
      </c>
      <c r="AK149" s="148">
        <v>2675</v>
      </c>
      <c r="AL149" s="151">
        <f t="shared" si="4"/>
        <v>2675</v>
      </c>
      <c r="AM149" s="48" t="s">
        <v>100</v>
      </c>
      <c r="AN149" s="48" t="s">
        <v>100</v>
      </c>
      <c r="AO149" s="48" t="s">
        <v>100</v>
      </c>
      <c r="AP149" s="48" t="s">
        <v>100</v>
      </c>
      <c r="AQ149" s="48" t="s">
        <v>100</v>
      </c>
      <c r="AR149" s="48" t="s">
        <v>100</v>
      </c>
      <c r="AS149" s="48" t="s">
        <v>100</v>
      </c>
      <c r="AT149" s="48" t="s">
        <v>100</v>
      </c>
      <c r="AU149" s="48" t="s">
        <v>100</v>
      </c>
      <c r="AV149" s="48" t="s">
        <v>100</v>
      </c>
      <c r="AW149" s="48" t="s">
        <v>100</v>
      </c>
      <c r="AX149" s="48" t="s">
        <v>100</v>
      </c>
      <c r="AY149" s="48" t="s">
        <v>100</v>
      </c>
      <c r="AZ149" s="48" t="s">
        <v>100</v>
      </c>
      <c r="BA149" s="48" t="s">
        <v>100</v>
      </c>
      <c r="BB149" s="48" t="s">
        <v>100</v>
      </c>
      <c r="BC149" s="48" t="s">
        <v>100</v>
      </c>
      <c r="BD149" s="48" t="s">
        <v>100</v>
      </c>
      <c r="BE149" s="48" t="s">
        <v>100</v>
      </c>
      <c r="BF149" s="48" t="s">
        <v>100</v>
      </c>
      <c r="BG149" s="48" t="s">
        <v>100</v>
      </c>
      <c r="BH149" s="17" t="s">
        <v>100</v>
      </c>
    </row>
    <row r="150" spans="1:60" ht="25.5">
      <c r="A150" s="25">
        <v>58</v>
      </c>
      <c r="B150" s="25" t="s">
        <v>587</v>
      </c>
      <c r="C150" s="17" t="s">
        <v>570</v>
      </c>
      <c r="D150" s="25" t="s">
        <v>141</v>
      </c>
      <c r="E150" s="17" t="s">
        <v>205</v>
      </c>
      <c r="F150" s="101" t="s">
        <v>571</v>
      </c>
      <c r="G150" s="19">
        <v>13363</v>
      </c>
      <c r="H150" s="6" t="s">
        <v>581</v>
      </c>
      <c r="I150" s="110" t="s">
        <v>577</v>
      </c>
      <c r="J150" s="25" t="s">
        <v>582</v>
      </c>
      <c r="K150" s="24">
        <v>45030</v>
      </c>
      <c r="L150" s="122">
        <v>150000</v>
      </c>
      <c r="M150" s="19" t="s">
        <v>583</v>
      </c>
      <c r="N150" s="24">
        <v>45031</v>
      </c>
      <c r="O150" s="24">
        <v>45397</v>
      </c>
      <c r="P150" s="17" t="s">
        <v>476</v>
      </c>
      <c r="Q150" s="25" t="s">
        <v>100</v>
      </c>
      <c r="R150" s="129" t="s">
        <v>100</v>
      </c>
      <c r="S150" s="129" t="s">
        <v>100</v>
      </c>
      <c r="T150" s="25" t="s">
        <v>454</v>
      </c>
      <c r="U150" s="25" t="s">
        <v>100</v>
      </c>
      <c r="V150" s="10" t="s">
        <v>100</v>
      </c>
      <c r="W150" s="10" t="s">
        <v>100</v>
      </c>
      <c r="X150" s="48" t="s">
        <v>100</v>
      </c>
      <c r="Y150" s="37" t="s">
        <v>100</v>
      </c>
      <c r="Z150" s="24" t="s">
        <v>100</v>
      </c>
      <c r="AA150" s="10" t="s">
        <v>100</v>
      </c>
      <c r="AB150" s="25" t="s">
        <v>100</v>
      </c>
      <c r="AC150" s="25" t="s">
        <v>100</v>
      </c>
      <c r="AD150" s="129">
        <v>0</v>
      </c>
      <c r="AE150" s="129">
        <v>0</v>
      </c>
      <c r="AF150" s="25" t="s">
        <v>100</v>
      </c>
      <c r="AG150" s="26" t="s">
        <v>100</v>
      </c>
      <c r="AH150" s="129">
        <v>0</v>
      </c>
      <c r="AI150" s="143">
        <f t="shared" si="5"/>
        <v>150000</v>
      </c>
      <c r="AJ150" s="148">
        <v>0</v>
      </c>
      <c r="AK150" s="148">
        <v>27245.1</v>
      </c>
      <c r="AL150" s="151">
        <f t="shared" ref="AL150" si="6">AJ150+AK150</f>
        <v>27245.1</v>
      </c>
      <c r="AM150" s="48" t="s">
        <v>584</v>
      </c>
      <c r="AN150" s="48" t="s">
        <v>586</v>
      </c>
      <c r="AO150" s="48" t="s">
        <v>585</v>
      </c>
      <c r="AP150" s="48" t="s">
        <v>586</v>
      </c>
      <c r="AQ150" s="48" t="s">
        <v>100</v>
      </c>
      <c r="AR150" s="48" t="s">
        <v>100</v>
      </c>
      <c r="AS150" s="48" t="s">
        <v>100</v>
      </c>
      <c r="AT150" s="48" t="s">
        <v>100</v>
      </c>
      <c r="AU150" s="48" t="s">
        <v>100</v>
      </c>
      <c r="AV150" s="48" t="s">
        <v>100</v>
      </c>
      <c r="AW150" s="48" t="s">
        <v>100</v>
      </c>
      <c r="AX150" s="48" t="s">
        <v>100</v>
      </c>
      <c r="AY150" s="48" t="s">
        <v>100</v>
      </c>
      <c r="AZ150" s="48" t="s">
        <v>100</v>
      </c>
      <c r="BA150" s="48" t="s">
        <v>100</v>
      </c>
      <c r="BB150" s="48" t="s">
        <v>100</v>
      </c>
      <c r="BC150" s="48" t="s">
        <v>100</v>
      </c>
      <c r="BD150" s="48" t="s">
        <v>100</v>
      </c>
      <c r="BE150" s="48" t="s">
        <v>100</v>
      </c>
      <c r="BF150" s="48" t="s">
        <v>100</v>
      </c>
      <c r="BG150" s="48" t="s">
        <v>100</v>
      </c>
      <c r="BH150" s="17" t="s">
        <v>100</v>
      </c>
    </row>
    <row r="151" spans="1:60" ht="25.5">
      <c r="A151" s="25">
        <v>59</v>
      </c>
      <c r="B151" s="25" t="s">
        <v>572</v>
      </c>
      <c r="C151" s="17" t="s">
        <v>573</v>
      </c>
      <c r="D151" s="25" t="s">
        <v>141</v>
      </c>
      <c r="E151" s="17" t="s">
        <v>205</v>
      </c>
      <c r="F151" s="101" t="s">
        <v>574</v>
      </c>
      <c r="G151" s="19">
        <v>13265</v>
      </c>
      <c r="H151" s="6" t="s">
        <v>575</v>
      </c>
      <c r="I151" s="110" t="s">
        <v>576</v>
      </c>
      <c r="J151" s="25" t="s">
        <v>578</v>
      </c>
      <c r="K151" s="24">
        <v>45054</v>
      </c>
      <c r="L151" s="122">
        <v>700000</v>
      </c>
      <c r="M151" s="19">
        <v>13529</v>
      </c>
      <c r="N151" s="24">
        <v>45054</v>
      </c>
      <c r="O151" s="24">
        <v>45421</v>
      </c>
      <c r="P151" s="17" t="s">
        <v>411</v>
      </c>
      <c r="Q151" s="25" t="s">
        <v>100</v>
      </c>
      <c r="R151" s="129" t="s">
        <v>100</v>
      </c>
      <c r="S151" s="129" t="s">
        <v>100</v>
      </c>
      <c r="T151" s="25" t="s">
        <v>454</v>
      </c>
      <c r="U151" s="25" t="s">
        <v>100</v>
      </c>
      <c r="V151" s="10" t="s">
        <v>100</v>
      </c>
      <c r="W151" s="10" t="s">
        <v>100</v>
      </c>
      <c r="X151" s="10" t="s">
        <v>100</v>
      </c>
      <c r="Y151" s="37" t="s">
        <v>100</v>
      </c>
      <c r="Z151" s="10" t="s">
        <v>100</v>
      </c>
      <c r="AA151" s="10" t="s">
        <v>100</v>
      </c>
      <c r="AB151" s="10" t="s">
        <v>100</v>
      </c>
      <c r="AC151" s="10" t="s">
        <v>100</v>
      </c>
      <c r="AD151" s="129">
        <v>0</v>
      </c>
      <c r="AE151" s="129">
        <v>0</v>
      </c>
      <c r="AF151" s="25" t="s">
        <v>100</v>
      </c>
      <c r="AG151" s="26" t="s">
        <v>100</v>
      </c>
      <c r="AH151" s="129">
        <v>0</v>
      </c>
      <c r="AI151" s="143">
        <f t="shared" si="5"/>
        <v>700000</v>
      </c>
      <c r="AJ151" s="148">
        <v>0</v>
      </c>
      <c r="AK151" s="148">
        <v>36495.07</v>
      </c>
      <c r="AL151" s="151">
        <f t="shared" si="4"/>
        <v>36495.07</v>
      </c>
      <c r="AM151" s="48" t="s">
        <v>579</v>
      </c>
      <c r="AN151" s="48" t="s">
        <v>580</v>
      </c>
      <c r="AO151" s="48" t="s">
        <v>568</v>
      </c>
      <c r="AP151" s="48" t="s">
        <v>580</v>
      </c>
      <c r="AQ151" s="48" t="s">
        <v>100</v>
      </c>
      <c r="AR151" s="48" t="s">
        <v>100</v>
      </c>
      <c r="AS151" s="48" t="s">
        <v>100</v>
      </c>
      <c r="AT151" s="48" t="s">
        <v>100</v>
      </c>
      <c r="AU151" s="48" t="s">
        <v>100</v>
      </c>
      <c r="AV151" s="48" t="s">
        <v>100</v>
      </c>
      <c r="AW151" s="48" t="s">
        <v>100</v>
      </c>
      <c r="AX151" s="48" t="s">
        <v>100</v>
      </c>
      <c r="AY151" s="48" t="s">
        <v>100</v>
      </c>
      <c r="AZ151" s="48" t="s">
        <v>100</v>
      </c>
      <c r="BA151" s="48" t="s">
        <v>100</v>
      </c>
      <c r="BB151" s="48" t="s">
        <v>100</v>
      </c>
      <c r="BC151" s="48" t="s">
        <v>100</v>
      </c>
      <c r="BD151" s="48" t="s">
        <v>100</v>
      </c>
      <c r="BE151" s="48" t="s">
        <v>100</v>
      </c>
      <c r="BF151" s="48" t="s">
        <v>100</v>
      </c>
      <c r="BG151" s="48" t="s">
        <v>100</v>
      </c>
      <c r="BH151" s="17" t="s">
        <v>100</v>
      </c>
    </row>
    <row r="152" spans="1:60" ht="26.25" thickBot="1">
      <c r="A152" s="29">
        <v>60</v>
      </c>
      <c r="B152" s="29" t="s">
        <v>588</v>
      </c>
      <c r="C152" s="36" t="s">
        <v>589</v>
      </c>
      <c r="D152" s="29" t="s">
        <v>471</v>
      </c>
      <c r="E152" s="36" t="s">
        <v>99</v>
      </c>
      <c r="F152" s="103" t="s">
        <v>590</v>
      </c>
      <c r="G152" s="27">
        <v>13493</v>
      </c>
      <c r="H152" s="7" t="s">
        <v>591</v>
      </c>
      <c r="I152" s="111" t="s">
        <v>569</v>
      </c>
      <c r="J152" s="29" t="s">
        <v>592</v>
      </c>
      <c r="K152" s="28">
        <v>45002</v>
      </c>
      <c r="L152" s="123">
        <v>199.75</v>
      </c>
      <c r="M152" s="27">
        <v>13512</v>
      </c>
      <c r="N152" s="28">
        <v>45002</v>
      </c>
      <c r="O152" s="28">
        <v>45187</v>
      </c>
      <c r="P152" s="36" t="s">
        <v>409</v>
      </c>
      <c r="Q152" s="29" t="s">
        <v>100</v>
      </c>
      <c r="R152" s="130" t="s">
        <v>100</v>
      </c>
      <c r="S152" s="130" t="s">
        <v>100</v>
      </c>
      <c r="T152" s="29" t="s">
        <v>454</v>
      </c>
      <c r="U152" s="29" t="s">
        <v>100</v>
      </c>
      <c r="V152" s="20" t="s">
        <v>100</v>
      </c>
      <c r="W152" s="20" t="s">
        <v>100</v>
      </c>
      <c r="X152" s="20" t="s">
        <v>100</v>
      </c>
      <c r="Y152" s="134" t="s">
        <v>100</v>
      </c>
      <c r="Z152" s="20" t="s">
        <v>100</v>
      </c>
      <c r="AA152" s="20" t="s">
        <v>100</v>
      </c>
      <c r="AB152" s="20" t="s">
        <v>100</v>
      </c>
      <c r="AC152" s="20" t="s">
        <v>100</v>
      </c>
      <c r="AD152" s="130">
        <v>0</v>
      </c>
      <c r="AE152" s="130">
        <v>0</v>
      </c>
      <c r="AF152" s="29" t="s">
        <v>100</v>
      </c>
      <c r="AG152" s="30" t="s">
        <v>100</v>
      </c>
      <c r="AH152" s="130">
        <v>0</v>
      </c>
      <c r="AI152" s="143">
        <f t="shared" si="5"/>
        <v>199.75</v>
      </c>
      <c r="AJ152" s="152">
        <v>0</v>
      </c>
      <c r="AK152" s="152">
        <v>199.75</v>
      </c>
      <c r="AL152" s="153">
        <f t="shared" ref="AL152" si="7">AJ152+AK152</f>
        <v>199.75</v>
      </c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36"/>
    </row>
    <row r="153" spans="1:60" ht="13.5" thickBot="1">
      <c r="A153" s="56" t="s">
        <v>567</v>
      </c>
      <c r="B153" s="57"/>
      <c r="C153" s="57"/>
      <c r="D153" s="57"/>
      <c r="E153" s="58"/>
      <c r="F153" s="104"/>
      <c r="G153" s="60"/>
      <c r="H153" s="39"/>
      <c r="I153" s="112"/>
      <c r="J153" s="39"/>
      <c r="K153" s="61"/>
      <c r="L153" s="124">
        <f>SUM(L16:L152)</f>
        <v>11896454.030000001</v>
      </c>
      <c r="M153" s="60"/>
      <c r="N153" s="61"/>
      <c r="O153" s="61"/>
      <c r="P153" s="59"/>
      <c r="Q153" s="39"/>
      <c r="R153" s="124"/>
      <c r="S153" s="124"/>
      <c r="T153" s="39"/>
      <c r="U153" s="39"/>
      <c r="V153" s="62"/>
      <c r="W153" s="62"/>
      <c r="X153" s="63"/>
      <c r="Y153" s="135"/>
      <c r="Z153" s="61"/>
      <c r="AA153" s="62"/>
      <c r="AB153" s="39"/>
      <c r="AC153" s="39"/>
      <c r="AD153" s="138">
        <f>SUM(AD16:AD152)</f>
        <v>412591.24</v>
      </c>
      <c r="AE153" s="138">
        <f>SUM(AE16:AE135)</f>
        <v>0</v>
      </c>
      <c r="AF153" s="39"/>
      <c r="AG153" s="64"/>
      <c r="AH153" s="138">
        <f>SUM(AH16:AH152)</f>
        <v>64418.27</v>
      </c>
      <c r="AI153" s="138">
        <f>SUM(AI16:AI152)</f>
        <v>11960872.300000001</v>
      </c>
      <c r="AJ153" s="138">
        <f>SUM(AJ16:AJ152)</f>
        <v>16874308.66</v>
      </c>
      <c r="AK153" s="138">
        <f>SUM(AK16:AK152)</f>
        <v>6500375.7799999993</v>
      </c>
      <c r="AL153" s="138">
        <f>SUM(AL16:AL152)</f>
        <v>23374684.439999998</v>
      </c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5"/>
    </row>
    <row r="154" spans="1:60">
      <c r="A154" s="1"/>
      <c r="AI154" s="131"/>
      <c r="AL154" s="155"/>
      <c r="AS154" s="1"/>
      <c r="AT154" s="1"/>
      <c r="AU154" s="1"/>
      <c r="AV154" s="1"/>
    </row>
    <row r="155" spans="1:60" s="53" customFormat="1" ht="15">
      <c r="A155" s="52" t="s">
        <v>593</v>
      </c>
      <c r="F155" s="105"/>
      <c r="G155" s="54"/>
      <c r="H155" s="52"/>
      <c r="I155" s="105"/>
      <c r="L155" s="54"/>
      <c r="R155" s="54"/>
      <c r="S155" s="54"/>
      <c r="W155" s="54"/>
      <c r="X155" s="54"/>
      <c r="AC155" s="54"/>
      <c r="AD155" s="54"/>
      <c r="AE155" s="54"/>
      <c r="AH155" s="54"/>
      <c r="AI155" s="54"/>
      <c r="AJ155" s="54"/>
      <c r="AK155" s="54"/>
      <c r="AL155" s="54"/>
    </row>
    <row r="156" spans="1:60" s="53" customFormat="1" ht="15">
      <c r="A156" s="52" t="s">
        <v>594</v>
      </c>
      <c r="F156" s="105"/>
      <c r="G156" s="54"/>
      <c r="H156" s="52"/>
      <c r="I156" s="105"/>
      <c r="L156" s="54"/>
      <c r="R156" s="54"/>
      <c r="S156" s="54"/>
      <c r="W156" s="54"/>
      <c r="X156" s="54"/>
      <c r="AC156" s="54"/>
      <c r="AD156" s="54"/>
      <c r="AE156" s="54"/>
      <c r="AH156" s="54"/>
      <c r="AI156" s="54"/>
      <c r="AJ156" s="54"/>
      <c r="AK156" s="54"/>
      <c r="AL156" s="54"/>
    </row>
    <row r="157" spans="1:60" s="53" customFormat="1" ht="15">
      <c r="A157" s="52" t="s">
        <v>595</v>
      </c>
      <c r="F157" s="105"/>
      <c r="G157" s="54"/>
      <c r="H157" s="52"/>
      <c r="I157" s="105"/>
      <c r="L157" s="54"/>
      <c r="R157" s="54"/>
      <c r="S157" s="54"/>
      <c r="W157" s="54"/>
      <c r="X157" s="54"/>
      <c r="AC157" s="54"/>
      <c r="AD157" s="54"/>
      <c r="AE157" s="54"/>
      <c r="AH157" s="54"/>
      <c r="AI157" s="54"/>
      <c r="AJ157" s="54"/>
      <c r="AK157" s="54"/>
      <c r="AL157" s="54"/>
    </row>
    <row r="158" spans="1:60">
      <c r="A158" s="1"/>
      <c r="AI158" s="131"/>
      <c r="AL158" s="155"/>
      <c r="AS158" s="1"/>
      <c r="AT158" s="1"/>
      <c r="AU158" s="1"/>
      <c r="AV158" s="1"/>
    </row>
    <row r="159" spans="1:60">
      <c r="A159" s="1"/>
      <c r="AI159" s="131"/>
      <c r="AL159" s="155"/>
      <c r="AS159" s="1"/>
      <c r="AT159" s="1"/>
      <c r="AU159" s="1"/>
      <c r="AV159" s="1"/>
    </row>
    <row r="160" spans="1:60">
      <c r="A160" s="1"/>
      <c r="AI160" s="131"/>
      <c r="AL160" s="155"/>
      <c r="AS160" s="1"/>
      <c r="AT160" s="1"/>
      <c r="AU160" s="1"/>
      <c r="AV160" s="1"/>
    </row>
    <row r="161" spans="1:48">
      <c r="A161" s="1"/>
      <c r="AI161" s="131"/>
      <c r="AL161" s="155"/>
      <c r="AS161" s="1"/>
      <c r="AT161" s="1"/>
      <c r="AU161" s="1"/>
      <c r="AV161" s="1"/>
    </row>
    <row r="162" spans="1:48">
      <c r="A162" s="1"/>
      <c r="AI162" s="131"/>
      <c r="AL162" s="155"/>
      <c r="AS162" s="1"/>
      <c r="AT162" s="1"/>
      <c r="AU162" s="1"/>
      <c r="AV162" s="1"/>
    </row>
    <row r="163" spans="1:48">
      <c r="A163" s="1"/>
      <c r="AI163" s="131"/>
      <c r="AL163" s="155"/>
      <c r="AS163" s="1"/>
      <c r="AT163" s="1"/>
      <c r="AU163" s="1"/>
      <c r="AV163" s="1"/>
    </row>
    <row r="164" spans="1:48">
      <c r="A164" s="1"/>
      <c r="AI164" s="131"/>
      <c r="AL164" s="155"/>
      <c r="AS164" s="1"/>
      <c r="AT164" s="1"/>
      <c r="AU164" s="1"/>
      <c r="AV164" s="1"/>
    </row>
    <row r="165" spans="1:48">
      <c r="A165" s="1"/>
      <c r="AI165" s="131"/>
      <c r="AL165" s="155"/>
      <c r="AS165" s="1"/>
      <c r="AT165" s="1"/>
      <c r="AU165" s="1"/>
      <c r="AV165" s="1"/>
    </row>
    <row r="166" spans="1:48">
      <c r="A166" s="1"/>
      <c r="AI166" s="131"/>
      <c r="AL166" s="155"/>
      <c r="AS166" s="1"/>
      <c r="AT166" s="1"/>
      <c r="AU166" s="1"/>
      <c r="AV166" s="1"/>
    </row>
    <row r="167" spans="1:48">
      <c r="A167" s="1"/>
      <c r="AI167" s="131"/>
      <c r="AL167" s="155"/>
      <c r="AS167" s="1"/>
      <c r="AT167" s="1"/>
      <c r="AU167" s="1"/>
      <c r="AV167" s="1"/>
    </row>
    <row r="168" spans="1:48">
      <c r="A168" s="1"/>
      <c r="AI168" s="131"/>
      <c r="AL168" s="155"/>
      <c r="AS168" s="1"/>
      <c r="AT168" s="1"/>
      <c r="AU168" s="1"/>
      <c r="AV168" s="1"/>
    </row>
    <row r="169" spans="1:48">
      <c r="A169" s="1"/>
      <c r="AI169" s="131"/>
      <c r="AL169" s="155"/>
      <c r="AS169" s="1"/>
      <c r="AT169" s="1"/>
      <c r="AU169" s="1"/>
      <c r="AV169" s="1"/>
    </row>
    <row r="170" spans="1:48">
      <c r="A170" s="1"/>
      <c r="AI170" s="131"/>
      <c r="AL170" s="155"/>
      <c r="AS170" s="1"/>
      <c r="AT170" s="1"/>
      <c r="AU170" s="1"/>
      <c r="AV170" s="1"/>
    </row>
    <row r="171" spans="1:48">
      <c r="A171" s="1"/>
      <c r="AI171" s="131"/>
      <c r="AL171" s="155"/>
      <c r="AS171" s="1"/>
      <c r="AT171" s="1"/>
      <c r="AU171" s="1"/>
      <c r="AV171" s="1"/>
    </row>
    <row r="172" spans="1:48">
      <c r="A172" s="1"/>
      <c r="AI172" s="131"/>
      <c r="AL172" s="155"/>
      <c r="AS172" s="1"/>
      <c r="AT172" s="1"/>
      <c r="AU172" s="1"/>
      <c r="AV172" s="1"/>
    </row>
    <row r="173" spans="1:48">
      <c r="A173" s="1"/>
      <c r="AI173" s="131"/>
      <c r="AL173" s="155"/>
      <c r="AS173" s="1"/>
      <c r="AT173" s="1"/>
      <c r="AU173" s="1"/>
      <c r="AV173" s="1"/>
    </row>
    <row r="174" spans="1:48">
      <c r="A174" s="1"/>
      <c r="AI174" s="131"/>
      <c r="AL174" s="155"/>
      <c r="AS174" s="1"/>
      <c r="AT174" s="1"/>
      <c r="AU174" s="1"/>
      <c r="AV174" s="1"/>
    </row>
    <row r="175" spans="1:48">
      <c r="A175" s="1"/>
      <c r="AI175" s="131"/>
      <c r="AL175" s="155"/>
      <c r="AS175" s="1"/>
      <c r="AT175" s="1"/>
      <c r="AU175" s="1"/>
      <c r="AV175" s="1"/>
    </row>
    <row r="176" spans="1:48">
      <c r="A176" s="1"/>
      <c r="AI176" s="131"/>
      <c r="AL176" s="155"/>
      <c r="AS176" s="1"/>
      <c r="AT176" s="1"/>
      <c r="AU176" s="1"/>
      <c r="AV176" s="1"/>
    </row>
    <row r="177" spans="1:48">
      <c r="A177" s="1"/>
      <c r="AI177" s="131"/>
      <c r="AL177" s="155"/>
      <c r="AS177" s="1"/>
      <c r="AT177" s="1"/>
      <c r="AU177" s="1"/>
      <c r="AV177" s="1"/>
    </row>
    <row r="178" spans="1:48">
      <c r="A178" s="1"/>
      <c r="AI178" s="131"/>
      <c r="AL178" s="155"/>
      <c r="AS178" s="1"/>
      <c r="AT178" s="1"/>
      <c r="AU178" s="1"/>
      <c r="AV178" s="1"/>
    </row>
    <row r="179" spans="1:48">
      <c r="A179" s="1"/>
      <c r="AI179" s="131"/>
      <c r="AL179" s="155"/>
      <c r="AS179" s="1"/>
      <c r="AT179" s="1"/>
      <c r="AU179" s="1"/>
      <c r="AV179" s="1"/>
    </row>
    <row r="180" spans="1:48">
      <c r="A180" s="1"/>
      <c r="AI180" s="131"/>
      <c r="AL180" s="155"/>
      <c r="AS180" s="1"/>
      <c r="AT180" s="1"/>
      <c r="AU180" s="1"/>
      <c r="AV180" s="1"/>
    </row>
    <row r="181" spans="1:48">
      <c r="A181" s="1"/>
      <c r="AI181" s="131"/>
      <c r="AL181" s="155"/>
      <c r="AS181" s="1"/>
      <c r="AT181" s="1"/>
      <c r="AU181" s="1"/>
      <c r="AV181" s="1"/>
    </row>
    <row r="182" spans="1:48">
      <c r="A182" s="1"/>
      <c r="AI182" s="131"/>
      <c r="AL182" s="155"/>
      <c r="AS182" s="1"/>
      <c r="AT182" s="1"/>
      <c r="AU182" s="1"/>
      <c r="AV182" s="1"/>
    </row>
    <row r="183" spans="1:48">
      <c r="A183" s="1"/>
      <c r="AI183" s="131"/>
      <c r="AL183" s="155"/>
      <c r="AS183" s="1"/>
      <c r="AT183" s="1"/>
      <c r="AU183" s="1"/>
      <c r="AV183" s="1"/>
    </row>
    <row r="184" spans="1:48">
      <c r="A184" s="1"/>
      <c r="AI184" s="131"/>
      <c r="AL184" s="155"/>
      <c r="AS184" s="1"/>
      <c r="AT184" s="1"/>
      <c r="AU184" s="1"/>
      <c r="AV184" s="1"/>
    </row>
    <row r="185" spans="1:48">
      <c r="A185" s="1"/>
      <c r="AI185" s="131"/>
      <c r="AL185" s="155"/>
      <c r="AS185" s="1"/>
      <c r="AT185" s="1"/>
      <c r="AU185" s="1"/>
      <c r="AV185" s="1"/>
    </row>
    <row r="186" spans="1:48">
      <c r="A186" s="1"/>
      <c r="AI186" s="131"/>
      <c r="AL186" s="155"/>
      <c r="AS186" s="1"/>
      <c r="AT186" s="1"/>
      <c r="AU186" s="1"/>
      <c r="AV186" s="1"/>
    </row>
    <row r="187" spans="1:48">
      <c r="A187" s="1"/>
      <c r="AI187" s="131"/>
      <c r="AL187" s="155"/>
      <c r="AS187" s="1"/>
      <c r="AT187" s="1"/>
      <c r="AU187" s="1"/>
      <c r="AV187" s="1"/>
    </row>
    <row r="188" spans="1:48">
      <c r="A188" s="1"/>
      <c r="AI188" s="131"/>
      <c r="AL188" s="155"/>
      <c r="AS188" s="1"/>
      <c r="AT188" s="1"/>
      <c r="AU188" s="1"/>
      <c r="AV188" s="1"/>
    </row>
    <row r="189" spans="1:48">
      <c r="A189" s="1"/>
      <c r="AI189" s="131"/>
      <c r="AL189" s="155"/>
      <c r="AS189" s="1"/>
      <c r="AT189" s="1"/>
      <c r="AU189" s="1"/>
      <c r="AV189" s="1"/>
    </row>
    <row r="190" spans="1:48">
      <c r="A190" s="1"/>
      <c r="AI190" s="131"/>
      <c r="AL190" s="155"/>
      <c r="AS190" s="1"/>
      <c r="AT190" s="1"/>
      <c r="AU190" s="1"/>
      <c r="AV190" s="1"/>
    </row>
    <row r="191" spans="1:48">
      <c r="A191" s="1"/>
      <c r="AI191" s="131"/>
      <c r="AL191" s="155"/>
      <c r="AS191" s="1"/>
      <c r="AT191" s="1"/>
      <c r="AU191" s="1"/>
      <c r="AV191" s="1"/>
    </row>
    <row r="192" spans="1:48">
      <c r="A192" s="1"/>
      <c r="AI192" s="131"/>
      <c r="AL192" s="155"/>
      <c r="AS192" s="1"/>
      <c r="AT192" s="1"/>
      <c r="AU192" s="1"/>
      <c r="AV192" s="1"/>
    </row>
    <row r="193" spans="1:48">
      <c r="A193" s="1"/>
      <c r="AI193" s="131"/>
      <c r="AL193" s="155"/>
      <c r="AS193" s="1"/>
      <c r="AT193" s="1"/>
      <c r="AU193" s="1"/>
      <c r="AV193" s="1"/>
    </row>
    <row r="194" spans="1:48">
      <c r="A194" s="1"/>
      <c r="AI194" s="131"/>
      <c r="AL194" s="155"/>
      <c r="AS194" s="1"/>
      <c r="AT194" s="1"/>
      <c r="AU194" s="1"/>
      <c r="AV194" s="1"/>
    </row>
    <row r="195" spans="1:48">
      <c r="A195" s="1"/>
      <c r="AI195" s="131"/>
      <c r="AL195" s="155"/>
      <c r="AS195" s="1"/>
      <c r="AT195" s="1"/>
      <c r="AU195" s="1"/>
      <c r="AV195" s="1"/>
    </row>
    <row r="196" spans="1:48">
      <c r="A196" s="1"/>
      <c r="AI196" s="131"/>
      <c r="AL196" s="155"/>
      <c r="AS196" s="1"/>
      <c r="AT196" s="1"/>
      <c r="AU196" s="1"/>
      <c r="AV196" s="1"/>
    </row>
    <row r="197" spans="1:48">
      <c r="A197" s="1"/>
      <c r="AI197" s="131"/>
      <c r="AL197" s="155"/>
      <c r="AS197" s="1"/>
      <c r="AT197" s="1"/>
      <c r="AU197" s="1"/>
      <c r="AV197" s="1"/>
    </row>
    <row r="198" spans="1:48">
      <c r="A198" s="1"/>
      <c r="AI198" s="131"/>
      <c r="AL198" s="155"/>
      <c r="AS198" s="1"/>
      <c r="AT198" s="1"/>
      <c r="AU198" s="1"/>
      <c r="AV198" s="1"/>
    </row>
    <row r="199" spans="1:48">
      <c r="A199" s="1"/>
      <c r="AI199" s="131"/>
      <c r="AL199" s="155"/>
      <c r="AS199" s="1"/>
      <c r="AT199" s="1"/>
      <c r="AU199" s="1"/>
      <c r="AV199" s="1"/>
    </row>
    <row r="200" spans="1:48">
      <c r="A200" s="1"/>
      <c r="AI200" s="131"/>
      <c r="AL200" s="155"/>
      <c r="AS200" s="1"/>
      <c r="AT200" s="1"/>
      <c r="AU200" s="1"/>
      <c r="AV200" s="1"/>
    </row>
    <row r="201" spans="1:48">
      <c r="A201" s="1"/>
      <c r="AI201" s="131"/>
      <c r="AL201" s="155"/>
      <c r="AS201" s="1"/>
      <c r="AT201" s="1"/>
      <c r="AU201" s="1"/>
      <c r="AV201" s="1"/>
    </row>
    <row r="202" spans="1:48">
      <c r="A202" s="1"/>
      <c r="AI202" s="131"/>
      <c r="AL202" s="155"/>
      <c r="AS202" s="1"/>
      <c r="AT202" s="1"/>
      <c r="AU202" s="1"/>
      <c r="AV202" s="1"/>
    </row>
    <row r="203" spans="1:48">
      <c r="A203" s="1"/>
      <c r="AI203" s="131"/>
      <c r="AL203" s="155"/>
      <c r="AS203" s="1"/>
      <c r="AT203" s="1"/>
      <c r="AU203" s="1"/>
      <c r="AV203" s="1"/>
    </row>
    <row r="204" spans="1:48">
      <c r="A204" s="1"/>
      <c r="AI204" s="131"/>
      <c r="AL204" s="155"/>
      <c r="AS204" s="1"/>
      <c r="AT204" s="1"/>
      <c r="AU204" s="1"/>
      <c r="AV204" s="1"/>
    </row>
    <row r="205" spans="1:48">
      <c r="A205" s="1"/>
      <c r="AI205" s="131"/>
      <c r="AL205" s="155"/>
      <c r="AS205" s="1"/>
      <c r="AT205" s="1"/>
      <c r="AU205" s="1"/>
      <c r="AV205" s="1"/>
    </row>
    <row r="206" spans="1:48">
      <c r="A206" s="1"/>
      <c r="AI206" s="131"/>
      <c r="AL206" s="155"/>
      <c r="AS206" s="1"/>
      <c r="AT206" s="1"/>
      <c r="AU206" s="1"/>
      <c r="AV206" s="1"/>
    </row>
    <row r="207" spans="1:48">
      <c r="A207" s="1"/>
      <c r="AI207" s="131"/>
      <c r="AL207" s="155"/>
      <c r="AS207" s="1"/>
      <c r="AT207" s="1"/>
      <c r="AU207" s="1"/>
      <c r="AV207" s="1"/>
    </row>
    <row r="208" spans="1:48">
      <c r="A208" s="1"/>
      <c r="AI208" s="131"/>
      <c r="AL208" s="155"/>
      <c r="AS208" s="1"/>
      <c r="AT208" s="1"/>
      <c r="AU208" s="1"/>
      <c r="AV208" s="1"/>
    </row>
    <row r="209" spans="1:48">
      <c r="A209" s="1"/>
      <c r="AI209" s="131"/>
      <c r="AL209" s="155"/>
      <c r="AS209" s="1"/>
      <c r="AT209" s="1"/>
      <c r="AU209" s="1"/>
      <c r="AV209" s="1"/>
    </row>
    <row r="210" spans="1:48">
      <c r="A210" s="1"/>
      <c r="AI210" s="131"/>
      <c r="AL210" s="155"/>
      <c r="AS210" s="1"/>
      <c r="AT210" s="1"/>
      <c r="AU210" s="1"/>
      <c r="AV210" s="1"/>
    </row>
    <row r="211" spans="1:48">
      <c r="A211" s="1"/>
      <c r="AI211" s="131"/>
      <c r="AL211" s="155"/>
      <c r="AS211" s="1"/>
      <c r="AT211" s="1"/>
      <c r="AU211" s="1"/>
      <c r="AV211" s="1"/>
    </row>
    <row r="212" spans="1:48">
      <c r="A212" s="1"/>
      <c r="AI212" s="131"/>
      <c r="AL212" s="155"/>
      <c r="AS212" s="1"/>
      <c r="AT212" s="1"/>
      <c r="AU212" s="1"/>
      <c r="AV212" s="1"/>
    </row>
    <row r="213" spans="1:48">
      <c r="A213" s="1"/>
      <c r="AI213" s="131"/>
      <c r="AL213" s="155"/>
      <c r="AS213" s="1"/>
      <c r="AT213" s="1"/>
      <c r="AU213" s="1"/>
      <c r="AV213" s="1"/>
    </row>
    <row r="214" spans="1:48">
      <c r="A214" s="1"/>
      <c r="AI214" s="131"/>
      <c r="AL214" s="155"/>
      <c r="AS214" s="1"/>
      <c r="AT214" s="1"/>
      <c r="AU214" s="1"/>
      <c r="AV214" s="1"/>
    </row>
    <row r="215" spans="1:48">
      <c r="AI215" s="131"/>
      <c r="AL215" s="155"/>
    </row>
    <row r="216" spans="1:48">
      <c r="AI216" s="131"/>
      <c r="AL216" s="155"/>
    </row>
    <row r="217" spans="1:48">
      <c r="AI217" s="131"/>
      <c r="AL217" s="155"/>
    </row>
    <row r="218" spans="1:48">
      <c r="AI218" s="131"/>
      <c r="AL218" s="155"/>
    </row>
    <row r="219" spans="1:48">
      <c r="AI219" s="131"/>
      <c r="AL219" s="155"/>
    </row>
    <row r="220" spans="1:48">
      <c r="AI220" s="131"/>
      <c r="AL220" s="155"/>
    </row>
    <row r="221" spans="1:48">
      <c r="AI221" s="131"/>
      <c r="AL221" s="155"/>
    </row>
    <row r="222" spans="1:48">
      <c r="AI222" s="131"/>
      <c r="AL222" s="155"/>
    </row>
    <row r="223" spans="1:48">
      <c r="AI223" s="131"/>
      <c r="AL223" s="155"/>
    </row>
    <row r="224" spans="1:48">
      <c r="AI224" s="131"/>
      <c r="AL224" s="155"/>
    </row>
    <row r="225" spans="35:38">
      <c r="AI225" s="131"/>
      <c r="AL225" s="155"/>
    </row>
    <row r="226" spans="35:38">
      <c r="AI226" s="131"/>
      <c r="AL226" s="155"/>
    </row>
    <row r="227" spans="35:38">
      <c r="AI227" s="131"/>
      <c r="AL227" s="155"/>
    </row>
    <row r="228" spans="35:38">
      <c r="AI228" s="131"/>
      <c r="AL228" s="155"/>
    </row>
    <row r="229" spans="35:38">
      <c r="AI229" s="131"/>
      <c r="AL229" s="155"/>
    </row>
    <row r="230" spans="35:38">
      <c r="AI230" s="131"/>
      <c r="AL230" s="155"/>
    </row>
    <row r="231" spans="35:38">
      <c r="AI231" s="131"/>
      <c r="AL231" s="155"/>
    </row>
    <row r="232" spans="35:38">
      <c r="AI232" s="131"/>
      <c r="AL232" s="155"/>
    </row>
    <row r="233" spans="35:38">
      <c r="AI233" s="131"/>
      <c r="AL233" s="155"/>
    </row>
    <row r="234" spans="35:38">
      <c r="AI234" s="131"/>
      <c r="AL234" s="155"/>
    </row>
    <row r="235" spans="35:38">
      <c r="AI235" s="131"/>
      <c r="AL235" s="155"/>
    </row>
    <row r="236" spans="35:38">
      <c r="AI236" s="131"/>
      <c r="AL236" s="155"/>
    </row>
    <row r="237" spans="35:38">
      <c r="AI237" s="131"/>
      <c r="AL237" s="155"/>
    </row>
    <row r="238" spans="35:38">
      <c r="AI238" s="131"/>
      <c r="AL238" s="155"/>
    </row>
    <row r="239" spans="35:38">
      <c r="AI239" s="131"/>
      <c r="AL239" s="155"/>
    </row>
    <row r="240" spans="35:38">
      <c r="AI240" s="131"/>
      <c r="AL240" s="155"/>
    </row>
    <row r="241" spans="35:38">
      <c r="AI241" s="131"/>
      <c r="AL241" s="155"/>
    </row>
    <row r="242" spans="35:38">
      <c r="AI242" s="131"/>
      <c r="AL242" s="155"/>
    </row>
    <row r="243" spans="35:38">
      <c r="AI243" s="131"/>
      <c r="AL243" s="155"/>
    </row>
    <row r="244" spans="35:38">
      <c r="AI244" s="131"/>
      <c r="AL244" s="155"/>
    </row>
    <row r="245" spans="35:38">
      <c r="AI245" s="131"/>
      <c r="AL245" s="155"/>
    </row>
    <row r="246" spans="35:38">
      <c r="AI246" s="131"/>
      <c r="AL246" s="155"/>
    </row>
    <row r="247" spans="35:38">
      <c r="AI247" s="131"/>
      <c r="AL247" s="155"/>
    </row>
    <row r="248" spans="35:38">
      <c r="AI248" s="131"/>
      <c r="AL248" s="155"/>
    </row>
    <row r="249" spans="35:38">
      <c r="AI249" s="131"/>
      <c r="AL249" s="155"/>
    </row>
    <row r="250" spans="35:38">
      <c r="AI250" s="131"/>
      <c r="AL250" s="155"/>
    </row>
    <row r="251" spans="35:38">
      <c r="AI251" s="131"/>
      <c r="AL251" s="155"/>
    </row>
    <row r="252" spans="35:38">
      <c r="AI252" s="131"/>
      <c r="AL252" s="155"/>
    </row>
    <row r="253" spans="35:38">
      <c r="AI253" s="131"/>
      <c r="AL253" s="155"/>
    </row>
    <row r="254" spans="35:38">
      <c r="AI254" s="131"/>
      <c r="AL254" s="155"/>
    </row>
    <row r="255" spans="35:38">
      <c r="AI255" s="131"/>
      <c r="AL255" s="155"/>
    </row>
    <row r="256" spans="35:38">
      <c r="AI256" s="131"/>
      <c r="AL256" s="155"/>
    </row>
    <row r="257" spans="35:38">
      <c r="AI257" s="131"/>
      <c r="AL257" s="155"/>
    </row>
    <row r="258" spans="35:38">
      <c r="AI258" s="131"/>
      <c r="AL258" s="155"/>
    </row>
    <row r="259" spans="35:38">
      <c r="AI259" s="131"/>
      <c r="AL259" s="155"/>
    </row>
    <row r="260" spans="35:38">
      <c r="AI260" s="131"/>
      <c r="AL260" s="155"/>
    </row>
    <row r="261" spans="35:38">
      <c r="AI261" s="131"/>
      <c r="AL261" s="155"/>
    </row>
    <row r="262" spans="35:38">
      <c r="AI262" s="131"/>
      <c r="AL262" s="155"/>
    </row>
    <row r="263" spans="35:38">
      <c r="AI263" s="131"/>
      <c r="AL263" s="155"/>
    </row>
    <row r="264" spans="35:38">
      <c r="AI264" s="131"/>
      <c r="AL264" s="155"/>
    </row>
    <row r="265" spans="35:38">
      <c r="AI265" s="131"/>
      <c r="AL265" s="155"/>
    </row>
    <row r="266" spans="35:38">
      <c r="AI266" s="131"/>
      <c r="AL266" s="155"/>
    </row>
    <row r="267" spans="35:38">
      <c r="AI267" s="131"/>
      <c r="AL267" s="155"/>
    </row>
    <row r="268" spans="35:38">
      <c r="AI268" s="131"/>
      <c r="AL268" s="155"/>
    </row>
    <row r="269" spans="35:38">
      <c r="AI269" s="131"/>
      <c r="AL269" s="155"/>
    </row>
    <row r="270" spans="35:38">
      <c r="AI270" s="131"/>
      <c r="AL270" s="155"/>
    </row>
    <row r="271" spans="35:38">
      <c r="AI271" s="131"/>
      <c r="AL271" s="155"/>
    </row>
    <row r="272" spans="35:38">
      <c r="AI272" s="131"/>
      <c r="AL272" s="155"/>
    </row>
    <row r="273" spans="35:38">
      <c r="AI273" s="131"/>
      <c r="AL273" s="155"/>
    </row>
    <row r="274" spans="35:38">
      <c r="AI274" s="131"/>
      <c r="AL274" s="155"/>
    </row>
    <row r="275" spans="35:38">
      <c r="AI275" s="131"/>
      <c r="AL275" s="155"/>
    </row>
    <row r="276" spans="35:38">
      <c r="AI276" s="131"/>
      <c r="AL276" s="155"/>
    </row>
    <row r="277" spans="35:38">
      <c r="AI277" s="131"/>
      <c r="AL277" s="155"/>
    </row>
    <row r="278" spans="35:38">
      <c r="AI278" s="131"/>
      <c r="AL278" s="155"/>
    </row>
    <row r="279" spans="35:38">
      <c r="AI279" s="131"/>
      <c r="AL279" s="155"/>
    </row>
    <row r="280" spans="35:38">
      <c r="AI280" s="131"/>
      <c r="AL280" s="155"/>
    </row>
    <row r="281" spans="35:38">
      <c r="AI281" s="131"/>
      <c r="AL281" s="155"/>
    </row>
    <row r="282" spans="35:38">
      <c r="AI282" s="131"/>
      <c r="AL282" s="155"/>
    </row>
    <row r="283" spans="35:38">
      <c r="AI283" s="131"/>
      <c r="AL283" s="155"/>
    </row>
    <row r="284" spans="35:38">
      <c r="AI284" s="131"/>
      <c r="AL284" s="155"/>
    </row>
    <row r="285" spans="35:38">
      <c r="AI285" s="131"/>
      <c r="AL285" s="155"/>
    </row>
    <row r="286" spans="35:38">
      <c r="AI286" s="131"/>
      <c r="AL286" s="155"/>
    </row>
    <row r="287" spans="35:38">
      <c r="AI287" s="131"/>
      <c r="AL287" s="155"/>
    </row>
    <row r="288" spans="35:38">
      <c r="AI288" s="131"/>
      <c r="AL288" s="155"/>
    </row>
    <row r="289" spans="35:38">
      <c r="AI289" s="131"/>
      <c r="AL289" s="155"/>
    </row>
    <row r="290" spans="35:38">
      <c r="AI290" s="131"/>
      <c r="AL290" s="155"/>
    </row>
    <row r="291" spans="35:38">
      <c r="AI291" s="131"/>
      <c r="AL291" s="155"/>
    </row>
    <row r="292" spans="35:38">
      <c r="AI292" s="131"/>
      <c r="AL292" s="155"/>
    </row>
    <row r="293" spans="35:38">
      <c r="AI293" s="131"/>
      <c r="AL293" s="155"/>
    </row>
    <row r="294" spans="35:38">
      <c r="AI294" s="131"/>
      <c r="AL294" s="155"/>
    </row>
    <row r="295" spans="35:38">
      <c r="AI295" s="131"/>
      <c r="AL295" s="155"/>
    </row>
    <row r="296" spans="35:38">
      <c r="AI296" s="131"/>
      <c r="AL296" s="155"/>
    </row>
    <row r="297" spans="35:38">
      <c r="AI297" s="131"/>
      <c r="AL297" s="155"/>
    </row>
    <row r="298" spans="35:38">
      <c r="AI298" s="131"/>
      <c r="AL298" s="155"/>
    </row>
    <row r="299" spans="35:38">
      <c r="AI299" s="131"/>
      <c r="AL299" s="155"/>
    </row>
    <row r="300" spans="35:38">
      <c r="AI300" s="131"/>
      <c r="AL300" s="155"/>
    </row>
    <row r="301" spans="35:38">
      <c r="AI301" s="131"/>
      <c r="AL301" s="155"/>
    </row>
    <row r="302" spans="35:38">
      <c r="AI302" s="131"/>
      <c r="AL302" s="155"/>
    </row>
    <row r="303" spans="35:38">
      <c r="AI303" s="131"/>
      <c r="AL303" s="155"/>
    </row>
    <row r="304" spans="35:38">
      <c r="AI304" s="131"/>
      <c r="AL304" s="155"/>
    </row>
    <row r="305" spans="35:38">
      <c r="AI305" s="131"/>
      <c r="AL305" s="155"/>
    </row>
    <row r="306" spans="35:38">
      <c r="AI306" s="131"/>
      <c r="AL306" s="155"/>
    </row>
    <row r="307" spans="35:38">
      <c r="AI307" s="131"/>
      <c r="AL307" s="155"/>
    </row>
    <row r="308" spans="35:38">
      <c r="AI308" s="131"/>
      <c r="AL308" s="155"/>
    </row>
    <row r="309" spans="35:38">
      <c r="AI309" s="131"/>
      <c r="AL309" s="155"/>
    </row>
    <row r="310" spans="35:38">
      <c r="AI310" s="131"/>
      <c r="AL310" s="155"/>
    </row>
    <row r="311" spans="35:38">
      <c r="AI311" s="131"/>
      <c r="AL311" s="155"/>
    </row>
    <row r="312" spans="35:38">
      <c r="AI312" s="131"/>
      <c r="AL312" s="155"/>
    </row>
    <row r="313" spans="35:38">
      <c r="AI313" s="131"/>
      <c r="AL313" s="155"/>
    </row>
    <row r="314" spans="35:38">
      <c r="AI314" s="131"/>
      <c r="AL314" s="155"/>
    </row>
    <row r="315" spans="35:38">
      <c r="AI315" s="131"/>
      <c r="AL315" s="155"/>
    </row>
    <row r="316" spans="35:38">
      <c r="AI316" s="131"/>
      <c r="AL316" s="155"/>
    </row>
    <row r="317" spans="35:38">
      <c r="AI317" s="131"/>
      <c r="AL317" s="155"/>
    </row>
    <row r="318" spans="35:38">
      <c r="AI318" s="131"/>
      <c r="AL318" s="155"/>
    </row>
    <row r="319" spans="35:38">
      <c r="AI319" s="131"/>
      <c r="AL319" s="155"/>
    </row>
    <row r="320" spans="35:38">
      <c r="AI320" s="131"/>
      <c r="AL320" s="155"/>
    </row>
    <row r="321" spans="35:38">
      <c r="AI321" s="131"/>
      <c r="AL321" s="155"/>
    </row>
    <row r="322" spans="35:38">
      <c r="AI322" s="131"/>
      <c r="AL322" s="155"/>
    </row>
    <row r="323" spans="35:38">
      <c r="AI323" s="131"/>
      <c r="AL323" s="155"/>
    </row>
    <row r="324" spans="35:38">
      <c r="AI324" s="131"/>
      <c r="AL324" s="155"/>
    </row>
    <row r="325" spans="35:38">
      <c r="AI325" s="131"/>
      <c r="AL325" s="155"/>
    </row>
    <row r="326" spans="35:38">
      <c r="AI326" s="131"/>
      <c r="AL326" s="155"/>
    </row>
    <row r="327" spans="35:38">
      <c r="AI327" s="131"/>
      <c r="AL327" s="155"/>
    </row>
    <row r="328" spans="35:38">
      <c r="AI328" s="131"/>
      <c r="AL328" s="155"/>
    </row>
    <row r="329" spans="35:38">
      <c r="AI329" s="131"/>
      <c r="AL329" s="155"/>
    </row>
    <row r="330" spans="35:38">
      <c r="AI330" s="131"/>
      <c r="AL330" s="155"/>
    </row>
    <row r="331" spans="35:38">
      <c r="AI331" s="131"/>
      <c r="AL331" s="155"/>
    </row>
    <row r="332" spans="35:38">
      <c r="AI332" s="131"/>
      <c r="AL332" s="155"/>
    </row>
    <row r="333" spans="35:38">
      <c r="AI333" s="131"/>
      <c r="AL333" s="155"/>
    </row>
    <row r="334" spans="35:38">
      <c r="AI334" s="131"/>
      <c r="AL334" s="155"/>
    </row>
    <row r="335" spans="35:38">
      <c r="AI335" s="131"/>
      <c r="AL335" s="155"/>
    </row>
    <row r="336" spans="35:38">
      <c r="AI336" s="131"/>
      <c r="AL336" s="155"/>
    </row>
    <row r="337" spans="35:38">
      <c r="AI337" s="131"/>
      <c r="AL337" s="155"/>
    </row>
    <row r="338" spans="35:38">
      <c r="AI338" s="131"/>
      <c r="AL338" s="155"/>
    </row>
    <row r="339" spans="35:38">
      <c r="AI339" s="131"/>
      <c r="AL339" s="155"/>
    </row>
    <row r="340" spans="35:38">
      <c r="AI340" s="131"/>
      <c r="AL340" s="155"/>
    </row>
    <row r="341" spans="35:38">
      <c r="AI341" s="131"/>
      <c r="AL341" s="155"/>
    </row>
    <row r="342" spans="35:38">
      <c r="AI342" s="131"/>
      <c r="AL342" s="155"/>
    </row>
    <row r="343" spans="35:38">
      <c r="AI343" s="131"/>
      <c r="AL343" s="155"/>
    </row>
    <row r="344" spans="35:38">
      <c r="AI344" s="131"/>
      <c r="AL344" s="155"/>
    </row>
    <row r="345" spans="35:38">
      <c r="AI345" s="131"/>
      <c r="AL345" s="155"/>
    </row>
    <row r="346" spans="35:38">
      <c r="AI346" s="131"/>
      <c r="AL346" s="155"/>
    </row>
    <row r="347" spans="35:38">
      <c r="AI347" s="131"/>
      <c r="AL347" s="155"/>
    </row>
    <row r="348" spans="35:38">
      <c r="AI348" s="131"/>
      <c r="AL348" s="155"/>
    </row>
    <row r="349" spans="35:38">
      <c r="AI349" s="131"/>
      <c r="AL349" s="155"/>
    </row>
    <row r="350" spans="35:38">
      <c r="AI350" s="131"/>
      <c r="AL350" s="155"/>
    </row>
    <row r="351" spans="35:38">
      <c r="AI351" s="131"/>
      <c r="AL351" s="155"/>
    </row>
    <row r="352" spans="35:38">
      <c r="AI352" s="131"/>
      <c r="AL352" s="155"/>
    </row>
    <row r="353" spans="35:38">
      <c r="AI353" s="131"/>
      <c r="AL353" s="155"/>
    </row>
    <row r="354" spans="35:38">
      <c r="AI354" s="131"/>
      <c r="AL354" s="155"/>
    </row>
    <row r="355" spans="35:38">
      <c r="AI355" s="131"/>
      <c r="AL355" s="155"/>
    </row>
    <row r="356" spans="35:38">
      <c r="AI356" s="131"/>
      <c r="AL356" s="155"/>
    </row>
    <row r="357" spans="35:38">
      <c r="AI357" s="131"/>
      <c r="AL357" s="155"/>
    </row>
    <row r="358" spans="35:38">
      <c r="AI358" s="131"/>
      <c r="AL358" s="155"/>
    </row>
    <row r="359" spans="35:38">
      <c r="AI359" s="131"/>
      <c r="AL359" s="155"/>
    </row>
    <row r="360" spans="35:38">
      <c r="AI360" s="131"/>
      <c r="AL360" s="155"/>
    </row>
    <row r="361" spans="35:38">
      <c r="AI361" s="131"/>
      <c r="AL361" s="155"/>
    </row>
    <row r="362" spans="35:38">
      <c r="AI362" s="131"/>
      <c r="AL362" s="155"/>
    </row>
    <row r="363" spans="35:38">
      <c r="AI363" s="131"/>
      <c r="AL363" s="155"/>
    </row>
    <row r="364" spans="35:38">
      <c r="AI364" s="131"/>
      <c r="AL364" s="155"/>
    </row>
    <row r="365" spans="35:38">
      <c r="AI365" s="131"/>
      <c r="AL365" s="155"/>
    </row>
    <row r="366" spans="35:38">
      <c r="AI366" s="131"/>
      <c r="AL366" s="155"/>
    </row>
    <row r="367" spans="35:38">
      <c r="AI367" s="131"/>
      <c r="AL367" s="155"/>
    </row>
    <row r="368" spans="35:38">
      <c r="AI368" s="131"/>
      <c r="AL368" s="155"/>
    </row>
    <row r="369" spans="35:38">
      <c r="AI369" s="131"/>
      <c r="AL369" s="155"/>
    </row>
    <row r="370" spans="35:38">
      <c r="AI370" s="131"/>
      <c r="AL370" s="155"/>
    </row>
    <row r="371" spans="35:38">
      <c r="AI371" s="131"/>
      <c r="AL371" s="155"/>
    </row>
    <row r="372" spans="35:38">
      <c r="AI372" s="131"/>
      <c r="AL372" s="155"/>
    </row>
    <row r="373" spans="35:38">
      <c r="AI373" s="131"/>
      <c r="AL373" s="155"/>
    </row>
    <row r="374" spans="35:38">
      <c r="AI374" s="131"/>
      <c r="AL374" s="155"/>
    </row>
    <row r="375" spans="35:38">
      <c r="AI375" s="131"/>
      <c r="AL375" s="155"/>
    </row>
    <row r="376" spans="35:38">
      <c r="AI376" s="131"/>
      <c r="AL376" s="155"/>
    </row>
    <row r="377" spans="35:38">
      <c r="AI377" s="131"/>
      <c r="AL377" s="155"/>
    </row>
    <row r="378" spans="35:38">
      <c r="AI378" s="131"/>
      <c r="AL378" s="155"/>
    </row>
    <row r="379" spans="35:38">
      <c r="AI379" s="131"/>
      <c r="AL379" s="155"/>
    </row>
    <row r="380" spans="35:38">
      <c r="AI380" s="131"/>
      <c r="AL380" s="155"/>
    </row>
    <row r="381" spans="35:38">
      <c r="AI381" s="131"/>
      <c r="AL381" s="155"/>
    </row>
    <row r="382" spans="35:38">
      <c r="AI382" s="131"/>
      <c r="AL382" s="155"/>
    </row>
    <row r="383" spans="35:38">
      <c r="AI383" s="131"/>
      <c r="AL383" s="155"/>
    </row>
    <row r="384" spans="35:38">
      <c r="AI384" s="131"/>
      <c r="AL384" s="155"/>
    </row>
    <row r="385" spans="35:38">
      <c r="AI385" s="131"/>
      <c r="AL385" s="155"/>
    </row>
    <row r="386" spans="35:38">
      <c r="AI386" s="131"/>
      <c r="AL386" s="155"/>
    </row>
    <row r="387" spans="35:38">
      <c r="AI387" s="131"/>
      <c r="AL387" s="155"/>
    </row>
    <row r="388" spans="35:38">
      <c r="AI388" s="131"/>
      <c r="AL388" s="155"/>
    </row>
    <row r="389" spans="35:38">
      <c r="AI389" s="131"/>
      <c r="AL389" s="155"/>
    </row>
    <row r="390" spans="35:38">
      <c r="AI390" s="131"/>
      <c r="AL390" s="155"/>
    </row>
    <row r="391" spans="35:38">
      <c r="AI391" s="131"/>
      <c r="AL391" s="155"/>
    </row>
    <row r="392" spans="35:38">
      <c r="AI392" s="131"/>
      <c r="AL392" s="155"/>
    </row>
    <row r="393" spans="35:38">
      <c r="AI393" s="131"/>
      <c r="AL393" s="155"/>
    </row>
    <row r="394" spans="35:38">
      <c r="AI394" s="131"/>
      <c r="AL394" s="155"/>
    </row>
    <row r="395" spans="35:38">
      <c r="AI395" s="131"/>
      <c r="AL395" s="155"/>
    </row>
    <row r="396" spans="35:38">
      <c r="AI396" s="131"/>
      <c r="AL396" s="155"/>
    </row>
    <row r="397" spans="35:38">
      <c r="AI397" s="131"/>
      <c r="AL397" s="155"/>
    </row>
    <row r="398" spans="35:38">
      <c r="AI398" s="131"/>
      <c r="AL398" s="155"/>
    </row>
    <row r="399" spans="35:38">
      <c r="AI399" s="131"/>
      <c r="AL399" s="155"/>
    </row>
    <row r="400" spans="35:38">
      <c r="AI400" s="131"/>
      <c r="AL400" s="155"/>
    </row>
    <row r="401" spans="35:38">
      <c r="AI401" s="131"/>
      <c r="AL401" s="155"/>
    </row>
    <row r="402" spans="35:38">
      <c r="AI402" s="131"/>
      <c r="AL402" s="155"/>
    </row>
    <row r="403" spans="35:38">
      <c r="AI403" s="131"/>
      <c r="AL403" s="155"/>
    </row>
    <row r="404" spans="35:38">
      <c r="AI404" s="131"/>
      <c r="AL404" s="155"/>
    </row>
    <row r="405" spans="35:38">
      <c r="AI405" s="131"/>
      <c r="AL405" s="155"/>
    </row>
    <row r="406" spans="35:38">
      <c r="AI406" s="131"/>
      <c r="AL406" s="155"/>
    </row>
    <row r="407" spans="35:38">
      <c r="AI407" s="131"/>
      <c r="AL407" s="155"/>
    </row>
    <row r="408" spans="35:38">
      <c r="AI408" s="131"/>
      <c r="AL408" s="155"/>
    </row>
    <row r="409" spans="35:38">
      <c r="AI409" s="131"/>
      <c r="AL409" s="155"/>
    </row>
    <row r="410" spans="35:38">
      <c r="AI410" s="131"/>
      <c r="AL410" s="155"/>
    </row>
    <row r="411" spans="35:38">
      <c r="AI411" s="131"/>
      <c r="AL411" s="155"/>
    </row>
    <row r="412" spans="35:38">
      <c r="AI412" s="131"/>
      <c r="AL412" s="155"/>
    </row>
    <row r="413" spans="35:38">
      <c r="AI413" s="131"/>
      <c r="AL413" s="155"/>
    </row>
    <row r="414" spans="35:38">
      <c r="AI414" s="131"/>
      <c r="AL414" s="155"/>
    </row>
    <row r="415" spans="35:38">
      <c r="AI415" s="131"/>
      <c r="AL415" s="155"/>
    </row>
    <row r="416" spans="35:38">
      <c r="AI416" s="131"/>
      <c r="AL416" s="155"/>
    </row>
    <row r="417" spans="35:38">
      <c r="AI417" s="131"/>
      <c r="AL417" s="155"/>
    </row>
    <row r="418" spans="35:38">
      <c r="AI418" s="131"/>
      <c r="AL418" s="155"/>
    </row>
    <row r="419" spans="35:38">
      <c r="AI419" s="131"/>
      <c r="AL419" s="155"/>
    </row>
    <row r="420" spans="35:38">
      <c r="AI420" s="131"/>
      <c r="AL420" s="155"/>
    </row>
    <row r="421" spans="35:38">
      <c r="AI421" s="131"/>
      <c r="AL421" s="155"/>
    </row>
    <row r="422" spans="35:38">
      <c r="AI422" s="131"/>
      <c r="AL422" s="155"/>
    </row>
    <row r="423" spans="35:38">
      <c r="AI423" s="131"/>
      <c r="AL423" s="155"/>
    </row>
    <row r="424" spans="35:38">
      <c r="AI424" s="131"/>
      <c r="AL424" s="155"/>
    </row>
    <row r="425" spans="35:38">
      <c r="AI425" s="131"/>
      <c r="AL425" s="155"/>
    </row>
    <row r="426" spans="35:38">
      <c r="AI426" s="131"/>
      <c r="AL426" s="155"/>
    </row>
    <row r="427" spans="35:38">
      <c r="AI427" s="131"/>
      <c r="AL427" s="155"/>
    </row>
    <row r="428" spans="35:38">
      <c r="AI428" s="131"/>
      <c r="AL428" s="155"/>
    </row>
    <row r="429" spans="35:38">
      <c r="AI429" s="131"/>
      <c r="AL429" s="155"/>
    </row>
    <row r="430" spans="35:38">
      <c r="AI430" s="131"/>
      <c r="AL430" s="155"/>
    </row>
    <row r="431" spans="35:38">
      <c r="AI431" s="131"/>
      <c r="AL431" s="155"/>
    </row>
    <row r="432" spans="35:38">
      <c r="AI432" s="131"/>
      <c r="AL432" s="155"/>
    </row>
    <row r="433" spans="35:38">
      <c r="AI433" s="131"/>
      <c r="AL433" s="155"/>
    </row>
    <row r="434" spans="35:38">
      <c r="AI434" s="131"/>
      <c r="AL434" s="155"/>
    </row>
    <row r="435" spans="35:38">
      <c r="AI435" s="131"/>
      <c r="AL435" s="155"/>
    </row>
    <row r="436" spans="35:38">
      <c r="AI436" s="131"/>
      <c r="AL436" s="155"/>
    </row>
    <row r="437" spans="35:38">
      <c r="AI437" s="131"/>
      <c r="AL437" s="155"/>
    </row>
    <row r="438" spans="35:38">
      <c r="AI438" s="131"/>
      <c r="AL438" s="155"/>
    </row>
    <row r="439" spans="35:38">
      <c r="AI439" s="131"/>
      <c r="AL439" s="155"/>
    </row>
    <row r="440" spans="35:38">
      <c r="AI440" s="131"/>
      <c r="AL440" s="155"/>
    </row>
    <row r="441" spans="35:38">
      <c r="AI441" s="131"/>
      <c r="AL441" s="155"/>
    </row>
    <row r="442" spans="35:38">
      <c r="AI442" s="131"/>
      <c r="AL442" s="155"/>
    </row>
    <row r="443" spans="35:38">
      <c r="AI443" s="131"/>
      <c r="AL443" s="155"/>
    </row>
    <row r="444" spans="35:38">
      <c r="AI444" s="131"/>
      <c r="AL444" s="155"/>
    </row>
    <row r="445" spans="35:38">
      <c r="AI445" s="131"/>
      <c r="AL445" s="155"/>
    </row>
    <row r="446" spans="35:38">
      <c r="AI446" s="131"/>
      <c r="AL446" s="155"/>
    </row>
    <row r="447" spans="35:38">
      <c r="AI447" s="131"/>
      <c r="AL447" s="155"/>
    </row>
    <row r="448" spans="35:38">
      <c r="AI448" s="131"/>
      <c r="AL448" s="155"/>
    </row>
    <row r="449" spans="35:38">
      <c r="AI449" s="131"/>
      <c r="AL449" s="155"/>
    </row>
    <row r="450" spans="35:38">
      <c r="AI450" s="131"/>
      <c r="AL450" s="155"/>
    </row>
    <row r="451" spans="35:38">
      <c r="AI451" s="131"/>
      <c r="AL451" s="155"/>
    </row>
    <row r="452" spans="35:38">
      <c r="AI452" s="131"/>
      <c r="AL452" s="155"/>
    </row>
    <row r="453" spans="35:38">
      <c r="AI453" s="131"/>
      <c r="AL453" s="155"/>
    </row>
    <row r="454" spans="35:38">
      <c r="AI454" s="131"/>
      <c r="AL454" s="155"/>
    </row>
    <row r="455" spans="35:38">
      <c r="AI455" s="131"/>
      <c r="AL455" s="155"/>
    </row>
    <row r="456" spans="35:38">
      <c r="AI456" s="131"/>
      <c r="AL456" s="155"/>
    </row>
    <row r="457" spans="35:38">
      <c r="AI457" s="131"/>
      <c r="AL457" s="155"/>
    </row>
    <row r="458" spans="35:38">
      <c r="AI458" s="131"/>
      <c r="AL458" s="155"/>
    </row>
    <row r="459" spans="35:38">
      <c r="AI459" s="131"/>
      <c r="AL459" s="155"/>
    </row>
    <row r="460" spans="35:38">
      <c r="AI460" s="131"/>
      <c r="AL460" s="155"/>
    </row>
    <row r="461" spans="35:38">
      <c r="AI461" s="131"/>
      <c r="AL461" s="155"/>
    </row>
    <row r="462" spans="35:38">
      <c r="AI462" s="131"/>
      <c r="AL462" s="155"/>
    </row>
    <row r="463" spans="35:38">
      <c r="AI463" s="131"/>
      <c r="AL463" s="155"/>
    </row>
    <row r="464" spans="35:38">
      <c r="AI464" s="131"/>
      <c r="AL464" s="155"/>
    </row>
    <row r="465" spans="35:38">
      <c r="AI465" s="131"/>
      <c r="AL465" s="155"/>
    </row>
    <row r="466" spans="35:38">
      <c r="AI466" s="131"/>
      <c r="AL466" s="155"/>
    </row>
    <row r="467" spans="35:38">
      <c r="AI467" s="131"/>
      <c r="AL467" s="155"/>
    </row>
    <row r="468" spans="35:38">
      <c r="AI468" s="131"/>
      <c r="AL468" s="155"/>
    </row>
    <row r="469" spans="35:38">
      <c r="AI469" s="131"/>
      <c r="AL469" s="155"/>
    </row>
    <row r="470" spans="35:38">
      <c r="AI470" s="131"/>
      <c r="AL470" s="155"/>
    </row>
    <row r="471" spans="35:38">
      <c r="AI471" s="131"/>
      <c r="AL471" s="155"/>
    </row>
    <row r="472" spans="35:38">
      <c r="AI472" s="131"/>
      <c r="AL472" s="155"/>
    </row>
    <row r="473" spans="35:38">
      <c r="AI473" s="131"/>
      <c r="AL473" s="155"/>
    </row>
    <row r="474" spans="35:38">
      <c r="AI474" s="131"/>
      <c r="AL474" s="155"/>
    </row>
    <row r="475" spans="35:38">
      <c r="AI475" s="131"/>
      <c r="AL475" s="155"/>
    </row>
    <row r="476" spans="35:38">
      <c r="AI476" s="131"/>
      <c r="AL476" s="155"/>
    </row>
    <row r="477" spans="35:38">
      <c r="AI477" s="131"/>
      <c r="AL477" s="155"/>
    </row>
    <row r="478" spans="35:38">
      <c r="AI478" s="131"/>
      <c r="AL478" s="155"/>
    </row>
    <row r="479" spans="35:38">
      <c r="AI479" s="131"/>
      <c r="AL479" s="155"/>
    </row>
    <row r="480" spans="35:38">
      <c r="AI480" s="131"/>
      <c r="AL480" s="155"/>
    </row>
    <row r="481" spans="35:38">
      <c r="AI481" s="131"/>
      <c r="AL481" s="155"/>
    </row>
    <row r="482" spans="35:38">
      <c r="AI482" s="131"/>
      <c r="AL482" s="155"/>
    </row>
    <row r="483" spans="35:38">
      <c r="AI483" s="131"/>
      <c r="AL483" s="155"/>
    </row>
    <row r="484" spans="35:38">
      <c r="AI484" s="131"/>
      <c r="AL484" s="155"/>
    </row>
    <row r="485" spans="35:38">
      <c r="AI485" s="131"/>
      <c r="AL485" s="155"/>
    </row>
    <row r="486" spans="35:38">
      <c r="AI486" s="131"/>
      <c r="AL486" s="155"/>
    </row>
    <row r="487" spans="35:38">
      <c r="AI487" s="131"/>
      <c r="AL487" s="155"/>
    </row>
    <row r="488" spans="35:38">
      <c r="AI488" s="131"/>
      <c r="AL488" s="155"/>
    </row>
    <row r="489" spans="35:38">
      <c r="AI489" s="131"/>
      <c r="AL489" s="155"/>
    </row>
    <row r="490" spans="35:38">
      <c r="AI490" s="131"/>
      <c r="AL490" s="155"/>
    </row>
    <row r="491" spans="35:38">
      <c r="AI491" s="131"/>
      <c r="AL491" s="155"/>
    </row>
    <row r="492" spans="35:38">
      <c r="AI492" s="131"/>
      <c r="AL492" s="155"/>
    </row>
    <row r="493" spans="35:38">
      <c r="AI493" s="131"/>
      <c r="AL493" s="155"/>
    </row>
    <row r="494" spans="35:38">
      <c r="AI494" s="131"/>
      <c r="AL494" s="155"/>
    </row>
    <row r="495" spans="35:38">
      <c r="AI495" s="131"/>
      <c r="AL495" s="155"/>
    </row>
    <row r="496" spans="35:38">
      <c r="AI496" s="131"/>
      <c r="AL496" s="155"/>
    </row>
    <row r="497" spans="35:38">
      <c r="AI497" s="131"/>
      <c r="AL497" s="155"/>
    </row>
    <row r="498" spans="35:38">
      <c r="AI498" s="131"/>
      <c r="AL498" s="155"/>
    </row>
    <row r="499" spans="35:38">
      <c r="AI499" s="131"/>
      <c r="AL499" s="155"/>
    </row>
    <row r="500" spans="35:38">
      <c r="AI500" s="131"/>
      <c r="AL500" s="155"/>
    </row>
    <row r="501" spans="35:38">
      <c r="AI501" s="131"/>
      <c r="AL501" s="155"/>
    </row>
    <row r="502" spans="35:38">
      <c r="AI502" s="131"/>
      <c r="AL502" s="155"/>
    </row>
    <row r="503" spans="35:38">
      <c r="AI503" s="131"/>
      <c r="AL503" s="155"/>
    </row>
    <row r="504" spans="35:38">
      <c r="AI504" s="131"/>
      <c r="AL504" s="155"/>
    </row>
    <row r="505" spans="35:38">
      <c r="AI505" s="131"/>
      <c r="AL505" s="155"/>
    </row>
    <row r="506" spans="35:38">
      <c r="AI506" s="131"/>
      <c r="AL506" s="155"/>
    </row>
    <row r="507" spans="35:38">
      <c r="AI507" s="131"/>
      <c r="AL507" s="155"/>
    </row>
    <row r="508" spans="35:38">
      <c r="AI508" s="131"/>
      <c r="AL508" s="155"/>
    </row>
    <row r="509" spans="35:38">
      <c r="AI509" s="131"/>
      <c r="AL509" s="155"/>
    </row>
    <row r="510" spans="35:38">
      <c r="AI510" s="131"/>
      <c r="AL510" s="155"/>
    </row>
    <row r="511" spans="35:38">
      <c r="AI511" s="131"/>
      <c r="AL511" s="155"/>
    </row>
    <row r="512" spans="35:38">
      <c r="AI512" s="131"/>
      <c r="AL512" s="155"/>
    </row>
    <row r="513" spans="35:38">
      <c r="AI513" s="131"/>
      <c r="AL513" s="155"/>
    </row>
    <row r="514" spans="35:38">
      <c r="AI514" s="131"/>
      <c r="AL514" s="155"/>
    </row>
  </sheetData>
  <autoFilter ref="AK1:AK514"/>
  <mergeCells count="1021">
    <mergeCell ref="AR42:AR48"/>
    <mergeCell ref="AM30:AM34"/>
    <mergeCell ref="A153:E153"/>
    <mergeCell ref="AW86:AW88"/>
    <mergeCell ref="AX86:AX88"/>
    <mergeCell ref="A93:A96"/>
    <mergeCell ref="AM24:AM29"/>
    <mergeCell ref="AN76:AN85"/>
    <mergeCell ref="AO76:AO85"/>
    <mergeCell ref="AN24:AN29"/>
    <mergeCell ref="AR59:AR64"/>
    <mergeCell ref="AQ49:AQ50"/>
    <mergeCell ref="AR49:AR50"/>
    <mergeCell ref="AM54:AM55"/>
    <mergeCell ref="AN54:AN55"/>
    <mergeCell ref="AU30:AU34"/>
    <mergeCell ref="AM42:AM48"/>
    <mergeCell ref="T35:T41"/>
    <mergeCell ref="K51:K53"/>
    <mergeCell ref="R54:R55"/>
    <mergeCell ref="Q54:Q55"/>
    <mergeCell ref="L54:L55"/>
    <mergeCell ref="K54:K55"/>
    <mergeCell ref="U42:U48"/>
    <mergeCell ref="AL51:AL53"/>
    <mergeCell ref="L71:L75"/>
    <mergeCell ref="M71:M75"/>
    <mergeCell ref="AL35:AL41"/>
    <mergeCell ref="N59:N64"/>
    <mergeCell ref="P71:P75"/>
    <mergeCell ref="N71:N75"/>
    <mergeCell ref="AR30:AR34"/>
    <mergeCell ref="AR35:AR41"/>
    <mergeCell ref="AQ24:AQ29"/>
    <mergeCell ref="AQ89:AQ92"/>
    <mergeCell ref="T24:T29"/>
    <mergeCell ref="U24:U29"/>
    <mergeCell ref="AX89:AX92"/>
    <mergeCell ref="AP30:AP34"/>
    <mergeCell ref="AM35:AM41"/>
    <mergeCell ref="BB21:BB23"/>
    <mergeCell ref="BC21:BC23"/>
    <mergeCell ref="AQ30:AQ34"/>
    <mergeCell ref="AQ59:AQ64"/>
    <mergeCell ref="AZ56:AZ58"/>
    <mergeCell ref="BA56:BA58"/>
    <mergeCell ref="AS59:AS64"/>
    <mergeCell ref="AT59:AT64"/>
    <mergeCell ref="AU59:AU64"/>
    <mergeCell ref="AW59:AW64"/>
    <mergeCell ref="BC71:BC75"/>
    <mergeCell ref="AL49:AL50"/>
    <mergeCell ref="AL42:AL48"/>
    <mergeCell ref="AN42:AN48"/>
    <mergeCell ref="AO21:AO23"/>
    <mergeCell ref="AL21:AL23"/>
    <mergeCell ref="AM21:AM23"/>
    <mergeCell ref="AV51:AV53"/>
    <mergeCell ref="AR54:AR55"/>
    <mergeCell ref="AW56:AW58"/>
    <mergeCell ref="AO65:AO70"/>
    <mergeCell ref="AP65:AP70"/>
    <mergeCell ref="AQ65:AQ70"/>
    <mergeCell ref="AR65:AR70"/>
    <mergeCell ref="AM65:AM70"/>
    <mergeCell ref="AU86:AU88"/>
    <mergeCell ref="AV86:AV88"/>
    <mergeCell ref="AW76:AW85"/>
    <mergeCell ref="AX56:AX58"/>
    <mergeCell ref="AW51:AW53"/>
    <mergeCell ref="AO89:AO92"/>
    <mergeCell ref="AP89:AP92"/>
    <mergeCell ref="M76:M85"/>
    <mergeCell ref="AU24:AU29"/>
    <mergeCell ref="AV24:AV29"/>
    <mergeCell ref="AN86:AN88"/>
    <mergeCell ref="AO86:AO88"/>
    <mergeCell ref="AP86:AP88"/>
    <mergeCell ref="AT89:AT92"/>
    <mergeCell ref="AU89:AU92"/>
    <mergeCell ref="AV89:AV92"/>
    <mergeCell ref="AP76:AP85"/>
    <mergeCell ref="AQ76:AQ85"/>
    <mergeCell ref="AV76:AV85"/>
    <mergeCell ref="AS42:AS48"/>
    <mergeCell ref="AT42:AT48"/>
    <mergeCell ref="AO51:AO53"/>
    <mergeCell ref="AP51:AP53"/>
    <mergeCell ref="AP24:AP29"/>
    <mergeCell ref="AQ86:AQ88"/>
    <mergeCell ref="AR86:AR88"/>
    <mergeCell ref="AV71:AV75"/>
    <mergeCell ref="S54:S55"/>
    <mergeCell ref="O59:O64"/>
    <mergeCell ref="U54:U55"/>
    <mergeCell ref="T54:T55"/>
    <mergeCell ref="AO59:AO64"/>
    <mergeCell ref="AP59:AP64"/>
    <mergeCell ref="AL24:AL29"/>
    <mergeCell ref="AL30:AL34"/>
    <mergeCell ref="T30:T34"/>
    <mergeCell ref="T109:T112"/>
    <mergeCell ref="U109:U112"/>
    <mergeCell ref="P109:P112"/>
    <mergeCell ref="Q109:Q112"/>
    <mergeCell ref="AM97:AM100"/>
    <mergeCell ref="AL54:AL55"/>
    <mergeCell ref="AM76:AM85"/>
    <mergeCell ref="S97:S100"/>
    <mergeCell ref="T97:T100"/>
    <mergeCell ref="U97:U100"/>
    <mergeCell ref="S35:S41"/>
    <mergeCell ref="AM51:AM53"/>
    <mergeCell ref="Q93:Q96"/>
    <mergeCell ref="Q86:Q88"/>
    <mergeCell ref="R86:R88"/>
    <mergeCell ref="R93:R96"/>
    <mergeCell ref="U59:U64"/>
    <mergeCell ref="P54:P55"/>
    <mergeCell ref="T101:T104"/>
    <mergeCell ref="S101:S104"/>
    <mergeCell ref="U89:U92"/>
    <mergeCell ref="L21:L23"/>
    <mergeCell ref="J30:J34"/>
    <mergeCell ref="H35:H41"/>
    <mergeCell ref="I35:I41"/>
    <mergeCell ref="H30:H34"/>
    <mergeCell ref="F71:F75"/>
    <mergeCell ref="G71:G75"/>
    <mergeCell ref="H71:H75"/>
    <mergeCell ref="I71:I75"/>
    <mergeCell ref="J71:J75"/>
    <mergeCell ref="K71:K75"/>
    <mergeCell ref="A42:A48"/>
    <mergeCell ref="B42:B48"/>
    <mergeCell ref="N109:N112"/>
    <mergeCell ref="O109:O112"/>
    <mergeCell ref="R109:R112"/>
    <mergeCell ref="S109:S112"/>
    <mergeCell ref="N56:N58"/>
    <mergeCell ref="N86:N88"/>
    <mergeCell ref="N89:N92"/>
    <mergeCell ref="O89:O92"/>
    <mergeCell ref="O86:O88"/>
    <mergeCell ref="S24:S29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86:A88"/>
    <mergeCell ref="A105:A108"/>
    <mergeCell ref="A89:A92"/>
    <mergeCell ref="B89:B92"/>
    <mergeCell ref="A97:A100"/>
    <mergeCell ref="I30:I34"/>
    <mergeCell ref="J21:J23"/>
    <mergeCell ref="K21:K23"/>
    <mergeCell ref="C101:C104"/>
    <mergeCell ref="B101:B104"/>
    <mergeCell ref="P93:P96"/>
    <mergeCell ref="S86:S88"/>
    <mergeCell ref="T86:T88"/>
    <mergeCell ref="AO97:AO100"/>
    <mergeCell ref="AP97:AP100"/>
    <mergeCell ref="J97:J100"/>
    <mergeCell ref="K97:K100"/>
    <mergeCell ref="L97:L100"/>
    <mergeCell ref="M97:M100"/>
    <mergeCell ref="N97:N100"/>
    <mergeCell ref="G93:G96"/>
    <mergeCell ref="C93:C96"/>
    <mergeCell ref="F101:F104"/>
    <mergeCell ref="L109:L112"/>
    <mergeCell ref="M109:M112"/>
    <mergeCell ref="BE105:BE108"/>
    <mergeCell ref="U86:U88"/>
    <mergeCell ref="O97:O100"/>
    <mergeCell ref="P97:P100"/>
    <mergeCell ref="Q97:Q100"/>
    <mergeCell ref="R97:R100"/>
    <mergeCell ref="BB105:BB108"/>
    <mergeCell ref="BA59:BA64"/>
    <mergeCell ref="AS49:AS50"/>
    <mergeCell ref="AV54:AV55"/>
    <mergeCell ref="AS76:AS85"/>
    <mergeCell ref="BC105:BC108"/>
    <mergeCell ref="BD105:BD108"/>
    <mergeCell ref="BD56:BD58"/>
    <mergeCell ref="R71:R75"/>
    <mergeCell ref="Q71:Q75"/>
    <mergeCell ref="P59:P64"/>
    <mergeCell ref="Q51:Q53"/>
    <mergeCell ref="P51:P53"/>
    <mergeCell ref="AZ51:AZ53"/>
    <mergeCell ref="AR51:AR53"/>
    <mergeCell ref="AS51:AS53"/>
    <mergeCell ref="U101:U104"/>
    <mergeCell ref="AZ105:AZ108"/>
    <mergeCell ref="AL97:AL100"/>
    <mergeCell ref="P86:P88"/>
    <mergeCell ref="U93:U96"/>
    <mergeCell ref="AL86:AL88"/>
    <mergeCell ref="AM86:AM88"/>
    <mergeCell ref="AQ105:AQ108"/>
    <mergeCell ref="AW71:AW75"/>
    <mergeCell ref="AX71:AX75"/>
    <mergeCell ref="L86:L88"/>
    <mergeCell ref="M86:M88"/>
    <mergeCell ref="M93:M96"/>
    <mergeCell ref="K56:K58"/>
    <mergeCell ref="J54:J55"/>
    <mergeCell ref="O71:O75"/>
    <mergeCell ref="L93:L96"/>
    <mergeCell ref="M89:M92"/>
    <mergeCell ref="P89:P92"/>
    <mergeCell ref="S89:S92"/>
    <mergeCell ref="N93:N96"/>
    <mergeCell ref="O93:O96"/>
    <mergeCell ref="J86:J88"/>
    <mergeCell ref="K86:K88"/>
    <mergeCell ref="J89:J92"/>
    <mergeCell ref="K89:K92"/>
    <mergeCell ref="T93:T96"/>
    <mergeCell ref="N54:N55"/>
    <mergeCell ref="M54:M55"/>
    <mergeCell ref="O54:O55"/>
    <mergeCell ref="M56:M58"/>
    <mergeCell ref="BG56:BG58"/>
    <mergeCell ref="BA54:BA55"/>
    <mergeCell ref="BE93:BE96"/>
    <mergeCell ref="BB76:BB85"/>
    <mergeCell ref="BC76:BC85"/>
    <mergeCell ref="BD89:BD92"/>
    <mergeCell ref="BF89:BF92"/>
    <mergeCell ref="BA76:BA85"/>
    <mergeCell ref="BD86:BD88"/>
    <mergeCell ref="BE86:BE88"/>
    <mergeCell ref="BF86:BF88"/>
    <mergeCell ref="BG86:BG88"/>
    <mergeCell ref="BG76:BG85"/>
    <mergeCell ref="AQ56:AQ58"/>
    <mergeCell ref="AR56:AR58"/>
    <mergeCell ref="AZ89:AZ92"/>
    <mergeCell ref="AM93:AM96"/>
    <mergeCell ref="AW89:AW92"/>
    <mergeCell ref="AU93:AU96"/>
    <mergeCell ref="AL93:AL96"/>
    <mergeCell ref="AY59:AY64"/>
    <mergeCell ref="AZ59:AZ64"/>
    <mergeCell ref="AS56:AS58"/>
    <mergeCell ref="AT56:AT58"/>
    <mergeCell ref="AM56:AM58"/>
    <mergeCell ref="AM59:AM64"/>
    <mergeCell ref="AY71:AY75"/>
    <mergeCell ref="AZ71:AZ75"/>
    <mergeCell ref="BA71:BA75"/>
    <mergeCell ref="BB71:BB75"/>
    <mergeCell ref="AQ54:AQ55"/>
    <mergeCell ref="BG93:BG96"/>
    <mergeCell ref="BC93:BC96"/>
    <mergeCell ref="AZ93:AZ96"/>
    <mergeCell ref="BA93:BA96"/>
    <mergeCell ref="BB93:BB96"/>
    <mergeCell ref="BD93:BD96"/>
    <mergeCell ref="BH59:BH64"/>
    <mergeCell ref="BH56:BH58"/>
    <mergeCell ref="BH49:BH50"/>
    <mergeCell ref="T42:T48"/>
    <mergeCell ref="M42:M48"/>
    <mergeCell ref="Q49:Q50"/>
    <mergeCell ref="BF54:BF55"/>
    <mergeCell ref="BD30:BD34"/>
    <mergeCell ref="BB30:BB34"/>
    <mergeCell ref="BC30:BC34"/>
    <mergeCell ref="BE49:BE50"/>
    <mergeCell ref="BF49:BF50"/>
    <mergeCell ref="BC51:BC53"/>
    <mergeCell ref="BF51:BF53"/>
    <mergeCell ref="BD51:BD53"/>
    <mergeCell ref="BH54:BH55"/>
    <mergeCell ref="AZ76:AZ85"/>
    <mergeCell ref="BA86:BA88"/>
    <mergeCell ref="BB86:BB88"/>
    <mergeCell ref="BC86:BC88"/>
    <mergeCell ref="U56:U58"/>
    <mergeCell ref="T56:T58"/>
    <mergeCell ref="S56:S58"/>
    <mergeCell ref="R56:R58"/>
    <mergeCell ref="Q56:Q58"/>
    <mergeCell ref="P56:P58"/>
    <mergeCell ref="S42:S48"/>
    <mergeCell ref="F65:F70"/>
    <mergeCell ref="E65:E70"/>
    <mergeCell ref="D65:D70"/>
    <mergeCell ref="C65:C70"/>
    <mergeCell ref="H49:H50"/>
    <mergeCell ref="I49:I50"/>
    <mergeCell ref="G59:G64"/>
    <mergeCell ref="F59:F64"/>
    <mergeCell ref="BH97:BH100"/>
    <mergeCell ref="BA35:BA41"/>
    <mergeCell ref="BB35:BB41"/>
    <mergeCell ref="BA30:BA34"/>
    <mergeCell ref="BG42:BG48"/>
    <mergeCell ref="BC42:BC48"/>
    <mergeCell ref="BD42:BD48"/>
    <mergeCell ref="BA97:BA100"/>
    <mergeCell ref="BE89:BE92"/>
    <mergeCell ref="BB89:BB92"/>
    <mergeCell ref="BE59:BE64"/>
    <mergeCell ref="BG97:BG100"/>
    <mergeCell ref="BH93:BH96"/>
    <mergeCell ref="BH76:BH85"/>
    <mergeCell ref="BF76:BF85"/>
    <mergeCell ref="BG89:BG92"/>
    <mergeCell ref="BH86:BH88"/>
    <mergeCell ref="BC89:BC92"/>
    <mergeCell ref="BA89:BA92"/>
    <mergeCell ref="G56:G58"/>
    <mergeCell ref="D51:D53"/>
    <mergeCell ref="E51:E53"/>
    <mergeCell ref="BG30:BG34"/>
    <mergeCell ref="A51:A53"/>
    <mergeCell ref="F51:F53"/>
    <mergeCell ref="F54:F55"/>
    <mergeCell ref="G51:G53"/>
    <mergeCell ref="F56:F58"/>
    <mergeCell ref="E56:E58"/>
    <mergeCell ref="B56:B58"/>
    <mergeCell ref="E54:E55"/>
    <mergeCell ref="C51:C53"/>
    <mergeCell ref="E35:E41"/>
    <mergeCell ref="H42:H48"/>
    <mergeCell ref="G24:G29"/>
    <mergeCell ref="J49:J50"/>
    <mergeCell ref="I51:I53"/>
    <mergeCell ref="H51:H53"/>
    <mergeCell ref="J35:J41"/>
    <mergeCell ref="A24:A29"/>
    <mergeCell ref="A35:A41"/>
    <mergeCell ref="A30:A34"/>
    <mergeCell ref="C42:C48"/>
    <mergeCell ref="D42:D48"/>
    <mergeCell ref="E42:E48"/>
    <mergeCell ref="F42:F48"/>
    <mergeCell ref="G42:G48"/>
    <mergeCell ref="A56:A58"/>
    <mergeCell ref="B49:B50"/>
    <mergeCell ref="D54:D55"/>
    <mergeCell ref="C54:C55"/>
    <mergeCell ref="B54:B55"/>
    <mergeCell ref="A49:A50"/>
    <mergeCell ref="E49:E50"/>
    <mergeCell ref="A54:A55"/>
    <mergeCell ref="Q24:Q29"/>
    <mergeCell ref="R24:R29"/>
    <mergeCell ref="N42:N48"/>
    <mergeCell ref="O42:O48"/>
    <mergeCell ref="P42:P48"/>
    <mergeCell ref="Q42:Q48"/>
    <mergeCell ref="R42:R48"/>
    <mergeCell ref="L24:L29"/>
    <mergeCell ref="J51:J53"/>
    <mergeCell ref="L35:L41"/>
    <mergeCell ref="M30:M34"/>
    <mergeCell ref="V12:AE12"/>
    <mergeCell ref="V13:Y13"/>
    <mergeCell ref="BE12:BE14"/>
    <mergeCell ref="B24:B29"/>
    <mergeCell ref="C24:C29"/>
    <mergeCell ref="B35:B41"/>
    <mergeCell ref="C35:C41"/>
    <mergeCell ref="C49:C50"/>
    <mergeCell ref="D49:D50"/>
    <mergeCell ref="AO16:AO20"/>
    <mergeCell ref="G30:G34"/>
    <mergeCell ref="D30:D34"/>
    <mergeCell ref="I42:I48"/>
    <mergeCell ref="K49:K50"/>
    <mergeCell ref="L49:L50"/>
    <mergeCell ref="P49:P50"/>
    <mergeCell ref="P24:P29"/>
    <mergeCell ref="D35:D41"/>
    <mergeCell ref="K24:K29"/>
    <mergeCell ref="B51:B53"/>
    <mergeCell ref="O51:O53"/>
    <mergeCell ref="S16:S20"/>
    <mergeCell ref="A16:A20"/>
    <mergeCell ref="L16:L20"/>
    <mergeCell ref="M16:M20"/>
    <mergeCell ref="N16:N20"/>
    <mergeCell ref="U21:U23"/>
    <mergeCell ref="O16:O20"/>
    <mergeCell ref="P16:P20"/>
    <mergeCell ref="G49:G50"/>
    <mergeCell ref="R49:R50"/>
    <mergeCell ref="A1:BH1"/>
    <mergeCell ref="AM12:AM14"/>
    <mergeCell ref="AN12:AN14"/>
    <mergeCell ref="AO12:AO14"/>
    <mergeCell ref="AP12:AP14"/>
    <mergeCell ref="AQ12:AQ14"/>
    <mergeCell ref="AU12:AU14"/>
    <mergeCell ref="AV12:AV14"/>
    <mergeCell ref="AW12:AW14"/>
    <mergeCell ref="AM11:AP11"/>
    <mergeCell ref="AQ11:AV11"/>
    <mergeCell ref="Z13:AA13"/>
    <mergeCell ref="AB13:AE13"/>
    <mergeCell ref="AF12:AH12"/>
    <mergeCell ref="AF13:AH13"/>
    <mergeCell ref="AY12:BA12"/>
    <mergeCell ref="BB12:BC12"/>
    <mergeCell ref="BD12:BD14"/>
    <mergeCell ref="AI12:AL13"/>
    <mergeCell ref="B11:G11"/>
    <mergeCell ref="A2:AH2"/>
    <mergeCell ref="A4:AH4"/>
    <mergeCell ref="A7:AH7"/>
    <mergeCell ref="A8:AH8"/>
    <mergeCell ref="A11:A15"/>
    <mergeCell ref="H11:AL11"/>
    <mergeCell ref="H12:T12"/>
    <mergeCell ref="AW11:BH11"/>
    <mergeCell ref="BF12:BH12"/>
    <mergeCell ref="AR12:AR14"/>
    <mergeCell ref="AS12:AS14"/>
    <mergeCell ref="AT12:AT14"/>
    <mergeCell ref="B30:B34"/>
    <mergeCell ref="C30:C34"/>
    <mergeCell ref="AQ16:AQ20"/>
    <mergeCell ref="AS21:AS23"/>
    <mergeCell ref="AT21:AT23"/>
    <mergeCell ref="AU21:AU23"/>
    <mergeCell ref="AV21:AV23"/>
    <mergeCell ref="AW21:AW23"/>
    <mergeCell ref="AX21:AX23"/>
    <mergeCell ref="AY21:AY23"/>
    <mergeCell ref="AZ21:AZ23"/>
    <mergeCell ref="BA21:BA23"/>
    <mergeCell ref="AS16:AS20"/>
    <mergeCell ref="AR16:AR20"/>
    <mergeCell ref="AV16:AV20"/>
    <mergeCell ref="AW16:AW20"/>
    <mergeCell ref="AT16:AT20"/>
    <mergeCell ref="AU16:AU20"/>
    <mergeCell ref="AQ21:AQ23"/>
    <mergeCell ref="AR21:AR23"/>
    <mergeCell ref="D24:D29"/>
    <mergeCell ref="E24:E29"/>
    <mergeCell ref="G16:G20"/>
    <mergeCell ref="B16:B20"/>
    <mergeCell ref="Q16:Q20"/>
    <mergeCell ref="F35:F41"/>
    <mergeCell ref="AZ42:AZ48"/>
    <mergeCell ref="U30:U34"/>
    <mergeCell ref="AO24:AO29"/>
    <mergeCell ref="AR24:AR29"/>
    <mergeCell ref="AS24:AS29"/>
    <mergeCell ref="AS30:AS34"/>
    <mergeCell ref="AT30:AT34"/>
    <mergeCell ref="AS35:AS41"/>
    <mergeCell ref="U35:U41"/>
    <mergeCell ref="I54:I55"/>
    <mergeCell ref="H54:H55"/>
    <mergeCell ref="C16:C20"/>
    <mergeCell ref="D16:D20"/>
    <mergeCell ref="E16:E20"/>
    <mergeCell ref="F16:F20"/>
    <mergeCell ref="K16:K20"/>
    <mergeCell ref="T51:T53"/>
    <mergeCell ref="U51:U53"/>
    <mergeCell ref="S51:S53"/>
    <mergeCell ref="R51:R53"/>
    <mergeCell ref="M21:M23"/>
    <mergeCell ref="N21:N23"/>
    <mergeCell ref="O21:O23"/>
    <mergeCell ref="P21:P23"/>
    <mergeCell ref="Q21:Q23"/>
    <mergeCell ref="AU42:AU48"/>
    <mergeCell ref="AZ16:AZ20"/>
    <mergeCell ref="J16:J20"/>
    <mergeCell ref="AQ35:AQ41"/>
    <mergeCell ref="AN30:AN34"/>
    <mergeCell ref="AO30:AO34"/>
    <mergeCell ref="BD16:BD20"/>
    <mergeCell ref="BE16:BE20"/>
    <mergeCell ref="BF16:BF20"/>
    <mergeCell ref="BG35:BG41"/>
    <mergeCell ref="BF59:BF64"/>
    <mergeCell ref="BD59:BD64"/>
    <mergeCell ref="BG59:BG64"/>
    <mergeCell ref="BG49:BG50"/>
    <mergeCell ref="BA16:BA20"/>
    <mergeCell ref="AV30:AV34"/>
    <mergeCell ref="AW30:AW34"/>
    <mergeCell ref="AX30:AX34"/>
    <mergeCell ref="AV35:AV41"/>
    <mergeCell ref="AY16:AY20"/>
    <mergeCell ref="AX16:AX20"/>
    <mergeCell ref="AY35:AY41"/>
    <mergeCell ref="AY24:AY29"/>
    <mergeCell ref="AZ24:AZ29"/>
    <mergeCell ref="BA24:BA29"/>
    <mergeCell ref="BB51:BB53"/>
    <mergeCell ref="AY30:AY34"/>
    <mergeCell ref="AZ30:AZ34"/>
    <mergeCell ref="BF30:BF34"/>
    <mergeCell ref="BC35:BC41"/>
    <mergeCell ref="BD21:BD23"/>
    <mergeCell ref="BG51:BG53"/>
    <mergeCell ref="BG54:BG55"/>
    <mergeCell ref="BE30:BE34"/>
    <mergeCell ref="BE51:BE53"/>
    <mergeCell ref="A59:A64"/>
    <mergeCell ref="C59:C64"/>
    <mergeCell ref="C89:C92"/>
    <mergeCell ref="D89:D92"/>
    <mergeCell ref="F89:F92"/>
    <mergeCell ref="B76:B85"/>
    <mergeCell ref="A76:A85"/>
    <mergeCell ref="R76:R85"/>
    <mergeCell ref="Q76:Q85"/>
    <mergeCell ref="P76:P85"/>
    <mergeCell ref="O76:O85"/>
    <mergeCell ref="D76:D85"/>
    <mergeCell ref="E76:E85"/>
    <mergeCell ref="C76:C85"/>
    <mergeCell ref="J76:J85"/>
    <mergeCell ref="L76:L85"/>
    <mergeCell ref="B59:B64"/>
    <mergeCell ref="D59:D64"/>
    <mergeCell ref="R89:R92"/>
    <mergeCell ref="A71:A75"/>
    <mergeCell ref="B71:B75"/>
    <mergeCell ref="C71:C75"/>
    <mergeCell ref="D71:D75"/>
    <mergeCell ref="E71:E75"/>
    <mergeCell ref="E86:E88"/>
    <mergeCell ref="A65:A70"/>
    <mergeCell ref="H65:H70"/>
    <mergeCell ref="G65:G70"/>
    <mergeCell ref="H59:H64"/>
    <mergeCell ref="I59:I64"/>
    <mergeCell ref="K59:K64"/>
    <mergeCell ref="B86:B88"/>
    <mergeCell ref="BH16:BH20"/>
    <mergeCell ref="BB54:BB55"/>
    <mergeCell ref="BC54:BC55"/>
    <mergeCell ref="BF21:BF23"/>
    <mergeCell ref="BG21:BG23"/>
    <mergeCell ref="BH21:BH23"/>
    <mergeCell ref="BH24:BH29"/>
    <mergeCell ref="BB24:BB29"/>
    <mergeCell ref="BC24:BC29"/>
    <mergeCell ref="BD24:BD29"/>
    <mergeCell ref="BE24:BE29"/>
    <mergeCell ref="BF24:BF29"/>
    <mergeCell ref="BG24:BG29"/>
    <mergeCell ref="AZ86:AZ88"/>
    <mergeCell ref="BE21:BE23"/>
    <mergeCell ref="BA42:BA48"/>
    <mergeCell ref="BB42:BB48"/>
    <mergeCell ref="BD35:BD41"/>
    <mergeCell ref="BE35:BE41"/>
    <mergeCell ref="BH35:BH41"/>
    <mergeCell ref="BF56:BF58"/>
    <mergeCell ref="BH51:BH53"/>
    <mergeCell ref="BA51:BA53"/>
    <mergeCell ref="BH71:BH75"/>
    <mergeCell ref="BG71:BG75"/>
    <mergeCell ref="BF71:BF75"/>
    <mergeCell ref="BE71:BE75"/>
    <mergeCell ref="BG16:BG20"/>
    <mergeCell ref="BH30:BH34"/>
    <mergeCell ref="BH89:BH92"/>
    <mergeCell ref="BE76:BE85"/>
    <mergeCell ref="Q89:Q92"/>
    <mergeCell ref="AS86:AS88"/>
    <mergeCell ref="AT86:AT88"/>
    <mergeCell ref="AX49:AX50"/>
    <mergeCell ref="AY49:AY50"/>
    <mergeCell ref="AX54:AX55"/>
    <mergeCell ref="AY54:AY55"/>
    <mergeCell ref="AY56:AY58"/>
    <mergeCell ref="AT35:AT41"/>
    <mergeCell ref="AY86:AY88"/>
    <mergeCell ref="AU56:AU58"/>
    <mergeCell ref="AV56:AV58"/>
    <mergeCell ref="BE56:BE58"/>
    <mergeCell ref="AN56:AN58"/>
    <mergeCell ref="AO56:AO58"/>
    <mergeCell ref="AN59:AN64"/>
    <mergeCell ref="AZ54:AZ55"/>
    <mergeCell ref="AX59:AX64"/>
    <mergeCell ref="AV59:AV64"/>
    <mergeCell ref="BH42:BH48"/>
    <mergeCell ref="BB56:BB58"/>
    <mergeCell ref="BC56:BC58"/>
    <mergeCell ref="AZ49:AZ50"/>
    <mergeCell ref="BA49:BA50"/>
    <mergeCell ref="BB49:BB50"/>
    <mergeCell ref="BC49:BC50"/>
    <mergeCell ref="BD49:BD50"/>
    <mergeCell ref="AM89:AM92"/>
    <mergeCell ref="AL89:AL92"/>
    <mergeCell ref="BF42:BF48"/>
    <mergeCell ref="BG105:BG108"/>
    <mergeCell ref="BH105:BH108"/>
    <mergeCell ref="AM105:AM108"/>
    <mergeCell ref="AN105:AN108"/>
    <mergeCell ref="G101:G104"/>
    <mergeCell ref="AU105:AU108"/>
    <mergeCell ref="AV105:AV108"/>
    <mergeCell ref="AW105:AW108"/>
    <mergeCell ref="AX105:AX108"/>
    <mergeCell ref="BF35:BF41"/>
    <mergeCell ref="AO42:AO48"/>
    <mergeCell ref="AP42:AP48"/>
    <mergeCell ref="AO54:AO55"/>
    <mergeCell ref="AP54:AP55"/>
    <mergeCell ref="AO49:AO50"/>
    <mergeCell ref="BD54:BD55"/>
    <mergeCell ref="BE54:BE55"/>
    <mergeCell ref="AW54:AW55"/>
    <mergeCell ref="BE42:BE48"/>
    <mergeCell ref="AN35:AN41"/>
    <mergeCell ref="AO35:AO41"/>
    <mergeCell ref="AP35:AP41"/>
    <mergeCell ref="AP49:AP50"/>
    <mergeCell ref="AQ51:AQ53"/>
    <mergeCell ref="BB59:BB64"/>
    <mergeCell ref="AW35:AW41"/>
    <mergeCell ref="AX35:AX41"/>
    <mergeCell ref="AP56:AP58"/>
    <mergeCell ref="AQ97:AQ100"/>
    <mergeCell ref="S93:S96"/>
    <mergeCell ref="AT105:AT108"/>
    <mergeCell ref="AN97:AN100"/>
    <mergeCell ref="BH101:BH104"/>
    <mergeCell ref="D101:D104"/>
    <mergeCell ref="AL101:AL104"/>
    <mergeCell ref="BC101:BC104"/>
    <mergeCell ref="N101:N104"/>
    <mergeCell ref="M101:M104"/>
    <mergeCell ref="L101:L104"/>
    <mergeCell ref="K101:K104"/>
    <mergeCell ref="J105:J108"/>
    <mergeCell ref="K105:K108"/>
    <mergeCell ref="L105:L108"/>
    <mergeCell ref="M105:M108"/>
    <mergeCell ref="N105:N108"/>
    <mergeCell ref="O105:O108"/>
    <mergeCell ref="P105:P108"/>
    <mergeCell ref="Q105:Q108"/>
    <mergeCell ref="BG101:BG104"/>
    <mergeCell ref="D105:D108"/>
    <mergeCell ref="E105:E108"/>
    <mergeCell ref="F105:F108"/>
    <mergeCell ref="G105:G108"/>
    <mergeCell ref="H105:H108"/>
    <mergeCell ref="I105:I108"/>
    <mergeCell ref="AL105:AL108"/>
    <mergeCell ref="AM101:AM104"/>
    <mergeCell ref="AN101:AN104"/>
    <mergeCell ref="AO101:AO104"/>
    <mergeCell ref="AP101:AP104"/>
    <mergeCell ref="AQ101:AQ104"/>
    <mergeCell ref="AR101:AR104"/>
    <mergeCell ref="AS101:AS104"/>
    <mergeCell ref="AS105:AS108"/>
    <mergeCell ref="BF101:BF104"/>
    <mergeCell ref="BF105:BF108"/>
    <mergeCell ref="BF97:BF100"/>
    <mergeCell ref="AN93:AN96"/>
    <mergeCell ref="AO93:AO96"/>
    <mergeCell ref="AP93:AP96"/>
    <mergeCell ref="AQ93:AQ96"/>
    <mergeCell ref="AR93:AR96"/>
    <mergeCell ref="AY89:AY92"/>
    <mergeCell ref="AY97:AY100"/>
    <mergeCell ref="AZ97:AZ100"/>
    <mergeCell ref="BB97:BB100"/>
    <mergeCell ref="BC97:BC100"/>
    <mergeCell ref="BD97:BD100"/>
    <mergeCell ref="BE97:BE100"/>
    <mergeCell ref="AY93:AY96"/>
    <mergeCell ref="BE101:BE104"/>
    <mergeCell ref="AU101:AU104"/>
    <mergeCell ref="AW97:AW100"/>
    <mergeCell ref="AV101:AV104"/>
    <mergeCell ref="AW101:AW104"/>
    <mergeCell ref="AX101:AX104"/>
    <mergeCell ref="AR97:AR100"/>
    <mergeCell ref="AS97:AS100"/>
    <mergeCell ref="AT97:AT100"/>
    <mergeCell ref="AU97:AU100"/>
    <mergeCell ref="AV97:AV100"/>
    <mergeCell ref="AY101:AY104"/>
    <mergeCell ref="AZ101:AZ104"/>
    <mergeCell ref="BA101:BA104"/>
    <mergeCell ref="BB101:BB104"/>
    <mergeCell ref="BF93:BF96"/>
    <mergeCell ref="AX12:AX14"/>
    <mergeCell ref="AT51:AT53"/>
    <mergeCell ref="AU51:AU53"/>
    <mergeCell ref="AX24:AX29"/>
    <mergeCell ref="AT24:AT29"/>
    <mergeCell ref="AW24:AW29"/>
    <mergeCell ref="AU35:AU41"/>
    <mergeCell ref="AT76:AT85"/>
    <mergeCell ref="AT93:AT96"/>
    <mergeCell ref="AX97:AX100"/>
    <mergeCell ref="AS89:AS92"/>
    <mergeCell ref="AZ35:AZ41"/>
    <mergeCell ref="BD76:BD85"/>
    <mergeCell ref="BB16:BB20"/>
    <mergeCell ref="BC16:BC20"/>
    <mergeCell ref="AV42:AV48"/>
    <mergeCell ref="AW42:AW48"/>
    <mergeCell ref="BC59:BC64"/>
    <mergeCell ref="AX51:AX53"/>
    <mergeCell ref="BD71:BD75"/>
    <mergeCell ref="AU54:AU55"/>
    <mergeCell ref="AY76:AY85"/>
    <mergeCell ref="AW49:AW50"/>
    <mergeCell ref="AX42:AX48"/>
    <mergeCell ref="AY42:AY48"/>
    <mergeCell ref="AT49:AT50"/>
    <mergeCell ref="AS54:AS55"/>
    <mergeCell ref="AT54:AT55"/>
    <mergeCell ref="AY51:AY53"/>
    <mergeCell ref="AX76:AX85"/>
    <mergeCell ref="AU49:AU50"/>
    <mergeCell ref="AV49:AV50"/>
    <mergeCell ref="R16:R20"/>
    <mergeCell ref="H16:H20"/>
    <mergeCell ref="H24:H29"/>
    <mergeCell ref="I24:I29"/>
    <mergeCell ref="J24:J29"/>
    <mergeCell ref="H56:H58"/>
    <mergeCell ref="G54:G55"/>
    <mergeCell ref="T59:T64"/>
    <mergeCell ref="T71:T75"/>
    <mergeCell ref="S71:S75"/>
    <mergeCell ref="G76:G85"/>
    <mergeCell ref="I76:I85"/>
    <mergeCell ref="AL56:AL58"/>
    <mergeCell ref="AL59:AL64"/>
    <mergeCell ref="T76:T85"/>
    <mergeCell ref="U65:U70"/>
    <mergeCell ref="T65:T70"/>
    <mergeCell ref="S65:S70"/>
    <mergeCell ref="R65:R70"/>
    <mergeCell ref="Q65:Q70"/>
    <mergeCell ref="P65:P70"/>
    <mergeCell ref="O65:O70"/>
    <mergeCell ref="N65:N70"/>
    <mergeCell ref="M65:M70"/>
    <mergeCell ref="L65:L70"/>
    <mergeCell ref="K65:K70"/>
    <mergeCell ref="J65:J70"/>
    <mergeCell ref="I65:I70"/>
    <mergeCell ref="R35:R41"/>
    <mergeCell ref="J42:J48"/>
    <mergeCell ref="R21:R23"/>
    <mergeCell ref="M24:M29"/>
    <mergeCell ref="AP16:AP20"/>
    <mergeCell ref="AM16:AM20"/>
    <mergeCell ref="AN21:AN23"/>
    <mergeCell ref="AN16:AN20"/>
    <mergeCell ref="AN51:AN53"/>
    <mergeCell ref="AQ42:AQ48"/>
    <mergeCell ref="S49:S50"/>
    <mergeCell ref="T89:T92"/>
    <mergeCell ref="R101:R104"/>
    <mergeCell ref="Q101:Q104"/>
    <mergeCell ref="P101:P104"/>
    <mergeCell ref="R105:R108"/>
    <mergeCell ref="R30:R34"/>
    <mergeCell ref="Q35:Q41"/>
    <mergeCell ref="P30:P34"/>
    <mergeCell ref="Q30:Q34"/>
    <mergeCell ref="T16:T20"/>
    <mergeCell ref="U16:U20"/>
    <mergeCell ref="AL16:AL20"/>
    <mergeCell ref="S30:S34"/>
    <mergeCell ref="S21:S23"/>
    <mergeCell ref="T21:T23"/>
    <mergeCell ref="T49:T50"/>
    <mergeCell ref="U49:U50"/>
    <mergeCell ref="AM49:AM50"/>
    <mergeCell ref="AN49:AN50"/>
    <mergeCell ref="S59:S64"/>
    <mergeCell ref="AL76:AL85"/>
    <mergeCell ref="U76:U85"/>
    <mergeCell ref="AN65:AN70"/>
    <mergeCell ref="S105:S108"/>
    <mergeCell ref="T105:T108"/>
    <mergeCell ref="N24:N29"/>
    <mergeCell ref="O101:O104"/>
    <mergeCell ref="N76:N85"/>
    <mergeCell ref="H76:H85"/>
    <mergeCell ref="K76:K85"/>
    <mergeCell ref="F30:F34"/>
    <mergeCell ref="G35:G41"/>
    <mergeCell ref="M51:M53"/>
    <mergeCell ref="N30:N34"/>
    <mergeCell ref="O30:O34"/>
    <mergeCell ref="K30:K34"/>
    <mergeCell ref="L30:L34"/>
    <mergeCell ref="F49:F50"/>
    <mergeCell ref="E30:E34"/>
    <mergeCell ref="F24:F29"/>
    <mergeCell ref="I56:I58"/>
    <mergeCell ref="M35:M41"/>
    <mergeCell ref="N35:N41"/>
    <mergeCell ref="O35:O41"/>
    <mergeCell ref="H86:H88"/>
    <mergeCell ref="I86:I88"/>
    <mergeCell ref="I101:I104"/>
    <mergeCell ref="K42:K48"/>
    <mergeCell ref="K35:K41"/>
    <mergeCell ref="N51:N53"/>
    <mergeCell ref="M49:M50"/>
    <mergeCell ref="N49:N50"/>
    <mergeCell ref="O49:O50"/>
    <mergeCell ref="L56:L58"/>
    <mergeCell ref="L42:L48"/>
    <mergeCell ref="L51:L53"/>
    <mergeCell ref="O56:O58"/>
    <mergeCell ref="P35:P41"/>
    <mergeCell ref="L89:L92"/>
    <mergeCell ref="K93:K96"/>
    <mergeCell ref="R59:R64"/>
    <mergeCell ref="E93:E96"/>
    <mergeCell ref="AS93:AS96"/>
    <mergeCell ref="BD101:BD104"/>
    <mergeCell ref="AT101:AT104"/>
    <mergeCell ref="AN89:AN92"/>
    <mergeCell ref="AV93:AV96"/>
    <mergeCell ref="AW93:AW96"/>
    <mergeCell ref="AX93:AX96"/>
    <mergeCell ref="AO105:AO108"/>
    <mergeCell ref="AP105:AP108"/>
    <mergeCell ref="I109:I112"/>
    <mergeCell ref="J109:J112"/>
    <mergeCell ref="K109:K112"/>
    <mergeCell ref="E59:E64"/>
    <mergeCell ref="J59:J64"/>
    <mergeCell ref="L59:L64"/>
    <mergeCell ref="M59:M64"/>
    <mergeCell ref="H101:H104"/>
    <mergeCell ref="E101:E104"/>
    <mergeCell ref="AN109:AN112"/>
    <mergeCell ref="AO109:AO112"/>
    <mergeCell ref="AP109:AP112"/>
    <mergeCell ref="AU76:AU85"/>
    <mergeCell ref="AR76:AR85"/>
    <mergeCell ref="AT71:AT75"/>
    <mergeCell ref="AU71:AU75"/>
    <mergeCell ref="S76:S85"/>
    <mergeCell ref="AY105:AY108"/>
    <mergeCell ref="BA105:BA108"/>
    <mergeCell ref="U71:U75"/>
    <mergeCell ref="U105:U108"/>
    <mergeCell ref="F93:F96"/>
    <mergeCell ref="A10:AG10"/>
    <mergeCell ref="A109:A112"/>
    <mergeCell ref="B109:B112"/>
    <mergeCell ref="J56:J58"/>
    <mergeCell ref="Q59:Q64"/>
    <mergeCell ref="C109:C112"/>
    <mergeCell ref="I16:I20"/>
    <mergeCell ref="O24:O29"/>
    <mergeCell ref="BD113:BD114"/>
    <mergeCell ref="AP21:AP23"/>
    <mergeCell ref="C56:C58"/>
    <mergeCell ref="D56:D58"/>
    <mergeCell ref="D109:D112"/>
    <mergeCell ref="E109:E112"/>
    <mergeCell ref="F109:F112"/>
    <mergeCell ref="G109:G112"/>
    <mergeCell ref="H109:H112"/>
    <mergeCell ref="F76:F85"/>
    <mergeCell ref="E89:E92"/>
    <mergeCell ref="G89:G92"/>
    <mergeCell ref="H89:H92"/>
    <mergeCell ref="I89:I92"/>
    <mergeCell ref="B105:B108"/>
    <mergeCell ref="C105:C108"/>
    <mergeCell ref="C86:C88"/>
    <mergeCell ref="D86:D88"/>
    <mergeCell ref="F86:F88"/>
    <mergeCell ref="G86:G88"/>
    <mergeCell ref="AR89:AR92"/>
    <mergeCell ref="D113:D114"/>
    <mergeCell ref="C113:C114"/>
    <mergeCell ref="B113:B114"/>
    <mergeCell ref="A113:A114"/>
    <mergeCell ref="U113:U114"/>
    <mergeCell ref="T113:T114"/>
    <mergeCell ref="S113:S114"/>
    <mergeCell ref="R113:R114"/>
    <mergeCell ref="Q113:Q114"/>
    <mergeCell ref="P113:P114"/>
    <mergeCell ref="O113:O114"/>
    <mergeCell ref="N113:N114"/>
    <mergeCell ref="M113:M114"/>
    <mergeCell ref="L113:L114"/>
    <mergeCell ref="K113:K114"/>
    <mergeCell ref="J113:J114"/>
    <mergeCell ref="I113:I114"/>
    <mergeCell ref="H113:H114"/>
    <mergeCell ref="G113:G114"/>
    <mergeCell ref="F113:F114"/>
    <mergeCell ref="E113:E114"/>
    <mergeCell ref="AR105:AR108"/>
    <mergeCell ref="B97:B100"/>
    <mergeCell ref="C97:C100"/>
    <mergeCell ref="D97:D100"/>
    <mergeCell ref="E97:E100"/>
    <mergeCell ref="F97:F100"/>
    <mergeCell ref="G97:G100"/>
    <mergeCell ref="H93:H96"/>
    <mergeCell ref="H97:H100"/>
    <mergeCell ref="I97:I100"/>
    <mergeCell ref="BH109:BH112"/>
    <mergeCell ref="AL109:AL112"/>
    <mergeCell ref="AM109:AM112"/>
    <mergeCell ref="BE113:BE114"/>
    <mergeCell ref="BF113:BF114"/>
    <mergeCell ref="BG113:BG114"/>
    <mergeCell ref="BH113:BH114"/>
    <mergeCell ref="AU113:AU114"/>
    <mergeCell ref="AV113:AV114"/>
    <mergeCell ref="AW113:AW114"/>
    <mergeCell ref="AX113:AX114"/>
    <mergeCell ref="AY113:AY114"/>
    <mergeCell ref="AZ113:AZ114"/>
    <mergeCell ref="BA113:BA114"/>
    <mergeCell ref="BB113:BB114"/>
    <mergeCell ref="BC113:BC114"/>
    <mergeCell ref="AL113:AL114"/>
    <mergeCell ref="AM113:AM114"/>
    <mergeCell ref="AN113:AN114"/>
    <mergeCell ref="AO113:AO114"/>
    <mergeCell ref="AP113:AP114"/>
    <mergeCell ref="AQ113:AQ114"/>
    <mergeCell ref="AR113:AR114"/>
    <mergeCell ref="AS113:AS114"/>
    <mergeCell ref="AT113:AT114"/>
    <mergeCell ref="AQ109:AQ112"/>
    <mergeCell ref="AR109:AR112"/>
    <mergeCell ref="AS109:AS112"/>
    <mergeCell ref="AT109:AT112"/>
    <mergeCell ref="AU109:AU112"/>
    <mergeCell ref="AV109:AV112"/>
    <mergeCell ref="AW109:AW112"/>
    <mergeCell ref="BG109:BG112"/>
    <mergeCell ref="AX109:AX112"/>
    <mergeCell ref="AY109:AY112"/>
    <mergeCell ref="AZ109:AZ112"/>
    <mergeCell ref="BA109:BA112"/>
    <mergeCell ref="BB109:BB112"/>
    <mergeCell ref="BC109:BC112"/>
    <mergeCell ref="BD109:BD112"/>
    <mergeCell ref="BE109:BE112"/>
    <mergeCell ref="BF109:BF112"/>
    <mergeCell ref="B93:B96"/>
    <mergeCell ref="A101:A104"/>
    <mergeCell ref="I93:I96"/>
    <mergeCell ref="J93:J96"/>
    <mergeCell ref="D93:D96"/>
    <mergeCell ref="J101:J104"/>
    <mergeCell ref="V113:V114"/>
    <mergeCell ref="AC113:AC114"/>
    <mergeCell ref="AB113:AB114"/>
    <mergeCell ref="AA113:AA114"/>
    <mergeCell ref="Z113:Z114"/>
    <mergeCell ref="Y113:Y114"/>
    <mergeCell ref="X113:X114"/>
    <mergeCell ref="W113:W114"/>
    <mergeCell ref="AK113:AK114"/>
    <mergeCell ref="AJ113:AJ114"/>
    <mergeCell ref="AH113:AH114"/>
    <mergeCell ref="AG113:AG114"/>
    <mergeCell ref="AF113:AF114"/>
    <mergeCell ref="AE113:AE114"/>
    <mergeCell ref="AD113:AD114"/>
    <mergeCell ref="AL71:AL75"/>
    <mergeCell ref="AM71:AM75"/>
    <mergeCell ref="AN71:AN75"/>
    <mergeCell ref="AO71:AO75"/>
    <mergeCell ref="AP71:AP75"/>
    <mergeCell ref="AQ71:AQ75"/>
    <mergeCell ref="AR71:AR75"/>
    <mergeCell ref="AS71:AS75"/>
    <mergeCell ref="B65:B70"/>
    <mergeCell ref="BH65:BH70"/>
    <mergeCell ref="AS65:AS70"/>
    <mergeCell ref="AT65:AT70"/>
    <mergeCell ref="AU65:AU70"/>
    <mergeCell ref="AV65:AV70"/>
    <mergeCell ref="AW65:AW70"/>
    <mergeCell ref="AX65:AX70"/>
    <mergeCell ref="AY65:AY70"/>
    <mergeCell ref="AZ65:AZ70"/>
    <mergeCell ref="BA65:BA70"/>
    <mergeCell ref="BB65:BB70"/>
    <mergeCell ref="BC65:BC70"/>
    <mergeCell ref="BD65:BD70"/>
    <mergeCell ref="BE65:BE70"/>
    <mergeCell ref="BF65:BF70"/>
    <mergeCell ref="BG65:BG70"/>
    <mergeCell ref="AL65:AL70"/>
  </mergeCells>
  <phoneticPr fontId="2" type="noConversion"/>
  <printOptions horizontalCentered="1" verticalCentered="1"/>
  <pageMargins left="0.98425196850393704" right="0.98425196850393704" top="0.78740157480314965" bottom="0.78740157480314965" header="0.31496062992125984" footer="0.31496062992125984"/>
  <pageSetup paperSize="9" scale="40" fitToHeight="0" orientation="landscape" horizontalDpi="4294967293" verticalDpi="4294967293" r:id="rId1"/>
  <colBreaks count="4" manualBreakCount="4">
    <brk id="7" max="1048575" man="1"/>
    <brk id="21" max="1048575" man="1"/>
    <brk id="38" max="1048575" man="1"/>
    <brk id="48" max="1048575" man="1"/>
  </colBreaks>
  <ignoredErrors>
    <ignoredError sqref="H89 AN65 X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RBTRANS LICITAÇÕES JUL 2023</vt:lpstr>
      <vt:lpstr>'RBTRANS LICITAÇÕES JUL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2023-09-20T19:44:32Z</cp:lastPrinted>
  <dcterms:created xsi:type="dcterms:W3CDTF">2013-10-11T22:10:57Z</dcterms:created>
  <dcterms:modified xsi:type="dcterms:W3CDTF">2023-10-03T19:02:42Z</dcterms:modified>
</cp:coreProperties>
</file>