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ANO 2024\2024-PRESTAÇÃO DE CONTAS MENSAL\"/>
    </mc:Choice>
  </mc:AlternateContent>
  <bookViews>
    <workbookView xWindow="0" yWindow="0" windowWidth="16200" windowHeight="24810" tabRatio="805"/>
  </bookViews>
  <sheets>
    <sheet name="RBTRANS LICITAÇÕES JAN 2024" sheetId="4" r:id="rId1"/>
  </sheets>
  <definedNames>
    <definedName name="_xlnm._FilterDatabase" localSheetId="0" hidden="1">'RBTRANS LICITAÇÕES JAN 2024'!$C$4:$C$587</definedName>
    <definedName name="_xlnm.Print_Area" localSheetId="0">'RBTRANS LICITAÇÕES JAN 2024'!$A$4:$BG$183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26" i="4" l="1"/>
  <c r="AK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167" i="4"/>
  <c r="AH168" i="4"/>
  <c r="AH169" i="4"/>
  <c r="AH170" i="4"/>
  <c r="AH171" i="4"/>
  <c r="AH172" i="4"/>
  <c r="AH173" i="4"/>
  <c r="AH174" i="4"/>
  <c r="AH175" i="4"/>
  <c r="AH176" i="4"/>
  <c r="AH177" i="4"/>
  <c r="AH178" i="4"/>
  <c r="AH179" i="4"/>
  <c r="AH180" i="4"/>
  <c r="AH181" i="4"/>
  <c r="AH182" i="4"/>
  <c r="AH183" i="4"/>
  <c r="AH184" i="4"/>
  <c r="AH185" i="4"/>
  <c r="AH186" i="4"/>
  <c r="AH187" i="4"/>
  <c r="AH188" i="4"/>
  <c r="AH189" i="4"/>
  <c r="AH190" i="4"/>
  <c r="AH191" i="4"/>
  <c r="AH192" i="4"/>
  <c r="AH193" i="4"/>
  <c r="AH194" i="4"/>
  <c r="AH195" i="4"/>
  <c r="AH196" i="4"/>
  <c r="AH197" i="4"/>
  <c r="AH198" i="4"/>
  <c r="AH199" i="4"/>
  <c r="AH200" i="4"/>
  <c r="AH201" i="4"/>
  <c r="AH202" i="4"/>
  <c r="AH203" i="4"/>
  <c r="AH204" i="4"/>
  <c r="AH205" i="4"/>
  <c r="AH206" i="4"/>
  <c r="AH207" i="4"/>
  <c r="AH208" i="4"/>
  <c r="AH209" i="4"/>
  <c r="AH210" i="4"/>
  <c r="AH211" i="4"/>
  <c r="AH212" i="4"/>
  <c r="AH213" i="4"/>
  <c r="AH214" i="4"/>
  <c r="AH215" i="4"/>
  <c r="AH216" i="4"/>
  <c r="AH217" i="4"/>
  <c r="AH218" i="4"/>
  <c r="AH219" i="4"/>
  <c r="AH220" i="4"/>
  <c r="AH221" i="4"/>
  <c r="AH222" i="4"/>
  <c r="AH223" i="4"/>
  <c r="AH224" i="4"/>
  <c r="AH225" i="4"/>
  <c r="AH19" i="4"/>
  <c r="AJ226" i="4"/>
  <c r="AI226" i="4"/>
  <c r="AG226" i="4"/>
  <c r="AD226" i="4"/>
  <c r="AC226" i="4"/>
  <c r="L226" i="4"/>
  <c r="AH226" i="4" l="1"/>
  <c r="AK212" i="4"/>
  <c r="AK216" i="4"/>
  <c r="AK220" i="4"/>
  <c r="AK222" i="4"/>
  <c r="AK208" i="4"/>
  <c r="AK204" i="4"/>
  <c r="AK200" i="4"/>
  <c r="AK197" i="4"/>
  <c r="AK193" i="4"/>
  <c r="AK189" i="4"/>
  <c r="AK184" i="4"/>
  <c r="AK99" i="4"/>
  <c r="AK91" i="4"/>
  <c r="AI156" i="4"/>
  <c r="AK145" i="4"/>
  <c r="AK138" i="4"/>
  <c r="AK123" i="4"/>
  <c r="AK114" i="4"/>
  <c r="AK82" i="4"/>
  <c r="AK73" i="4"/>
  <c r="AK60" i="4"/>
  <c r="AI29" i="4"/>
  <c r="AK25" i="4" s="1"/>
  <c r="AI21" i="4"/>
  <c r="AI155" i="4" l="1"/>
  <c r="AI178" i="4" l="1"/>
  <c r="AK176" i="4" s="1"/>
  <c r="AI171" i="4"/>
  <c r="AI108" i="4"/>
  <c r="AI170" i="4" l="1"/>
  <c r="AI154" i="4" l="1"/>
  <c r="AK153" i="4" s="1"/>
  <c r="AI107" i="4" l="1"/>
  <c r="AI20" i="4"/>
  <c r="AI46" i="4" l="1"/>
  <c r="AK46" i="4" s="1"/>
  <c r="AI161" i="4" l="1"/>
  <c r="AK160" i="4" s="1"/>
  <c r="AI168" i="4" l="1"/>
  <c r="AK168" i="4" s="1"/>
  <c r="AI105" i="4" l="1"/>
  <c r="AK105" i="4" s="1"/>
  <c r="AI35" i="4"/>
  <c r="AK35" i="4" l="1"/>
</calcChain>
</file>

<file path=xl/sharedStrings.xml><?xml version="1.0" encoding="utf-8"?>
<sst xmlns="http://schemas.openxmlformats.org/spreadsheetml/2006/main" count="2127" uniqueCount="453">
  <si>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</si>
  <si>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</si>
  <si>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</si>
  <si>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</si>
  <si>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</si>
  <si>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</si>
  <si>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</si>
  <si>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</si>
  <si>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</si>
  <si>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</si>
  <si>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</si>
  <si>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</si>
  <si>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</si>
  <si>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</si>
  <si>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</si>
  <si>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</si>
  <si>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</si>
  <si>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</si>
  <si>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</si>
  <si>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</si>
  <si>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</si>
  <si>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</si>
  <si>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</si>
  <si>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</si>
  <si>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</si>
  <si>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</si>
  <si>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</si>
  <si>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</si>
  <si>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</si>
  <si>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</si>
  <si>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</si>
  <si>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</si>
  <si>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</si>
  <si>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</si>
  <si>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</si>
  <si>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</si>
  <si>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</si>
  <si>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</si>
  <si>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</si>
  <si>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</si>
  <si>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</si>
  <si>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</si>
  <si>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</si>
  <si>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</si>
  <si>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</si>
  <si>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</si>
  <si>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</si>
  <si>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</si>
  <si>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</si>
  <si>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</si>
  <si>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</si>
  <si>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</si>
  <si>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</si>
  <si>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</si>
  <si>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</si>
  <si>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</si>
  <si>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</si>
  <si>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</si>
  <si>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</si>
  <si>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</si>
  <si>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</si>
  <si>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</si>
  <si>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</si>
  <si>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</si>
  <si>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</si>
  <si>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</si>
  <si>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</si>
  <si>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</si>
  <si>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</si>
  <si>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</si>
  <si>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</si>
  <si>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</si>
  <si>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</si>
  <si>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</si>
  <si>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</si>
  <si>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</si>
  <si>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</si>
  <si>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</si>
  <si>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</si>
  <si>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</si>
  <si>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</si>
  <si>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</si>
  <si>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</si>
  <si>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</si>
  <si>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</si>
  <si>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</si>
  <si>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</si>
  <si>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</si>
  <si>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</si>
  <si>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</si>
  <si>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</si>
  <si>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</si>
  <si>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</si>
  <si>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</si>
  <si>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</si>
  <si>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</si>
  <si>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</si>
  <si>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Sistema de Registro de Preços</t>
  </si>
  <si>
    <t>33.90.39.00</t>
  </si>
  <si>
    <t>Menor preço por item</t>
  </si>
  <si>
    <t>-</t>
  </si>
  <si>
    <t>1º Termo Aditivo</t>
  </si>
  <si>
    <t>11.140.110/0001-75</t>
  </si>
  <si>
    <t>2º Termo Aditivo</t>
  </si>
  <si>
    <t>3º Termo Aditivo</t>
  </si>
  <si>
    <t>4º Termo Aditivo</t>
  </si>
  <si>
    <t>Termo Aditivo de Valor</t>
  </si>
  <si>
    <t>(u )</t>
  </si>
  <si>
    <t>Nº do Termo</t>
  </si>
  <si>
    <t>Art. 57 - LF nº 8.666/93</t>
  </si>
  <si>
    <t>Art. 65, caput e §§ 1º a 6º - LF nº 8.666/93</t>
  </si>
  <si>
    <t>(ad)</t>
  </si>
  <si>
    <t xml:space="preserve">(ae) </t>
  </si>
  <si>
    <t>Apostilamento</t>
  </si>
  <si>
    <t>Art. 65, § 8º - LF nº 8.666/93</t>
  </si>
  <si>
    <t>Data da concessão do reajuste</t>
  </si>
  <si>
    <t>% de reajuste</t>
  </si>
  <si>
    <t>Valor do reajuste</t>
  </si>
  <si>
    <t>(ag)</t>
  </si>
  <si>
    <t>(ah)</t>
  </si>
  <si>
    <t>(ai) = (k) - (ae) + (ad) + (ah)</t>
  </si>
  <si>
    <t xml:space="preserve">(ak) </t>
  </si>
  <si>
    <t>(al) = (aj) + (ak)</t>
  </si>
  <si>
    <t>(aw)</t>
  </si>
  <si>
    <t>(bf)</t>
  </si>
  <si>
    <t>(bg)</t>
  </si>
  <si>
    <t>(bh)</t>
  </si>
  <si>
    <t>001/2019</t>
  </si>
  <si>
    <t>007/2019</t>
  </si>
  <si>
    <t>009/2019</t>
  </si>
  <si>
    <t>Serviço de implantação e operacionalização de sistema informatizado de abastecimento e administração de despesas de combustível.</t>
  </si>
  <si>
    <t>LINK CARD ADMINISTRADORA DE BENEFÍCIOS EIRELI</t>
  </si>
  <si>
    <t>12.039.966/0001-11</t>
  </si>
  <si>
    <t>Sistema de Registro de Preços - Adesão</t>
  </si>
  <si>
    <t>030/2019</t>
  </si>
  <si>
    <t>080/2019</t>
  </si>
  <si>
    <t>Pregão SRP nº 427/2018 CPL 04</t>
  </si>
  <si>
    <t>12.521</t>
  </si>
  <si>
    <t xml:space="preserve">SECRETARIA DE ESTADO  DA EDUCAÇÃO, CULTURA E ESPORTES </t>
  </si>
  <si>
    <t>TEC NEWS EIRELI</t>
  </si>
  <si>
    <t>05.608.779/0001-46</t>
  </si>
  <si>
    <t>Contratação da Empresa Brasileira de Correios e Telegráfos - CORREIOS</t>
  </si>
  <si>
    <t>EMPRESA BRASILEIRA DE CORREIOS E TELEGRÁFOS - CORREIOS</t>
  </si>
  <si>
    <t>34.028.316/7709-95</t>
  </si>
  <si>
    <t>SERMATEC COM. E SERVIÇOS IMP. E EXP. LTDA</t>
  </si>
  <si>
    <t>04.439.665/0001-57</t>
  </si>
  <si>
    <t>Pregão SRP Nº 130/2019 CEL/PMRB</t>
  </si>
  <si>
    <t>R. J. ANDRADE TRANSPORTES E TERRAPLANAGEM</t>
  </si>
  <si>
    <t>22.901.124/0001-80</t>
  </si>
  <si>
    <t>002/2020</t>
  </si>
  <si>
    <t>F. M. TERCEIRIZAÇÃO LTDA</t>
  </si>
  <si>
    <t>20.345.453/0001-67</t>
  </si>
  <si>
    <t>Pregão SRP Nº 110/2019 CEL/PMRB</t>
  </si>
  <si>
    <t>062/2020</t>
  </si>
  <si>
    <t>33.90.37.00</t>
  </si>
  <si>
    <t>071/2020</t>
  </si>
  <si>
    <t>066/2020</t>
  </si>
  <si>
    <t>012/2020</t>
  </si>
  <si>
    <t>Prorogar o prazo até 30 de junho de 2020</t>
  </si>
  <si>
    <t>Prorrogar o prazo até 31 de dezembro de 2020</t>
  </si>
  <si>
    <t>4,844256%</t>
  </si>
  <si>
    <t>Termo Aditivo de Repactuação</t>
  </si>
  <si>
    <t>16,9247458%</t>
  </si>
  <si>
    <t>12.486</t>
  </si>
  <si>
    <t>Prefeitura Municipal de Rio Branco</t>
  </si>
  <si>
    <t>Prorrogar o prazo até 02 de março de 2021</t>
  </si>
  <si>
    <t>Pregão SRP Nº 082/2019 CEL/PMRB</t>
  </si>
  <si>
    <t>Prorrogar o prazo até 24 de setembro de 2021</t>
  </si>
  <si>
    <t>Pregão SRP Nº 143/2019 CEL/PMRB</t>
  </si>
  <si>
    <t>Locação com manutenção preventiva e corretiva de bebedouros industriais</t>
  </si>
  <si>
    <t xml:space="preserve">ACQUALIMP PRODUTOS QUÍMICOS LTDA - ME </t>
  </si>
  <si>
    <t>34.704.593/0001-99</t>
  </si>
  <si>
    <t>Pregão SRP Nº 117/2019 CEL/PMRB</t>
  </si>
  <si>
    <t>054/2020</t>
  </si>
  <si>
    <t>00.405.867/0001-27</t>
  </si>
  <si>
    <t xml:space="preserve">Menor preço </t>
  </si>
  <si>
    <t>Prorrogar o prazo até 30 de abril de 2021</t>
  </si>
  <si>
    <t>Prorrogar o prazo até 31 de maio de 2021</t>
  </si>
  <si>
    <t>003/2021</t>
  </si>
  <si>
    <t>Pregão SRP Nº 091/2019 CPL/PMRB</t>
  </si>
  <si>
    <t>DUX COMÉRCIO, REPRESENTAÇÕES, IMPORTAÇÃO E EXPORTAÇÃO LTDA</t>
  </si>
  <si>
    <t>05.502.105/0001-62</t>
  </si>
  <si>
    <t>Prorrogar o prazo até 20/11/2021</t>
  </si>
  <si>
    <t>Pregão SRP Nº 170/2018 - CPL 02</t>
  </si>
  <si>
    <t xml:space="preserve">Sistema de Registro de Preço -  Adesão </t>
  </si>
  <si>
    <t>Locação de equipamentos de informática e mobiliário</t>
  </si>
  <si>
    <t>07.471.301/0001-42</t>
  </si>
  <si>
    <t>C.COM INFORMÁTICA,IMPORTAÇÃO, EXPORTÇÃO COM. E INDÚSTRIA</t>
  </si>
  <si>
    <t>099/2020</t>
  </si>
  <si>
    <t>Prorrogar o prazo até 30 de junho de 2021</t>
  </si>
  <si>
    <t>Prorrogar o prazo até 02 de março de 2022</t>
  </si>
  <si>
    <t>Pregão SRP Nº 006/2018    CEL/PMRB</t>
  </si>
  <si>
    <t>5º Termo Aditivo</t>
  </si>
  <si>
    <t>Termo Aditivo de Prazo</t>
  </si>
  <si>
    <t>6º Termo Aditivo</t>
  </si>
  <si>
    <t>Prorrogar o prazo até 31/01/2022</t>
  </si>
  <si>
    <t>12.961</t>
  </si>
  <si>
    <t>12.953</t>
  </si>
  <si>
    <t>Prorrogar o prazo até 31 de março de 2021</t>
  </si>
  <si>
    <t>13.033</t>
  </si>
  <si>
    <t>Prorrogar o prazo até 31 de dezembro de 2021</t>
  </si>
  <si>
    <t>13.073</t>
  </si>
  <si>
    <t>13.012</t>
  </si>
  <si>
    <t>13.071</t>
  </si>
  <si>
    <t>095/2020</t>
  </si>
  <si>
    <t>Prorrogar o prazo até 08 de janeiro de 2022</t>
  </si>
  <si>
    <t>13.069</t>
  </si>
  <si>
    <t>21/06/2021</t>
  </si>
  <si>
    <t>2° Termo Aditivo</t>
  </si>
  <si>
    <t>Prorrogar o prazo até 01/10/2022</t>
  </si>
  <si>
    <t>Prorrogar o prazo até 20/11/2022</t>
  </si>
  <si>
    <t>Prorrogar o prazo até 02 de julho de 2022</t>
  </si>
  <si>
    <t>13.153</t>
  </si>
  <si>
    <t>Prorrogar o prazo até 02 de dezembro de 2022</t>
  </si>
  <si>
    <t>004/2021</t>
  </si>
  <si>
    <t>Acréscimo de 25% do valor do contrato</t>
  </si>
  <si>
    <t>3°Termo Aditivo</t>
  </si>
  <si>
    <t>Prorrogar o prazo até 30/09/2023</t>
  </si>
  <si>
    <t>Prorrogar o prazo até 25 de setembro de 2022</t>
  </si>
  <si>
    <t>Prorrogar o prazo até 25 de setembro de 2023</t>
  </si>
  <si>
    <t>13.312</t>
  </si>
  <si>
    <t>20/06/2022</t>
  </si>
  <si>
    <t>Prorrogar a prazo até 01 de julho de 2023</t>
  </si>
  <si>
    <t>Prorrogar o prazo até 31 de dezembro de 2022</t>
  </si>
  <si>
    <t>7º Termo Aditivo</t>
  </si>
  <si>
    <t>Prorrogar o prazo até 30 de junho de 2022</t>
  </si>
  <si>
    <t xml:space="preserve">8º Termo Aditivo </t>
  </si>
  <si>
    <t>9º Termo Aditivo</t>
  </si>
  <si>
    <t>6,391837%</t>
  </si>
  <si>
    <t>13.057</t>
  </si>
  <si>
    <t>Prorrogar o prazo até 01 de novembro de 2021</t>
  </si>
  <si>
    <t>Prorrogar o prazo até 30/04/2022</t>
  </si>
  <si>
    <t>13.275</t>
  </si>
  <si>
    <t>13.195</t>
  </si>
  <si>
    <t>Prorrogar o prazo até 31 de dezembro 2022</t>
  </si>
  <si>
    <t>Prorrogar o prazo até 23 de junho 2022</t>
  </si>
  <si>
    <t>Prorrogar o prazo até 23 de junho de 2023</t>
  </si>
  <si>
    <t>13.194</t>
  </si>
  <si>
    <t>Prorrogar o prazo até 20 de novembro de 2023</t>
  </si>
  <si>
    <t>13.314</t>
  </si>
  <si>
    <t>Prorrogar o prazo até o dia 31 de janeiro de 2023</t>
  </si>
  <si>
    <t>13.216</t>
  </si>
  <si>
    <t>13.316</t>
  </si>
  <si>
    <t>13.225</t>
  </si>
  <si>
    <t>Prorrogar o prazo até 24 de janeiro de 2023</t>
  </si>
  <si>
    <t>005/2022</t>
  </si>
  <si>
    <t>Prorrogar o prazo até o dia 31 de dezembro de 2022</t>
  </si>
  <si>
    <t>13.429</t>
  </si>
  <si>
    <t>Termo aditivo de valor</t>
  </si>
  <si>
    <t>13.317</t>
  </si>
  <si>
    <t>Locação de imóvel tipo galpão, com escritório, 03 banheiros e estacionamento</t>
  </si>
  <si>
    <t>1179/2022</t>
  </si>
  <si>
    <t>IF LOCAÇÕES DE IMÓVEIS EIRELI</t>
  </si>
  <si>
    <t>34.625.024/0001-58</t>
  </si>
  <si>
    <t>SEQ.</t>
  </si>
  <si>
    <t>Prorrogar o prazo até 09 de janeiro de 2023</t>
  </si>
  <si>
    <t>Pregão SRP Nº 060/2021 CEL/PMRB</t>
  </si>
  <si>
    <t>Pregão SRP Nº 197/2020 CPL 04</t>
  </si>
  <si>
    <t>1541/2022</t>
  </si>
  <si>
    <t>SECRETARIA DE ESTADO DA FAZENDA</t>
  </si>
  <si>
    <t>13.309</t>
  </si>
  <si>
    <t>Termo aditivo de Prazo</t>
  </si>
  <si>
    <t>Menor Preço por item</t>
  </si>
  <si>
    <t>1593/2022</t>
  </si>
  <si>
    <t>SEFIN/PMRB</t>
  </si>
  <si>
    <t>13.405</t>
  </si>
  <si>
    <t>Contratação de pessoa jurídica para prestação de locação de veículos do tipo caminhonete e passeios sem motorista, visando prestar apoio logístico necessário a Superintendência Municipal de Transporte e Trânsito - RBTRANS</t>
  </si>
  <si>
    <t>2182/2022</t>
  </si>
  <si>
    <t>RECHE GALDEANO &amp; CIA LTDA</t>
  </si>
  <si>
    <t>08.713.403/0001-90</t>
  </si>
  <si>
    <t>17/112022</t>
  </si>
  <si>
    <t>Adesão ARP Nº 254/2022</t>
  </si>
  <si>
    <t>2087/2023 (008/2022)</t>
  </si>
  <si>
    <t>SERPRO</t>
  </si>
  <si>
    <t>33.683.111/0001-07</t>
  </si>
  <si>
    <t>2088/2023 (007/2022)</t>
  </si>
  <si>
    <t xml:space="preserve">33.90.39.00  </t>
  </si>
  <si>
    <t>Adesão ARP Nº 077/2022</t>
  </si>
  <si>
    <t>2205/2022</t>
  </si>
  <si>
    <t>13.052.004/0001-65</t>
  </si>
  <si>
    <t>PODER EXECUTIVO MUNICIPAL</t>
  </si>
  <si>
    <t>RESOLUÇÃO Nº 87, DE 28 DE NOVEMBRO DE 2013 - TRIBUNAL DE CONTAS DO ESTADO DO ACRE</t>
  </si>
  <si>
    <t>IDENTIFICAÇÃO DO ÓRGÃO/ENTIDADE/FUNDO: SUPERINTENDÊNCIA MUNICIPAL DE TRANSPORTES E TRÂNSITO - RBTRANS</t>
  </si>
  <si>
    <t>DEMONSTRATIVO DE LICITAÇÕES E CONTRATOS</t>
  </si>
  <si>
    <t>Valor do contrato após alteração</t>
  </si>
  <si>
    <t>254/2022</t>
  </si>
  <si>
    <t>13.354</t>
  </si>
  <si>
    <t>SECRETARIA DE ESTADO DE SAUDE - SESACRE</t>
  </si>
  <si>
    <t>Concluída em 2023</t>
  </si>
  <si>
    <t>Fonte 110</t>
  </si>
  <si>
    <t>Fonte 101, Fonte 107  e Fonte 110</t>
  </si>
  <si>
    <t>Fonte 101 e Fonte 110</t>
  </si>
  <si>
    <t>Fonte 101</t>
  </si>
  <si>
    <t xml:space="preserve">Fonte 101, Fonte 107  e Fonte 110 </t>
  </si>
  <si>
    <t>Fonte 107 e Fonte 110</t>
  </si>
  <si>
    <t>Termo de Ratificação de Inexigibilidade</t>
  </si>
  <si>
    <t>Artigo 25, inciso II da Lei de Licitações nº 8.666/93</t>
  </si>
  <si>
    <t>Inexigibilidade</t>
  </si>
  <si>
    <t>13.435</t>
  </si>
  <si>
    <t>21/12/2023</t>
  </si>
  <si>
    <t>Dispensa de Licitação Nº 013/2022</t>
  </si>
  <si>
    <t>Dispensa de Licitação</t>
  </si>
  <si>
    <t>Artigo 24, inciso X da Lei de Licitações nº 8.666/93</t>
  </si>
  <si>
    <t>Pregão SRP Nº 141/2018 CPL - PMRB</t>
  </si>
  <si>
    <t>Serviço de mensageiro através da utilização de motocicleta</t>
  </si>
  <si>
    <t>NORTE EXPRESS TRANSPORTES E SERVIÇOS LTDA</t>
  </si>
  <si>
    <t>3.3.90.39.00</t>
  </si>
  <si>
    <t>Prorrogar o prazo até 31 de dezembro de 2023</t>
  </si>
  <si>
    <t>Termo Adtivo de Valor</t>
  </si>
  <si>
    <t xml:space="preserve">073/2020 </t>
  </si>
  <si>
    <t>Locação de envelopadora com manutenção preventiva</t>
  </si>
  <si>
    <t xml:space="preserve">071/2019 </t>
  </si>
  <si>
    <t xml:space="preserve">2º Termo Adtivo </t>
  </si>
  <si>
    <t>Serviços de impressão com fornecimento de equipajmentos e de todos os insumos necessarios para realização dos serviços incluindo papeis</t>
  </si>
  <si>
    <t xml:space="preserve">054/2019 </t>
  </si>
  <si>
    <t xml:space="preserve"> Prorrogar o prazo até 02 de março de 2023</t>
  </si>
  <si>
    <t xml:space="preserve">    Fonte 110</t>
  </si>
  <si>
    <t>Prorrogar o prazo até 10 de janeiro de 2024</t>
  </si>
  <si>
    <t xml:space="preserve">3º Termo Adtivo </t>
  </si>
  <si>
    <t>Prorrogar o prazo até 23 de junho de 2024</t>
  </si>
  <si>
    <t>Parecer PROJU Nº 056/2023</t>
  </si>
  <si>
    <t xml:space="preserve">    Fonte 101</t>
  </si>
  <si>
    <t xml:space="preserve"> Prorrogar o prazo até 02 de março de 2024</t>
  </si>
  <si>
    <t>Pregão Eletrônico SRP nº 040/2023</t>
  </si>
  <si>
    <t>2409/2023</t>
  </si>
  <si>
    <t>MOURA E OLIVEIRA TRANSPORTADORA TURISTICA DE SUPERFICIE LTDA</t>
  </si>
  <si>
    <t>07.191.795/0001-01</t>
  </si>
  <si>
    <t>Pregão Eletrônico SRP nº 007/2022</t>
  </si>
  <si>
    <t>Prestação dos serviços de manutenção preventiva e corretiva de veiculos leves, utilitários e pesados, incluindo o fornecimento de perças e acessórios genuínos ou originais.</t>
  </si>
  <si>
    <t>1236/2022</t>
  </si>
  <si>
    <t>DALCAR SERVIÇOS E COM. LTDA</t>
  </si>
  <si>
    <t>19.534.034/0001-94</t>
  </si>
  <si>
    <t>Prorrogar o prazo até  07 de março de 2024</t>
  </si>
  <si>
    <t>Prorrogar o prazo até 13 de dezembro 2023</t>
  </si>
  <si>
    <t>Prorrogar o prazo até 01 de junho de 2024</t>
  </si>
  <si>
    <t>13.460</t>
  </si>
  <si>
    <t>Prorrogar o prazo até o dia 31 de janeiro de 2024</t>
  </si>
  <si>
    <t>Termo Aditivo de Valor 25%</t>
  </si>
  <si>
    <t>TOTAL</t>
  </si>
  <si>
    <t>DETRAN</t>
  </si>
  <si>
    <t>Pregão Eletrônico SRP nº 357/2022</t>
  </si>
  <si>
    <t>Prestação de serviços de agenciamento de viagens</t>
  </si>
  <si>
    <t>Pregão Eletrônico SRP nº 162/2022</t>
  </si>
  <si>
    <t>Prestação de serviços de manutenção predial preventiva e corretiva</t>
  </si>
  <si>
    <t>2402/2023</t>
  </si>
  <si>
    <t>A. Z. COMERCIO SERV. REP. IMP. EXP. LTDA</t>
  </si>
  <si>
    <t>AGÊNCIA AEROTUR LTDA</t>
  </si>
  <si>
    <t>08.078.762/0001-12</t>
  </si>
  <si>
    <t>28/2022</t>
  </si>
  <si>
    <t>13.367</t>
  </si>
  <si>
    <t>2299/2023</t>
  </si>
  <si>
    <t>08.030.124/0001-21</t>
  </si>
  <si>
    <t>014/2022</t>
  </si>
  <si>
    <t>SEFAZ</t>
  </si>
  <si>
    <t>13.384</t>
  </si>
  <si>
    <t>4°Termo Aditivo</t>
  </si>
  <si>
    <t>Prorrogar o prazo até 01/10/2024</t>
  </si>
  <si>
    <t>2613/2023</t>
  </si>
  <si>
    <t>Nome do responsável pela elaboração: Rosineuda Silva de Freitas da Cunha</t>
  </si>
  <si>
    <t>Nome do titular do Órgão/Entidade/Fundo (no exercício do cargo): Francisco José Benício Dias</t>
  </si>
  <si>
    <t xml:space="preserve">Termo Aditivo de reequilibrio economico </t>
  </si>
  <si>
    <t>13.588</t>
  </si>
  <si>
    <t xml:space="preserve">Termo Aditivo de Reequilíbrio Econômico </t>
  </si>
  <si>
    <t>Prorrogar o prazo até 02 de dezembro de 2023</t>
  </si>
  <si>
    <t>VIGIACRE VIGILANCIA PATRIMONIAL LTDA</t>
  </si>
  <si>
    <t>Pregão Eletrônico SRP nº 153/2023</t>
  </si>
  <si>
    <t>Prestação de serviços terceirizados de segurança e vigilância Patrimonial Armada de forma contínua.</t>
  </si>
  <si>
    <t>3662/2023</t>
  </si>
  <si>
    <t>04.939.650/0001-58</t>
  </si>
  <si>
    <t>PRESTAÇÃO DE CONTAS  - EXERCÍCIO 2024</t>
  </si>
  <si>
    <t>COOPERATIVA DE PROPRIETÁRIO DE VEÍCULOS DO ESTADO DO ACRE - COOPERVEL</t>
  </si>
  <si>
    <t>153/2023</t>
  </si>
  <si>
    <t>13.632</t>
  </si>
  <si>
    <t>SEMSA</t>
  </si>
  <si>
    <t>Executado até o exercício de 2023</t>
  </si>
  <si>
    <t xml:space="preserve"> Executado no exercício  de 2024</t>
  </si>
  <si>
    <t xml:space="preserve"> 055/2020</t>
  </si>
  <si>
    <t>13.433</t>
  </si>
  <si>
    <t>8º Termo Aditivo</t>
  </si>
  <si>
    <t>Prorrogar o prazo até o dia 31 de dezembro de 2023</t>
  </si>
  <si>
    <t>10º Termo Aditivo</t>
  </si>
  <si>
    <t>11º Termo Aditivo</t>
  </si>
  <si>
    <t>12º Termo Aditivo</t>
  </si>
  <si>
    <t>Prorrogar o prazo até 26 de setembro de 2024</t>
  </si>
  <si>
    <t>Prorrogar o prazo até 01/03/2024</t>
  </si>
  <si>
    <t>13.655</t>
  </si>
  <si>
    <t>Prorrogar o prazo até 17/11/2024</t>
  </si>
  <si>
    <t>13.658</t>
  </si>
  <si>
    <t>Prorrogar o prazo até 22/11/2024</t>
  </si>
  <si>
    <t>Prorrogar o prazo até 22 de novembro de 2024</t>
  </si>
  <si>
    <t>Prorrogar o prazo até 08 de janeiro de 2025</t>
  </si>
  <si>
    <t>13.677</t>
  </si>
  <si>
    <t>Prorrogar o prazo até 19/12/2024</t>
  </si>
  <si>
    <t>Prorrogar o prazo até o dia 31 de dezembro de 2024</t>
  </si>
  <si>
    <t>Prorrogar o prazo até 02 de dezembro de 2024</t>
  </si>
  <si>
    <t>Prorrogar o prazo até 30 de junho de 2024</t>
  </si>
  <si>
    <t xml:space="preserve">Especificações de Termo Aditivo </t>
  </si>
  <si>
    <t>Em andamento em 2024</t>
  </si>
  <si>
    <t>Nº do Convênio  Contrato</t>
  </si>
  <si>
    <t>13.423</t>
  </si>
  <si>
    <t>Locação de veículos do tipo caminhonete e passeios sem motorista</t>
  </si>
  <si>
    <t>Prestação de serviços de terceirizados para apoio técnico e atividades auxiliares</t>
  </si>
  <si>
    <t>prestação de serviços de terceirizados para apoio técnico e atividades auxiliares</t>
  </si>
  <si>
    <t>Prestação de serviços de terceirizados de apoio administrativo e operacional</t>
  </si>
  <si>
    <t>Serviços de transportes, caminhão carga seca, como motorista.</t>
  </si>
  <si>
    <t>Prestação de serviços de limpeza de prédios, mobiliários e equipamentos</t>
  </si>
  <si>
    <t>Prestação de serviço terceirizado e continuado de apoio operacional e administrativo com disponibilização de mao de obra em regime de dedicação exclusiva</t>
  </si>
  <si>
    <t xml:space="preserve">Serviço de rastreamento e monitoramento de veículos via satélite, compreendendo a instalação em comodata, de módulos rastreadores </t>
  </si>
  <si>
    <t>Prestação de serviços especiais e continuos de tecnologia da informação, compreendendo o processamento e armazenamento de dados e transmissão eletrônica de arquivos</t>
  </si>
  <si>
    <t xml:space="preserve">ECS - EMPRESA DE COMUNICAÇÃO E SEGURANÇA LTDA </t>
  </si>
  <si>
    <t>Locação de veiculo com condutor</t>
  </si>
  <si>
    <t>3.3.90.37.00</t>
  </si>
  <si>
    <t>13.558</t>
  </si>
  <si>
    <t>13.681</t>
  </si>
  <si>
    <t>19/06/2023</t>
  </si>
  <si>
    <t>Prorrogar a prazo até 01 de julho de 2024</t>
  </si>
  <si>
    <t>Prorrogar o prazo até o dia 31 de janeiro de 2025</t>
  </si>
  <si>
    <t>13681</t>
  </si>
  <si>
    <t>S/P</t>
  </si>
  <si>
    <t>13.668</t>
  </si>
  <si>
    <t>Contratação Direta</t>
  </si>
  <si>
    <t>011/2024</t>
  </si>
  <si>
    <t>005/2024</t>
  </si>
  <si>
    <t>001/2024</t>
  </si>
  <si>
    <t>002/2024</t>
  </si>
  <si>
    <t>008/2024</t>
  </si>
  <si>
    <t>003/2024</t>
  </si>
  <si>
    <t>004/2024</t>
  </si>
  <si>
    <t>007/2024</t>
  </si>
  <si>
    <t>006/2024</t>
  </si>
  <si>
    <t>016/2024</t>
  </si>
  <si>
    <t>065/2024</t>
  </si>
  <si>
    <t>009/2024</t>
  </si>
  <si>
    <t>010/2024</t>
  </si>
  <si>
    <t>019/2024</t>
  </si>
  <si>
    <t>067/2024</t>
  </si>
  <si>
    <t>025/2024</t>
  </si>
  <si>
    <t>051/2024</t>
  </si>
  <si>
    <t>014/2024</t>
  </si>
  <si>
    <t>015/2024</t>
  </si>
  <si>
    <t>13.553</t>
  </si>
  <si>
    <t>14/06/2023</t>
  </si>
  <si>
    <t>018/2024</t>
  </si>
  <si>
    <t>012/2024</t>
  </si>
  <si>
    <t>017/2024</t>
  </si>
  <si>
    <t>013/2024</t>
  </si>
  <si>
    <t>026/2024</t>
  </si>
  <si>
    <t>069/2024</t>
  </si>
  <si>
    <t>088/2024</t>
  </si>
  <si>
    <t>024/2024</t>
  </si>
  <si>
    <t>13.514                             13.515 REP.</t>
  </si>
  <si>
    <t>Data da emissão: 05/02/2024</t>
  </si>
  <si>
    <t>MÊS ACUMULADO: JANEIRO/2024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</si>
</sst>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4" fontId="3" fillId="0" borderId="0" xfId="3" applyFont="1" applyFill="1" applyAlignment="1">
      <alignment horizontal="center" vertical="center"/>
    </xf>
    <xf numFmtId="44" fontId="4" fillId="0" borderId="0" xfId="3" applyFont="1" applyFill="1" applyAlignment="1">
      <alignment horizontal="left" vertical="center"/>
    </xf>
    <xf numFmtId="44" fontId="3" fillId="0" borderId="0" xfId="3" applyFont="1" applyFill="1" applyBorder="1" applyAlignment="1">
      <alignment horizontal="left" vertical="center"/>
    </xf>
    <xf numFmtId="44" fontId="5" fillId="0" borderId="1" xfId="3" applyFont="1" applyFill="1" applyBorder="1" applyAlignment="1">
      <alignment horizontal="center" vertical="center" wrapText="1"/>
    </xf>
    <xf numFmtId="44" fontId="5" fillId="0" borderId="4" xfId="3" applyFont="1" applyFill="1" applyBorder="1" applyAlignment="1">
      <alignment horizontal="center" vertical="center" wrapText="1"/>
    </xf>
    <xf numFmtId="44" fontId="5" fillId="0" borderId="5" xfId="3" applyFont="1" applyFill="1" applyBorder="1" applyAlignment="1">
      <alignment horizontal="center" vertical="center" wrapText="1"/>
    </xf>
    <xf numFmtId="44" fontId="5" fillId="0" borderId="1" xfId="3" applyFont="1" applyFill="1" applyBorder="1" applyAlignment="1">
      <alignment horizontal="center" vertical="center" wrapText="1"/>
    </xf>
    <xf numFmtId="44" fontId="5" fillId="0" borderId="1" xfId="3" applyFont="1" applyFill="1" applyBorder="1" applyAlignment="1">
      <alignment horizontal="center" vertical="center"/>
    </xf>
    <xf numFmtId="44" fontId="5" fillId="0" borderId="10" xfId="3" applyFont="1" applyFill="1" applyBorder="1" applyAlignment="1">
      <alignment horizontal="center" vertical="center"/>
    </xf>
    <xf numFmtId="44" fontId="5" fillId="0" borderId="11" xfId="3" applyFont="1" applyFill="1" applyBorder="1" applyAlignment="1">
      <alignment horizontal="center" vertical="center"/>
    </xf>
    <xf numFmtId="44" fontId="5" fillId="0" borderId="0" xfId="3" applyFont="1" applyFill="1" applyAlignment="1">
      <alignment horizontal="center" vertical="center"/>
    </xf>
    <xf numFmtId="44" fontId="3" fillId="0" borderId="0" xfId="3" applyFont="1" applyFill="1" applyAlignment="1">
      <alignment horizontal="left" vertical="center"/>
    </xf>
    <xf numFmtId="44" fontId="4" fillId="0" borderId="0" xfId="3" applyFont="1" applyFill="1" applyAlignment="1">
      <alignment horizontal="center" vertical="center"/>
    </xf>
    <xf numFmtId="44" fontId="6" fillId="0" borderId="5" xfId="3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vertical="center"/>
    </xf>
    <xf numFmtId="44" fontId="6" fillId="0" borderId="1" xfId="3" applyFont="1" applyFill="1" applyBorder="1" applyAlignment="1">
      <alignment horizontal="center" vertical="center"/>
    </xf>
    <xf numFmtId="44" fontId="6" fillId="0" borderId="1" xfId="3" applyFont="1" applyFill="1" applyBorder="1" applyAlignment="1">
      <alignment vertical="center" wrapText="1"/>
    </xf>
    <xf numFmtId="44" fontId="6" fillId="0" borderId="10" xfId="3" applyFont="1" applyFill="1" applyBorder="1" applyAlignment="1">
      <alignment horizontal="center" vertical="center"/>
    </xf>
    <xf numFmtId="44" fontId="6" fillId="0" borderId="0" xfId="3" applyFont="1" applyFill="1" applyAlignment="1">
      <alignment horizontal="center" vertical="center"/>
    </xf>
    <xf numFmtId="44" fontId="4" fillId="0" borderId="0" xfId="3" applyFont="1" applyFill="1" applyBorder="1" applyAlignment="1">
      <alignment vertical="center"/>
    </xf>
    <xf numFmtId="44" fontId="6" fillId="0" borderId="5" xfId="3" applyFont="1" applyFill="1" applyBorder="1" applyAlignment="1">
      <alignment vertical="center" wrapText="1"/>
    </xf>
    <xf numFmtId="44" fontId="6" fillId="0" borderId="10" xfId="3" applyFont="1" applyFill="1" applyBorder="1" applyAlignment="1">
      <alignment vertical="center"/>
    </xf>
    <xf numFmtId="44" fontId="6" fillId="0" borderId="0" xfId="3" applyFont="1" applyFill="1" applyAlignment="1">
      <alignment vertical="center"/>
    </xf>
    <xf numFmtId="44" fontId="6" fillId="0" borderId="14" xfId="3" applyFont="1" applyFill="1" applyBorder="1" applyAlignment="1">
      <alignment vertical="center"/>
    </xf>
    <xf numFmtId="44" fontId="4" fillId="0" borderId="0" xfId="3" applyFont="1" applyFill="1" applyAlignment="1">
      <alignment vertical="center"/>
    </xf>
    <xf numFmtId="44" fontId="3" fillId="0" borderId="0" xfId="3" applyFont="1" applyFill="1" applyAlignment="1">
      <alignment vertical="center"/>
    </xf>
    <xf numFmtId="44" fontId="6" fillId="0" borderId="5" xfId="3" applyFont="1" applyFill="1" applyBorder="1" applyAlignment="1">
      <alignment vertical="center"/>
    </xf>
    <xf numFmtId="44" fontId="5" fillId="0" borderId="0" xfId="3" applyFont="1" applyFill="1" applyAlignment="1">
      <alignment vertical="center"/>
    </xf>
    <xf numFmtId="44" fontId="3" fillId="0" borderId="0" xfId="3" applyFont="1" applyFill="1" applyBorder="1" applyAlignment="1">
      <alignment vertical="center"/>
    </xf>
    <xf numFmtId="44" fontId="5" fillId="0" borderId="5" xfId="3" applyFont="1" applyFill="1" applyBorder="1" applyAlignment="1">
      <alignment vertical="center"/>
    </xf>
    <xf numFmtId="44" fontId="5" fillId="0" borderId="1" xfId="3" applyFont="1" applyFill="1" applyBorder="1" applyAlignment="1">
      <alignment vertical="center"/>
    </xf>
    <xf numFmtId="44" fontId="5" fillId="0" borderId="15" xfId="3" applyFont="1" applyFill="1" applyBorder="1" applyAlignment="1">
      <alignment vertical="center"/>
    </xf>
  </cellXfs>
  <cellStyles count="4">
    <cellStyle name="Moeda" xfId="3" builtinId="4"/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colors>
    <mruColors>
      <color rgb="FFF893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13</xdr:row>
      <xdr:rowOff>0</xdr:rowOff>
    </xdr:from>
    <xdr:to>
      <xdr:col>8</xdr:col>
      <xdr:colOff>981075</xdr:colOff>
      <xdr:row>14</xdr:row>
      <xdr:rowOff>15969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4860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981075</xdr:colOff>
      <xdr:row>3</xdr:row>
      <xdr:rowOff>85725</xdr:rowOff>
    </xdr:from>
    <xdr:to>
      <xdr:col>8</xdr:col>
      <xdr:colOff>981075</xdr:colOff>
      <xdr:row>4</xdr:row>
      <xdr:rowOff>76200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5" name="Imagem 4" descr="pmrb_evandr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6489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6" name="Imagem 5" descr="pmrb_evandr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3249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" name="Imagem 6" descr="pmrb_evandr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7897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" name="Imagem 7" descr="pmrb_evandr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21361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9" name="Imagem 8" descr="pmrb_evandr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53936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0" name="Imagem 9" descr="pmrb_evandr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98037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1" name="Imagem 10" descr="pmrb_evandr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3842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2" name="Imagem 11" descr="pmrb_evandr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85286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18</xdr:row>
      <xdr:rowOff>0</xdr:rowOff>
    </xdr:from>
    <xdr:ext cx="0" cy="469900"/>
    <xdr:pic>
      <xdr:nvPicPr>
        <xdr:cNvPr id="13" name="Imagem 12" descr="pmrb_evandr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0225" y="17449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4" name="Imagem 13" descr="pmrb_evandr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434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5" name="Imagem 14" descr="pmrb_evandr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0349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18</xdr:row>
      <xdr:rowOff>0</xdr:rowOff>
    </xdr:from>
    <xdr:ext cx="0" cy="469900"/>
    <xdr:pic>
      <xdr:nvPicPr>
        <xdr:cNvPr id="16" name="Imagem 15" descr="pmrb_evandr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30981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7" name="Imagem 16" descr="pmrb_evandr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76738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8" name="Imagem 17" descr="pmrb_evandr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09123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9" name="Imagem 18" descr="pmrb_evandr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4112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0" name="Imagem 19" descr="pmrb_evandr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7998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1" name="Imagem 20" descr="pmrb_evandr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1561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2" name="Imagem 21" descr="pmrb_evandr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4942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3" name="Imagem 22" descr="pmrb_evandr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98004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4" name="Imagem 23" descr="pmrb_evandr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42676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5" name="Imagem 24" descr="pmrb_evandr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8001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18</xdr:row>
      <xdr:rowOff>0</xdr:rowOff>
    </xdr:from>
    <xdr:ext cx="0" cy="469900"/>
    <xdr:pic>
      <xdr:nvPicPr>
        <xdr:cNvPr id="26" name="Imagem 25" descr="pmrb_evandr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57605" y="2641226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7" name="Imagem 26" descr="pmrb_evandr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54786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8" name="Imagem 27" descr="pmrb_evandr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9164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9" name="Imagem 28" descr="pmrb_evandr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3050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30" name="Imagem 29" descr="pmrb_evandr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3440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31" name="Imagem 30" descr="pmrb_evandr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62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32" name="Imagem 31" descr="pmrb_evandr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63080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18</xdr:row>
      <xdr:rowOff>0</xdr:rowOff>
    </xdr:from>
    <xdr:ext cx="0" cy="469900"/>
    <xdr:pic>
      <xdr:nvPicPr>
        <xdr:cNvPr id="33" name="Imagem 32" descr="pmrb_evandr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23184" y="24822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43" name="Imagem 42" descr="pmrb_evandr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44" name="Imagem 43" descr="pmrb_evandr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45" name="Imagem 44" descr="pmrb_evandr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24</xdr:row>
      <xdr:rowOff>0</xdr:rowOff>
    </xdr:from>
    <xdr:ext cx="0" cy="469900"/>
    <xdr:pic>
      <xdr:nvPicPr>
        <xdr:cNvPr id="46" name="Imagem 45" descr="pmrb_evandr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25400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47" name="Imagem 46" descr="pmrb_evandr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48" name="Imagem 47" descr="pmrb_evandr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49" name="Imagem 48" descr="pmrb_evandr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50" name="Imagem 49" descr="pmrb_evandr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51" name="Imagem 50" descr="pmrb_evandr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52" name="Imagem 51" descr="pmrb_evandro">
          <a:extLst>
            <a:ext uri="{FF2B5EF4-FFF2-40B4-BE49-F238E27FC236}">
              <a16:creationId xmlns:a16="http://schemas.microsoft.com/office/drawing/2014/main" id="{E376BE9D-5D5F-482C-8A48-ED8C01C99F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53" name="Imagem 52" descr="pmrb_evandro">
          <a:extLst>
            <a:ext uri="{FF2B5EF4-FFF2-40B4-BE49-F238E27FC236}">
              <a16:creationId xmlns:a16="http://schemas.microsoft.com/office/drawing/2014/main" id="{B9CD5D59-B83E-45F3-B402-2EAE165378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54" name="Imagem 53" descr="pmrb_evandro">
          <a:extLst>
            <a:ext uri="{FF2B5EF4-FFF2-40B4-BE49-F238E27FC236}">
              <a16:creationId xmlns:a16="http://schemas.microsoft.com/office/drawing/2014/main" id="{E81E299F-21AD-407D-A438-DD82289A5D4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24</xdr:row>
      <xdr:rowOff>0</xdr:rowOff>
    </xdr:from>
    <xdr:ext cx="0" cy="469900"/>
    <xdr:pic>
      <xdr:nvPicPr>
        <xdr:cNvPr id="55" name="Imagem 54" descr="pmrb_evandro">
          <a:extLst>
            <a:ext uri="{FF2B5EF4-FFF2-40B4-BE49-F238E27FC236}">
              <a16:creationId xmlns:a16="http://schemas.microsoft.com/office/drawing/2014/main" id="{2E759501-8D73-4FB3-A43C-4C414F38724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82800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56" name="Imagem 55" descr="pmrb_evandro">
          <a:extLst>
            <a:ext uri="{FF2B5EF4-FFF2-40B4-BE49-F238E27FC236}">
              <a16:creationId xmlns:a16="http://schemas.microsoft.com/office/drawing/2014/main" id="{70F882EA-B020-4435-8C5C-2825B19C2EA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57" name="Imagem 56" descr="pmrb_evandro">
          <a:extLst>
            <a:ext uri="{FF2B5EF4-FFF2-40B4-BE49-F238E27FC236}">
              <a16:creationId xmlns:a16="http://schemas.microsoft.com/office/drawing/2014/main" id="{A10040CE-81B4-4976-9372-614E3A534C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58" name="Imagem 57" descr="pmrb_evandro">
          <a:extLst>
            <a:ext uri="{FF2B5EF4-FFF2-40B4-BE49-F238E27FC236}">
              <a16:creationId xmlns:a16="http://schemas.microsoft.com/office/drawing/2014/main" id="{A4A60F7E-7BE2-4C23-86E6-7E5A1E30CF3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59" name="Imagem 58" descr="pmrb_evandro">
          <a:extLst>
            <a:ext uri="{FF2B5EF4-FFF2-40B4-BE49-F238E27FC236}">
              <a16:creationId xmlns:a16="http://schemas.microsoft.com/office/drawing/2014/main" id="{71C5DDFC-78E6-4236-9660-42450600B8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60" name="Imagem 59" descr="pmrb_evandro">
          <a:extLst>
            <a:ext uri="{FF2B5EF4-FFF2-40B4-BE49-F238E27FC236}">
              <a16:creationId xmlns:a16="http://schemas.microsoft.com/office/drawing/2014/main" id="{2D66FCBF-3585-4041-B0C3-F2EC1D58407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61" name="Imagem 60" descr="pmrb_evandro">
          <a:extLst>
            <a:ext uri="{FF2B5EF4-FFF2-40B4-BE49-F238E27FC236}">
              <a16:creationId xmlns:a16="http://schemas.microsoft.com/office/drawing/2014/main" id="{5ACDF188-9C03-41E1-AA26-6AE77E6163C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62" name="Imagem 61" descr="pmrb_evandro">
          <a:extLst>
            <a:ext uri="{FF2B5EF4-FFF2-40B4-BE49-F238E27FC236}">
              <a16:creationId xmlns:a16="http://schemas.microsoft.com/office/drawing/2014/main" id="{A9E6F7F3-DD1C-46D2-8608-0CA56F509E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63" name="Imagem 62" descr="pmrb_evandro">
          <a:extLst>
            <a:ext uri="{FF2B5EF4-FFF2-40B4-BE49-F238E27FC236}">
              <a16:creationId xmlns:a16="http://schemas.microsoft.com/office/drawing/2014/main" id="{8536228D-549B-494E-8D97-636B2AD51D1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24</xdr:row>
      <xdr:rowOff>0</xdr:rowOff>
    </xdr:from>
    <xdr:ext cx="0" cy="469900"/>
    <xdr:pic>
      <xdr:nvPicPr>
        <xdr:cNvPr id="64" name="Imagem 63" descr="pmrb_evandro">
          <a:extLst>
            <a:ext uri="{FF2B5EF4-FFF2-40B4-BE49-F238E27FC236}">
              <a16:creationId xmlns:a16="http://schemas.microsoft.com/office/drawing/2014/main" id="{4FECC584-D672-4C02-ACD6-6B8B12A5020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3675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65" name="Imagem 64" descr="pmrb_evandro">
          <a:extLst>
            <a:ext uri="{FF2B5EF4-FFF2-40B4-BE49-F238E27FC236}">
              <a16:creationId xmlns:a16="http://schemas.microsoft.com/office/drawing/2014/main" id="{F041C9BB-B253-44CE-A0EA-39A889EA999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66" name="Imagem 65" descr="pmrb_evandro">
          <a:extLst>
            <a:ext uri="{FF2B5EF4-FFF2-40B4-BE49-F238E27FC236}">
              <a16:creationId xmlns:a16="http://schemas.microsoft.com/office/drawing/2014/main" id="{6EFD5A8B-B244-41F1-BE93-3E5CE212CBA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67" name="Imagem 66" descr="pmrb_evandro">
          <a:extLst>
            <a:ext uri="{FF2B5EF4-FFF2-40B4-BE49-F238E27FC236}">
              <a16:creationId xmlns:a16="http://schemas.microsoft.com/office/drawing/2014/main" id="{386C88E4-4201-4C65-AB47-615917057D5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68" name="Imagem 67" descr="pmrb_evandro">
          <a:extLst>
            <a:ext uri="{FF2B5EF4-FFF2-40B4-BE49-F238E27FC236}">
              <a16:creationId xmlns:a16="http://schemas.microsoft.com/office/drawing/2014/main" id="{E77222B3-F39B-47FB-8390-B52D7E1296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24</xdr:row>
      <xdr:rowOff>0</xdr:rowOff>
    </xdr:from>
    <xdr:ext cx="0" cy="469900"/>
    <xdr:pic>
      <xdr:nvPicPr>
        <xdr:cNvPr id="69" name="Imagem 68" descr="pmrb_evandro">
          <a:extLst>
            <a:ext uri="{FF2B5EF4-FFF2-40B4-BE49-F238E27FC236}">
              <a16:creationId xmlns:a16="http://schemas.microsoft.com/office/drawing/2014/main" id="{AB95C9E4-D666-4E17-A341-1E76C309EA1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190012</xdr:colOff>
      <xdr:row>0</xdr:row>
      <xdr:rowOff>59532</xdr:rowOff>
    </xdr:from>
    <xdr:to>
      <xdr:col>1</xdr:col>
      <xdr:colOff>666750</xdr:colOff>
      <xdr:row>3</xdr:row>
      <xdr:rowOff>159545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D8C11C6A-D3CA-7752-4FFB-257E563B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06" y="59532"/>
          <a:ext cx="476738" cy="67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0" name="Imagem 69" descr="pmrb_evandro">
          <a:extLst>
            <a:ext uri="{FF2B5EF4-FFF2-40B4-BE49-F238E27FC236}">
              <a16:creationId xmlns:a16="http://schemas.microsoft.com/office/drawing/2014/main" id="{C910AE80-4D1A-412C-9A9A-35C9947D9B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1" name="Imagem 70" descr="pmrb_evandro">
          <a:extLst>
            <a:ext uri="{FF2B5EF4-FFF2-40B4-BE49-F238E27FC236}">
              <a16:creationId xmlns:a16="http://schemas.microsoft.com/office/drawing/2014/main" id="{B92F668A-47C1-42A7-BC32-33FFAACF322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2" name="Imagem 71" descr="pmrb_evandro">
          <a:extLst>
            <a:ext uri="{FF2B5EF4-FFF2-40B4-BE49-F238E27FC236}">
              <a16:creationId xmlns:a16="http://schemas.microsoft.com/office/drawing/2014/main" id="{69DB79E9-5A04-409E-B88E-2E7AAFBA9B6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3" name="Imagem 72" descr="pmrb_evandro">
          <a:extLst>
            <a:ext uri="{FF2B5EF4-FFF2-40B4-BE49-F238E27FC236}">
              <a16:creationId xmlns:a16="http://schemas.microsoft.com/office/drawing/2014/main" id="{15F9DA83-0237-4E7E-9AC9-502159C098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4" name="Imagem 73" descr="pmrb_evandro">
          <a:extLst>
            <a:ext uri="{FF2B5EF4-FFF2-40B4-BE49-F238E27FC236}">
              <a16:creationId xmlns:a16="http://schemas.microsoft.com/office/drawing/2014/main" id="{FE19CC34-6CEB-4DF4-B15A-B41610FD361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5" name="Imagem 74" descr="pmrb_evandro">
          <a:extLst>
            <a:ext uri="{FF2B5EF4-FFF2-40B4-BE49-F238E27FC236}">
              <a16:creationId xmlns:a16="http://schemas.microsoft.com/office/drawing/2014/main" id="{697AEB07-D35B-473C-80DA-B2B256C4C7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18</xdr:row>
      <xdr:rowOff>0</xdr:rowOff>
    </xdr:from>
    <xdr:ext cx="0" cy="469900"/>
    <xdr:pic>
      <xdr:nvPicPr>
        <xdr:cNvPr id="76" name="Imagem 75" descr="pmrb_evandro">
          <a:extLst>
            <a:ext uri="{FF2B5EF4-FFF2-40B4-BE49-F238E27FC236}">
              <a16:creationId xmlns:a16="http://schemas.microsoft.com/office/drawing/2014/main" id="{12BD4A58-4C84-4D6B-9D43-9575AE8C6AB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94959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7" name="Imagem 76" descr="pmrb_evandro">
          <a:extLst>
            <a:ext uri="{FF2B5EF4-FFF2-40B4-BE49-F238E27FC236}">
              <a16:creationId xmlns:a16="http://schemas.microsoft.com/office/drawing/2014/main" id="{02A246FC-4D10-48F7-9711-0D22943F82A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8" name="Imagem 77" descr="pmrb_evandro">
          <a:extLst>
            <a:ext uri="{FF2B5EF4-FFF2-40B4-BE49-F238E27FC236}">
              <a16:creationId xmlns:a16="http://schemas.microsoft.com/office/drawing/2014/main" id="{3A3694CC-7B7C-489E-9ECB-9CE2C6FAB6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9" name="Imagem 78" descr="pmrb_evandro">
          <a:extLst>
            <a:ext uri="{FF2B5EF4-FFF2-40B4-BE49-F238E27FC236}">
              <a16:creationId xmlns:a16="http://schemas.microsoft.com/office/drawing/2014/main" id="{B09E2821-7115-4B00-8FA8-B083881D619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0" name="Imagem 79" descr="pmrb_evandro">
          <a:extLst>
            <a:ext uri="{FF2B5EF4-FFF2-40B4-BE49-F238E27FC236}">
              <a16:creationId xmlns:a16="http://schemas.microsoft.com/office/drawing/2014/main" id="{CE3F0E78-84E9-4F7D-95A7-6078E168B87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18</xdr:row>
      <xdr:rowOff>0</xdr:rowOff>
    </xdr:from>
    <xdr:ext cx="0" cy="469900"/>
    <xdr:pic>
      <xdr:nvPicPr>
        <xdr:cNvPr id="81" name="Imagem 80" descr="pmrb_evandro">
          <a:extLst>
            <a:ext uri="{FF2B5EF4-FFF2-40B4-BE49-F238E27FC236}">
              <a16:creationId xmlns:a16="http://schemas.microsoft.com/office/drawing/2014/main" id="{9D0FF17A-5A50-4955-91BD-3E990D12AA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35200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2" name="Imagem 81" descr="pmrb_evandro">
          <a:extLst>
            <a:ext uri="{FF2B5EF4-FFF2-40B4-BE49-F238E27FC236}">
              <a16:creationId xmlns:a16="http://schemas.microsoft.com/office/drawing/2014/main" id="{4DE55025-DE42-4503-BBE4-A2700B713C1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3" name="Imagem 82" descr="pmrb_evandro">
          <a:extLst>
            <a:ext uri="{FF2B5EF4-FFF2-40B4-BE49-F238E27FC236}">
              <a16:creationId xmlns:a16="http://schemas.microsoft.com/office/drawing/2014/main" id="{DCE8FBE6-B55C-4DE3-BEC4-DA01A87D270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18</xdr:row>
      <xdr:rowOff>0</xdr:rowOff>
    </xdr:from>
    <xdr:ext cx="0" cy="469900"/>
    <xdr:pic>
      <xdr:nvPicPr>
        <xdr:cNvPr id="84" name="Imagem 83" descr="pmrb_evandro">
          <a:extLst>
            <a:ext uri="{FF2B5EF4-FFF2-40B4-BE49-F238E27FC236}">
              <a16:creationId xmlns:a16="http://schemas.microsoft.com/office/drawing/2014/main" id="{D854C5B2-1674-408B-97BA-B70C29745C2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3300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5" name="Imagem 84" descr="pmrb_evandro">
          <a:extLst>
            <a:ext uri="{FF2B5EF4-FFF2-40B4-BE49-F238E27FC236}">
              <a16:creationId xmlns:a16="http://schemas.microsoft.com/office/drawing/2014/main" id="{FAD80241-D7C4-43B0-990C-579739B540A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6" name="Imagem 85" descr="pmrb_evandro">
          <a:extLst>
            <a:ext uri="{FF2B5EF4-FFF2-40B4-BE49-F238E27FC236}">
              <a16:creationId xmlns:a16="http://schemas.microsoft.com/office/drawing/2014/main" id="{92472E94-C67C-45A7-84CE-79C25EFF786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7" name="Imagem 86" descr="pmrb_evandro">
          <a:extLst>
            <a:ext uri="{FF2B5EF4-FFF2-40B4-BE49-F238E27FC236}">
              <a16:creationId xmlns:a16="http://schemas.microsoft.com/office/drawing/2014/main" id="{431268C1-EA42-43FF-A334-D5D843252A0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8" name="Imagem 87" descr="pmrb_evandro">
          <a:extLst>
            <a:ext uri="{FF2B5EF4-FFF2-40B4-BE49-F238E27FC236}">
              <a16:creationId xmlns:a16="http://schemas.microsoft.com/office/drawing/2014/main" id="{B78D801B-C913-473B-99B7-64ACEB2156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9" name="Imagem 88" descr="pmrb_evandro">
          <a:extLst>
            <a:ext uri="{FF2B5EF4-FFF2-40B4-BE49-F238E27FC236}">
              <a16:creationId xmlns:a16="http://schemas.microsoft.com/office/drawing/2014/main" id="{2C953BCE-DC3C-4370-9A9E-6EF3A030924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90" name="Imagem 89" descr="pmrb_evandro">
          <a:extLst>
            <a:ext uri="{FF2B5EF4-FFF2-40B4-BE49-F238E27FC236}">
              <a16:creationId xmlns:a16="http://schemas.microsoft.com/office/drawing/2014/main" id="{1304AEBF-A313-47A8-A8DE-7AEF95B8676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91" name="Imagem 90" descr="pmrb_evandro">
          <a:extLst>
            <a:ext uri="{FF2B5EF4-FFF2-40B4-BE49-F238E27FC236}">
              <a16:creationId xmlns:a16="http://schemas.microsoft.com/office/drawing/2014/main" id="{00573A2C-4C90-438D-B9EA-F1980669575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92" name="Imagem 91" descr="pmrb_evandro">
          <a:extLst>
            <a:ext uri="{FF2B5EF4-FFF2-40B4-BE49-F238E27FC236}">
              <a16:creationId xmlns:a16="http://schemas.microsoft.com/office/drawing/2014/main" id="{D7E983D3-1DF2-4391-A7C7-3ED5C4BF2D1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J587"/>
  <sheetViews>
    <sheetView tabSelected="1" topLeftCell="A181" zoomScale="80" zoomScaleNormal="80" workbookViewId="0">
      <selection activeCell="AK227" sqref="AK227"/>
    </sheetView>
  </sheetViews>
  <sheetFormatPr defaultColWidth="9.140625" defaultRowHeight="12.75" x14ac:dyDescent="0.25"/>
  <cols>
    <col min="1" max="1" width="5.5703125" style="4" customWidth="1"/>
    <col min="2" max="2" width="13.5703125" style="1" bestFit="1" customWidth="1"/>
    <col min="3" max="3" width="21.85546875" style="1" customWidth="1"/>
    <col min="4" max="4" width="25.140625" style="38" customWidth="1"/>
    <col min="5" max="5" width="14" style="1" customWidth="1"/>
    <col min="6" max="6" width="51" style="2" customWidth="1"/>
    <col min="7" max="7" width="15.140625" style="1" bestFit="1" customWidth="1"/>
    <col min="8" max="8" width="14.7109375" style="16" customWidth="1"/>
    <col min="9" max="9" width="41.140625" style="3" customWidth="1"/>
    <col min="10" max="10" width="20" style="1" bestFit="1" customWidth="1"/>
    <col min="11" max="11" width="11.5703125" style="1" bestFit="1" customWidth="1"/>
    <col min="12" max="12" width="17.28515625" style="117" bestFit="1" customWidth="1"/>
    <col min="13" max="13" width="22.140625" style="1" customWidth="1"/>
    <col min="14" max="14" width="11.5703125" style="1" bestFit="1" customWidth="1"/>
    <col min="15" max="15" width="12.42578125" style="1" bestFit="1" customWidth="1"/>
    <col min="16" max="16" width="31.5703125" style="1" bestFit="1" customWidth="1"/>
    <col min="17" max="17" width="16.7109375" style="1" bestFit="1" customWidth="1"/>
    <col min="18" max="18" width="13" style="1" bestFit="1" customWidth="1"/>
    <col min="19" max="19" width="15.28515625" style="1" bestFit="1" customWidth="1"/>
    <col min="20" max="20" width="13.7109375" style="1" bestFit="1" customWidth="1"/>
    <col min="21" max="21" width="16.7109375" style="1" bestFit="1" customWidth="1"/>
    <col min="22" max="22" width="11.5703125" style="4" bestFit="1" customWidth="1"/>
    <col min="23" max="23" width="15.140625" style="4" bestFit="1" customWidth="1"/>
    <col min="24" max="24" width="47.140625" style="4" bestFit="1" customWidth="1"/>
    <col min="25" max="25" width="11.5703125" style="4" bestFit="1" customWidth="1"/>
    <col min="26" max="26" width="12.42578125" style="4" bestFit="1" customWidth="1"/>
    <col min="27" max="27" width="13.5703125" style="4" bestFit="1" customWidth="1"/>
    <col min="28" max="28" width="11.28515625" style="4" bestFit="1" customWidth="1"/>
    <col min="29" max="29" width="17.42578125" style="126" bestFit="1" customWidth="1"/>
    <col min="30" max="30" width="9.28515625" style="126" customWidth="1"/>
    <col min="31" max="31" width="19.85546875" style="4" bestFit="1" customWidth="1"/>
    <col min="32" max="32" width="9.28515625" style="4" bestFit="1" customWidth="1"/>
    <col min="33" max="33" width="15.85546875" style="126" bestFit="1" customWidth="1"/>
    <col min="34" max="34" width="22.28515625" style="131" customWidth="1"/>
    <col min="35" max="35" width="18.7109375" style="130" customWidth="1"/>
    <col min="36" max="36" width="19.85546875" style="135" customWidth="1"/>
    <col min="37" max="37" width="17.28515625" style="139" customWidth="1"/>
    <col min="38" max="38" width="11.5703125" style="4" customWidth="1"/>
    <col min="39" max="39" width="13.5703125" style="39" customWidth="1"/>
    <col min="40" max="40" width="25.28515625" style="4" customWidth="1"/>
    <col min="41" max="41" width="13.85546875" style="39" customWidth="1"/>
    <col min="42" max="42" width="20" style="4" bestFit="1" customWidth="1"/>
    <col min="43" max="43" width="44.42578125" style="4" bestFit="1" customWidth="1"/>
    <col min="44" max="44" width="13.85546875" style="4" customWidth="1"/>
    <col min="45" max="45" width="11.28515625" style="4" bestFit="1" customWidth="1"/>
    <col min="46" max="46" width="13.28515625" style="4" customWidth="1"/>
    <col min="47" max="47" width="12.28515625" style="4" customWidth="1"/>
    <col min="48" max="48" width="9.140625" style="1"/>
    <col min="49" max="49" width="13" style="1" customWidth="1"/>
    <col min="50" max="50" width="10.7109375" style="1" customWidth="1"/>
    <col min="51" max="51" width="10.85546875" style="1" customWidth="1"/>
    <col min="52" max="53" width="9.140625" style="1"/>
    <col min="54" max="54" width="16.7109375" style="1" customWidth="1"/>
    <col min="55" max="55" width="17.140625" style="1" customWidth="1"/>
    <col min="56" max="56" width="16.28515625" style="1" customWidth="1"/>
    <col min="57" max="58" width="9.140625" style="1"/>
    <col min="59" max="59" width="7.28515625" style="1" bestFit="1" customWidth="1"/>
    <col min="60" max="60" width="9" style="1" customWidth="1"/>
    <col min="61" max="16384" width="9.140625" style="1"/>
  </cols>
  <sheetData>
    <row r="1" spans="1:59" s="41" customFormat="1" ht="15" x14ac:dyDescent="0.25">
      <c r="A1" s="40"/>
      <c r="D1" s="42"/>
      <c r="F1" s="44"/>
      <c r="H1" s="87"/>
      <c r="I1" s="84"/>
      <c r="L1" s="107"/>
      <c r="V1" s="40"/>
      <c r="W1" s="40"/>
      <c r="X1" s="40"/>
      <c r="Y1" s="40"/>
      <c r="Z1" s="40"/>
      <c r="AA1" s="40"/>
      <c r="AB1" s="40"/>
      <c r="AC1" s="119"/>
      <c r="AD1" s="119"/>
      <c r="AE1" s="40"/>
      <c r="AF1" s="40"/>
      <c r="AG1" s="119"/>
      <c r="AH1" s="127"/>
      <c r="AI1" s="132"/>
      <c r="AJ1" s="133"/>
      <c r="AK1" s="136"/>
      <c r="AL1" s="40"/>
      <c r="AM1" s="43"/>
      <c r="AN1" s="40"/>
      <c r="AO1" s="43"/>
      <c r="AP1" s="40"/>
      <c r="AQ1" s="40"/>
      <c r="AR1" s="40"/>
      <c r="AS1" s="40"/>
      <c r="AT1" s="40"/>
      <c r="AU1" s="40"/>
    </row>
    <row r="2" spans="1:59" s="41" customFormat="1" ht="15" x14ac:dyDescent="0.25">
      <c r="A2" s="40"/>
      <c r="D2" s="42"/>
      <c r="F2" s="44"/>
      <c r="H2" s="87"/>
      <c r="I2" s="84"/>
      <c r="L2" s="107"/>
      <c r="V2" s="40"/>
      <c r="W2" s="40"/>
      <c r="X2" s="40"/>
      <c r="Y2" s="40"/>
      <c r="Z2" s="40"/>
      <c r="AA2" s="40"/>
      <c r="AB2" s="40"/>
      <c r="AC2" s="119"/>
      <c r="AD2" s="119"/>
      <c r="AE2" s="40"/>
      <c r="AF2" s="40"/>
      <c r="AG2" s="119"/>
      <c r="AH2" s="127"/>
      <c r="AI2" s="132"/>
      <c r="AJ2" s="133"/>
      <c r="AK2" s="136"/>
      <c r="AL2" s="40"/>
      <c r="AM2" s="43"/>
      <c r="AN2" s="40"/>
      <c r="AO2" s="43"/>
      <c r="AP2" s="40"/>
      <c r="AQ2" s="40"/>
      <c r="AR2" s="40"/>
      <c r="AS2" s="40"/>
      <c r="AT2" s="40"/>
      <c r="AU2" s="40"/>
    </row>
    <row r="3" spans="1:59" s="41" customFormat="1" ht="15" x14ac:dyDescent="0.25">
      <c r="A3" s="40"/>
      <c r="D3" s="42"/>
      <c r="F3" s="44"/>
      <c r="H3" s="87"/>
      <c r="I3" s="84"/>
      <c r="L3" s="107"/>
      <c r="V3" s="40"/>
      <c r="W3" s="40"/>
      <c r="X3" s="40"/>
      <c r="Y3" s="40"/>
      <c r="Z3" s="40"/>
      <c r="AA3" s="40"/>
      <c r="AB3" s="40"/>
      <c r="AC3" s="119"/>
      <c r="AD3" s="119"/>
      <c r="AE3" s="40"/>
      <c r="AF3" s="40"/>
      <c r="AG3" s="119"/>
      <c r="AH3" s="127"/>
      <c r="AI3" s="132"/>
      <c r="AJ3" s="133"/>
      <c r="AK3" s="136"/>
      <c r="AL3" s="40"/>
      <c r="AM3" s="43"/>
      <c r="AN3" s="40"/>
      <c r="AO3" s="43"/>
      <c r="AP3" s="40"/>
      <c r="AQ3" s="40"/>
      <c r="AR3" s="40"/>
      <c r="AS3" s="40"/>
      <c r="AT3" s="40"/>
      <c r="AU3" s="40"/>
    </row>
    <row r="4" spans="1:59" s="44" customFormat="1" ht="15" x14ac:dyDescent="0.25">
      <c r="H4" s="45"/>
      <c r="L4" s="108"/>
      <c r="AC4" s="108"/>
      <c r="AD4" s="108"/>
      <c r="AG4" s="108"/>
      <c r="AH4" s="108"/>
      <c r="AI4" s="108"/>
      <c r="AJ4" s="108"/>
      <c r="AK4" s="108"/>
    </row>
    <row r="5" spans="1:59" s="44" customFormat="1" ht="15" x14ac:dyDescent="0.25">
      <c r="A5" s="45" t="s">
        <v>280</v>
      </c>
      <c r="H5" s="45"/>
      <c r="L5" s="108"/>
      <c r="AC5" s="108"/>
      <c r="AD5" s="108"/>
      <c r="AG5" s="108"/>
      <c r="AH5" s="108"/>
      <c r="AI5" s="108"/>
      <c r="AJ5" s="108"/>
      <c r="AK5" s="108"/>
    </row>
    <row r="6" spans="1:59" s="44" customFormat="1" ht="15" x14ac:dyDescent="0.25">
      <c r="A6" s="45"/>
      <c r="H6" s="45"/>
      <c r="L6" s="108"/>
      <c r="AC6" s="108"/>
      <c r="AD6" s="108"/>
      <c r="AG6" s="108"/>
      <c r="AH6" s="108"/>
      <c r="AI6" s="108"/>
      <c r="AJ6" s="108"/>
      <c r="AK6" s="108"/>
    </row>
    <row r="7" spans="1:59" s="44" customFormat="1" ht="15" x14ac:dyDescent="0.25">
      <c r="A7" s="44" t="s">
        <v>369</v>
      </c>
      <c r="H7" s="45"/>
      <c r="L7" s="108"/>
      <c r="AC7" s="108"/>
      <c r="AD7" s="108"/>
      <c r="AG7" s="108"/>
      <c r="AH7" s="108"/>
      <c r="AI7" s="108"/>
      <c r="AJ7" s="108"/>
      <c r="AK7" s="108"/>
    </row>
    <row r="8" spans="1:59" s="44" customFormat="1" ht="15" x14ac:dyDescent="0.25">
      <c r="A8" s="44" t="s">
        <v>281</v>
      </c>
      <c r="H8" s="45"/>
      <c r="L8" s="108"/>
      <c r="AC8" s="108"/>
      <c r="AD8" s="108"/>
      <c r="AG8" s="108"/>
      <c r="AH8" s="108"/>
      <c r="AI8" s="108"/>
      <c r="AJ8" s="108"/>
      <c r="AK8" s="108"/>
    </row>
    <row r="9" spans="1:59" s="44" customFormat="1" ht="15" x14ac:dyDescent="0.25">
      <c r="H9" s="45"/>
      <c r="L9" s="108"/>
      <c r="AC9" s="108"/>
      <c r="AD9" s="108"/>
      <c r="AG9" s="108"/>
      <c r="AH9" s="108"/>
      <c r="AI9" s="108"/>
      <c r="AJ9" s="108"/>
      <c r="AK9" s="108"/>
    </row>
    <row r="10" spans="1:59" s="44" customFormat="1" ht="15" x14ac:dyDescent="0.25">
      <c r="A10" s="45" t="s">
        <v>282</v>
      </c>
      <c r="H10" s="45"/>
      <c r="L10" s="108"/>
      <c r="AC10" s="108"/>
      <c r="AD10" s="108"/>
      <c r="AG10" s="108"/>
      <c r="AH10" s="108"/>
      <c r="AI10" s="108"/>
      <c r="AJ10" s="108"/>
      <c r="AK10" s="108"/>
    </row>
    <row r="11" spans="1:59" s="44" customFormat="1" ht="15" x14ac:dyDescent="0.25">
      <c r="A11" s="45" t="s">
        <v>452</v>
      </c>
      <c r="H11" s="45"/>
      <c r="L11" s="108"/>
      <c r="AC11" s="108"/>
      <c r="AD11" s="108"/>
      <c r="AG11" s="108"/>
      <c r="AH11" s="108"/>
      <c r="AI11" s="108"/>
      <c r="AJ11" s="108"/>
      <c r="AK11" s="108"/>
    </row>
    <row r="12" spans="1:59" s="44" customFormat="1" ht="15" x14ac:dyDescent="0.25">
      <c r="H12" s="45"/>
      <c r="L12" s="108"/>
      <c r="AC12" s="108"/>
      <c r="AD12" s="108"/>
      <c r="AG12" s="108"/>
      <c r="AH12" s="108"/>
      <c r="AI12" s="108"/>
      <c r="AJ12" s="108"/>
      <c r="AK12" s="108"/>
    </row>
    <row r="13" spans="1:59" s="44" customFormat="1" ht="13.5" customHeight="1" thickBot="1" x14ac:dyDescent="0.3">
      <c r="A13" s="46" t="s">
        <v>283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109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109"/>
      <c r="AD13" s="109"/>
      <c r="AE13" s="46"/>
      <c r="AF13" s="46"/>
      <c r="AG13" s="108"/>
      <c r="AH13" s="108"/>
      <c r="AI13" s="108"/>
      <c r="AJ13" s="108"/>
      <c r="AK13" s="108"/>
    </row>
    <row r="14" spans="1:59" x14ac:dyDescent="0.25">
      <c r="A14" s="69" t="s">
        <v>21</v>
      </c>
      <c r="B14" s="70"/>
      <c r="C14" s="70"/>
      <c r="D14" s="70"/>
      <c r="E14" s="70"/>
      <c r="F14" s="70"/>
      <c r="G14" s="70"/>
      <c r="H14" s="70" t="s">
        <v>73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1" t="s">
        <v>49</v>
      </c>
      <c r="AI14" s="71"/>
      <c r="AJ14" s="71"/>
      <c r="AK14" s="71"/>
      <c r="AL14" s="70" t="s">
        <v>76</v>
      </c>
      <c r="AM14" s="70"/>
      <c r="AN14" s="70"/>
      <c r="AO14" s="70"/>
      <c r="AP14" s="70" t="s">
        <v>96</v>
      </c>
      <c r="AQ14" s="70"/>
      <c r="AR14" s="70"/>
      <c r="AS14" s="70"/>
      <c r="AT14" s="70"/>
      <c r="AU14" s="70"/>
      <c r="AV14" s="70" t="s">
        <v>74</v>
      </c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2"/>
    </row>
    <row r="15" spans="1:59" x14ac:dyDescent="0.25">
      <c r="A15" s="73"/>
      <c r="B15" s="47"/>
      <c r="C15" s="47"/>
      <c r="D15" s="47"/>
      <c r="E15" s="47"/>
      <c r="F15" s="47"/>
      <c r="G15" s="47"/>
      <c r="H15" s="47" t="s">
        <v>48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 t="s">
        <v>396</v>
      </c>
      <c r="V15" s="47"/>
      <c r="W15" s="47"/>
      <c r="X15" s="47"/>
      <c r="Y15" s="47"/>
      <c r="Z15" s="47"/>
      <c r="AA15" s="47"/>
      <c r="AB15" s="47"/>
      <c r="AC15" s="47"/>
      <c r="AD15" s="47"/>
      <c r="AE15" s="47" t="s">
        <v>113</v>
      </c>
      <c r="AF15" s="47"/>
      <c r="AG15" s="47"/>
      <c r="AH15" s="48"/>
      <c r="AI15" s="48"/>
      <c r="AJ15" s="48"/>
      <c r="AK15" s="48"/>
      <c r="AL15" s="47" t="s">
        <v>78</v>
      </c>
      <c r="AM15" s="49" t="s">
        <v>79</v>
      </c>
      <c r="AN15" s="47" t="s">
        <v>77</v>
      </c>
      <c r="AO15" s="49" t="s">
        <v>80</v>
      </c>
      <c r="AP15" s="47" t="s">
        <v>85</v>
      </c>
      <c r="AQ15" s="47" t="s">
        <v>86</v>
      </c>
      <c r="AR15" s="47" t="s">
        <v>87</v>
      </c>
      <c r="AS15" s="47" t="s">
        <v>89</v>
      </c>
      <c r="AT15" s="47" t="s">
        <v>88</v>
      </c>
      <c r="AU15" s="47" t="s">
        <v>89</v>
      </c>
      <c r="AV15" s="47" t="s">
        <v>1</v>
      </c>
      <c r="AW15" s="47" t="s">
        <v>54</v>
      </c>
      <c r="AX15" s="50" t="s">
        <v>58</v>
      </c>
      <c r="AY15" s="50"/>
      <c r="AZ15" s="50"/>
      <c r="BA15" s="50" t="s">
        <v>61</v>
      </c>
      <c r="BB15" s="50"/>
      <c r="BC15" s="47" t="s">
        <v>288</v>
      </c>
      <c r="BD15" s="47" t="s">
        <v>397</v>
      </c>
      <c r="BE15" s="50" t="s">
        <v>64</v>
      </c>
      <c r="BF15" s="50"/>
      <c r="BG15" s="74"/>
    </row>
    <row r="16" spans="1:59" x14ac:dyDescent="0.25">
      <c r="A16" s="73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 t="s">
        <v>109</v>
      </c>
      <c r="Z16" s="47"/>
      <c r="AA16" s="47" t="s">
        <v>110</v>
      </c>
      <c r="AB16" s="47"/>
      <c r="AC16" s="47"/>
      <c r="AD16" s="47"/>
      <c r="AE16" s="47" t="s">
        <v>114</v>
      </c>
      <c r="AF16" s="47"/>
      <c r="AG16" s="47"/>
      <c r="AH16" s="48"/>
      <c r="AI16" s="48"/>
      <c r="AJ16" s="48"/>
      <c r="AK16" s="48"/>
      <c r="AL16" s="47"/>
      <c r="AM16" s="49"/>
      <c r="AN16" s="47"/>
      <c r="AO16" s="49"/>
      <c r="AP16" s="47"/>
      <c r="AQ16" s="47"/>
      <c r="AR16" s="47"/>
      <c r="AS16" s="47"/>
      <c r="AT16" s="47"/>
      <c r="AU16" s="47"/>
      <c r="AV16" s="47"/>
      <c r="AW16" s="47"/>
      <c r="AX16" s="50"/>
      <c r="AY16" s="50"/>
      <c r="AZ16" s="50"/>
      <c r="BA16" s="50"/>
      <c r="BB16" s="50"/>
      <c r="BC16" s="47"/>
      <c r="BD16" s="47"/>
      <c r="BE16" s="50"/>
      <c r="BF16" s="50"/>
      <c r="BG16" s="74"/>
    </row>
    <row r="17" spans="1:59" ht="38.25" x14ac:dyDescent="0.25">
      <c r="A17" s="75" t="s">
        <v>254</v>
      </c>
      <c r="B17" s="51" t="s">
        <v>6</v>
      </c>
      <c r="C17" s="51" t="s">
        <v>7</v>
      </c>
      <c r="D17" s="51" t="s">
        <v>0</v>
      </c>
      <c r="E17" s="51" t="s">
        <v>1</v>
      </c>
      <c r="F17" s="51" t="s">
        <v>2</v>
      </c>
      <c r="G17" s="51" t="s">
        <v>8</v>
      </c>
      <c r="H17" s="52" t="s">
        <v>9</v>
      </c>
      <c r="I17" s="51" t="s">
        <v>3</v>
      </c>
      <c r="J17" s="51" t="s">
        <v>19</v>
      </c>
      <c r="K17" s="51" t="s">
        <v>10</v>
      </c>
      <c r="L17" s="110" t="s">
        <v>46</v>
      </c>
      <c r="M17" s="51" t="s">
        <v>14</v>
      </c>
      <c r="N17" s="51" t="s">
        <v>13</v>
      </c>
      <c r="O17" s="51" t="s">
        <v>12</v>
      </c>
      <c r="P17" s="51" t="s">
        <v>4</v>
      </c>
      <c r="Q17" s="51" t="s">
        <v>398</v>
      </c>
      <c r="R17" s="51" t="s">
        <v>50</v>
      </c>
      <c r="S17" s="51" t="s">
        <v>51</v>
      </c>
      <c r="T17" s="51" t="s">
        <v>5</v>
      </c>
      <c r="U17" s="51" t="s">
        <v>108</v>
      </c>
      <c r="V17" s="51" t="s">
        <v>10</v>
      </c>
      <c r="W17" s="51" t="s">
        <v>14</v>
      </c>
      <c r="X17" s="51" t="s">
        <v>11</v>
      </c>
      <c r="Y17" s="51" t="s">
        <v>13</v>
      </c>
      <c r="Z17" s="51" t="s">
        <v>12</v>
      </c>
      <c r="AA17" s="51" t="s">
        <v>15</v>
      </c>
      <c r="AB17" s="51" t="s">
        <v>16</v>
      </c>
      <c r="AC17" s="110" t="s">
        <v>17</v>
      </c>
      <c r="AD17" s="110" t="s">
        <v>18</v>
      </c>
      <c r="AE17" s="51" t="s">
        <v>115</v>
      </c>
      <c r="AF17" s="51" t="s">
        <v>116</v>
      </c>
      <c r="AG17" s="110" t="s">
        <v>117</v>
      </c>
      <c r="AH17" s="110" t="s">
        <v>284</v>
      </c>
      <c r="AI17" s="110" t="s">
        <v>374</v>
      </c>
      <c r="AJ17" s="110" t="s">
        <v>375</v>
      </c>
      <c r="AK17" s="110" t="s">
        <v>20</v>
      </c>
      <c r="AL17" s="47"/>
      <c r="AM17" s="49"/>
      <c r="AN17" s="47"/>
      <c r="AO17" s="49"/>
      <c r="AP17" s="47"/>
      <c r="AQ17" s="47"/>
      <c r="AR17" s="47"/>
      <c r="AS17" s="47"/>
      <c r="AT17" s="47"/>
      <c r="AU17" s="47"/>
      <c r="AV17" s="47"/>
      <c r="AW17" s="47"/>
      <c r="AX17" s="53" t="s">
        <v>55</v>
      </c>
      <c r="AY17" s="53" t="s">
        <v>56</v>
      </c>
      <c r="AZ17" s="53" t="s">
        <v>57</v>
      </c>
      <c r="BA17" s="53" t="s">
        <v>59</v>
      </c>
      <c r="BB17" s="51" t="s">
        <v>60</v>
      </c>
      <c r="BC17" s="47"/>
      <c r="BD17" s="47"/>
      <c r="BE17" s="53" t="s">
        <v>55</v>
      </c>
      <c r="BF17" s="53" t="s">
        <v>63</v>
      </c>
      <c r="BG17" s="76" t="s">
        <v>62</v>
      </c>
    </row>
    <row r="18" spans="1:59" ht="13.5" thickBot="1" x14ac:dyDescent="0.3">
      <c r="A18" s="77"/>
      <c r="B18" s="5" t="s">
        <v>22</v>
      </c>
      <c r="C18" s="5" t="s">
        <v>23</v>
      </c>
      <c r="D18" s="78" t="s">
        <v>45</v>
      </c>
      <c r="E18" s="5" t="s">
        <v>24</v>
      </c>
      <c r="F18" s="5" t="s">
        <v>25</v>
      </c>
      <c r="G18" s="5" t="s">
        <v>26</v>
      </c>
      <c r="H18" s="78" t="s">
        <v>27</v>
      </c>
      <c r="I18" s="5" t="s">
        <v>28</v>
      </c>
      <c r="J18" s="5" t="s">
        <v>29</v>
      </c>
      <c r="K18" s="5" t="s">
        <v>30</v>
      </c>
      <c r="L18" s="111" t="s">
        <v>31</v>
      </c>
      <c r="M18" s="5" t="s">
        <v>32</v>
      </c>
      <c r="N18" s="5" t="s">
        <v>33</v>
      </c>
      <c r="O18" s="5" t="s">
        <v>34</v>
      </c>
      <c r="P18" s="5" t="s">
        <v>35</v>
      </c>
      <c r="Q18" s="5" t="s">
        <v>36</v>
      </c>
      <c r="R18" s="5" t="s">
        <v>37</v>
      </c>
      <c r="S18" s="5" t="s">
        <v>47</v>
      </c>
      <c r="T18" s="5" t="s">
        <v>38</v>
      </c>
      <c r="U18" s="5" t="s">
        <v>107</v>
      </c>
      <c r="V18" s="5" t="s">
        <v>39</v>
      </c>
      <c r="W18" s="5" t="s">
        <v>40</v>
      </c>
      <c r="X18" s="5" t="s">
        <v>41</v>
      </c>
      <c r="Y18" s="5" t="s">
        <v>42</v>
      </c>
      <c r="Z18" s="5" t="s">
        <v>43</v>
      </c>
      <c r="AA18" s="5" t="s">
        <v>52</v>
      </c>
      <c r="AB18" s="5" t="s">
        <v>44</v>
      </c>
      <c r="AC18" s="111" t="s">
        <v>111</v>
      </c>
      <c r="AD18" s="111" t="s">
        <v>112</v>
      </c>
      <c r="AE18" s="5" t="s">
        <v>53</v>
      </c>
      <c r="AF18" s="5" t="s">
        <v>118</v>
      </c>
      <c r="AG18" s="111" t="s">
        <v>119</v>
      </c>
      <c r="AH18" s="111" t="s">
        <v>120</v>
      </c>
      <c r="AI18" s="111" t="s">
        <v>65</v>
      </c>
      <c r="AJ18" s="111" t="s">
        <v>121</v>
      </c>
      <c r="AK18" s="111" t="s">
        <v>122</v>
      </c>
      <c r="AL18" s="5" t="s">
        <v>66</v>
      </c>
      <c r="AM18" s="79" t="s">
        <v>67</v>
      </c>
      <c r="AN18" s="5" t="s">
        <v>68</v>
      </c>
      <c r="AO18" s="79" t="s">
        <v>69</v>
      </c>
      <c r="AP18" s="6" t="s">
        <v>70</v>
      </c>
      <c r="AQ18" s="6" t="s">
        <v>71</v>
      </c>
      <c r="AR18" s="6" t="s">
        <v>72</v>
      </c>
      <c r="AS18" s="6" t="s">
        <v>75</v>
      </c>
      <c r="AT18" s="6" t="s">
        <v>81</v>
      </c>
      <c r="AU18" s="6" t="s">
        <v>82</v>
      </c>
      <c r="AV18" s="6" t="s">
        <v>123</v>
      </c>
      <c r="AW18" s="6" t="s">
        <v>83</v>
      </c>
      <c r="AX18" s="6" t="s">
        <v>90</v>
      </c>
      <c r="AY18" s="6" t="s">
        <v>84</v>
      </c>
      <c r="AZ18" s="6" t="s">
        <v>91</v>
      </c>
      <c r="BA18" s="6" t="s">
        <v>92</v>
      </c>
      <c r="BB18" s="6" t="s">
        <v>93</v>
      </c>
      <c r="BC18" s="6" t="s">
        <v>94</v>
      </c>
      <c r="BD18" s="6" t="s">
        <v>95</v>
      </c>
      <c r="BE18" s="6" t="s">
        <v>124</v>
      </c>
      <c r="BF18" s="6" t="s">
        <v>125</v>
      </c>
      <c r="BG18" s="7" t="s">
        <v>126</v>
      </c>
    </row>
    <row r="19" spans="1:59" x14ac:dyDescent="0.25">
      <c r="A19" s="32">
        <v>1</v>
      </c>
      <c r="B19" s="33" t="s">
        <v>421</v>
      </c>
      <c r="C19" s="33" t="s">
        <v>303</v>
      </c>
      <c r="D19" s="33" t="s">
        <v>97</v>
      </c>
      <c r="E19" s="33" t="s">
        <v>99</v>
      </c>
      <c r="F19" s="81" t="s">
        <v>304</v>
      </c>
      <c r="G19" s="65">
        <v>12829</v>
      </c>
      <c r="H19" s="88" t="s">
        <v>376</v>
      </c>
      <c r="I19" s="85" t="s">
        <v>305</v>
      </c>
      <c r="J19" s="33" t="s">
        <v>102</v>
      </c>
      <c r="K19" s="66">
        <v>43997</v>
      </c>
      <c r="L19" s="112">
        <v>99590.16</v>
      </c>
      <c r="M19" s="65">
        <v>12829</v>
      </c>
      <c r="N19" s="66">
        <v>44013</v>
      </c>
      <c r="O19" s="66">
        <v>44378</v>
      </c>
      <c r="P19" s="33" t="s">
        <v>289</v>
      </c>
      <c r="Q19" s="33" t="s">
        <v>100</v>
      </c>
      <c r="R19" s="33" t="s">
        <v>100</v>
      </c>
      <c r="S19" s="33" t="s">
        <v>100</v>
      </c>
      <c r="T19" s="33" t="s">
        <v>411</v>
      </c>
      <c r="U19" s="67" t="s">
        <v>100</v>
      </c>
      <c r="V19" s="67" t="s">
        <v>100</v>
      </c>
      <c r="W19" s="67" t="s">
        <v>100</v>
      </c>
      <c r="X19" s="68" t="s">
        <v>100</v>
      </c>
      <c r="Y19" s="13" t="s">
        <v>100</v>
      </c>
      <c r="Z19" s="13" t="s">
        <v>100</v>
      </c>
      <c r="AA19" s="13" t="s">
        <v>100</v>
      </c>
      <c r="AB19" s="13" t="s">
        <v>100</v>
      </c>
      <c r="AC19" s="120">
        <v>0</v>
      </c>
      <c r="AD19" s="120">
        <v>0</v>
      </c>
      <c r="AE19" s="13" t="s">
        <v>100</v>
      </c>
      <c r="AF19" s="13" t="s">
        <v>100</v>
      </c>
      <c r="AG19" s="120">
        <v>0</v>
      </c>
      <c r="AH19" s="128">
        <f>L19-AD19+AC19+AG19</f>
        <v>99590.16</v>
      </c>
      <c r="AI19" s="128">
        <v>49795.08</v>
      </c>
      <c r="AJ19" s="134">
        <v>0</v>
      </c>
      <c r="AK19" s="137">
        <f>AI19+AI20+AI21+AI22</f>
        <v>367072.92</v>
      </c>
      <c r="AL19" s="33" t="s">
        <v>100</v>
      </c>
      <c r="AM19" s="33" t="s">
        <v>100</v>
      </c>
      <c r="AN19" s="33" t="s">
        <v>100</v>
      </c>
      <c r="AO19" s="33" t="s">
        <v>100</v>
      </c>
      <c r="AP19" s="33" t="s">
        <v>100</v>
      </c>
      <c r="AQ19" s="33" t="s">
        <v>100</v>
      </c>
      <c r="AR19" s="33" t="s">
        <v>100</v>
      </c>
      <c r="AS19" s="33" t="s">
        <v>100</v>
      </c>
      <c r="AT19" s="33" t="s">
        <v>100</v>
      </c>
      <c r="AU19" s="33" t="s">
        <v>100</v>
      </c>
      <c r="AV19" s="33" t="s">
        <v>100</v>
      </c>
      <c r="AW19" s="33" t="s">
        <v>100</v>
      </c>
      <c r="AX19" s="33" t="s">
        <v>100</v>
      </c>
      <c r="AY19" s="33" t="s">
        <v>100</v>
      </c>
      <c r="AZ19" s="33" t="s">
        <v>100</v>
      </c>
      <c r="BA19" s="33" t="s">
        <v>100</v>
      </c>
      <c r="BB19" s="33" t="s">
        <v>100</v>
      </c>
      <c r="BC19" s="33" t="s">
        <v>100</v>
      </c>
      <c r="BD19" s="33" t="s">
        <v>100</v>
      </c>
      <c r="BE19" s="33" t="s">
        <v>100</v>
      </c>
      <c r="BF19" s="33" t="s">
        <v>100</v>
      </c>
      <c r="BG19" s="33" t="s">
        <v>100</v>
      </c>
    </row>
    <row r="20" spans="1:59" x14ac:dyDescent="0.25">
      <c r="A20" s="28"/>
      <c r="B20" s="29"/>
      <c r="C20" s="29"/>
      <c r="D20" s="29"/>
      <c r="E20" s="29"/>
      <c r="F20" s="82"/>
      <c r="G20" s="54"/>
      <c r="H20" s="89"/>
      <c r="I20" s="86"/>
      <c r="J20" s="29"/>
      <c r="K20" s="56"/>
      <c r="L20" s="113"/>
      <c r="M20" s="54"/>
      <c r="N20" s="56"/>
      <c r="O20" s="56"/>
      <c r="P20" s="29"/>
      <c r="Q20" s="29"/>
      <c r="R20" s="29"/>
      <c r="S20" s="29"/>
      <c r="T20" s="29"/>
      <c r="U20" s="8" t="s">
        <v>101</v>
      </c>
      <c r="V20" s="8" t="s">
        <v>207</v>
      </c>
      <c r="W20" s="8" t="s">
        <v>206</v>
      </c>
      <c r="X20" s="9" t="s">
        <v>211</v>
      </c>
      <c r="Y20" s="10">
        <v>44379</v>
      </c>
      <c r="Z20" s="10">
        <v>44744</v>
      </c>
      <c r="AA20" s="10" t="s">
        <v>100</v>
      </c>
      <c r="AB20" s="10" t="s">
        <v>100</v>
      </c>
      <c r="AC20" s="121">
        <v>0</v>
      </c>
      <c r="AD20" s="121">
        <v>0</v>
      </c>
      <c r="AE20" s="10" t="s">
        <v>100</v>
      </c>
      <c r="AF20" s="10" t="s">
        <v>100</v>
      </c>
      <c r="AG20" s="121">
        <v>0</v>
      </c>
      <c r="AH20" s="128">
        <f t="shared" ref="AH20:AH83" si="0">L20-AD20+AC20+AG20</f>
        <v>0</v>
      </c>
      <c r="AI20" s="124">
        <f>41495.9+58094.26</f>
        <v>99590.16</v>
      </c>
      <c r="AJ20" s="122">
        <v>0</v>
      </c>
      <c r="AK20" s="138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</row>
    <row r="21" spans="1:59" x14ac:dyDescent="0.25">
      <c r="A21" s="28"/>
      <c r="B21" s="29"/>
      <c r="C21" s="29"/>
      <c r="D21" s="29"/>
      <c r="E21" s="29"/>
      <c r="F21" s="82"/>
      <c r="G21" s="54"/>
      <c r="H21" s="89"/>
      <c r="I21" s="86"/>
      <c r="J21" s="29"/>
      <c r="K21" s="56"/>
      <c r="L21" s="113"/>
      <c r="M21" s="54"/>
      <c r="N21" s="56"/>
      <c r="O21" s="56"/>
      <c r="P21" s="29"/>
      <c r="Q21" s="29"/>
      <c r="R21" s="29"/>
      <c r="S21" s="29"/>
      <c r="T21" s="29"/>
      <c r="U21" s="8" t="s">
        <v>103</v>
      </c>
      <c r="V21" s="8" t="s">
        <v>221</v>
      </c>
      <c r="W21" s="8" t="s">
        <v>220</v>
      </c>
      <c r="X21" s="9" t="s">
        <v>222</v>
      </c>
      <c r="Y21" s="10">
        <v>44744</v>
      </c>
      <c r="Z21" s="10">
        <v>45108</v>
      </c>
      <c r="AA21" s="10" t="s">
        <v>100</v>
      </c>
      <c r="AB21" s="10" t="s">
        <v>100</v>
      </c>
      <c r="AC21" s="121">
        <v>0</v>
      </c>
      <c r="AD21" s="121">
        <v>0</v>
      </c>
      <c r="AE21" s="10" t="s">
        <v>100</v>
      </c>
      <c r="AF21" s="10" t="s">
        <v>100</v>
      </c>
      <c r="AG21" s="121">
        <v>0</v>
      </c>
      <c r="AH21" s="128">
        <f t="shared" si="0"/>
        <v>0</v>
      </c>
      <c r="AI21" s="124">
        <f>49795.08+49795.08</f>
        <v>99590.16</v>
      </c>
      <c r="AJ21" s="122">
        <v>0</v>
      </c>
      <c r="AK21" s="138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</row>
    <row r="22" spans="1:59" x14ac:dyDescent="0.25">
      <c r="A22" s="28"/>
      <c r="B22" s="29"/>
      <c r="C22" s="29"/>
      <c r="D22" s="29"/>
      <c r="E22" s="29"/>
      <c r="F22" s="82"/>
      <c r="G22" s="54"/>
      <c r="H22" s="89"/>
      <c r="I22" s="86"/>
      <c r="J22" s="29"/>
      <c r="K22" s="56"/>
      <c r="L22" s="113"/>
      <c r="M22" s="54"/>
      <c r="N22" s="56"/>
      <c r="O22" s="56"/>
      <c r="P22" s="29"/>
      <c r="Q22" s="29"/>
      <c r="R22" s="29"/>
      <c r="S22" s="29"/>
      <c r="T22" s="29"/>
      <c r="U22" s="8" t="s">
        <v>104</v>
      </c>
      <c r="V22" s="8" t="s">
        <v>414</v>
      </c>
      <c r="W22" s="8" t="s">
        <v>412</v>
      </c>
      <c r="X22" s="9" t="s">
        <v>415</v>
      </c>
      <c r="Y22" s="10">
        <v>45109</v>
      </c>
      <c r="Z22" s="10">
        <v>45474</v>
      </c>
      <c r="AA22" s="10" t="s">
        <v>100</v>
      </c>
      <c r="AB22" s="10" t="s">
        <v>100</v>
      </c>
      <c r="AC22" s="121">
        <v>0</v>
      </c>
      <c r="AD22" s="121">
        <v>0</v>
      </c>
      <c r="AE22" s="10" t="s">
        <v>100</v>
      </c>
      <c r="AF22" s="10" t="s">
        <v>100</v>
      </c>
      <c r="AG22" s="121">
        <v>0</v>
      </c>
      <c r="AH22" s="128">
        <f t="shared" si="0"/>
        <v>0</v>
      </c>
      <c r="AI22" s="124">
        <v>118097.52</v>
      </c>
      <c r="AJ22" s="122">
        <v>0</v>
      </c>
      <c r="AK22" s="138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</row>
    <row r="23" spans="1:59" x14ac:dyDescent="0.25">
      <c r="A23" s="28"/>
      <c r="B23" s="29"/>
      <c r="C23" s="29"/>
      <c r="D23" s="29"/>
      <c r="E23" s="29"/>
      <c r="F23" s="82"/>
      <c r="G23" s="54"/>
      <c r="H23" s="89"/>
      <c r="I23" s="86"/>
      <c r="J23" s="29"/>
      <c r="K23" s="56"/>
      <c r="L23" s="113"/>
      <c r="M23" s="54"/>
      <c r="N23" s="56"/>
      <c r="O23" s="56"/>
      <c r="P23" s="29"/>
      <c r="Q23" s="29"/>
      <c r="R23" s="29"/>
      <c r="S23" s="29"/>
      <c r="T23" s="29"/>
      <c r="U23" s="8"/>
      <c r="V23" s="8"/>
      <c r="W23" s="8"/>
      <c r="X23" s="9"/>
      <c r="Y23" s="10"/>
      <c r="Z23" s="10"/>
      <c r="AA23" s="10"/>
      <c r="AB23" s="10"/>
      <c r="AC23" s="121"/>
      <c r="AD23" s="121"/>
      <c r="AE23" s="10"/>
      <c r="AF23" s="10"/>
      <c r="AG23" s="121"/>
      <c r="AH23" s="128">
        <f t="shared" si="0"/>
        <v>0</v>
      </c>
      <c r="AI23" s="124"/>
      <c r="AJ23" s="122"/>
      <c r="AK23" s="138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</row>
    <row r="24" spans="1:59" x14ac:dyDescent="0.25">
      <c r="A24" s="28"/>
      <c r="B24" s="29"/>
      <c r="C24" s="29"/>
      <c r="D24" s="29"/>
      <c r="E24" s="29"/>
      <c r="F24" s="82"/>
      <c r="G24" s="54"/>
      <c r="H24" s="89"/>
      <c r="I24" s="86"/>
      <c r="J24" s="29"/>
      <c r="K24" s="56"/>
      <c r="L24" s="113"/>
      <c r="M24" s="54"/>
      <c r="N24" s="56"/>
      <c r="O24" s="56"/>
      <c r="P24" s="29"/>
      <c r="Q24" s="29"/>
      <c r="R24" s="29"/>
      <c r="S24" s="29"/>
      <c r="T24" s="29"/>
      <c r="U24" s="25"/>
      <c r="V24" s="14"/>
      <c r="W24" s="25"/>
      <c r="X24" s="25"/>
      <c r="Y24" s="25"/>
      <c r="Z24" s="14"/>
      <c r="AA24" s="25"/>
      <c r="AB24" s="25"/>
      <c r="AC24" s="122"/>
      <c r="AD24" s="122"/>
      <c r="AE24" s="25"/>
      <c r="AF24" s="25"/>
      <c r="AG24" s="122"/>
      <c r="AH24" s="128">
        <f t="shared" si="0"/>
        <v>0</v>
      </c>
      <c r="AI24" s="122"/>
      <c r="AJ24" s="122"/>
      <c r="AK24" s="138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</row>
    <row r="25" spans="1:59" x14ac:dyDescent="0.25">
      <c r="A25" s="28">
        <v>2</v>
      </c>
      <c r="B25" s="29" t="s">
        <v>422</v>
      </c>
      <c r="C25" s="29" t="s">
        <v>152</v>
      </c>
      <c r="D25" s="29" t="s">
        <v>97</v>
      </c>
      <c r="E25" s="29" t="s">
        <v>99</v>
      </c>
      <c r="F25" s="82" t="s">
        <v>401</v>
      </c>
      <c r="G25" s="57">
        <v>12653</v>
      </c>
      <c r="H25" s="89" t="s">
        <v>157</v>
      </c>
      <c r="I25" s="86" t="s">
        <v>150</v>
      </c>
      <c r="J25" s="29" t="s">
        <v>151</v>
      </c>
      <c r="K25" s="58">
        <v>43860</v>
      </c>
      <c r="L25" s="113">
        <v>1476187.92</v>
      </c>
      <c r="M25" s="57">
        <v>12738</v>
      </c>
      <c r="N25" s="58">
        <v>43862</v>
      </c>
      <c r="O25" s="58">
        <v>44227</v>
      </c>
      <c r="P25" s="29" t="s">
        <v>291</v>
      </c>
      <c r="Q25" s="56" t="s">
        <v>100</v>
      </c>
      <c r="R25" s="56" t="s">
        <v>100</v>
      </c>
      <c r="S25" s="56" t="s">
        <v>100</v>
      </c>
      <c r="T25" s="29" t="s">
        <v>154</v>
      </c>
      <c r="U25" s="10" t="s">
        <v>100</v>
      </c>
      <c r="V25" s="10" t="s">
        <v>100</v>
      </c>
      <c r="W25" s="10" t="s">
        <v>100</v>
      </c>
      <c r="X25" s="10" t="s">
        <v>100</v>
      </c>
      <c r="Y25" s="10" t="s">
        <v>100</v>
      </c>
      <c r="Z25" s="10" t="s">
        <v>100</v>
      </c>
      <c r="AA25" s="10" t="s">
        <v>100</v>
      </c>
      <c r="AB25" s="10" t="s">
        <v>100</v>
      </c>
      <c r="AC25" s="121">
        <v>0</v>
      </c>
      <c r="AD25" s="121">
        <v>0</v>
      </c>
      <c r="AE25" s="10" t="s">
        <v>100</v>
      </c>
      <c r="AF25" s="10" t="s">
        <v>100</v>
      </c>
      <c r="AG25" s="121">
        <v>0</v>
      </c>
      <c r="AH25" s="128">
        <f t="shared" si="0"/>
        <v>1476187.92</v>
      </c>
      <c r="AI25" s="124">
        <v>1413576.36</v>
      </c>
      <c r="AJ25" s="122">
        <v>0</v>
      </c>
      <c r="AK25" s="138">
        <f>AI25+AI26+AI28+AI29</f>
        <v>6457099.9600000009</v>
      </c>
      <c r="AL25" s="29" t="s">
        <v>100</v>
      </c>
      <c r="AM25" s="59" t="s">
        <v>100</v>
      </c>
      <c r="AN25" s="29" t="s">
        <v>100</v>
      </c>
      <c r="AO25" s="29" t="s">
        <v>100</v>
      </c>
      <c r="AP25" s="29" t="s">
        <v>100</v>
      </c>
      <c r="AQ25" s="29" t="s">
        <v>100</v>
      </c>
      <c r="AR25" s="29" t="s">
        <v>100</v>
      </c>
      <c r="AS25" s="29" t="s">
        <v>100</v>
      </c>
      <c r="AT25" s="29" t="s">
        <v>100</v>
      </c>
      <c r="AU25" s="54" t="s">
        <v>100</v>
      </c>
      <c r="AV25" s="54" t="s">
        <v>100</v>
      </c>
      <c r="AW25" s="54" t="s">
        <v>100</v>
      </c>
      <c r="AX25" s="54" t="s">
        <v>100</v>
      </c>
      <c r="AY25" s="54" t="s">
        <v>100</v>
      </c>
      <c r="AZ25" s="54" t="s">
        <v>100</v>
      </c>
      <c r="BA25" s="54" t="s">
        <v>100</v>
      </c>
      <c r="BB25" s="54" t="s">
        <v>100</v>
      </c>
      <c r="BC25" s="54" t="s">
        <v>100</v>
      </c>
      <c r="BD25" s="54" t="s">
        <v>100</v>
      </c>
      <c r="BE25" s="54" t="s">
        <v>100</v>
      </c>
      <c r="BF25" s="54" t="s">
        <v>100</v>
      </c>
      <c r="BG25" s="29" t="s">
        <v>100</v>
      </c>
    </row>
    <row r="26" spans="1:59" x14ac:dyDescent="0.25">
      <c r="A26" s="28"/>
      <c r="B26" s="29"/>
      <c r="C26" s="29"/>
      <c r="D26" s="29"/>
      <c r="E26" s="29"/>
      <c r="F26" s="82"/>
      <c r="G26" s="57"/>
      <c r="H26" s="89"/>
      <c r="I26" s="86"/>
      <c r="J26" s="29"/>
      <c r="K26" s="58"/>
      <c r="L26" s="113"/>
      <c r="M26" s="57"/>
      <c r="N26" s="58"/>
      <c r="O26" s="58"/>
      <c r="P26" s="29"/>
      <c r="Q26" s="56"/>
      <c r="R26" s="56"/>
      <c r="S26" s="56"/>
      <c r="T26" s="29"/>
      <c r="U26" s="10" t="s">
        <v>101</v>
      </c>
      <c r="V26" s="10">
        <v>44188</v>
      </c>
      <c r="W26" s="8" t="s">
        <v>196</v>
      </c>
      <c r="X26" s="10" t="s">
        <v>195</v>
      </c>
      <c r="Y26" s="10">
        <v>44228</v>
      </c>
      <c r="Z26" s="10">
        <v>44592</v>
      </c>
      <c r="AA26" s="10" t="s">
        <v>100</v>
      </c>
      <c r="AB26" s="10" t="s">
        <v>100</v>
      </c>
      <c r="AC26" s="121">
        <v>0</v>
      </c>
      <c r="AD26" s="121">
        <v>0</v>
      </c>
      <c r="AE26" s="10" t="s">
        <v>100</v>
      </c>
      <c r="AF26" s="10" t="s">
        <v>100</v>
      </c>
      <c r="AG26" s="121">
        <v>0</v>
      </c>
      <c r="AH26" s="128">
        <f t="shared" si="0"/>
        <v>0</v>
      </c>
      <c r="AI26" s="124">
        <v>1524416.86</v>
      </c>
      <c r="AJ26" s="122">
        <v>0</v>
      </c>
      <c r="AK26" s="138"/>
      <c r="AL26" s="29"/>
      <c r="AM26" s="59"/>
      <c r="AN26" s="29"/>
      <c r="AO26" s="29"/>
      <c r="AP26" s="29"/>
      <c r="AQ26" s="29"/>
      <c r="AR26" s="29"/>
      <c r="AS26" s="29"/>
      <c r="AT26" s="29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29"/>
    </row>
    <row r="27" spans="1:59" x14ac:dyDescent="0.25">
      <c r="A27" s="28"/>
      <c r="B27" s="29"/>
      <c r="C27" s="29"/>
      <c r="D27" s="29"/>
      <c r="E27" s="29"/>
      <c r="F27" s="82"/>
      <c r="G27" s="57"/>
      <c r="H27" s="89"/>
      <c r="I27" s="86"/>
      <c r="J27" s="29"/>
      <c r="K27" s="58"/>
      <c r="L27" s="113"/>
      <c r="M27" s="57"/>
      <c r="N27" s="58"/>
      <c r="O27" s="58"/>
      <c r="P27" s="29"/>
      <c r="Q27" s="56"/>
      <c r="R27" s="56"/>
      <c r="S27" s="56"/>
      <c r="T27" s="29"/>
      <c r="U27" s="10" t="s">
        <v>208</v>
      </c>
      <c r="V27" s="10">
        <v>44589</v>
      </c>
      <c r="W27" s="8" t="s">
        <v>241</v>
      </c>
      <c r="X27" s="10" t="s">
        <v>240</v>
      </c>
      <c r="Y27" s="10">
        <v>44593</v>
      </c>
      <c r="Z27" s="10">
        <v>44957</v>
      </c>
      <c r="AA27" s="10" t="s">
        <v>100</v>
      </c>
      <c r="AB27" s="10" t="s">
        <v>100</v>
      </c>
      <c r="AC27" s="121">
        <v>0</v>
      </c>
      <c r="AD27" s="121">
        <v>0</v>
      </c>
      <c r="AE27" s="10" t="s">
        <v>100</v>
      </c>
      <c r="AF27" s="10" t="s">
        <v>100</v>
      </c>
      <c r="AG27" s="121">
        <v>0</v>
      </c>
      <c r="AH27" s="128">
        <f t="shared" si="0"/>
        <v>0</v>
      </c>
      <c r="AI27" s="124">
        <v>0</v>
      </c>
      <c r="AJ27" s="122">
        <v>0</v>
      </c>
      <c r="AK27" s="138"/>
      <c r="AL27" s="29"/>
      <c r="AM27" s="59"/>
      <c r="AN27" s="29"/>
      <c r="AO27" s="29"/>
      <c r="AP27" s="29"/>
      <c r="AQ27" s="29"/>
      <c r="AR27" s="29"/>
      <c r="AS27" s="29"/>
      <c r="AT27" s="29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29"/>
    </row>
    <row r="28" spans="1:59" x14ac:dyDescent="0.25">
      <c r="A28" s="28"/>
      <c r="B28" s="29"/>
      <c r="C28" s="29"/>
      <c r="D28" s="29"/>
      <c r="E28" s="29"/>
      <c r="F28" s="82"/>
      <c r="G28" s="57"/>
      <c r="H28" s="89"/>
      <c r="I28" s="86"/>
      <c r="J28" s="29"/>
      <c r="K28" s="58"/>
      <c r="L28" s="113"/>
      <c r="M28" s="57"/>
      <c r="N28" s="58"/>
      <c r="O28" s="58"/>
      <c r="P28" s="29"/>
      <c r="Q28" s="56"/>
      <c r="R28" s="56"/>
      <c r="S28" s="56"/>
      <c r="T28" s="29"/>
      <c r="U28" s="10" t="s">
        <v>104</v>
      </c>
      <c r="V28" s="10">
        <v>44740</v>
      </c>
      <c r="W28" s="8" t="s">
        <v>242</v>
      </c>
      <c r="X28" s="9" t="s">
        <v>106</v>
      </c>
      <c r="Y28" s="10">
        <v>44563</v>
      </c>
      <c r="Z28" s="10">
        <v>44926</v>
      </c>
      <c r="AA28" s="10" t="s">
        <v>100</v>
      </c>
      <c r="AB28" s="10" t="s">
        <v>100</v>
      </c>
      <c r="AC28" s="121">
        <v>0</v>
      </c>
      <c r="AD28" s="121">
        <v>0</v>
      </c>
      <c r="AE28" s="10" t="s">
        <v>100</v>
      </c>
      <c r="AF28" s="10" t="s">
        <v>100</v>
      </c>
      <c r="AG28" s="121">
        <v>0</v>
      </c>
      <c r="AH28" s="128">
        <f t="shared" si="0"/>
        <v>0</v>
      </c>
      <c r="AI28" s="124">
        <v>1551435.75</v>
      </c>
      <c r="AJ28" s="122">
        <v>0</v>
      </c>
      <c r="AK28" s="138"/>
      <c r="AL28" s="29"/>
      <c r="AM28" s="59"/>
      <c r="AN28" s="29"/>
      <c r="AO28" s="29"/>
      <c r="AP28" s="29"/>
      <c r="AQ28" s="29"/>
      <c r="AR28" s="29"/>
      <c r="AS28" s="29"/>
      <c r="AT28" s="29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29"/>
    </row>
    <row r="29" spans="1:59" x14ac:dyDescent="0.25">
      <c r="A29" s="28"/>
      <c r="B29" s="29"/>
      <c r="C29" s="29"/>
      <c r="D29" s="29"/>
      <c r="E29" s="29"/>
      <c r="F29" s="82"/>
      <c r="G29" s="57"/>
      <c r="H29" s="89"/>
      <c r="I29" s="86"/>
      <c r="J29" s="29"/>
      <c r="K29" s="58"/>
      <c r="L29" s="113"/>
      <c r="M29" s="57"/>
      <c r="N29" s="58"/>
      <c r="O29" s="58"/>
      <c r="P29" s="29"/>
      <c r="Q29" s="56"/>
      <c r="R29" s="56"/>
      <c r="S29" s="56"/>
      <c r="T29" s="29"/>
      <c r="U29" s="10" t="s">
        <v>105</v>
      </c>
      <c r="V29" s="10">
        <v>44945</v>
      </c>
      <c r="W29" s="8" t="s">
        <v>335</v>
      </c>
      <c r="X29" s="10" t="s">
        <v>336</v>
      </c>
      <c r="Y29" s="10">
        <v>44958</v>
      </c>
      <c r="Z29" s="10">
        <v>45322</v>
      </c>
      <c r="AA29" s="10" t="s">
        <v>100</v>
      </c>
      <c r="AB29" s="10" t="s">
        <v>100</v>
      </c>
      <c r="AC29" s="121">
        <v>0</v>
      </c>
      <c r="AD29" s="121">
        <v>0</v>
      </c>
      <c r="AE29" s="10" t="s">
        <v>100</v>
      </c>
      <c r="AF29" s="10" t="s">
        <v>100</v>
      </c>
      <c r="AG29" s="121">
        <v>0</v>
      </c>
      <c r="AH29" s="128">
        <f t="shared" si="0"/>
        <v>0</v>
      </c>
      <c r="AI29" s="122">
        <f>978424.54+7425.18+2056.42+12002.55+31945.78+27461+87412.88+31945.78+86682.04+27461+36140.16+91897.65+27461+29055.39+16846.01+123300.37+36140.16+27461+91897.65+36140.16+27461+101447.5+12152.75+10602.57+2998.85+3851.6</f>
        <v>1967670.99</v>
      </c>
      <c r="AJ29" s="122">
        <v>0</v>
      </c>
      <c r="AK29" s="138"/>
      <c r="AL29" s="29"/>
      <c r="AM29" s="59"/>
      <c r="AN29" s="29"/>
      <c r="AO29" s="29"/>
      <c r="AP29" s="29"/>
      <c r="AQ29" s="29"/>
      <c r="AR29" s="29"/>
      <c r="AS29" s="29"/>
      <c r="AT29" s="29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29"/>
    </row>
    <row r="30" spans="1:59" x14ac:dyDescent="0.25">
      <c r="A30" s="28"/>
      <c r="B30" s="29"/>
      <c r="C30" s="29"/>
      <c r="D30" s="29"/>
      <c r="E30" s="29"/>
      <c r="F30" s="82"/>
      <c r="G30" s="57"/>
      <c r="H30" s="89"/>
      <c r="I30" s="86"/>
      <c r="J30" s="29"/>
      <c r="K30" s="58"/>
      <c r="L30" s="113"/>
      <c r="M30" s="57"/>
      <c r="N30" s="58"/>
      <c r="O30" s="58"/>
      <c r="P30" s="29"/>
      <c r="Q30" s="56"/>
      <c r="R30" s="56"/>
      <c r="S30" s="56"/>
      <c r="T30" s="29"/>
      <c r="U30" s="10" t="s">
        <v>192</v>
      </c>
      <c r="V30" s="11">
        <v>45001</v>
      </c>
      <c r="W30" s="12">
        <v>13494</v>
      </c>
      <c r="X30" s="9" t="s">
        <v>337</v>
      </c>
      <c r="Y30" s="11">
        <v>45001</v>
      </c>
      <c r="Z30" s="11">
        <v>45367</v>
      </c>
      <c r="AA30" s="10" t="s">
        <v>100</v>
      </c>
      <c r="AB30" s="10" t="s">
        <v>100</v>
      </c>
      <c r="AC30" s="121">
        <v>0</v>
      </c>
      <c r="AD30" s="121">
        <v>0</v>
      </c>
      <c r="AE30" s="10" t="s">
        <v>100</v>
      </c>
      <c r="AF30" s="10" t="s">
        <v>100</v>
      </c>
      <c r="AG30" s="121">
        <v>0</v>
      </c>
      <c r="AH30" s="128">
        <f t="shared" si="0"/>
        <v>0</v>
      </c>
      <c r="AI30" s="124">
        <v>0</v>
      </c>
      <c r="AJ30" s="122">
        <v>0</v>
      </c>
      <c r="AK30" s="138"/>
      <c r="AL30" s="29"/>
      <c r="AM30" s="59"/>
      <c r="AN30" s="29"/>
      <c r="AO30" s="29"/>
      <c r="AP30" s="29"/>
      <c r="AQ30" s="29"/>
      <c r="AR30" s="29"/>
      <c r="AS30" s="29"/>
      <c r="AT30" s="29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29"/>
    </row>
    <row r="31" spans="1:59" x14ac:dyDescent="0.25">
      <c r="A31" s="28"/>
      <c r="B31" s="29"/>
      <c r="C31" s="29"/>
      <c r="D31" s="29"/>
      <c r="E31" s="29"/>
      <c r="F31" s="82"/>
      <c r="G31" s="57"/>
      <c r="H31" s="89"/>
      <c r="I31" s="86"/>
      <c r="J31" s="29"/>
      <c r="K31" s="58"/>
      <c r="L31" s="113"/>
      <c r="M31" s="57"/>
      <c r="N31" s="58"/>
      <c r="O31" s="58"/>
      <c r="P31" s="29"/>
      <c r="Q31" s="56"/>
      <c r="R31" s="56"/>
      <c r="S31" s="56"/>
      <c r="T31" s="29"/>
      <c r="U31" s="10" t="s">
        <v>194</v>
      </c>
      <c r="V31" s="11">
        <v>45138</v>
      </c>
      <c r="W31" s="12">
        <v>13588</v>
      </c>
      <c r="X31" s="9" t="s">
        <v>360</v>
      </c>
      <c r="Y31" s="11">
        <v>44562</v>
      </c>
      <c r="Z31" s="11">
        <v>45322</v>
      </c>
      <c r="AA31" s="10" t="s">
        <v>100</v>
      </c>
      <c r="AB31" s="10" t="s">
        <v>100</v>
      </c>
      <c r="AC31" s="121">
        <v>0</v>
      </c>
      <c r="AD31" s="121">
        <v>0</v>
      </c>
      <c r="AE31" s="10" t="s">
        <v>100</v>
      </c>
      <c r="AF31" s="10" t="s">
        <v>100</v>
      </c>
      <c r="AG31" s="121">
        <v>0</v>
      </c>
      <c r="AH31" s="128">
        <f t="shared" si="0"/>
        <v>0</v>
      </c>
      <c r="AI31" s="124">
        <v>0</v>
      </c>
      <c r="AJ31" s="122">
        <v>0</v>
      </c>
      <c r="AK31" s="138"/>
      <c r="AL31" s="29"/>
      <c r="AM31" s="59"/>
      <c r="AN31" s="29"/>
      <c r="AO31" s="29"/>
      <c r="AP31" s="29"/>
      <c r="AQ31" s="29"/>
      <c r="AR31" s="29"/>
      <c r="AS31" s="29"/>
      <c r="AT31" s="29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29"/>
    </row>
    <row r="32" spans="1:59" x14ac:dyDescent="0.25">
      <c r="A32" s="28"/>
      <c r="B32" s="29"/>
      <c r="C32" s="29"/>
      <c r="D32" s="29"/>
      <c r="E32" s="29"/>
      <c r="F32" s="82"/>
      <c r="G32" s="57"/>
      <c r="H32" s="89"/>
      <c r="I32" s="86"/>
      <c r="J32" s="29"/>
      <c r="K32" s="58"/>
      <c r="L32" s="113"/>
      <c r="M32" s="57"/>
      <c r="N32" s="58"/>
      <c r="O32" s="58"/>
      <c r="P32" s="29"/>
      <c r="Q32" s="56"/>
      <c r="R32" s="56"/>
      <c r="S32" s="56"/>
      <c r="T32" s="29"/>
      <c r="U32" s="10" t="s">
        <v>224</v>
      </c>
      <c r="V32" s="11">
        <v>45321</v>
      </c>
      <c r="W32" s="12">
        <v>13703</v>
      </c>
      <c r="X32" s="10" t="s">
        <v>416</v>
      </c>
      <c r="Y32" s="11">
        <v>45323</v>
      </c>
      <c r="Z32" s="11">
        <v>45688</v>
      </c>
      <c r="AA32" s="10" t="s">
        <v>100</v>
      </c>
      <c r="AB32" s="10" t="s">
        <v>100</v>
      </c>
      <c r="AC32" s="121">
        <v>0</v>
      </c>
      <c r="AD32" s="121">
        <v>0</v>
      </c>
      <c r="AE32" s="10" t="s">
        <v>100</v>
      </c>
      <c r="AF32" s="10" t="s">
        <v>100</v>
      </c>
      <c r="AG32" s="121">
        <v>0</v>
      </c>
      <c r="AH32" s="128">
        <f t="shared" si="0"/>
        <v>0</v>
      </c>
      <c r="AI32" s="124">
        <v>0</v>
      </c>
      <c r="AJ32" s="122">
        <v>0</v>
      </c>
      <c r="AK32" s="138"/>
      <c r="AL32" s="29"/>
      <c r="AM32" s="59"/>
      <c r="AN32" s="29"/>
      <c r="AO32" s="29"/>
      <c r="AP32" s="29"/>
      <c r="AQ32" s="29"/>
      <c r="AR32" s="29"/>
      <c r="AS32" s="29"/>
      <c r="AT32" s="29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29"/>
    </row>
    <row r="33" spans="1:59" x14ac:dyDescent="0.25">
      <c r="A33" s="28"/>
      <c r="B33" s="29"/>
      <c r="C33" s="29"/>
      <c r="D33" s="29"/>
      <c r="E33" s="29"/>
      <c r="F33" s="82"/>
      <c r="G33" s="57"/>
      <c r="H33" s="89"/>
      <c r="I33" s="86"/>
      <c r="J33" s="29"/>
      <c r="K33" s="58"/>
      <c r="L33" s="113"/>
      <c r="M33" s="57"/>
      <c r="N33" s="58"/>
      <c r="O33" s="58"/>
      <c r="P33" s="29"/>
      <c r="Q33" s="56"/>
      <c r="R33" s="56"/>
      <c r="S33" s="56"/>
      <c r="T33" s="29"/>
      <c r="U33" s="10"/>
      <c r="V33" s="11"/>
      <c r="W33" s="12"/>
      <c r="X33" s="9"/>
      <c r="Y33" s="11"/>
      <c r="Z33" s="11"/>
      <c r="AA33" s="10"/>
      <c r="AB33" s="10"/>
      <c r="AC33" s="121"/>
      <c r="AD33" s="121"/>
      <c r="AE33" s="10"/>
      <c r="AF33" s="10"/>
      <c r="AG33" s="121"/>
      <c r="AH33" s="128">
        <f t="shared" si="0"/>
        <v>0</v>
      </c>
      <c r="AI33" s="124"/>
      <c r="AJ33" s="122"/>
      <c r="AK33" s="138"/>
      <c r="AL33" s="29"/>
      <c r="AM33" s="59"/>
      <c r="AN33" s="29"/>
      <c r="AO33" s="29"/>
      <c r="AP33" s="29"/>
      <c r="AQ33" s="29"/>
      <c r="AR33" s="29"/>
      <c r="AS33" s="29"/>
      <c r="AT33" s="29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29"/>
    </row>
    <row r="34" spans="1:59" x14ac:dyDescent="0.25">
      <c r="A34" s="28"/>
      <c r="B34" s="29"/>
      <c r="C34" s="29"/>
      <c r="D34" s="29"/>
      <c r="E34" s="29"/>
      <c r="F34" s="82"/>
      <c r="G34" s="57"/>
      <c r="H34" s="89"/>
      <c r="I34" s="86"/>
      <c r="J34" s="29"/>
      <c r="K34" s="58"/>
      <c r="L34" s="113"/>
      <c r="M34" s="57"/>
      <c r="N34" s="58"/>
      <c r="O34" s="58"/>
      <c r="P34" s="29"/>
      <c r="Q34" s="56"/>
      <c r="R34" s="56"/>
      <c r="S34" s="56"/>
      <c r="T34" s="29"/>
      <c r="U34" s="10"/>
      <c r="V34" s="11"/>
      <c r="W34" s="12"/>
      <c r="X34" s="9"/>
      <c r="Y34" s="11"/>
      <c r="Z34" s="11"/>
      <c r="AA34" s="10"/>
      <c r="AB34" s="10"/>
      <c r="AC34" s="121"/>
      <c r="AD34" s="121"/>
      <c r="AE34" s="10"/>
      <c r="AF34" s="10"/>
      <c r="AG34" s="121"/>
      <c r="AH34" s="128">
        <f t="shared" si="0"/>
        <v>0</v>
      </c>
      <c r="AI34" s="124"/>
      <c r="AJ34" s="122"/>
      <c r="AK34" s="138"/>
      <c r="AL34" s="29"/>
      <c r="AM34" s="59"/>
      <c r="AN34" s="29"/>
      <c r="AO34" s="29"/>
      <c r="AP34" s="29"/>
      <c r="AQ34" s="29"/>
      <c r="AR34" s="29"/>
      <c r="AS34" s="29"/>
      <c r="AT34" s="29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29"/>
    </row>
    <row r="35" spans="1:59" x14ac:dyDescent="0.25">
      <c r="A35" s="28">
        <v>3</v>
      </c>
      <c r="B35" s="29" t="s">
        <v>423</v>
      </c>
      <c r="C35" s="29" t="s">
        <v>152</v>
      </c>
      <c r="D35" s="29" t="s">
        <v>97</v>
      </c>
      <c r="E35" s="29" t="s">
        <v>99</v>
      </c>
      <c r="F35" s="82" t="s">
        <v>402</v>
      </c>
      <c r="G35" s="57">
        <v>12653</v>
      </c>
      <c r="H35" s="89" t="s">
        <v>153</v>
      </c>
      <c r="I35" s="86" t="s">
        <v>150</v>
      </c>
      <c r="J35" s="29" t="s">
        <v>151</v>
      </c>
      <c r="K35" s="58">
        <v>44042</v>
      </c>
      <c r="L35" s="113">
        <v>96699.25</v>
      </c>
      <c r="M35" s="57">
        <v>12856</v>
      </c>
      <c r="N35" s="58">
        <v>44044</v>
      </c>
      <c r="O35" s="58">
        <v>44196</v>
      </c>
      <c r="P35" s="29" t="s">
        <v>290</v>
      </c>
      <c r="Q35" s="56" t="s">
        <v>100</v>
      </c>
      <c r="R35" s="56" t="s">
        <v>100</v>
      </c>
      <c r="S35" s="56" t="s">
        <v>100</v>
      </c>
      <c r="T35" s="29" t="s">
        <v>154</v>
      </c>
      <c r="U35" s="10" t="s">
        <v>100</v>
      </c>
      <c r="V35" s="10" t="s">
        <v>100</v>
      </c>
      <c r="W35" s="10" t="s">
        <v>100</v>
      </c>
      <c r="X35" s="10" t="s">
        <v>100</v>
      </c>
      <c r="Y35" s="10" t="s">
        <v>100</v>
      </c>
      <c r="Z35" s="10" t="s">
        <v>100</v>
      </c>
      <c r="AA35" s="10" t="s">
        <v>100</v>
      </c>
      <c r="AB35" s="10" t="s">
        <v>100</v>
      </c>
      <c r="AC35" s="121">
        <v>0</v>
      </c>
      <c r="AD35" s="121">
        <v>0</v>
      </c>
      <c r="AE35" s="10" t="s">
        <v>100</v>
      </c>
      <c r="AF35" s="10" t="s">
        <v>100</v>
      </c>
      <c r="AG35" s="121">
        <v>0</v>
      </c>
      <c r="AH35" s="128">
        <f t="shared" si="0"/>
        <v>96699.25</v>
      </c>
      <c r="AI35" s="124">
        <f>13537.9+19339.85+19339.85+19339.85+1932.87+1445.36+19339.85+1621.77+411.38+646.82+2033.15</f>
        <v>98988.650000000009</v>
      </c>
      <c r="AJ35" s="122">
        <v>0</v>
      </c>
      <c r="AK35" s="138">
        <f>AI35+AI38+AI39+AI40</f>
        <v>908023.33000000007</v>
      </c>
      <c r="AL35" s="29" t="s">
        <v>100</v>
      </c>
      <c r="AM35" s="59" t="s">
        <v>100</v>
      </c>
      <c r="AN35" s="29" t="s">
        <v>100</v>
      </c>
      <c r="AO35" s="29" t="s">
        <v>100</v>
      </c>
      <c r="AP35" s="29" t="s">
        <v>100</v>
      </c>
      <c r="AQ35" s="29" t="s">
        <v>100</v>
      </c>
      <c r="AR35" s="29" t="s">
        <v>100</v>
      </c>
      <c r="AS35" s="29" t="s">
        <v>100</v>
      </c>
      <c r="AT35" s="29" t="s">
        <v>100</v>
      </c>
      <c r="AU35" s="54" t="s">
        <v>100</v>
      </c>
      <c r="AV35" s="54" t="s">
        <v>100</v>
      </c>
      <c r="AW35" s="54" t="s">
        <v>100</v>
      </c>
      <c r="AX35" s="54" t="s">
        <v>100</v>
      </c>
      <c r="AY35" s="54" t="s">
        <v>100</v>
      </c>
      <c r="AZ35" s="54" t="s">
        <v>100</v>
      </c>
      <c r="BA35" s="54" t="s">
        <v>100</v>
      </c>
      <c r="BB35" s="54" t="s">
        <v>100</v>
      </c>
      <c r="BC35" s="54" t="s">
        <v>100</v>
      </c>
      <c r="BD35" s="54" t="s">
        <v>100</v>
      </c>
      <c r="BE35" s="54" t="s">
        <v>100</v>
      </c>
      <c r="BF35" s="54" t="s">
        <v>100</v>
      </c>
      <c r="BG35" s="29" t="s">
        <v>100</v>
      </c>
    </row>
    <row r="36" spans="1:59" x14ac:dyDescent="0.25">
      <c r="A36" s="28"/>
      <c r="B36" s="29"/>
      <c r="C36" s="29"/>
      <c r="D36" s="29"/>
      <c r="E36" s="29"/>
      <c r="F36" s="82"/>
      <c r="G36" s="57"/>
      <c r="H36" s="89"/>
      <c r="I36" s="86"/>
      <c r="J36" s="29"/>
      <c r="K36" s="58"/>
      <c r="L36" s="113"/>
      <c r="M36" s="57"/>
      <c r="N36" s="58"/>
      <c r="O36" s="58"/>
      <c r="P36" s="29"/>
      <c r="Q36" s="56"/>
      <c r="R36" s="56"/>
      <c r="S36" s="56"/>
      <c r="T36" s="29"/>
      <c r="U36" s="10" t="s">
        <v>101</v>
      </c>
      <c r="V36" s="10">
        <v>44188</v>
      </c>
      <c r="W36" s="8" t="s">
        <v>197</v>
      </c>
      <c r="X36" s="10" t="s">
        <v>177</v>
      </c>
      <c r="Y36" s="10">
        <v>44197</v>
      </c>
      <c r="Z36" s="10">
        <v>44347</v>
      </c>
      <c r="AA36" s="10" t="s">
        <v>100</v>
      </c>
      <c r="AB36" s="10" t="s">
        <v>100</v>
      </c>
      <c r="AC36" s="121">
        <v>0</v>
      </c>
      <c r="AD36" s="121">
        <v>0</v>
      </c>
      <c r="AE36" s="10" t="s">
        <v>100</v>
      </c>
      <c r="AF36" s="10" t="s">
        <v>100</v>
      </c>
      <c r="AG36" s="121">
        <v>0</v>
      </c>
      <c r="AH36" s="128">
        <f t="shared" si="0"/>
        <v>0</v>
      </c>
      <c r="AI36" s="124">
        <v>0</v>
      </c>
      <c r="AJ36" s="122">
        <v>0</v>
      </c>
      <c r="AK36" s="138"/>
      <c r="AL36" s="29"/>
      <c r="AM36" s="59"/>
      <c r="AN36" s="29"/>
      <c r="AO36" s="29"/>
      <c r="AP36" s="29"/>
      <c r="AQ36" s="29"/>
      <c r="AR36" s="29"/>
      <c r="AS36" s="29"/>
      <c r="AT36" s="29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29"/>
    </row>
    <row r="37" spans="1:59" x14ac:dyDescent="0.25">
      <c r="A37" s="28"/>
      <c r="B37" s="29"/>
      <c r="C37" s="29"/>
      <c r="D37" s="29"/>
      <c r="E37" s="29"/>
      <c r="F37" s="82"/>
      <c r="G37" s="57"/>
      <c r="H37" s="89"/>
      <c r="I37" s="86"/>
      <c r="J37" s="29"/>
      <c r="K37" s="58"/>
      <c r="L37" s="113"/>
      <c r="M37" s="57"/>
      <c r="N37" s="58"/>
      <c r="O37" s="58"/>
      <c r="P37" s="29"/>
      <c r="Q37" s="56"/>
      <c r="R37" s="56"/>
      <c r="S37" s="56"/>
      <c r="T37" s="29"/>
      <c r="U37" s="10" t="s">
        <v>103</v>
      </c>
      <c r="V37" s="10">
        <v>44348</v>
      </c>
      <c r="W37" s="8" t="s">
        <v>229</v>
      </c>
      <c r="X37" s="10" t="s">
        <v>230</v>
      </c>
      <c r="Y37" s="10">
        <v>44348</v>
      </c>
      <c r="Z37" s="10">
        <v>44501</v>
      </c>
      <c r="AA37" s="10" t="s">
        <v>100</v>
      </c>
      <c r="AB37" s="10" t="s">
        <v>100</v>
      </c>
      <c r="AC37" s="121">
        <v>0</v>
      </c>
      <c r="AD37" s="121">
        <v>0</v>
      </c>
      <c r="AE37" s="10" t="s">
        <v>100</v>
      </c>
      <c r="AF37" s="10" t="s">
        <v>100</v>
      </c>
      <c r="AG37" s="121">
        <v>0</v>
      </c>
      <c r="AH37" s="128">
        <f t="shared" si="0"/>
        <v>0</v>
      </c>
      <c r="AI37" s="124">
        <v>0</v>
      </c>
      <c r="AJ37" s="122">
        <v>0</v>
      </c>
      <c r="AK37" s="138"/>
      <c r="AL37" s="29"/>
      <c r="AM37" s="59"/>
      <c r="AN37" s="29"/>
      <c r="AO37" s="29"/>
      <c r="AP37" s="29"/>
      <c r="AQ37" s="29"/>
      <c r="AR37" s="29"/>
      <c r="AS37" s="29"/>
      <c r="AT37" s="29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29"/>
    </row>
    <row r="38" spans="1:59" x14ac:dyDescent="0.25">
      <c r="A38" s="28"/>
      <c r="B38" s="29"/>
      <c r="C38" s="29"/>
      <c r="D38" s="29"/>
      <c r="E38" s="29"/>
      <c r="F38" s="82"/>
      <c r="G38" s="57"/>
      <c r="H38" s="89"/>
      <c r="I38" s="86"/>
      <c r="J38" s="29"/>
      <c r="K38" s="58"/>
      <c r="L38" s="113"/>
      <c r="M38" s="57"/>
      <c r="N38" s="58"/>
      <c r="O38" s="58"/>
      <c r="P38" s="29"/>
      <c r="Q38" s="56"/>
      <c r="R38" s="56"/>
      <c r="S38" s="56"/>
      <c r="T38" s="29"/>
      <c r="U38" s="10" t="s">
        <v>104</v>
      </c>
      <c r="V38" s="10">
        <v>44490</v>
      </c>
      <c r="W38" s="8" t="s">
        <v>212</v>
      </c>
      <c r="X38" s="10" t="s">
        <v>231</v>
      </c>
      <c r="Y38" s="10">
        <v>44501</v>
      </c>
      <c r="Z38" s="10">
        <v>44681</v>
      </c>
      <c r="AA38" s="10" t="s">
        <v>100</v>
      </c>
      <c r="AB38" s="10" t="s">
        <v>100</v>
      </c>
      <c r="AC38" s="121">
        <v>0</v>
      </c>
      <c r="AD38" s="121">
        <v>0</v>
      </c>
      <c r="AE38" s="10" t="s">
        <v>100</v>
      </c>
      <c r="AF38" s="10" t="s">
        <v>100</v>
      </c>
      <c r="AG38" s="121">
        <v>0</v>
      </c>
      <c r="AH38" s="128">
        <f t="shared" si="0"/>
        <v>0</v>
      </c>
      <c r="AI38" s="124">
        <v>252713.12</v>
      </c>
      <c r="AJ38" s="122">
        <v>0</v>
      </c>
      <c r="AK38" s="138"/>
      <c r="AL38" s="29"/>
      <c r="AM38" s="59"/>
      <c r="AN38" s="29"/>
      <c r="AO38" s="29"/>
      <c r="AP38" s="29"/>
      <c r="AQ38" s="29"/>
      <c r="AR38" s="29"/>
      <c r="AS38" s="29"/>
      <c r="AT38" s="29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29"/>
    </row>
    <row r="39" spans="1:59" x14ac:dyDescent="0.25">
      <c r="A39" s="28"/>
      <c r="B39" s="29"/>
      <c r="C39" s="29"/>
      <c r="D39" s="29"/>
      <c r="E39" s="29"/>
      <c r="F39" s="82"/>
      <c r="G39" s="57"/>
      <c r="H39" s="89"/>
      <c r="I39" s="86"/>
      <c r="J39" s="29"/>
      <c r="K39" s="58"/>
      <c r="L39" s="113"/>
      <c r="M39" s="57"/>
      <c r="N39" s="58"/>
      <c r="O39" s="58"/>
      <c r="P39" s="29"/>
      <c r="Q39" s="56"/>
      <c r="R39" s="56"/>
      <c r="S39" s="56"/>
      <c r="T39" s="29"/>
      <c r="U39" s="10" t="s">
        <v>105</v>
      </c>
      <c r="V39" s="10">
        <v>44678</v>
      </c>
      <c r="W39" s="8" t="s">
        <v>232</v>
      </c>
      <c r="X39" s="9" t="s">
        <v>193</v>
      </c>
      <c r="Y39" s="10">
        <v>44682</v>
      </c>
      <c r="Z39" s="10">
        <v>44865</v>
      </c>
      <c r="AA39" s="10" t="s">
        <v>100</v>
      </c>
      <c r="AB39" s="10" t="s">
        <v>100</v>
      </c>
      <c r="AC39" s="121">
        <v>0</v>
      </c>
      <c r="AD39" s="121">
        <v>0</v>
      </c>
      <c r="AE39" s="10" t="s">
        <v>100</v>
      </c>
      <c r="AF39" s="10" t="s">
        <v>100</v>
      </c>
      <c r="AG39" s="121">
        <v>0</v>
      </c>
      <c r="AH39" s="128">
        <f t="shared" si="0"/>
        <v>0</v>
      </c>
      <c r="AI39" s="124">
        <v>270456.77</v>
      </c>
      <c r="AJ39" s="122">
        <v>0</v>
      </c>
      <c r="AK39" s="138"/>
      <c r="AL39" s="29"/>
      <c r="AM39" s="59"/>
      <c r="AN39" s="29"/>
      <c r="AO39" s="29"/>
      <c r="AP39" s="29"/>
      <c r="AQ39" s="29"/>
      <c r="AR39" s="29"/>
      <c r="AS39" s="29"/>
      <c r="AT39" s="29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29"/>
    </row>
    <row r="40" spans="1:59" x14ac:dyDescent="0.25">
      <c r="A40" s="28"/>
      <c r="B40" s="29"/>
      <c r="C40" s="29"/>
      <c r="D40" s="29"/>
      <c r="E40" s="29"/>
      <c r="F40" s="82"/>
      <c r="G40" s="57"/>
      <c r="H40" s="89"/>
      <c r="I40" s="86"/>
      <c r="J40" s="29"/>
      <c r="K40" s="58"/>
      <c r="L40" s="113"/>
      <c r="M40" s="57"/>
      <c r="N40" s="58"/>
      <c r="O40" s="58"/>
      <c r="P40" s="29"/>
      <c r="Q40" s="56"/>
      <c r="R40" s="56"/>
      <c r="S40" s="56"/>
      <c r="T40" s="29"/>
      <c r="U40" s="10" t="s">
        <v>192</v>
      </c>
      <c r="V40" s="10">
        <v>44895</v>
      </c>
      <c r="W40" s="8" t="s">
        <v>418</v>
      </c>
      <c r="X40" s="10" t="s">
        <v>248</v>
      </c>
      <c r="Y40" s="10">
        <v>44895</v>
      </c>
      <c r="Z40" s="10">
        <v>44926</v>
      </c>
      <c r="AA40" s="10" t="s">
        <v>100</v>
      </c>
      <c r="AB40" s="10" t="s">
        <v>100</v>
      </c>
      <c r="AC40" s="121">
        <v>0</v>
      </c>
      <c r="AD40" s="121">
        <v>0</v>
      </c>
      <c r="AE40" s="10" t="s">
        <v>100</v>
      </c>
      <c r="AF40" s="10" t="s">
        <v>100</v>
      </c>
      <c r="AG40" s="121">
        <v>0</v>
      </c>
      <c r="AH40" s="128">
        <f t="shared" si="0"/>
        <v>0</v>
      </c>
      <c r="AI40" s="124">
        <v>285864.78999999998</v>
      </c>
      <c r="AJ40" s="122">
        <v>0</v>
      </c>
      <c r="AK40" s="138"/>
      <c r="AL40" s="29"/>
      <c r="AM40" s="59"/>
      <c r="AN40" s="29"/>
      <c r="AO40" s="29"/>
      <c r="AP40" s="29"/>
      <c r="AQ40" s="29"/>
      <c r="AR40" s="29"/>
      <c r="AS40" s="29"/>
      <c r="AT40" s="29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29"/>
    </row>
    <row r="41" spans="1:59" x14ac:dyDescent="0.25">
      <c r="A41" s="28"/>
      <c r="B41" s="29"/>
      <c r="C41" s="29"/>
      <c r="D41" s="29"/>
      <c r="E41" s="29"/>
      <c r="F41" s="82"/>
      <c r="G41" s="57"/>
      <c r="H41" s="89"/>
      <c r="I41" s="86"/>
      <c r="J41" s="29"/>
      <c r="K41" s="58"/>
      <c r="L41" s="113"/>
      <c r="M41" s="57"/>
      <c r="N41" s="58"/>
      <c r="O41" s="58"/>
      <c r="P41" s="29"/>
      <c r="Q41" s="56"/>
      <c r="R41" s="56"/>
      <c r="S41" s="56"/>
      <c r="T41" s="29"/>
      <c r="U41" s="10" t="s">
        <v>194</v>
      </c>
      <c r="V41" s="10">
        <v>44910</v>
      </c>
      <c r="W41" s="9" t="s">
        <v>377</v>
      </c>
      <c r="X41" s="9" t="s">
        <v>193</v>
      </c>
      <c r="Y41" s="10">
        <v>44927</v>
      </c>
      <c r="Z41" s="10">
        <v>45291</v>
      </c>
      <c r="AA41" s="10" t="s">
        <v>100</v>
      </c>
      <c r="AB41" s="10" t="s">
        <v>100</v>
      </c>
      <c r="AC41" s="121">
        <v>0</v>
      </c>
      <c r="AD41" s="121">
        <v>0</v>
      </c>
      <c r="AE41" s="10" t="s">
        <v>100</v>
      </c>
      <c r="AF41" s="10" t="s">
        <v>100</v>
      </c>
      <c r="AG41" s="121">
        <v>0</v>
      </c>
      <c r="AH41" s="128">
        <f t="shared" si="0"/>
        <v>0</v>
      </c>
      <c r="AI41" s="124">
        <v>0</v>
      </c>
      <c r="AJ41" s="122">
        <v>0</v>
      </c>
      <c r="AK41" s="138"/>
      <c r="AL41" s="29"/>
      <c r="AM41" s="59"/>
      <c r="AN41" s="29"/>
      <c r="AO41" s="29"/>
      <c r="AP41" s="29"/>
      <c r="AQ41" s="29"/>
      <c r="AR41" s="29"/>
      <c r="AS41" s="29"/>
      <c r="AT41" s="29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29"/>
    </row>
    <row r="42" spans="1:59" x14ac:dyDescent="0.25">
      <c r="A42" s="28"/>
      <c r="B42" s="29"/>
      <c r="C42" s="29"/>
      <c r="D42" s="29"/>
      <c r="E42" s="29"/>
      <c r="F42" s="82"/>
      <c r="G42" s="57"/>
      <c r="H42" s="89"/>
      <c r="I42" s="86"/>
      <c r="J42" s="29"/>
      <c r="K42" s="58"/>
      <c r="L42" s="113"/>
      <c r="M42" s="57"/>
      <c r="N42" s="58"/>
      <c r="O42" s="58"/>
      <c r="P42" s="29"/>
      <c r="Q42" s="56"/>
      <c r="R42" s="56"/>
      <c r="S42" s="56"/>
      <c r="T42" s="29"/>
      <c r="U42" s="10" t="s">
        <v>224</v>
      </c>
      <c r="V42" s="10">
        <v>45138</v>
      </c>
      <c r="W42" s="8" t="s">
        <v>361</v>
      </c>
      <c r="X42" s="14" t="s">
        <v>360</v>
      </c>
      <c r="Y42" s="11">
        <v>44562</v>
      </c>
      <c r="Z42" s="11">
        <v>45291</v>
      </c>
      <c r="AA42" s="10" t="s">
        <v>100</v>
      </c>
      <c r="AB42" s="10" t="s">
        <v>100</v>
      </c>
      <c r="AC42" s="121">
        <v>0</v>
      </c>
      <c r="AD42" s="121">
        <v>0</v>
      </c>
      <c r="AE42" s="10" t="s">
        <v>100</v>
      </c>
      <c r="AF42" s="10" t="s">
        <v>100</v>
      </c>
      <c r="AG42" s="121">
        <v>0</v>
      </c>
      <c r="AH42" s="128">
        <f t="shared" si="0"/>
        <v>0</v>
      </c>
      <c r="AI42" s="124">
        <v>0</v>
      </c>
      <c r="AJ42" s="122">
        <v>0</v>
      </c>
      <c r="AK42" s="138"/>
      <c r="AL42" s="29"/>
      <c r="AM42" s="59"/>
      <c r="AN42" s="29"/>
      <c r="AO42" s="29"/>
      <c r="AP42" s="29"/>
      <c r="AQ42" s="29"/>
      <c r="AR42" s="29"/>
      <c r="AS42" s="29"/>
      <c r="AT42" s="29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29"/>
    </row>
    <row r="43" spans="1:59" x14ac:dyDescent="0.25">
      <c r="A43" s="28"/>
      <c r="B43" s="29"/>
      <c r="C43" s="29"/>
      <c r="D43" s="29"/>
      <c r="E43" s="29"/>
      <c r="F43" s="82"/>
      <c r="G43" s="57"/>
      <c r="H43" s="89"/>
      <c r="I43" s="86"/>
      <c r="J43" s="29"/>
      <c r="K43" s="58"/>
      <c r="L43" s="113"/>
      <c r="M43" s="57"/>
      <c r="N43" s="58"/>
      <c r="O43" s="58"/>
      <c r="P43" s="29"/>
      <c r="Q43" s="56"/>
      <c r="R43" s="56"/>
      <c r="S43" s="56"/>
      <c r="T43" s="29"/>
      <c r="U43" s="10" t="s">
        <v>378</v>
      </c>
      <c r="V43" s="10">
        <v>45292</v>
      </c>
      <c r="W43" s="26">
        <v>13684</v>
      </c>
      <c r="X43" s="9" t="s">
        <v>193</v>
      </c>
      <c r="Y43" s="10">
        <v>45292</v>
      </c>
      <c r="Z43" s="10">
        <v>45657</v>
      </c>
      <c r="AA43" s="10"/>
      <c r="AB43" s="10"/>
      <c r="AC43" s="121"/>
      <c r="AD43" s="121"/>
      <c r="AE43" s="10" t="s">
        <v>100</v>
      </c>
      <c r="AF43" s="10" t="s">
        <v>100</v>
      </c>
      <c r="AG43" s="121">
        <v>0</v>
      </c>
      <c r="AH43" s="128">
        <f t="shared" si="0"/>
        <v>0</v>
      </c>
      <c r="AI43" s="124">
        <v>0</v>
      </c>
      <c r="AJ43" s="122">
        <v>0</v>
      </c>
      <c r="AK43" s="138"/>
      <c r="AL43" s="29"/>
      <c r="AM43" s="59"/>
      <c r="AN43" s="29"/>
      <c r="AO43" s="29"/>
      <c r="AP43" s="29"/>
      <c r="AQ43" s="29"/>
      <c r="AR43" s="29"/>
      <c r="AS43" s="29"/>
      <c r="AT43" s="29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29"/>
    </row>
    <row r="44" spans="1:59" x14ac:dyDescent="0.25">
      <c r="A44" s="28"/>
      <c r="B44" s="29"/>
      <c r="C44" s="29"/>
      <c r="D44" s="29"/>
      <c r="E44" s="29"/>
      <c r="F44" s="82"/>
      <c r="G44" s="57"/>
      <c r="H44" s="89"/>
      <c r="I44" s="86"/>
      <c r="J44" s="29"/>
      <c r="K44" s="58"/>
      <c r="L44" s="113"/>
      <c r="M44" s="57"/>
      <c r="N44" s="58"/>
      <c r="O44" s="58"/>
      <c r="P44" s="29"/>
      <c r="Q44" s="56"/>
      <c r="R44" s="56"/>
      <c r="S44" s="56"/>
      <c r="T44" s="29"/>
      <c r="U44" s="10"/>
      <c r="V44" s="9"/>
      <c r="W44" s="9"/>
      <c r="X44" s="9"/>
      <c r="Y44" s="10"/>
      <c r="Z44" s="10"/>
      <c r="AA44" s="10"/>
      <c r="AB44" s="10"/>
      <c r="AC44" s="121"/>
      <c r="AD44" s="121"/>
      <c r="AE44" s="10"/>
      <c r="AF44" s="10"/>
      <c r="AG44" s="121"/>
      <c r="AH44" s="128">
        <f t="shared" si="0"/>
        <v>0</v>
      </c>
      <c r="AI44" s="124"/>
      <c r="AJ44" s="122"/>
      <c r="AK44" s="138"/>
      <c r="AL44" s="29"/>
      <c r="AM44" s="59"/>
      <c r="AN44" s="29"/>
      <c r="AO44" s="29"/>
      <c r="AP44" s="29"/>
      <c r="AQ44" s="29"/>
      <c r="AR44" s="29"/>
      <c r="AS44" s="29"/>
      <c r="AT44" s="29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29"/>
    </row>
    <row r="45" spans="1:59" x14ac:dyDescent="0.25">
      <c r="A45" s="28"/>
      <c r="B45" s="29"/>
      <c r="C45" s="29"/>
      <c r="D45" s="29"/>
      <c r="E45" s="29"/>
      <c r="F45" s="82"/>
      <c r="G45" s="57"/>
      <c r="H45" s="89"/>
      <c r="I45" s="86"/>
      <c r="J45" s="29"/>
      <c r="K45" s="58"/>
      <c r="L45" s="113"/>
      <c r="M45" s="57"/>
      <c r="N45" s="58"/>
      <c r="O45" s="58"/>
      <c r="P45" s="29"/>
      <c r="Q45" s="56"/>
      <c r="R45" s="56"/>
      <c r="S45" s="56"/>
      <c r="T45" s="29"/>
      <c r="U45" s="10"/>
      <c r="V45" s="10"/>
      <c r="W45" s="8"/>
      <c r="X45" s="14"/>
      <c r="Y45" s="11"/>
      <c r="Z45" s="11"/>
      <c r="AA45" s="10"/>
      <c r="AB45" s="10"/>
      <c r="AC45" s="121"/>
      <c r="AD45" s="121"/>
      <c r="AE45" s="10"/>
      <c r="AF45" s="10"/>
      <c r="AG45" s="121"/>
      <c r="AH45" s="128">
        <f t="shared" si="0"/>
        <v>0</v>
      </c>
      <c r="AI45" s="122"/>
      <c r="AJ45" s="122"/>
      <c r="AK45" s="138"/>
      <c r="AL45" s="29"/>
      <c r="AM45" s="59"/>
      <c r="AN45" s="29"/>
      <c r="AO45" s="29"/>
      <c r="AP45" s="29"/>
      <c r="AQ45" s="29"/>
      <c r="AR45" s="29"/>
      <c r="AS45" s="29"/>
      <c r="AT45" s="29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29"/>
    </row>
    <row r="46" spans="1:59" x14ac:dyDescent="0.25">
      <c r="A46" s="28">
        <v>4</v>
      </c>
      <c r="B46" s="29" t="s">
        <v>424</v>
      </c>
      <c r="C46" s="29" t="s">
        <v>152</v>
      </c>
      <c r="D46" s="29" t="s">
        <v>97</v>
      </c>
      <c r="E46" s="29" t="s">
        <v>99</v>
      </c>
      <c r="F46" s="82" t="s">
        <v>401</v>
      </c>
      <c r="G46" s="57">
        <v>12653</v>
      </c>
      <c r="H46" s="89" t="s">
        <v>156</v>
      </c>
      <c r="I46" s="86" t="s">
        <v>150</v>
      </c>
      <c r="J46" s="29" t="s">
        <v>151</v>
      </c>
      <c r="K46" s="58">
        <v>44074</v>
      </c>
      <c r="L46" s="113">
        <v>72083.360000000001</v>
      </c>
      <c r="M46" s="57">
        <v>12873</v>
      </c>
      <c r="N46" s="58">
        <v>44075</v>
      </c>
      <c r="O46" s="58">
        <v>44196</v>
      </c>
      <c r="P46" s="29" t="s">
        <v>290</v>
      </c>
      <c r="Q46" s="56" t="s">
        <v>100</v>
      </c>
      <c r="R46" s="56" t="s">
        <v>100</v>
      </c>
      <c r="S46" s="56" t="s">
        <v>100</v>
      </c>
      <c r="T46" s="29" t="s">
        <v>154</v>
      </c>
      <c r="U46" s="10" t="s">
        <v>100</v>
      </c>
      <c r="V46" s="10" t="s">
        <v>100</v>
      </c>
      <c r="W46" s="10" t="s">
        <v>100</v>
      </c>
      <c r="X46" s="10" t="s">
        <v>100</v>
      </c>
      <c r="Y46" s="10" t="s">
        <v>100</v>
      </c>
      <c r="Z46" s="10" t="s">
        <v>100</v>
      </c>
      <c r="AA46" s="10" t="s">
        <v>100</v>
      </c>
      <c r="AB46" s="10" t="s">
        <v>100</v>
      </c>
      <c r="AC46" s="121">
        <v>0</v>
      </c>
      <c r="AD46" s="121">
        <v>0</v>
      </c>
      <c r="AE46" s="10" t="s">
        <v>100</v>
      </c>
      <c r="AF46" s="10" t="s">
        <v>100</v>
      </c>
      <c r="AG46" s="121">
        <v>0</v>
      </c>
      <c r="AH46" s="128">
        <f t="shared" si="0"/>
        <v>72083.360000000001</v>
      </c>
      <c r="AI46" s="124">
        <f>18020.84+6398.95+18020.84+18020.84+18020.84</f>
        <v>78482.31</v>
      </c>
      <c r="AJ46" s="122">
        <v>0</v>
      </c>
      <c r="AK46" s="138">
        <f>AI46+AI49+AI52+AI54</f>
        <v>768905.27</v>
      </c>
      <c r="AL46" s="29" t="s">
        <v>100</v>
      </c>
      <c r="AM46" s="29" t="s">
        <v>100</v>
      </c>
      <c r="AN46" s="29" t="s">
        <v>100</v>
      </c>
      <c r="AO46" s="29" t="s">
        <v>100</v>
      </c>
      <c r="AP46" s="29" t="s">
        <v>100</v>
      </c>
      <c r="AQ46" s="29" t="s">
        <v>100</v>
      </c>
      <c r="AR46" s="29" t="s">
        <v>100</v>
      </c>
      <c r="AS46" s="29" t="s">
        <v>100</v>
      </c>
      <c r="AT46" s="29" t="s">
        <v>100</v>
      </c>
      <c r="AU46" s="54" t="s">
        <v>100</v>
      </c>
      <c r="AV46" s="54" t="s">
        <v>100</v>
      </c>
      <c r="AW46" s="54" t="s">
        <v>100</v>
      </c>
      <c r="AX46" s="54" t="s">
        <v>100</v>
      </c>
      <c r="AY46" s="54" t="s">
        <v>100</v>
      </c>
      <c r="AZ46" s="54" t="s">
        <v>100</v>
      </c>
      <c r="BA46" s="54" t="s">
        <v>100</v>
      </c>
      <c r="BB46" s="54" t="s">
        <v>100</v>
      </c>
      <c r="BC46" s="54" t="s">
        <v>100</v>
      </c>
      <c r="BD46" s="54" t="s">
        <v>100</v>
      </c>
      <c r="BE46" s="54" t="s">
        <v>100</v>
      </c>
      <c r="BF46" s="54" t="s">
        <v>100</v>
      </c>
      <c r="BG46" s="29" t="s">
        <v>100</v>
      </c>
    </row>
    <row r="47" spans="1:59" x14ac:dyDescent="0.25">
      <c r="A47" s="28"/>
      <c r="B47" s="29"/>
      <c r="C47" s="29"/>
      <c r="D47" s="29"/>
      <c r="E47" s="29"/>
      <c r="F47" s="82"/>
      <c r="G47" s="57"/>
      <c r="H47" s="89"/>
      <c r="I47" s="86"/>
      <c r="J47" s="29"/>
      <c r="K47" s="58"/>
      <c r="L47" s="113"/>
      <c r="M47" s="57"/>
      <c r="N47" s="58"/>
      <c r="O47" s="58"/>
      <c r="P47" s="29"/>
      <c r="Q47" s="56"/>
      <c r="R47" s="56"/>
      <c r="S47" s="56"/>
      <c r="T47" s="29"/>
      <c r="U47" s="10" t="s">
        <v>101</v>
      </c>
      <c r="V47" s="10">
        <v>44188</v>
      </c>
      <c r="W47" s="8" t="s">
        <v>197</v>
      </c>
      <c r="X47" s="10" t="s">
        <v>176</v>
      </c>
      <c r="Y47" s="10">
        <v>44197</v>
      </c>
      <c r="Z47" s="10">
        <v>44316</v>
      </c>
      <c r="AA47" s="10" t="s">
        <v>100</v>
      </c>
      <c r="AB47" s="10" t="s">
        <v>100</v>
      </c>
      <c r="AC47" s="121">
        <v>0</v>
      </c>
      <c r="AD47" s="121">
        <v>0</v>
      </c>
      <c r="AE47" s="10" t="s">
        <v>100</v>
      </c>
      <c r="AF47" s="10" t="s">
        <v>100</v>
      </c>
      <c r="AG47" s="121">
        <v>0</v>
      </c>
      <c r="AH47" s="128">
        <f t="shared" si="0"/>
        <v>0</v>
      </c>
      <c r="AI47" s="124">
        <v>0</v>
      </c>
      <c r="AJ47" s="122">
        <v>0</v>
      </c>
      <c r="AK47" s="138"/>
      <c r="AL47" s="29"/>
      <c r="AM47" s="29"/>
      <c r="AN47" s="29"/>
      <c r="AO47" s="29"/>
      <c r="AP47" s="29"/>
      <c r="AQ47" s="29"/>
      <c r="AR47" s="29"/>
      <c r="AS47" s="29"/>
      <c r="AT47" s="29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29"/>
    </row>
    <row r="48" spans="1:59" x14ac:dyDescent="0.25">
      <c r="A48" s="28"/>
      <c r="B48" s="29"/>
      <c r="C48" s="29"/>
      <c r="D48" s="29"/>
      <c r="E48" s="29"/>
      <c r="F48" s="82"/>
      <c r="G48" s="57"/>
      <c r="H48" s="89"/>
      <c r="I48" s="86"/>
      <c r="J48" s="29"/>
      <c r="K48" s="58"/>
      <c r="L48" s="113"/>
      <c r="M48" s="57"/>
      <c r="N48" s="58"/>
      <c r="O48" s="58"/>
      <c r="P48" s="29"/>
      <c r="Q48" s="56"/>
      <c r="R48" s="56"/>
      <c r="S48" s="56"/>
      <c r="T48" s="29"/>
      <c r="U48" s="10" t="s">
        <v>103</v>
      </c>
      <c r="V48" s="10">
        <v>44314</v>
      </c>
      <c r="W48" s="8" t="s">
        <v>199</v>
      </c>
      <c r="X48" s="10" t="s">
        <v>189</v>
      </c>
      <c r="Y48" s="10">
        <v>44317</v>
      </c>
      <c r="Z48" s="10">
        <v>44377</v>
      </c>
      <c r="AA48" s="10" t="s">
        <v>100</v>
      </c>
      <c r="AB48" s="10" t="s">
        <v>100</v>
      </c>
      <c r="AC48" s="121">
        <v>0</v>
      </c>
      <c r="AD48" s="121">
        <v>0</v>
      </c>
      <c r="AE48" s="10" t="s">
        <v>100</v>
      </c>
      <c r="AF48" s="10" t="s">
        <v>100</v>
      </c>
      <c r="AG48" s="121">
        <v>0</v>
      </c>
      <c r="AH48" s="128">
        <f t="shared" si="0"/>
        <v>0</v>
      </c>
      <c r="AI48" s="124">
        <v>0</v>
      </c>
      <c r="AJ48" s="122">
        <v>0</v>
      </c>
      <c r="AK48" s="138"/>
      <c r="AL48" s="29"/>
      <c r="AM48" s="29"/>
      <c r="AN48" s="29"/>
      <c r="AO48" s="29"/>
      <c r="AP48" s="29"/>
      <c r="AQ48" s="29"/>
      <c r="AR48" s="29"/>
      <c r="AS48" s="29"/>
      <c r="AT48" s="29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29"/>
    </row>
    <row r="49" spans="1:59" x14ac:dyDescent="0.25">
      <c r="A49" s="28"/>
      <c r="B49" s="29"/>
      <c r="C49" s="29"/>
      <c r="D49" s="29"/>
      <c r="E49" s="29"/>
      <c r="F49" s="82"/>
      <c r="G49" s="57"/>
      <c r="H49" s="89"/>
      <c r="I49" s="86"/>
      <c r="J49" s="29"/>
      <c r="K49" s="58"/>
      <c r="L49" s="113"/>
      <c r="M49" s="57"/>
      <c r="N49" s="58"/>
      <c r="O49" s="58"/>
      <c r="P49" s="29"/>
      <c r="Q49" s="56"/>
      <c r="R49" s="56"/>
      <c r="S49" s="56"/>
      <c r="T49" s="29"/>
      <c r="U49" s="10" t="s">
        <v>104</v>
      </c>
      <c r="V49" s="10">
        <v>44372</v>
      </c>
      <c r="W49" s="8" t="s">
        <v>201</v>
      </c>
      <c r="X49" s="10" t="s">
        <v>200</v>
      </c>
      <c r="Y49" s="10">
        <v>44378</v>
      </c>
      <c r="Z49" s="10">
        <v>44561</v>
      </c>
      <c r="AA49" s="10" t="s">
        <v>100</v>
      </c>
      <c r="AB49" s="10" t="s">
        <v>100</v>
      </c>
      <c r="AC49" s="121">
        <v>0</v>
      </c>
      <c r="AD49" s="121">
        <v>0</v>
      </c>
      <c r="AE49" s="10" t="s">
        <v>100</v>
      </c>
      <c r="AF49" s="10" t="s">
        <v>100</v>
      </c>
      <c r="AG49" s="121">
        <v>0</v>
      </c>
      <c r="AH49" s="128">
        <f t="shared" si="0"/>
        <v>0</v>
      </c>
      <c r="AI49" s="124">
        <v>215701.74</v>
      </c>
      <c r="AJ49" s="122">
        <v>0</v>
      </c>
      <c r="AK49" s="138"/>
      <c r="AL49" s="29"/>
      <c r="AM49" s="29"/>
      <c r="AN49" s="29"/>
      <c r="AO49" s="29"/>
      <c r="AP49" s="29"/>
      <c r="AQ49" s="29"/>
      <c r="AR49" s="29"/>
      <c r="AS49" s="29"/>
      <c r="AT49" s="29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29"/>
    </row>
    <row r="50" spans="1:59" x14ac:dyDescent="0.25">
      <c r="A50" s="28"/>
      <c r="B50" s="29"/>
      <c r="C50" s="29"/>
      <c r="D50" s="29"/>
      <c r="E50" s="29"/>
      <c r="F50" s="82"/>
      <c r="G50" s="57"/>
      <c r="H50" s="89"/>
      <c r="I50" s="86"/>
      <c r="J50" s="29"/>
      <c r="K50" s="58"/>
      <c r="L50" s="113"/>
      <c r="M50" s="57"/>
      <c r="N50" s="58"/>
      <c r="O50" s="58"/>
      <c r="P50" s="29"/>
      <c r="Q50" s="56"/>
      <c r="R50" s="56"/>
      <c r="S50" s="56"/>
      <c r="T50" s="29"/>
      <c r="U50" s="10" t="s">
        <v>105</v>
      </c>
      <c r="V50" s="10">
        <v>44551</v>
      </c>
      <c r="W50" s="8" t="s">
        <v>237</v>
      </c>
      <c r="X50" s="10" t="s">
        <v>225</v>
      </c>
      <c r="Y50" s="10">
        <v>44562</v>
      </c>
      <c r="Z50" s="10">
        <v>44742</v>
      </c>
      <c r="AA50" s="10" t="s">
        <v>100</v>
      </c>
      <c r="AB50" s="10" t="s">
        <v>100</v>
      </c>
      <c r="AC50" s="121">
        <v>0</v>
      </c>
      <c r="AD50" s="121">
        <v>0</v>
      </c>
      <c r="AE50" s="10" t="s">
        <v>100</v>
      </c>
      <c r="AF50" s="10" t="s">
        <v>100</v>
      </c>
      <c r="AG50" s="121">
        <v>0</v>
      </c>
      <c r="AH50" s="128">
        <f t="shared" si="0"/>
        <v>0</v>
      </c>
      <c r="AI50" s="124">
        <v>0</v>
      </c>
      <c r="AJ50" s="122">
        <v>0</v>
      </c>
      <c r="AK50" s="138"/>
      <c r="AL50" s="29"/>
      <c r="AM50" s="29"/>
      <c r="AN50" s="29"/>
      <c r="AO50" s="29"/>
      <c r="AP50" s="29"/>
      <c r="AQ50" s="29"/>
      <c r="AR50" s="29"/>
      <c r="AS50" s="29"/>
      <c r="AT50" s="29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29"/>
    </row>
    <row r="51" spans="1:59" x14ac:dyDescent="0.25">
      <c r="A51" s="28"/>
      <c r="B51" s="29"/>
      <c r="C51" s="29"/>
      <c r="D51" s="29"/>
      <c r="E51" s="29"/>
      <c r="F51" s="82"/>
      <c r="G51" s="57"/>
      <c r="H51" s="89"/>
      <c r="I51" s="86"/>
      <c r="J51" s="29"/>
      <c r="K51" s="58"/>
      <c r="L51" s="113"/>
      <c r="M51" s="57"/>
      <c r="N51" s="58"/>
      <c r="O51" s="58"/>
      <c r="P51" s="29"/>
      <c r="Q51" s="56"/>
      <c r="R51" s="56"/>
      <c r="S51" s="56"/>
      <c r="T51" s="29"/>
      <c r="U51" s="10" t="s">
        <v>192</v>
      </c>
      <c r="V51" s="10">
        <v>44736</v>
      </c>
      <c r="W51" s="8" t="s">
        <v>239</v>
      </c>
      <c r="X51" s="10" t="s">
        <v>234</v>
      </c>
      <c r="Y51" s="10">
        <v>44743</v>
      </c>
      <c r="Z51" s="10">
        <v>44926</v>
      </c>
      <c r="AA51" s="10" t="s">
        <v>100</v>
      </c>
      <c r="AB51" s="10" t="s">
        <v>100</v>
      </c>
      <c r="AC51" s="121">
        <v>0</v>
      </c>
      <c r="AD51" s="121">
        <v>0</v>
      </c>
      <c r="AE51" s="10" t="s">
        <v>100</v>
      </c>
      <c r="AF51" s="10" t="s">
        <v>100</v>
      </c>
      <c r="AG51" s="121">
        <v>0</v>
      </c>
      <c r="AH51" s="128">
        <f t="shared" si="0"/>
        <v>0</v>
      </c>
      <c r="AI51" s="124">
        <v>0</v>
      </c>
      <c r="AJ51" s="122">
        <v>0</v>
      </c>
      <c r="AK51" s="138"/>
      <c r="AL51" s="29"/>
      <c r="AM51" s="29"/>
      <c r="AN51" s="29"/>
      <c r="AO51" s="29"/>
      <c r="AP51" s="29"/>
      <c r="AQ51" s="29"/>
      <c r="AR51" s="29"/>
      <c r="AS51" s="29"/>
      <c r="AT51" s="29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29"/>
    </row>
    <row r="52" spans="1:59" x14ac:dyDescent="0.25">
      <c r="A52" s="28"/>
      <c r="B52" s="29"/>
      <c r="C52" s="29"/>
      <c r="D52" s="29"/>
      <c r="E52" s="29"/>
      <c r="F52" s="82"/>
      <c r="G52" s="57"/>
      <c r="H52" s="89"/>
      <c r="I52" s="86"/>
      <c r="J52" s="29"/>
      <c r="K52" s="58"/>
      <c r="L52" s="113"/>
      <c r="M52" s="57"/>
      <c r="N52" s="58"/>
      <c r="O52" s="58"/>
      <c r="P52" s="29"/>
      <c r="Q52" s="56"/>
      <c r="R52" s="56"/>
      <c r="S52" s="56"/>
      <c r="T52" s="29"/>
      <c r="U52" s="10" t="s">
        <v>194</v>
      </c>
      <c r="V52" s="10">
        <v>44895</v>
      </c>
      <c r="W52" s="8" t="s">
        <v>247</v>
      </c>
      <c r="X52" s="10" t="s">
        <v>248</v>
      </c>
      <c r="Y52" s="10">
        <v>44895</v>
      </c>
      <c r="Z52" s="10">
        <v>44926</v>
      </c>
      <c r="AA52" s="10" t="s">
        <v>100</v>
      </c>
      <c r="AB52" s="10" t="s">
        <v>100</v>
      </c>
      <c r="AC52" s="121">
        <v>0</v>
      </c>
      <c r="AD52" s="121">
        <v>0</v>
      </c>
      <c r="AE52" s="10" t="s">
        <v>100</v>
      </c>
      <c r="AF52" s="10" t="s">
        <v>100</v>
      </c>
      <c r="AG52" s="121">
        <v>0</v>
      </c>
      <c r="AH52" s="128">
        <f t="shared" si="0"/>
        <v>0</v>
      </c>
      <c r="AI52" s="124">
        <v>233168.06</v>
      </c>
      <c r="AJ52" s="122">
        <v>0</v>
      </c>
      <c r="AK52" s="138"/>
      <c r="AL52" s="29"/>
      <c r="AM52" s="29"/>
      <c r="AN52" s="29"/>
      <c r="AO52" s="29"/>
      <c r="AP52" s="29"/>
      <c r="AQ52" s="29"/>
      <c r="AR52" s="29"/>
      <c r="AS52" s="29"/>
      <c r="AT52" s="29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29"/>
    </row>
    <row r="53" spans="1:59" x14ac:dyDescent="0.25">
      <c r="A53" s="28"/>
      <c r="B53" s="29"/>
      <c r="C53" s="29"/>
      <c r="D53" s="29"/>
      <c r="E53" s="29"/>
      <c r="F53" s="82"/>
      <c r="G53" s="57"/>
      <c r="H53" s="89"/>
      <c r="I53" s="86"/>
      <c r="J53" s="29"/>
      <c r="K53" s="58"/>
      <c r="L53" s="113"/>
      <c r="M53" s="57"/>
      <c r="N53" s="58"/>
      <c r="O53" s="58"/>
      <c r="P53" s="29"/>
      <c r="Q53" s="56"/>
      <c r="R53" s="56"/>
      <c r="S53" s="56"/>
      <c r="T53" s="29"/>
      <c r="U53" s="10" t="s">
        <v>224</v>
      </c>
      <c r="V53" s="10">
        <v>45138</v>
      </c>
      <c r="W53" s="8" t="s">
        <v>361</v>
      </c>
      <c r="X53" s="9" t="s">
        <v>193</v>
      </c>
      <c r="Y53" s="10">
        <v>44927</v>
      </c>
      <c r="Z53" s="10">
        <v>45291</v>
      </c>
      <c r="AA53" s="10" t="s">
        <v>100</v>
      </c>
      <c r="AB53" s="10" t="s">
        <v>100</v>
      </c>
      <c r="AC53" s="121">
        <v>0</v>
      </c>
      <c r="AD53" s="121">
        <v>0</v>
      </c>
      <c r="AE53" s="10" t="s">
        <v>100</v>
      </c>
      <c r="AF53" s="10" t="s">
        <v>100</v>
      </c>
      <c r="AG53" s="121">
        <v>0</v>
      </c>
      <c r="AH53" s="128">
        <f t="shared" si="0"/>
        <v>0</v>
      </c>
      <c r="AI53" s="124">
        <v>0</v>
      </c>
      <c r="AJ53" s="122">
        <v>0</v>
      </c>
      <c r="AK53" s="138"/>
      <c r="AL53" s="29"/>
      <c r="AM53" s="29"/>
      <c r="AN53" s="29"/>
      <c r="AO53" s="29"/>
      <c r="AP53" s="29"/>
      <c r="AQ53" s="29"/>
      <c r="AR53" s="29"/>
      <c r="AS53" s="29"/>
      <c r="AT53" s="29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29"/>
    </row>
    <row r="54" spans="1:59" x14ac:dyDescent="0.25">
      <c r="A54" s="28"/>
      <c r="B54" s="29"/>
      <c r="C54" s="29"/>
      <c r="D54" s="29"/>
      <c r="E54" s="29"/>
      <c r="F54" s="82"/>
      <c r="G54" s="57"/>
      <c r="H54" s="89"/>
      <c r="I54" s="86"/>
      <c r="J54" s="29"/>
      <c r="K54" s="58"/>
      <c r="L54" s="113"/>
      <c r="M54" s="57"/>
      <c r="N54" s="58"/>
      <c r="O54" s="58"/>
      <c r="P54" s="29"/>
      <c r="Q54" s="56"/>
      <c r="R54" s="56"/>
      <c r="S54" s="56"/>
      <c r="T54" s="29"/>
      <c r="U54" s="10" t="s">
        <v>378</v>
      </c>
      <c r="V54" s="10">
        <v>45138</v>
      </c>
      <c r="W54" s="8" t="s">
        <v>418</v>
      </c>
      <c r="X54" s="10" t="s">
        <v>248</v>
      </c>
      <c r="Y54" s="10">
        <v>44562</v>
      </c>
      <c r="Z54" s="10">
        <v>45291</v>
      </c>
      <c r="AA54" s="10" t="s">
        <v>100</v>
      </c>
      <c r="AB54" s="10" t="s">
        <v>100</v>
      </c>
      <c r="AC54" s="121">
        <v>0</v>
      </c>
      <c r="AD54" s="121">
        <v>0</v>
      </c>
      <c r="AE54" s="10" t="s">
        <v>100</v>
      </c>
      <c r="AF54" s="10" t="s">
        <v>100</v>
      </c>
      <c r="AG54" s="121">
        <v>0</v>
      </c>
      <c r="AH54" s="128">
        <f t="shared" si="0"/>
        <v>0</v>
      </c>
      <c r="AI54" s="124">
        <v>241553.16</v>
      </c>
      <c r="AJ54" s="122">
        <v>0</v>
      </c>
      <c r="AK54" s="138"/>
      <c r="AL54" s="29"/>
      <c r="AM54" s="29"/>
      <c r="AN54" s="29"/>
      <c r="AO54" s="29"/>
      <c r="AP54" s="29"/>
      <c r="AQ54" s="29"/>
      <c r="AR54" s="29"/>
      <c r="AS54" s="29"/>
      <c r="AT54" s="29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29"/>
    </row>
    <row r="55" spans="1:59" x14ac:dyDescent="0.25">
      <c r="A55" s="28"/>
      <c r="B55" s="29"/>
      <c r="C55" s="29"/>
      <c r="D55" s="29"/>
      <c r="E55" s="29"/>
      <c r="F55" s="82"/>
      <c r="G55" s="57"/>
      <c r="H55" s="89"/>
      <c r="I55" s="86"/>
      <c r="J55" s="29"/>
      <c r="K55" s="58"/>
      <c r="L55" s="113"/>
      <c r="M55" s="57"/>
      <c r="N55" s="58"/>
      <c r="O55" s="58"/>
      <c r="P55" s="29"/>
      <c r="Q55" s="56"/>
      <c r="R55" s="56"/>
      <c r="S55" s="56"/>
      <c r="T55" s="29"/>
      <c r="U55" s="10" t="s">
        <v>227</v>
      </c>
      <c r="V55" s="10">
        <v>45286</v>
      </c>
      <c r="W55" s="8" t="s">
        <v>413</v>
      </c>
      <c r="X55" s="9" t="s">
        <v>193</v>
      </c>
      <c r="Y55" s="10">
        <v>45292</v>
      </c>
      <c r="Z55" s="10">
        <v>45657</v>
      </c>
      <c r="AA55" s="10" t="s">
        <v>100</v>
      </c>
      <c r="AB55" s="10" t="s">
        <v>100</v>
      </c>
      <c r="AC55" s="121">
        <v>0</v>
      </c>
      <c r="AD55" s="121">
        <v>0</v>
      </c>
      <c r="AE55" s="10" t="s">
        <v>100</v>
      </c>
      <c r="AF55" s="10" t="s">
        <v>100</v>
      </c>
      <c r="AG55" s="121">
        <v>0</v>
      </c>
      <c r="AH55" s="128">
        <f t="shared" si="0"/>
        <v>0</v>
      </c>
      <c r="AI55" s="124">
        <v>0</v>
      </c>
      <c r="AJ55" s="122">
        <v>0</v>
      </c>
      <c r="AK55" s="138"/>
      <c r="AL55" s="29"/>
      <c r="AM55" s="29"/>
      <c r="AN55" s="29"/>
      <c r="AO55" s="29"/>
      <c r="AP55" s="29"/>
      <c r="AQ55" s="29"/>
      <c r="AR55" s="29"/>
      <c r="AS55" s="29"/>
      <c r="AT55" s="29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29"/>
    </row>
    <row r="56" spans="1:59" x14ac:dyDescent="0.25">
      <c r="A56" s="28"/>
      <c r="B56" s="29"/>
      <c r="C56" s="29"/>
      <c r="D56" s="29"/>
      <c r="E56" s="29"/>
      <c r="F56" s="82"/>
      <c r="G56" s="57"/>
      <c r="H56" s="89"/>
      <c r="I56" s="86"/>
      <c r="J56" s="29"/>
      <c r="K56" s="58"/>
      <c r="L56" s="113"/>
      <c r="M56" s="57"/>
      <c r="N56" s="58"/>
      <c r="O56" s="58"/>
      <c r="P56" s="29"/>
      <c r="Q56" s="56"/>
      <c r="R56" s="56"/>
      <c r="S56" s="56"/>
      <c r="T56" s="29"/>
      <c r="U56" s="10"/>
      <c r="V56" s="10"/>
      <c r="W56" s="10"/>
      <c r="X56" s="9"/>
      <c r="Y56" s="10"/>
      <c r="Z56" s="10"/>
      <c r="AA56" s="10"/>
      <c r="AB56" s="10"/>
      <c r="AC56" s="121"/>
      <c r="AD56" s="121"/>
      <c r="AE56" s="10"/>
      <c r="AF56" s="10"/>
      <c r="AG56" s="121"/>
      <c r="AH56" s="128">
        <f t="shared" si="0"/>
        <v>0</v>
      </c>
      <c r="AI56" s="124"/>
      <c r="AJ56" s="122"/>
      <c r="AK56" s="138"/>
      <c r="AL56" s="29"/>
      <c r="AM56" s="29"/>
      <c r="AN56" s="29"/>
      <c r="AO56" s="29"/>
      <c r="AP56" s="29"/>
      <c r="AQ56" s="29"/>
      <c r="AR56" s="29"/>
      <c r="AS56" s="29"/>
      <c r="AT56" s="29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29"/>
    </row>
    <row r="57" spans="1:59" x14ac:dyDescent="0.25">
      <c r="A57" s="28"/>
      <c r="B57" s="29"/>
      <c r="C57" s="29"/>
      <c r="D57" s="29"/>
      <c r="E57" s="29"/>
      <c r="F57" s="82"/>
      <c r="G57" s="57"/>
      <c r="H57" s="89"/>
      <c r="I57" s="86"/>
      <c r="J57" s="29"/>
      <c r="K57" s="58"/>
      <c r="L57" s="113"/>
      <c r="M57" s="57"/>
      <c r="N57" s="58"/>
      <c r="O57" s="58"/>
      <c r="P57" s="29"/>
      <c r="Q57" s="56"/>
      <c r="R57" s="56"/>
      <c r="S57" s="56"/>
      <c r="T57" s="29"/>
      <c r="U57" s="10"/>
      <c r="V57" s="10"/>
      <c r="W57" s="10"/>
      <c r="X57" s="9"/>
      <c r="Y57" s="10"/>
      <c r="Z57" s="10"/>
      <c r="AA57" s="10"/>
      <c r="AB57" s="10"/>
      <c r="AC57" s="121"/>
      <c r="AD57" s="121"/>
      <c r="AE57" s="10"/>
      <c r="AF57" s="10"/>
      <c r="AG57" s="121"/>
      <c r="AH57" s="128">
        <f t="shared" si="0"/>
        <v>0</v>
      </c>
      <c r="AI57" s="124"/>
      <c r="AJ57" s="122"/>
      <c r="AK57" s="138"/>
      <c r="AL57" s="29"/>
      <c r="AM57" s="29"/>
      <c r="AN57" s="29"/>
      <c r="AO57" s="29"/>
      <c r="AP57" s="29"/>
      <c r="AQ57" s="29"/>
      <c r="AR57" s="29"/>
      <c r="AS57" s="29"/>
      <c r="AT57" s="29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29"/>
    </row>
    <row r="58" spans="1:59" x14ac:dyDescent="0.25">
      <c r="A58" s="28"/>
      <c r="B58" s="29"/>
      <c r="C58" s="29"/>
      <c r="D58" s="29"/>
      <c r="E58" s="29"/>
      <c r="F58" s="82"/>
      <c r="G58" s="57"/>
      <c r="H58" s="89"/>
      <c r="I58" s="86"/>
      <c r="J58" s="29"/>
      <c r="K58" s="58"/>
      <c r="L58" s="113"/>
      <c r="M58" s="57"/>
      <c r="N58" s="58"/>
      <c r="O58" s="58"/>
      <c r="P58" s="29"/>
      <c r="Q58" s="56"/>
      <c r="R58" s="56"/>
      <c r="S58" s="56"/>
      <c r="T58" s="29"/>
      <c r="U58" s="10"/>
      <c r="V58" s="10"/>
      <c r="W58" s="8"/>
      <c r="X58" s="9"/>
      <c r="Y58" s="10"/>
      <c r="Z58" s="10"/>
      <c r="AA58" s="10"/>
      <c r="AB58" s="10"/>
      <c r="AC58" s="121"/>
      <c r="AD58" s="121"/>
      <c r="AE58" s="10"/>
      <c r="AF58" s="10"/>
      <c r="AG58" s="121"/>
      <c r="AH58" s="128">
        <f t="shared" si="0"/>
        <v>0</v>
      </c>
      <c r="AI58" s="124"/>
      <c r="AJ58" s="122"/>
      <c r="AK58" s="138"/>
      <c r="AL58" s="29"/>
      <c r="AM58" s="29"/>
      <c r="AN58" s="29"/>
      <c r="AO58" s="29"/>
      <c r="AP58" s="29"/>
      <c r="AQ58" s="29"/>
      <c r="AR58" s="29"/>
      <c r="AS58" s="29"/>
      <c r="AT58" s="29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29"/>
    </row>
    <row r="59" spans="1:59" x14ac:dyDescent="0.25">
      <c r="A59" s="28"/>
      <c r="B59" s="29"/>
      <c r="C59" s="29"/>
      <c r="D59" s="29"/>
      <c r="E59" s="29"/>
      <c r="F59" s="82"/>
      <c r="G59" s="57"/>
      <c r="H59" s="89"/>
      <c r="I59" s="86"/>
      <c r="J59" s="29"/>
      <c r="K59" s="58"/>
      <c r="L59" s="113"/>
      <c r="M59" s="57"/>
      <c r="N59" s="58"/>
      <c r="O59" s="58"/>
      <c r="P59" s="29"/>
      <c r="Q59" s="56"/>
      <c r="R59" s="56"/>
      <c r="S59" s="56"/>
      <c r="T59" s="29"/>
      <c r="U59" s="10"/>
      <c r="V59" s="10"/>
      <c r="W59" s="14"/>
      <c r="X59" s="14"/>
      <c r="Y59" s="14"/>
      <c r="Z59" s="14"/>
      <c r="AA59" s="25"/>
      <c r="AB59" s="25"/>
      <c r="AC59" s="123"/>
      <c r="AD59" s="123"/>
      <c r="AE59" s="25"/>
      <c r="AF59" s="25"/>
      <c r="AG59" s="123"/>
      <c r="AH59" s="128">
        <f t="shared" si="0"/>
        <v>0</v>
      </c>
      <c r="AI59" s="122"/>
      <c r="AJ59" s="122"/>
      <c r="AK59" s="138"/>
      <c r="AL59" s="29"/>
      <c r="AM59" s="29"/>
      <c r="AN59" s="29"/>
      <c r="AO59" s="29"/>
      <c r="AP59" s="29"/>
      <c r="AQ59" s="29"/>
      <c r="AR59" s="29"/>
      <c r="AS59" s="29"/>
      <c r="AT59" s="29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29"/>
    </row>
    <row r="60" spans="1:59" s="16" customFormat="1" x14ac:dyDescent="0.25">
      <c r="A60" s="28">
        <v>5</v>
      </c>
      <c r="B60" s="29" t="s">
        <v>426</v>
      </c>
      <c r="C60" s="29" t="s">
        <v>152</v>
      </c>
      <c r="D60" s="29" t="s">
        <v>97</v>
      </c>
      <c r="E60" s="29" t="s">
        <v>99</v>
      </c>
      <c r="F60" s="82" t="s">
        <v>401</v>
      </c>
      <c r="G60" s="54">
        <v>12653</v>
      </c>
      <c r="H60" s="89" t="s">
        <v>155</v>
      </c>
      <c r="I60" s="86" t="s">
        <v>150</v>
      </c>
      <c r="J60" s="29" t="s">
        <v>151</v>
      </c>
      <c r="K60" s="58">
        <v>44097</v>
      </c>
      <c r="L60" s="113">
        <v>53338.05</v>
      </c>
      <c r="M60" s="57">
        <v>12892</v>
      </c>
      <c r="N60" s="58">
        <v>44105</v>
      </c>
      <c r="O60" s="58">
        <v>44196</v>
      </c>
      <c r="P60" s="29" t="s">
        <v>290</v>
      </c>
      <c r="Q60" s="56" t="s">
        <v>100</v>
      </c>
      <c r="R60" s="56" t="s">
        <v>100</v>
      </c>
      <c r="S60" s="56" t="s">
        <v>100</v>
      </c>
      <c r="T60" s="29" t="s">
        <v>154</v>
      </c>
      <c r="U60" s="10" t="s">
        <v>100</v>
      </c>
      <c r="V60" s="10" t="s">
        <v>100</v>
      </c>
      <c r="W60" s="10" t="s">
        <v>100</v>
      </c>
      <c r="X60" s="10" t="s">
        <v>100</v>
      </c>
      <c r="Y60" s="10" t="s">
        <v>100</v>
      </c>
      <c r="Z60" s="10" t="s">
        <v>100</v>
      </c>
      <c r="AA60" s="17" t="s">
        <v>100</v>
      </c>
      <c r="AB60" s="17" t="s">
        <v>100</v>
      </c>
      <c r="AC60" s="121">
        <v>0</v>
      </c>
      <c r="AD60" s="121">
        <v>0</v>
      </c>
      <c r="AE60" s="10" t="s">
        <v>100</v>
      </c>
      <c r="AF60" s="10" t="s">
        <v>100</v>
      </c>
      <c r="AG60" s="121">
        <v>0</v>
      </c>
      <c r="AH60" s="128">
        <f t="shared" si="0"/>
        <v>53338.05</v>
      </c>
      <c r="AI60" s="124">
        <v>26910.26</v>
      </c>
      <c r="AJ60" s="122">
        <v>0</v>
      </c>
      <c r="AK60" s="138">
        <f>AI60+AI61+AI63+AI66+AI68</f>
        <v>740747.29</v>
      </c>
      <c r="AL60" s="29" t="s">
        <v>100</v>
      </c>
      <c r="AM60" s="29" t="s">
        <v>100</v>
      </c>
      <c r="AN60" s="29" t="s">
        <v>100</v>
      </c>
      <c r="AO60" s="29" t="s">
        <v>100</v>
      </c>
      <c r="AP60" s="29" t="s">
        <v>100</v>
      </c>
      <c r="AQ60" s="29" t="s">
        <v>100</v>
      </c>
      <c r="AR60" s="29" t="s">
        <v>100</v>
      </c>
      <c r="AS60" s="29" t="s">
        <v>100</v>
      </c>
      <c r="AT60" s="29" t="s">
        <v>100</v>
      </c>
      <c r="AU60" s="29" t="s">
        <v>100</v>
      </c>
      <c r="AV60" s="29" t="s">
        <v>100</v>
      </c>
      <c r="AW60" s="29" t="s">
        <v>100</v>
      </c>
      <c r="AX60" s="29" t="s">
        <v>100</v>
      </c>
      <c r="AY60" s="29" t="s">
        <v>100</v>
      </c>
      <c r="AZ60" s="29" t="s">
        <v>100</v>
      </c>
      <c r="BA60" s="29" t="s">
        <v>100</v>
      </c>
      <c r="BB60" s="29" t="s">
        <v>100</v>
      </c>
      <c r="BC60" s="29" t="s">
        <v>100</v>
      </c>
      <c r="BD60" s="29" t="s">
        <v>100</v>
      </c>
      <c r="BE60" s="29" t="s">
        <v>100</v>
      </c>
      <c r="BF60" s="29" t="s">
        <v>100</v>
      </c>
      <c r="BG60" s="29" t="s">
        <v>100</v>
      </c>
    </row>
    <row r="61" spans="1:59" s="16" customFormat="1" x14ac:dyDescent="0.25">
      <c r="A61" s="28"/>
      <c r="B61" s="29"/>
      <c r="C61" s="29"/>
      <c r="D61" s="29"/>
      <c r="E61" s="29"/>
      <c r="F61" s="82"/>
      <c r="G61" s="54"/>
      <c r="H61" s="89"/>
      <c r="I61" s="86"/>
      <c r="J61" s="29"/>
      <c r="K61" s="58"/>
      <c r="L61" s="113"/>
      <c r="M61" s="57"/>
      <c r="N61" s="58"/>
      <c r="O61" s="58"/>
      <c r="P61" s="29"/>
      <c r="Q61" s="56"/>
      <c r="R61" s="56"/>
      <c r="S61" s="56"/>
      <c r="T61" s="29"/>
      <c r="U61" s="10" t="s">
        <v>101</v>
      </c>
      <c r="V61" s="10">
        <v>44188</v>
      </c>
      <c r="W61" s="8" t="s">
        <v>197</v>
      </c>
      <c r="X61" s="10" t="s">
        <v>198</v>
      </c>
      <c r="Y61" s="10">
        <v>44197</v>
      </c>
      <c r="Z61" s="10">
        <v>44286</v>
      </c>
      <c r="AA61" s="17" t="s">
        <v>100</v>
      </c>
      <c r="AB61" s="17" t="s">
        <v>100</v>
      </c>
      <c r="AC61" s="121">
        <v>0</v>
      </c>
      <c r="AD61" s="121">
        <v>0</v>
      </c>
      <c r="AE61" s="10" t="s">
        <v>100</v>
      </c>
      <c r="AF61" s="10" t="s">
        <v>100</v>
      </c>
      <c r="AG61" s="121">
        <v>0</v>
      </c>
      <c r="AH61" s="128">
        <f t="shared" si="0"/>
        <v>0</v>
      </c>
      <c r="AI61" s="124">
        <v>0</v>
      </c>
      <c r="AJ61" s="122">
        <v>0</v>
      </c>
      <c r="AK61" s="138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</row>
    <row r="62" spans="1:59" s="16" customFormat="1" x14ac:dyDescent="0.25">
      <c r="A62" s="28"/>
      <c r="B62" s="29"/>
      <c r="C62" s="29"/>
      <c r="D62" s="29"/>
      <c r="E62" s="29"/>
      <c r="F62" s="82"/>
      <c r="G62" s="54"/>
      <c r="H62" s="89"/>
      <c r="I62" s="86"/>
      <c r="J62" s="29"/>
      <c r="K62" s="58"/>
      <c r="L62" s="113"/>
      <c r="M62" s="57"/>
      <c r="N62" s="58"/>
      <c r="O62" s="58"/>
      <c r="P62" s="29"/>
      <c r="Q62" s="56"/>
      <c r="R62" s="56"/>
      <c r="S62" s="56"/>
      <c r="T62" s="29"/>
      <c r="U62" s="10" t="s">
        <v>103</v>
      </c>
      <c r="V62" s="10">
        <v>44284</v>
      </c>
      <c r="W62" s="8" t="s">
        <v>202</v>
      </c>
      <c r="X62" s="10" t="s">
        <v>189</v>
      </c>
      <c r="Y62" s="10">
        <v>44287</v>
      </c>
      <c r="Z62" s="10">
        <v>44377</v>
      </c>
      <c r="AA62" s="17" t="s">
        <v>100</v>
      </c>
      <c r="AB62" s="17" t="s">
        <v>100</v>
      </c>
      <c r="AC62" s="121">
        <v>0</v>
      </c>
      <c r="AD62" s="121">
        <v>0</v>
      </c>
      <c r="AE62" s="10" t="s">
        <v>100</v>
      </c>
      <c r="AF62" s="10" t="s">
        <v>100</v>
      </c>
      <c r="AG62" s="121">
        <v>0</v>
      </c>
      <c r="AH62" s="128">
        <f t="shared" si="0"/>
        <v>0</v>
      </c>
      <c r="AI62" s="124">
        <v>0</v>
      </c>
      <c r="AJ62" s="122">
        <v>0</v>
      </c>
      <c r="AK62" s="138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</row>
    <row r="63" spans="1:59" s="16" customFormat="1" x14ac:dyDescent="0.25">
      <c r="A63" s="28"/>
      <c r="B63" s="29"/>
      <c r="C63" s="29"/>
      <c r="D63" s="29"/>
      <c r="E63" s="29"/>
      <c r="F63" s="82"/>
      <c r="G63" s="54"/>
      <c r="H63" s="89"/>
      <c r="I63" s="86"/>
      <c r="J63" s="29"/>
      <c r="K63" s="58"/>
      <c r="L63" s="113"/>
      <c r="M63" s="57"/>
      <c r="N63" s="58"/>
      <c r="O63" s="58"/>
      <c r="P63" s="29"/>
      <c r="Q63" s="56"/>
      <c r="R63" s="56"/>
      <c r="S63" s="56"/>
      <c r="T63" s="29"/>
      <c r="U63" s="10" t="s">
        <v>104</v>
      </c>
      <c r="V63" s="10">
        <v>44369</v>
      </c>
      <c r="W63" s="8" t="s">
        <v>203</v>
      </c>
      <c r="X63" s="10" t="s">
        <v>200</v>
      </c>
      <c r="Y63" s="10">
        <v>44378</v>
      </c>
      <c r="Z63" s="10">
        <v>44561</v>
      </c>
      <c r="AA63" s="10" t="s">
        <v>100</v>
      </c>
      <c r="AB63" s="10" t="s">
        <v>100</v>
      </c>
      <c r="AC63" s="121">
        <v>0</v>
      </c>
      <c r="AD63" s="121">
        <v>0</v>
      </c>
      <c r="AE63" s="10" t="s">
        <v>100</v>
      </c>
      <c r="AF63" s="10" t="s">
        <v>100</v>
      </c>
      <c r="AG63" s="121">
        <v>0</v>
      </c>
      <c r="AH63" s="128">
        <f t="shared" si="0"/>
        <v>0</v>
      </c>
      <c r="AI63" s="124">
        <v>227665.83</v>
      </c>
      <c r="AJ63" s="122">
        <v>0</v>
      </c>
      <c r="AK63" s="138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</row>
    <row r="64" spans="1:59" s="16" customFormat="1" x14ac:dyDescent="0.25">
      <c r="A64" s="28"/>
      <c r="B64" s="29"/>
      <c r="C64" s="29"/>
      <c r="D64" s="29"/>
      <c r="E64" s="29"/>
      <c r="F64" s="82"/>
      <c r="G64" s="54"/>
      <c r="H64" s="89"/>
      <c r="I64" s="86"/>
      <c r="J64" s="29"/>
      <c r="K64" s="58"/>
      <c r="L64" s="113"/>
      <c r="M64" s="57"/>
      <c r="N64" s="58"/>
      <c r="O64" s="58"/>
      <c r="P64" s="29"/>
      <c r="Q64" s="56"/>
      <c r="R64" s="56"/>
      <c r="S64" s="56"/>
      <c r="T64" s="29"/>
      <c r="U64" s="10" t="s">
        <v>105</v>
      </c>
      <c r="V64" s="10">
        <v>44559</v>
      </c>
      <c r="W64" s="8" t="s">
        <v>233</v>
      </c>
      <c r="X64" s="10" t="s">
        <v>225</v>
      </c>
      <c r="Y64" s="10">
        <v>44562</v>
      </c>
      <c r="Z64" s="10">
        <v>44742</v>
      </c>
      <c r="AA64" s="10" t="s">
        <v>100</v>
      </c>
      <c r="AB64" s="10" t="s">
        <v>100</v>
      </c>
      <c r="AC64" s="121">
        <v>0</v>
      </c>
      <c r="AD64" s="121">
        <v>0</v>
      </c>
      <c r="AE64" s="10" t="s">
        <v>100</v>
      </c>
      <c r="AF64" s="10" t="s">
        <v>100</v>
      </c>
      <c r="AG64" s="121">
        <v>0</v>
      </c>
      <c r="AH64" s="128">
        <f t="shared" si="0"/>
        <v>0</v>
      </c>
      <c r="AI64" s="124">
        <v>0</v>
      </c>
      <c r="AJ64" s="122">
        <v>0</v>
      </c>
      <c r="AK64" s="138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</row>
    <row r="65" spans="1:59" s="16" customFormat="1" x14ac:dyDescent="0.25">
      <c r="A65" s="28"/>
      <c r="B65" s="29"/>
      <c r="C65" s="29"/>
      <c r="D65" s="29"/>
      <c r="E65" s="29"/>
      <c r="F65" s="82"/>
      <c r="G65" s="54"/>
      <c r="H65" s="89"/>
      <c r="I65" s="86"/>
      <c r="J65" s="29"/>
      <c r="K65" s="58"/>
      <c r="L65" s="113"/>
      <c r="M65" s="57"/>
      <c r="N65" s="58"/>
      <c r="O65" s="58"/>
      <c r="P65" s="29"/>
      <c r="Q65" s="56"/>
      <c r="R65" s="56"/>
      <c r="S65" s="56"/>
      <c r="T65" s="29"/>
      <c r="U65" s="10" t="s">
        <v>192</v>
      </c>
      <c r="V65" s="10">
        <v>44739</v>
      </c>
      <c r="W65" s="8" t="s">
        <v>249</v>
      </c>
      <c r="X65" s="10" t="s">
        <v>223</v>
      </c>
      <c r="Y65" s="10">
        <v>44743</v>
      </c>
      <c r="Z65" s="10">
        <v>44926</v>
      </c>
      <c r="AA65" s="10" t="s">
        <v>100</v>
      </c>
      <c r="AB65" s="10" t="s">
        <v>100</v>
      </c>
      <c r="AC65" s="121">
        <v>0</v>
      </c>
      <c r="AD65" s="121">
        <v>0</v>
      </c>
      <c r="AE65" s="10" t="s">
        <v>100</v>
      </c>
      <c r="AF65" s="10" t="s">
        <v>100</v>
      </c>
      <c r="AG65" s="121">
        <v>0</v>
      </c>
      <c r="AH65" s="128">
        <f t="shared" si="0"/>
        <v>0</v>
      </c>
      <c r="AI65" s="124">
        <v>0</v>
      </c>
      <c r="AJ65" s="122">
        <v>0</v>
      </c>
      <c r="AK65" s="138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</row>
    <row r="66" spans="1:59" s="16" customFormat="1" x14ac:dyDescent="0.25">
      <c r="A66" s="28"/>
      <c r="B66" s="29"/>
      <c r="C66" s="29"/>
      <c r="D66" s="29"/>
      <c r="E66" s="29"/>
      <c r="F66" s="82"/>
      <c r="G66" s="54"/>
      <c r="H66" s="89"/>
      <c r="I66" s="86"/>
      <c r="J66" s="29"/>
      <c r="K66" s="58"/>
      <c r="L66" s="113"/>
      <c r="M66" s="57"/>
      <c r="N66" s="58"/>
      <c r="O66" s="58"/>
      <c r="P66" s="29"/>
      <c r="Q66" s="56"/>
      <c r="R66" s="56"/>
      <c r="S66" s="56"/>
      <c r="T66" s="29"/>
      <c r="U66" s="10" t="s">
        <v>194</v>
      </c>
      <c r="V66" s="10">
        <v>44895</v>
      </c>
      <c r="W66" s="8" t="s">
        <v>247</v>
      </c>
      <c r="X66" s="10" t="s">
        <v>248</v>
      </c>
      <c r="Y66" s="10">
        <v>44895</v>
      </c>
      <c r="Z66" s="10">
        <v>44926</v>
      </c>
      <c r="AA66" s="10" t="s">
        <v>100</v>
      </c>
      <c r="AB66" s="10" t="s">
        <v>100</v>
      </c>
      <c r="AC66" s="121">
        <v>0</v>
      </c>
      <c r="AD66" s="121">
        <v>0</v>
      </c>
      <c r="AE66" s="10" t="s">
        <v>100</v>
      </c>
      <c r="AF66" s="10" t="s">
        <v>100</v>
      </c>
      <c r="AG66" s="121">
        <v>0</v>
      </c>
      <c r="AH66" s="128">
        <f t="shared" si="0"/>
        <v>0</v>
      </c>
      <c r="AI66" s="124">
        <v>237452.64</v>
      </c>
      <c r="AJ66" s="122">
        <v>0</v>
      </c>
      <c r="AK66" s="138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</row>
    <row r="67" spans="1:59" s="16" customFormat="1" x14ac:dyDescent="0.25">
      <c r="A67" s="28"/>
      <c r="B67" s="29"/>
      <c r="C67" s="29"/>
      <c r="D67" s="29"/>
      <c r="E67" s="29"/>
      <c r="F67" s="82"/>
      <c r="G67" s="54"/>
      <c r="H67" s="89"/>
      <c r="I67" s="86"/>
      <c r="J67" s="29"/>
      <c r="K67" s="58"/>
      <c r="L67" s="113"/>
      <c r="M67" s="57"/>
      <c r="N67" s="58"/>
      <c r="O67" s="58"/>
      <c r="P67" s="29"/>
      <c r="Q67" s="56"/>
      <c r="R67" s="56"/>
      <c r="S67" s="56"/>
      <c r="T67" s="29"/>
      <c r="U67" s="10" t="s">
        <v>224</v>
      </c>
      <c r="V67" s="10">
        <v>45138</v>
      </c>
      <c r="W67" s="8" t="s">
        <v>361</v>
      </c>
      <c r="X67" s="9" t="s">
        <v>193</v>
      </c>
      <c r="Y67" s="10">
        <v>44927</v>
      </c>
      <c r="Z67" s="10">
        <v>45291</v>
      </c>
      <c r="AA67" s="10" t="s">
        <v>100</v>
      </c>
      <c r="AB67" s="10" t="s">
        <v>100</v>
      </c>
      <c r="AC67" s="121">
        <v>0</v>
      </c>
      <c r="AD67" s="121">
        <v>0</v>
      </c>
      <c r="AE67" s="10" t="s">
        <v>100</v>
      </c>
      <c r="AF67" s="10" t="s">
        <v>100</v>
      </c>
      <c r="AG67" s="121">
        <v>0</v>
      </c>
      <c r="AH67" s="128">
        <f t="shared" si="0"/>
        <v>0</v>
      </c>
      <c r="AI67" s="124">
        <v>0</v>
      </c>
      <c r="AJ67" s="122">
        <v>0</v>
      </c>
      <c r="AK67" s="138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</row>
    <row r="68" spans="1:59" s="16" customFormat="1" x14ac:dyDescent="0.25">
      <c r="A68" s="28"/>
      <c r="B68" s="29"/>
      <c r="C68" s="29"/>
      <c r="D68" s="29"/>
      <c r="E68" s="29"/>
      <c r="F68" s="82"/>
      <c r="G68" s="54"/>
      <c r="H68" s="89"/>
      <c r="I68" s="86"/>
      <c r="J68" s="29"/>
      <c r="K68" s="58"/>
      <c r="L68" s="113"/>
      <c r="M68" s="57"/>
      <c r="N68" s="58"/>
      <c r="O68" s="58"/>
      <c r="P68" s="29"/>
      <c r="Q68" s="56"/>
      <c r="R68" s="56"/>
      <c r="S68" s="56"/>
      <c r="T68" s="29"/>
      <c r="U68" s="10" t="s">
        <v>378</v>
      </c>
      <c r="V68" s="10">
        <v>45138</v>
      </c>
      <c r="W68" s="8" t="s">
        <v>361</v>
      </c>
      <c r="X68" s="10" t="s">
        <v>248</v>
      </c>
      <c r="Y68" s="10">
        <v>44593</v>
      </c>
      <c r="Z68" s="10">
        <v>45291</v>
      </c>
      <c r="AA68" s="10" t="s">
        <v>100</v>
      </c>
      <c r="AB68" s="10" t="s">
        <v>100</v>
      </c>
      <c r="AC68" s="121">
        <v>0</v>
      </c>
      <c r="AD68" s="121">
        <v>0</v>
      </c>
      <c r="AE68" s="10" t="s">
        <v>100</v>
      </c>
      <c r="AF68" s="10" t="s">
        <v>100</v>
      </c>
      <c r="AG68" s="121">
        <v>0</v>
      </c>
      <c r="AH68" s="128">
        <f t="shared" si="0"/>
        <v>0</v>
      </c>
      <c r="AI68" s="124">
        <v>248718.56</v>
      </c>
      <c r="AJ68" s="122">
        <v>0</v>
      </c>
      <c r="AK68" s="138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</row>
    <row r="69" spans="1:59" s="16" customFormat="1" x14ac:dyDescent="0.25">
      <c r="A69" s="28"/>
      <c r="B69" s="29"/>
      <c r="C69" s="29"/>
      <c r="D69" s="29"/>
      <c r="E69" s="29"/>
      <c r="F69" s="82"/>
      <c r="G69" s="54"/>
      <c r="H69" s="89"/>
      <c r="I69" s="86"/>
      <c r="J69" s="29"/>
      <c r="K69" s="58"/>
      <c r="L69" s="113"/>
      <c r="M69" s="57"/>
      <c r="N69" s="58"/>
      <c r="O69" s="58"/>
      <c r="P69" s="29"/>
      <c r="Q69" s="56"/>
      <c r="R69" s="56"/>
      <c r="S69" s="56"/>
      <c r="T69" s="29"/>
      <c r="U69" s="10" t="s">
        <v>227</v>
      </c>
      <c r="V69" s="10">
        <v>45286</v>
      </c>
      <c r="W69" s="8" t="s">
        <v>413</v>
      </c>
      <c r="X69" s="9" t="s">
        <v>193</v>
      </c>
      <c r="Y69" s="10">
        <v>45292</v>
      </c>
      <c r="Z69" s="10">
        <v>45657</v>
      </c>
      <c r="AA69" s="10" t="s">
        <v>100</v>
      </c>
      <c r="AB69" s="10" t="s">
        <v>100</v>
      </c>
      <c r="AC69" s="121">
        <v>0</v>
      </c>
      <c r="AD69" s="121">
        <v>0</v>
      </c>
      <c r="AE69" s="10" t="s">
        <v>100</v>
      </c>
      <c r="AF69" s="10" t="s">
        <v>100</v>
      </c>
      <c r="AG69" s="121">
        <v>0</v>
      </c>
      <c r="AH69" s="128">
        <f t="shared" si="0"/>
        <v>0</v>
      </c>
      <c r="AI69" s="124">
        <v>0</v>
      </c>
      <c r="AJ69" s="122">
        <v>0</v>
      </c>
      <c r="AK69" s="138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</row>
    <row r="70" spans="1:59" s="16" customFormat="1" x14ac:dyDescent="0.25">
      <c r="A70" s="28"/>
      <c r="B70" s="29"/>
      <c r="C70" s="29"/>
      <c r="D70" s="29"/>
      <c r="E70" s="29"/>
      <c r="F70" s="82"/>
      <c r="G70" s="54"/>
      <c r="H70" s="89"/>
      <c r="I70" s="86"/>
      <c r="J70" s="29"/>
      <c r="K70" s="58"/>
      <c r="L70" s="113"/>
      <c r="M70" s="57"/>
      <c r="N70" s="58"/>
      <c r="O70" s="58"/>
      <c r="P70" s="29"/>
      <c r="Q70" s="56"/>
      <c r="R70" s="56"/>
      <c r="S70" s="56"/>
      <c r="T70" s="29"/>
      <c r="U70" s="10"/>
      <c r="V70" s="10"/>
      <c r="W70" s="10"/>
      <c r="X70" s="9"/>
      <c r="Y70" s="10"/>
      <c r="Z70" s="10"/>
      <c r="AA70" s="10"/>
      <c r="AB70" s="10"/>
      <c r="AC70" s="121"/>
      <c r="AD70" s="121"/>
      <c r="AE70" s="10"/>
      <c r="AF70" s="10"/>
      <c r="AG70" s="121"/>
      <c r="AH70" s="128">
        <f t="shared" si="0"/>
        <v>0</v>
      </c>
      <c r="AI70" s="124"/>
      <c r="AJ70" s="122"/>
      <c r="AK70" s="138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</row>
    <row r="71" spans="1:59" s="16" customFormat="1" x14ac:dyDescent="0.25">
      <c r="A71" s="28"/>
      <c r="B71" s="29"/>
      <c r="C71" s="29"/>
      <c r="D71" s="29"/>
      <c r="E71" s="29"/>
      <c r="F71" s="82"/>
      <c r="G71" s="54"/>
      <c r="H71" s="89"/>
      <c r="I71" s="86"/>
      <c r="J71" s="29"/>
      <c r="K71" s="58"/>
      <c r="L71" s="113"/>
      <c r="M71" s="57"/>
      <c r="N71" s="58"/>
      <c r="O71" s="58"/>
      <c r="P71" s="29"/>
      <c r="Q71" s="56"/>
      <c r="R71" s="56"/>
      <c r="S71" s="56"/>
      <c r="T71" s="29"/>
      <c r="U71" s="10"/>
      <c r="V71" s="10"/>
      <c r="W71" s="8"/>
      <c r="X71" s="9"/>
      <c r="Y71" s="10"/>
      <c r="Z71" s="10"/>
      <c r="AA71" s="10"/>
      <c r="AB71" s="10"/>
      <c r="AC71" s="121"/>
      <c r="AD71" s="121"/>
      <c r="AE71" s="10"/>
      <c r="AF71" s="10"/>
      <c r="AG71" s="121"/>
      <c r="AH71" s="128">
        <f t="shared" si="0"/>
        <v>0</v>
      </c>
      <c r="AI71" s="124"/>
      <c r="AJ71" s="122"/>
      <c r="AK71" s="138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</row>
    <row r="72" spans="1:59" x14ac:dyDescent="0.25">
      <c r="A72" s="28"/>
      <c r="B72" s="29"/>
      <c r="C72" s="29"/>
      <c r="D72" s="29"/>
      <c r="E72" s="29"/>
      <c r="F72" s="82"/>
      <c r="G72" s="54"/>
      <c r="H72" s="89"/>
      <c r="I72" s="86"/>
      <c r="J72" s="29"/>
      <c r="K72" s="58"/>
      <c r="L72" s="113"/>
      <c r="M72" s="57"/>
      <c r="N72" s="58"/>
      <c r="O72" s="58"/>
      <c r="P72" s="29"/>
      <c r="Q72" s="56"/>
      <c r="R72" s="56"/>
      <c r="S72" s="56"/>
      <c r="T72" s="29"/>
      <c r="U72" s="10"/>
      <c r="V72" s="10"/>
      <c r="W72" s="8"/>
      <c r="X72" s="10"/>
      <c r="Y72" s="10"/>
      <c r="Z72" s="10"/>
      <c r="AA72" s="10"/>
      <c r="AB72" s="10"/>
      <c r="AC72" s="121"/>
      <c r="AD72" s="121"/>
      <c r="AE72" s="10"/>
      <c r="AF72" s="10"/>
      <c r="AG72" s="121"/>
      <c r="AH72" s="128">
        <f t="shared" si="0"/>
        <v>0</v>
      </c>
      <c r="AI72" s="122"/>
      <c r="AJ72" s="122"/>
      <c r="AK72" s="138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</row>
    <row r="73" spans="1:59" x14ac:dyDescent="0.25">
      <c r="A73" s="28">
        <v>6</v>
      </c>
      <c r="B73" s="29" t="s">
        <v>425</v>
      </c>
      <c r="C73" s="29" t="s">
        <v>152</v>
      </c>
      <c r="D73" s="29" t="s">
        <v>97</v>
      </c>
      <c r="E73" s="29" t="s">
        <v>99</v>
      </c>
      <c r="F73" s="82" t="s">
        <v>401</v>
      </c>
      <c r="G73" s="57">
        <v>12653</v>
      </c>
      <c r="H73" s="89" t="s">
        <v>204</v>
      </c>
      <c r="I73" s="86" t="s">
        <v>150</v>
      </c>
      <c r="J73" s="29" t="s">
        <v>151</v>
      </c>
      <c r="K73" s="58">
        <v>44162</v>
      </c>
      <c r="L73" s="113">
        <v>45676.800000000003</v>
      </c>
      <c r="M73" s="57">
        <v>12939</v>
      </c>
      <c r="N73" s="58">
        <v>44166</v>
      </c>
      <c r="O73" s="58">
        <v>44530</v>
      </c>
      <c r="P73" s="29" t="s">
        <v>290</v>
      </c>
      <c r="Q73" s="56" t="s">
        <v>100</v>
      </c>
      <c r="R73" s="56" t="s">
        <v>100</v>
      </c>
      <c r="S73" s="56" t="s">
        <v>100</v>
      </c>
      <c r="T73" s="29" t="s">
        <v>154</v>
      </c>
      <c r="U73" s="10" t="s">
        <v>100</v>
      </c>
      <c r="V73" s="10" t="s">
        <v>100</v>
      </c>
      <c r="W73" s="8" t="s">
        <v>100</v>
      </c>
      <c r="X73" s="10" t="s">
        <v>100</v>
      </c>
      <c r="Y73" s="10" t="s">
        <v>100</v>
      </c>
      <c r="Z73" s="10" t="s">
        <v>100</v>
      </c>
      <c r="AA73" s="10" t="s">
        <v>100</v>
      </c>
      <c r="AB73" s="10" t="s">
        <v>100</v>
      </c>
      <c r="AC73" s="121">
        <v>0</v>
      </c>
      <c r="AD73" s="121">
        <v>0</v>
      </c>
      <c r="AE73" s="10" t="s">
        <v>100</v>
      </c>
      <c r="AF73" s="10" t="s">
        <v>100</v>
      </c>
      <c r="AG73" s="121">
        <v>0</v>
      </c>
      <c r="AH73" s="128">
        <f t="shared" si="0"/>
        <v>45676.800000000003</v>
      </c>
      <c r="AI73" s="124">
        <v>56264.39</v>
      </c>
      <c r="AJ73" s="122">
        <v>0</v>
      </c>
      <c r="AK73" s="138">
        <f>AI73+AI74+AI77</f>
        <v>177643.89</v>
      </c>
      <c r="AL73" s="29" t="s">
        <v>100</v>
      </c>
      <c r="AM73" s="29" t="s">
        <v>100</v>
      </c>
      <c r="AN73" s="29" t="s">
        <v>100</v>
      </c>
      <c r="AO73" s="29" t="s">
        <v>100</v>
      </c>
      <c r="AP73" s="29" t="s">
        <v>100</v>
      </c>
      <c r="AQ73" s="29" t="s">
        <v>100</v>
      </c>
      <c r="AR73" s="29" t="s">
        <v>100</v>
      </c>
      <c r="AS73" s="29" t="s">
        <v>100</v>
      </c>
      <c r="AT73" s="29" t="s">
        <v>100</v>
      </c>
      <c r="AU73" s="29" t="s">
        <v>100</v>
      </c>
      <c r="AV73" s="29" t="s">
        <v>100</v>
      </c>
      <c r="AW73" s="29" t="s">
        <v>100</v>
      </c>
      <c r="AX73" s="29" t="s">
        <v>100</v>
      </c>
      <c r="AY73" s="29" t="s">
        <v>100</v>
      </c>
      <c r="AZ73" s="29" t="s">
        <v>100</v>
      </c>
      <c r="BA73" s="29" t="s">
        <v>100</v>
      </c>
      <c r="BB73" s="29" t="s">
        <v>100</v>
      </c>
      <c r="BC73" s="29" t="s">
        <v>100</v>
      </c>
      <c r="BD73" s="29" t="s">
        <v>100</v>
      </c>
      <c r="BE73" s="29" t="s">
        <v>100</v>
      </c>
      <c r="BF73" s="29" t="s">
        <v>100</v>
      </c>
      <c r="BG73" s="29" t="s">
        <v>100</v>
      </c>
    </row>
    <row r="74" spans="1:59" x14ac:dyDescent="0.25">
      <c r="A74" s="28"/>
      <c r="B74" s="29"/>
      <c r="C74" s="29"/>
      <c r="D74" s="29"/>
      <c r="E74" s="29"/>
      <c r="F74" s="82"/>
      <c r="G74" s="57"/>
      <c r="H74" s="89"/>
      <c r="I74" s="86"/>
      <c r="J74" s="29"/>
      <c r="K74" s="58"/>
      <c r="L74" s="113"/>
      <c r="M74" s="57"/>
      <c r="N74" s="58"/>
      <c r="O74" s="58"/>
      <c r="P74" s="29"/>
      <c r="Q74" s="56"/>
      <c r="R74" s="56"/>
      <c r="S74" s="56"/>
      <c r="T74" s="29"/>
      <c r="U74" s="10" t="s">
        <v>101</v>
      </c>
      <c r="V74" s="10">
        <v>44490</v>
      </c>
      <c r="W74" s="8" t="s">
        <v>212</v>
      </c>
      <c r="X74" s="10" t="s">
        <v>213</v>
      </c>
      <c r="Y74" s="10">
        <v>44897</v>
      </c>
      <c r="Z74" s="10">
        <v>45262</v>
      </c>
      <c r="AA74" s="10" t="s">
        <v>100</v>
      </c>
      <c r="AB74" s="10" t="s">
        <v>100</v>
      </c>
      <c r="AC74" s="121">
        <v>0</v>
      </c>
      <c r="AD74" s="121">
        <v>0</v>
      </c>
      <c r="AE74" s="10" t="s">
        <v>100</v>
      </c>
      <c r="AF74" s="10" t="s">
        <v>100</v>
      </c>
      <c r="AG74" s="121">
        <v>0</v>
      </c>
      <c r="AH74" s="128">
        <f t="shared" si="0"/>
        <v>0</v>
      </c>
      <c r="AI74" s="124">
        <v>57513.46</v>
      </c>
      <c r="AJ74" s="122">
        <v>0</v>
      </c>
      <c r="AK74" s="138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</row>
    <row r="75" spans="1:59" x14ac:dyDescent="0.25">
      <c r="A75" s="28"/>
      <c r="B75" s="29"/>
      <c r="C75" s="29"/>
      <c r="D75" s="29"/>
      <c r="E75" s="29"/>
      <c r="F75" s="82"/>
      <c r="G75" s="57"/>
      <c r="H75" s="89"/>
      <c r="I75" s="86"/>
      <c r="J75" s="29"/>
      <c r="K75" s="58"/>
      <c r="L75" s="113"/>
      <c r="M75" s="57"/>
      <c r="N75" s="58"/>
      <c r="O75" s="58"/>
      <c r="P75" s="29"/>
      <c r="Q75" s="56"/>
      <c r="R75" s="56"/>
      <c r="S75" s="56"/>
      <c r="T75" s="29"/>
      <c r="U75" s="10" t="s">
        <v>103</v>
      </c>
      <c r="V75" s="10">
        <v>44925</v>
      </c>
      <c r="W75" s="8" t="s">
        <v>247</v>
      </c>
      <c r="X75" s="10" t="s">
        <v>362</v>
      </c>
      <c r="Y75" s="10">
        <v>44895</v>
      </c>
      <c r="Z75" s="10">
        <v>44897</v>
      </c>
      <c r="AA75" s="10" t="s">
        <v>100</v>
      </c>
      <c r="AB75" s="10" t="s">
        <v>100</v>
      </c>
      <c r="AC75" s="121">
        <v>0</v>
      </c>
      <c r="AD75" s="121">
        <v>0</v>
      </c>
      <c r="AE75" s="10" t="s">
        <v>100</v>
      </c>
      <c r="AF75" s="10" t="s">
        <v>100</v>
      </c>
      <c r="AG75" s="121">
        <v>0</v>
      </c>
      <c r="AH75" s="128">
        <f t="shared" si="0"/>
        <v>0</v>
      </c>
      <c r="AI75" s="124">
        <v>0</v>
      </c>
      <c r="AJ75" s="122">
        <v>0</v>
      </c>
      <c r="AK75" s="138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</row>
    <row r="76" spans="1:59" x14ac:dyDescent="0.25">
      <c r="A76" s="28"/>
      <c r="B76" s="29"/>
      <c r="C76" s="29"/>
      <c r="D76" s="29"/>
      <c r="E76" s="29"/>
      <c r="F76" s="82"/>
      <c r="G76" s="57"/>
      <c r="H76" s="89"/>
      <c r="I76" s="86"/>
      <c r="J76" s="29"/>
      <c r="K76" s="58"/>
      <c r="L76" s="113"/>
      <c r="M76" s="57"/>
      <c r="N76" s="58"/>
      <c r="O76" s="58"/>
      <c r="P76" s="29"/>
      <c r="Q76" s="56"/>
      <c r="R76" s="56"/>
      <c r="S76" s="56"/>
      <c r="T76" s="29"/>
      <c r="U76" s="10" t="s">
        <v>104</v>
      </c>
      <c r="V76" s="10">
        <v>44897</v>
      </c>
      <c r="W76" s="8" t="s">
        <v>399</v>
      </c>
      <c r="X76" s="10" t="s">
        <v>363</v>
      </c>
      <c r="Y76" s="10">
        <v>44897</v>
      </c>
      <c r="Z76" s="10">
        <v>45262</v>
      </c>
      <c r="AA76" s="10" t="s">
        <v>100</v>
      </c>
      <c r="AB76" s="10" t="s">
        <v>100</v>
      </c>
      <c r="AC76" s="121">
        <v>0</v>
      </c>
      <c r="AD76" s="121">
        <v>0</v>
      </c>
      <c r="AE76" s="10" t="s">
        <v>100</v>
      </c>
      <c r="AF76" s="10" t="s">
        <v>100</v>
      </c>
      <c r="AG76" s="121">
        <v>0</v>
      </c>
      <c r="AH76" s="128">
        <f t="shared" si="0"/>
        <v>0</v>
      </c>
      <c r="AI76" s="124">
        <v>0</v>
      </c>
      <c r="AJ76" s="122">
        <v>0</v>
      </c>
      <c r="AK76" s="138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</row>
    <row r="77" spans="1:59" x14ac:dyDescent="0.25">
      <c r="A77" s="28"/>
      <c r="B77" s="29"/>
      <c r="C77" s="29"/>
      <c r="D77" s="29"/>
      <c r="E77" s="29"/>
      <c r="F77" s="82"/>
      <c r="G77" s="57"/>
      <c r="H77" s="89"/>
      <c r="I77" s="86"/>
      <c r="J77" s="29"/>
      <c r="K77" s="58"/>
      <c r="L77" s="113"/>
      <c r="M77" s="57"/>
      <c r="N77" s="58"/>
      <c r="O77" s="58"/>
      <c r="P77" s="29"/>
      <c r="Q77" s="56"/>
      <c r="R77" s="56"/>
      <c r="S77" s="56"/>
      <c r="T77" s="29"/>
      <c r="U77" s="10" t="s">
        <v>105</v>
      </c>
      <c r="V77" s="10">
        <v>45138</v>
      </c>
      <c r="W77" s="8" t="s">
        <v>361</v>
      </c>
      <c r="X77" s="14" t="s">
        <v>362</v>
      </c>
      <c r="Y77" s="10">
        <v>44562</v>
      </c>
      <c r="Z77" s="10">
        <v>45262</v>
      </c>
      <c r="AA77" s="10" t="s">
        <v>100</v>
      </c>
      <c r="AB77" s="10" t="s">
        <v>100</v>
      </c>
      <c r="AC77" s="121">
        <v>0</v>
      </c>
      <c r="AD77" s="121">
        <v>0</v>
      </c>
      <c r="AE77" s="10" t="s">
        <v>100</v>
      </c>
      <c r="AF77" s="10" t="s">
        <v>100</v>
      </c>
      <c r="AG77" s="121">
        <v>0</v>
      </c>
      <c r="AH77" s="128">
        <f t="shared" si="0"/>
        <v>0</v>
      </c>
      <c r="AI77" s="124">
        <v>63866.04</v>
      </c>
      <c r="AJ77" s="122">
        <v>0</v>
      </c>
      <c r="AK77" s="138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</row>
    <row r="78" spans="1:59" x14ac:dyDescent="0.25">
      <c r="A78" s="28"/>
      <c r="B78" s="29"/>
      <c r="C78" s="29"/>
      <c r="D78" s="29"/>
      <c r="E78" s="29"/>
      <c r="F78" s="82"/>
      <c r="G78" s="57"/>
      <c r="H78" s="89"/>
      <c r="I78" s="86"/>
      <c r="J78" s="29"/>
      <c r="K78" s="58"/>
      <c r="L78" s="113"/>
      <c r="M78" s="57"/>
      <c r="N78" s="58"/>
      <c r="O78" s="58"/>
      <c r="P78" s="29"/>
      <c r="Q78" s="56"/>
      <c r="R78" s="56"/>
      <c r="S78" s="56"/>
      <c r="T78" s="29"/>
      <c r="U78" s="10" t="s">
        <v>192</v>
      </c>
      <c r="V78" s="10">
        <v>45261</v>
      </c>
      <c r="W78" s="8" t="s">
        <v>419</v>
      </c>
      <c r="X78" s="10" t="s">
        <v>394</v>
      </c>
      <c r="Y78" s="10">
        <v>45263</v>
      </c>
      <c r="Z78" s="10">
        <v>45628</v>
      </c>
      <c r="AA78" s="10" t="s">
        <v>100</v>
      </c>
      <c r="AB78" s="10" t="s">
        <v>100</v>
      </c>
      <c r="AC78" s="121">
        <v>0</v>
      </c>
      <c r="AD78" s="121">
        <v>0</v>
      </c>
      <c r="AE78" s="10" t="s">
        <v>100</v>
      </c>
      <c r="AF78" s="10" t="s">
        <v>100</v>
      </c>
      <c r="AG78" s="121">
        <v>0</v>
      </c>
      <c r="AH78" s="128">
        <f t="shared" si="0"/>
        <v>0</v>
      </c>
      <c r="AI78" s="124">
        <v>0</v>
      </c>
      <c r="AJ78" s="122">
        <v>0</v>
      </c>
      <c r="AK78" s="138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1:59" x14ac:dyDescent="0.25">
      <c r="A79" s="28"/>
      <c r="B79" s="29"/>
      <c r="C79" s="29"/>
      <c r="D79" s="29"/>
      <c r="E79" s="29"/>
      <c r="F79" s="82"/>
      <c r="G79" s="57"/>
      <c r="H79" s="89"/>
      <c r="I79" s="86"/>
      <c r="J79" s="29"/>
      <c r="K79" s="58"/>
      <c r="L79" s="113"/>
      <c r="M79" s="57"/>
      <c r="N79" s="58"/>
      <c r="O79" s="58"/>
      <c r="P79" s="29"/>
      <c r="Q79" s="56"/>
      <c r="R79" s="56"/>
      <c r="S79" s="56"/>
      <c r="T79" s="29"/>
      <c r="U79" s="10"/>
      <c r="V79" s="10"/>
      <c r="W79" s="10"/>
      <c r="X79" s="10"/>
      <c r="Y79" s="10"/>
      <c r="Z79" s="10"/>
      <c r="AA79" s="10"/>
      <c r="AB79" s="10"/>
      <c r="AC79" s="121"/>
      <c r="AD79" s="121"/>
      <c r="AE79" s="10"/>
      <c r="AF79" s="10"/>
      <c r="AG79" s="121"/>
      <c r="AH79" s="128">
        <f t="shared" si="0"/>
        <v>0</v>
      </c>
      <c r="AI79" s="124"/>
      <c r="AJ79" s="122"/>
      <c r="AK79" s="138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</row>
    <row r="80" spans="1:59" x14ac:dyDescent="0.25">
      <c r="A80" s="28"/>
      <c r="B80" s="29"/>
      <c r="C80" s="29"/>
      <c r="D80" s="29"/>
      <c r="E80" s="29"/>
      <c r="F80" s="82"/>
      <c r="G80" s="57"/>
      <c r="H80" s="89"/>
      <c r="I80" s="86"/>
      <c r="J80" s="29"/>
      <c r="K80" s="58"/>
      <c r="L80" s="113"/>
      <c r="M80" s="57"/>
      <c r="N80" s="58"/>
      <c r="O80" s="58"/>
      <c r="P80" s="29"/>
      <c r="Q80" s="56"/>
      <c r="R80" s="56"/>
      <c r="S80" s="56"/>
      <c r="T80" s="29"/>
      <c r="U80" s="10"/>
      <c r="V80" s="10"/>
      <c r="W80" s="10"/>
      <c r="X80" s="10"/>
      <c r="Y80" s="10"/>
      <c r="Z80" s="10"/>
      <c r="AA80" s="10"/>
      <c r="AB80" s="10"/>
      <c r="AC80" s="121"/>
      <c r="AD80" s="121"/>
      <c r="AE80" s="10"/>
      <c r="AF80" s="10"/>
      <c r="AG80" s="121"/>
      <c r="AH80" s="128">
        <f t="shared" si="0"/>
        <v>0</v>
      </c>
      <c r="AI80" s="124"/>
      <c r="AJ80" s="122"/>
      <c r="AK80" s="138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</row>
    <row r="81" spans="1:59" x14ac:dyDescent="0.25">
      <c r="A81" s="28"/>
      <c r="B81" s="29"/>
      <c r="C81" s="29"/>
      <c r="D81" s="29"/>
      <c r="E81" s="29"/>
      <c r="F81" s="82"/>
      <c r="G81" s="57"/>
      <c r="H81" s="89"/>
      <c r="I81" s="86"/>
      <c r="J81" s="29"/>
      <c r="K81" s="58"/>
      <c r="L81" s="113"/>
      <c r="M81" s="57"/>
      <c r="N81" s="58"/>
      <c r="O81" s="58"/>
      <c r="P81" s="29"/>
      <c r="Q81" s="56"/>
      <c r="R81" s="56"/>
      <c r="S81" s="56"/>
      <c r="T81" s="29"/>
      <c r="U81" s="10"/>
      <c r="V81" s="10"/>
      <c r="W81" s="8"/>
      <c r="X81" s="10"/>
      <c r="Y81" s="10"/>
      <c r="Z81" s="10"/>
      <c r="AA81" s="10"/>
      <c r="AB81" s="10"/>
      <c r="AC81" s="121"/>
      <c r="AD81" s="121"/>
      <c r="AE81" s="10"/>
      <c r="AF81" s="10"/>
      <c r="AG81" s="121"/>
      <c r="AH81" s="128">
        <f t="shared" si="0"/>
        <v>0</v>
      </c>
      <c r="AI81" s="124"/>
      <c r="AJ81" s="122"/>
      <c r="AK81" s="138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</row>
    <row r="82" spans="1:59" x14ac:dyDescent="0.25">
      <c r="A82" s="28">
        <v>7</v>
      </c>
      <c r="B82" s="29" t="s">
        <v>427</v>
      </c>
      <c r="C82" s="29" t="s">
        <v>152</v>
      </c>
      <c r="D82" s="29" t="s">
        <v>97</v>
      </c>
      <c r="E82" s="29" t="s">
        <v>99</v>
      </c>
      <c r="F82" s="82" t="s">
        <v>401</v>
      </c>
      <c r="G82" s="57">
        <v>12953</v>
      </c>
      <c r="H82" s="89" t="s">
        <v>188</v>
      </c>
      <c r="I82" s="86" t="s">
        <v>150</v>
      </c>
      <c r="J82" s="29" t="s">
        <v>151</v>
      </c>
      <c r="K82" s="58">
        <v>44194</v>
      </c>
      <c r="L82" s="113">
        <v>48688.56</v>
      </c>
      <c r="M82" s="57">
        <v>12953</v>
      </c>
      <c r="N82" s="58">
        <v>44197</v>
      </c>
      <c r="O82" s="58">
        <v>44561</v>
      </c>
      <c r="P82" s="29" t="s">
        <v>290</v>
      </c>
      <c r="Q82" s="56" t="s">
        <v>100</v>
      </c>
      <c r="R82" s="56" t="s">
        <v>100</v>
      </c>
      <c r="S82" s="56" t="s">
        <v>100</v>
      </c>
      <c r="T82" s="29" t="s">
        <v>154</v>
      </c>
      <c r="U82" s="10" t="s">
        <v>100</v>
      </c>
      <c r="V82" s="10" t="s">
        <v>100</v>
      </c>
      <c r="W82" s="10" t="s">
        <v>100</v>
      </c>
      <c r="X82" s="10" t="s">
        <v>100</v>
      </c>
      <c r="Y82" s="10" t="s">
        <v>100</v>
      </c>
      <c r="Z82" s="10" t="s">
        <v>100</v>
      </c>
      <c r="AA82" s="10" t="s">
        <v>100</v>
      </c>
      <c r="AB82" s="10" t="s">
        <v>100</v>
      </c>
      <c r="AC82" s="121">
        <v>0</v>
      </c>
      <c r="AD82" s="121">
        <v>0</v>
      </c>
      <c r="AE82" s="10" t="s">
        <v>100</v>
      </c>
      <c r="AF82" s="10" t="s">
        <v>100</v>
      </c>
      <c r="AG82" s="121">
        <v>0</v>
      </c>
      <c r="AH82" s="128">
        <f t="shared" si="0"/>
        <v>48688.56</v>
      </c>
      <c r="AI82" s="124">
        <v>0</v>
      </c>
      <c r="AJ82" s="122">
        <v>0</v>
      </c>
      <c r="AK82" s="138">
        <f>AI83+AI84+AI86</f>
        <v>297049.67</v>
      </c>
      <c r="AL82" s="29" t="s">
        <v>100</v>
      </c>
      <c r="AM82" s="29" t="s">
        <v>100</v>
      </c>
      <c r="AN82" s="29" t="s">
        <v>100</v>
      </c>
      <c r="AO82" s="29" t="s">
        <v>100</v>
      </c>
      <c r="AP82" s="29" t="s">
        <v>100</v>
      </c>
      <c r="AQ82" s="29" t="s">
        <v>100</v>
      </c>
      <c r="AR82" s="29" t="s">
        <v>100</v>
      </c>
      <c r="AS82" s="29" t="s">
        <v>100</v>
      </c>
      <c r="AT82" s="29" t="s">
        <v>100</v>
      </c>
      <c r="AU82" s="54" t="s">
        <v>100</v>
      </c>
      <c r="AV82" s="54" t="s">
        <v>100</v>
      </c>
      <c r="AW82" s="54" t="s">
        <v>100</v>
      </c>
      <c r="AX82" s="54" t="s">
        <v>100</v>
      </c>
      <c r="AY82" s="54" t="s">
        <v>100</v>
      </c>
      <c r="AZ82" s="54" t="s">
        <v>100</v>
      </c>
      <c r="BA82" s="54" t="s">
        <v>100</v>
      </c>
      <c r="BB82" s="54" t="s">
        <v>100</v>
      </c>
      <c r="BC82" s="54" t="s">
        <v>100</v>
      </c>
      <c r="BD82" s="54" t="s">
        <v>100</v>
      </c>
      <c r="BE82" s="54" t="s">
        <v>100</v>
      </c>
      <c r="BF82" s="54" t="s">
        <v>100</v>
      </c>
      <c r="BG82" s="29" t="s">
        <v>100</v>
      </c>
    </row>
    <row r="83" spans="1:59" x14ac:dyDescent="0.25">
      <c r="A83" s="28"/>
      <c r="B83" s="29"/>
      <c r="C83" s="29"/>
      <c r="D83" s="29"/>
      <c r="E83" s="29"/>
      <c r="F83" s="82"/>
      <c r="G83" s="57"/>
      <c r="H83" s="89"/>
      <c r="I83" s="86"/>
      <c r="J83" s="29"/>
      <c r="K83" s="58"/>
      <c r="L83" s="113"/>
      <c r="M83" s="57"/>
      <c r="N83" s="58"/>
      <c r="O83" s="58"/>
      <c r="P83" s="29"/>
      <c r="Q83" s="56"/>
      <c r="R83" s="56"/>
      <c r="S83" s="56"/>
      <c r="T83" s="29"/>
      <c r="U83" s="10" t="s">
        <v>101</v>
      </c>
      <c r="V83" s="10">
        <v>44559</v>
      </c>
      <c r="W83" s="8" t="s">
        <v>233</v>
      </c>
      <c r="X83" s="10" t="s">
        <v>246</v>
      </c>
      <c r="Y83" s="10">
        <v>44562</v>
      </c>
      <c r="Z83" s="10">
        <v>44926</v>
      </c>
      <c r="AA83" s="10" t="s">
        <v>100</v>
      </c>
      <c r="AB83" s="10" t="s">
        <v>100</v>
      </c>
      <c r="AC83" s="121">
        <v>0</v>
      </c>
      <c r="AD83" s="121">
        <v>0</v>
      </c>
      <c r="AE83" s="10" t="s">
        <v>100</v>
      </c>
      <c r="AF83" s="10" t="s">
        <v>100</v>
      </c>
      <c r="AG83" s="121">
        <v>0</v>
      </c>
      <c r="AH83" s="128">
        <f t="shared" si="0"/>
        <v>0</v>
      </c>
      <c r="AI83" s="124">
        <v>60084.56</v>
      </c>
      <c r="AJ83" s="122">
        <v>0</v>
      </c>
      <c r="AK83" s="138"/>
      <c r="AL83" s="29"/>
      <c r="AM83" s="29"/>
      <c r="AN83" s="29"/>
      <c r="AO83" s="29"/>
      <c r="AP83" s="29"/>
      <c r="AQ83" s="29"/>
      <c r="AR83" s="29"/>
      <c r="AS83" s="29"/>
      <c r="AT83" s="29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29"/>
    </row>
    <row r="84" spans="1:59" x14ac:dyDescent="0.25">
      <c r="A84" s="28"/>
      <c r="B84" s="29"/>
      <c r="C84" s="29"/>
      <c r="D84" s="29"/>
      <c r="E84" s="29"/>
      <c r="F84" s="82"/>
      <c r="G84" s="57"/>
      <c r="H84" s="89"/>
      <c r="I84" s="86"/>
      <c r="J84" s="29"/>
      <c r="K84" s="58"/>
      <c r="L84" s="113"/>
      <c r="M84" s="57"/>
      <c r="N84" s="58"/>
      <c r="O84" s="58"/>
      <c r="P84" s="29"/>
      <c r="Q84" s="56"/>
      <c r="R84" s="56"/>
      <c r="S84" s="56"/>
      <c r="T84" s="29"/>
      <c r="U84" s="10" t="s">
        <v>103</v>
      </c>
      <c r="V84" s="10">
        <v>44895</v>
      </c>
      <c r="W84" s="8" t="s">
        <v>247</v>
      </c>
      <c r="X84" s="10" t="s">
        <v>248</v>
      </c>
      <c r="Y84" s="10">
        <v>44895</v>
      </c>
      <c r="Z84" s="10">
        <v>44926</v>
      </c>
      <c r="AA84" s="10" t="s">
        <v>100</v>
      </c>
      <c r="AB84" s="10" t="s">
        <v>100</v>
      </c>
      <c r="AC84" s="121">
        <v>0</v>
      </c>
      <c r="AD84" s="121">
        <v>0</v>
      </c>
      <c r="AE84" s="10" t="s">
        <v>100</v>
      </c>
      <c r="AF84" s="10" t="s">
        <v>100</v>
      </c>
      <c r="AG84" s="121">
        <v>0</v>
      </c>
      <c r="AH84" s="128">
        <f t="shared" ref="AH84:AH147" si="1">L84-AD84+AC84+AG84</f>
        <v>0</v>
      </c>
      <c r="AI84" s="124">
        <v>185720.78</v>
      </c>
      <c r="AJ84" s="122">
        <v>0</v>
      </c>
      <c r="AK84" s="138"/>
      <c r="AL84" s="29"/>
      <c r="AM84" s="29"/>
      <c r="AN84" s="29"/>
      <c r="AO84" s="29"/>
      <c r="AP84" s="29"/>
      <c r="AQ84" s="29"/>
      <c r="AR84" s="29"/>
      <c r="AS84" s="29"/>
      <c r="AT84" s="29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29"/>
    </row>
    <row r="85" spans="1:59" x14ac:dyDescent="0.25">
      <c r="A85" s="28"/>
      <c r="B85" s="29"/>
      <c r="C85" s="29"/>
      <c r="D85" s="29"/>
      <c r="E85" s="29"/>
      <c r="F85" s="82"/>
      <c r="G85" s="57"/>
      <c r="H85" s="89"/>
      <c r="I85" s="86"/>
      <c r="J85" s="29"/>
      <c r="K85" s="58"/>
      <c r="L85" s="113"/>
      <c r="M85" s="57"/>
      <c r="N85" s="58"/>
      <c r="O85" s="58"/>
      <c r="P85" s="29"/>
      <c r="Q85" s="56"/>
      <c r="R85" s="56"/>
      <c r="S85" s="56"/>
      <c r="T85" s="29"/>
      <c r="U85" s="10" t="s">
        <v>104</v>
      </c>
      <c r="V85" s="10">
        <v>44910</v>
      </c>
      <c r="W85" s="8" t="s">
        <v>377</v>
      </c>
      <c r="X85" s="10" t="s">
        <v>379</v>
      </c>
      <c r="Y85" s="10">
        <v>45261</v>
      </c>
      <c r="Z85" s="10">
        <v>45291</v>
      </c>
      <c r="AA85" s="10" t="s">
        <v>100</v>
      </c>
      <c r="AB85" s="10" t="s">
        <v>100</v>
      </c>
      <c r="AC85" s="121">
        <v>0</v>
      </c>
      <c r="AD85" s="121">
        <v>0</v>
      </c>
      <c r="AE85" s="10" t="s">
        <v>100</v>
      </c>
      <c r="AF85" s="10" t="s">
        <v>100</v>
      </c>
      <c r="AG85" s="121">
        <v>0</v>
      </c>
      <c r="AH85" s="128">
        <f t="shared" si="1"/>
        <v>0</v>
      </c>
      <c r="AI85" s="124">
        <v>0</v>
      </c>
      <c r="AJ85" s="122">
        <v>0</v>
      </c>
      <c r="AK85" s="138"/>
      <c r="AL85" s="29"/>
      <c r="AM85" s="29"/>
      <c r="AN85" s="29"/>
      <c r="AO85" s="29"/>
      <c r="AP85" s="29"/>
      <c r="AQ85" s="29"/>
      <c r="AR85" s="29"/>
      <c r="AS85" s="29"/>
      <c r="AT85" s="29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29"/>
    </row>
    <row r="86" spans="1:59" x14ac:dyDescent="0.25">
      <c r="A86" s="28"/>
      <c r="B86" s="29"/>
      <c r="C86" s="29"/>
      <c r="D86" s="29"/>
      <c r="E86" s="29"/>
      <c r="F86" s="82"/>
      <c r="G86" s="57"/>
      <c r="H86" s="89"/>
      <c r="I86" s="86"/>
      <c r="J86" s="29"/>
      <c r="K86" s="58"/>
      <c r="L86" s="113"/>
      <c r="M86" s="57"/>
      <c r="N86" s="58"/>
      <c r="O86" s="58"/>
      <c r="P86" s="29"/>
      <c r="Q86" s="56"/>
      <c r="R86" s="56"/>
      <c r="S86" s="56"/>
      <c r="T86" s="29"/>
      <c r="U86" s="10" t="s">
        <v>105</v>
      </c>
      <c r="V86" s="10">
        <v>45138</v>
      </c>
      <c r="W86" s="8" t="s">
        <v>361</v>
      </c>
      <c r="X86" s="10" t="s">
        <v>360</v>
      </c>
      <c r="Y86" s="10">
        <v>44562</v>
      </c>
      <c r="Z86" s="10">
        <v>45291</v>
      </c>
      <c r="AA86" s="10" t="s">
        <v>100</v>
      </c>
      <c r="AB86" s="10" t="s">
        <v>100</v>
      </c>
      <c r="AC86" s="121">
        <v>0</v>
      </c>
      <c r="AD86" s="121">
        <v>0</v>
      </c>
      <c r="AE86" s="10" t="s">
        <v>100</v>
      </c>
      <c r="AF86" s="10" t="s">
        <v>100</v>
      </c>
      <c r="AG86" s="121">
        <v>0</v>
      </c>
      <c r="AH86" s="128">
        <f t="shared" si="1"/>
        <v>0</v>
      </c>
      <c r="AI86" s="124">
        <v>51244.33</v>
      </c>
      <c r="AJ86" s="122">
        <v>0</v>
      </c>
      <c r="AK86" s="138"/>
      <c r="AL86" s="29"/>
      <c r="AM86" s="29"/>
      <c r="AN86" s="29"/>
      <c r="AO86" s="29"/>
      <c r="AP86" s="29"/>
      <c r="AQ86" s="29"/>
      <c r="AR86" s="29"/>
      <c r="AS86" s="29"/>
      <c r="AT86" s="29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29"/>
    </row>
    <row r="87" spans="1:59" x14ac:dyDescent="0.25">
      <c r="A87" s="28"/>
      <c r="B87" s="29"/>
      <c r="C87" s="29"/>
      <c r="D87" s="29"/>
      <c r="E87" s="29"/>
      <c r="F87" s="82"/>
      <c r="G87" s="57"/>
      <c r="H87" s="89"/>
      <c r="I87" s="86"/>
      <c r="J87" s="29"/>
      <c r="K87" s="58"/>
      <c r="L87" s="113"/>
      <c r="M87" s="57"/>
      <c r="N87" s="58"/>
      <c r="O87" s="58"/>
      <c r="P87" s="29"/>
      <c r="Q87" s="56"/>
      <c r="R87" s="56"/>
      <c r="S87" s="56"/>
      <c r="T87" s="29"/>
      <c r="U87" s="10" t="s">
        <v>192</v>
      </c>
      <c r="V87" s="10">
        <v>45286</v>
      </c>
      <c r="W87" s="8" t="s">
        <v>417</v>
      </c>
      <c r="X87" s="10" t="s">
        <v>393</v>
      </c>
      <c r="Y87" s="10">
        <v>45292</v>
      </c>
      <c r="Z87" s="10">
        <v>45657</v>
      </c>
      <c r="AA87" s="10" t="s">
        <v>100</v>
      </c>
      <c r="AB87" s="10" t="s">
        <v>100</v>
      </c>
      <c r="AC87" s="121">
        <v>0</v>
      </c>
      <c r="AD87" s="121">
        <v>0</v>
      </c>
      <c r="AE87" s="10" t="s">
        <v>100</v>
      </c>
      <c r="AF87" s="10" t="s">
        <v>100</v>
      </c>
      <c r="AG87" s="121">
        <v>0</v>
      </c>
      <c r="AH87" s="128">
        <f t="shared" si="1"/>
        <v>0</v>
      </c>
      <c r="AI87" s="124">
        <v>0</v>
      </c>
      <c r="AJ87" s="122">
        <v>0</v>
      </c>
      <c r="AK87" s="138"/>
      <c r="AL87" s="29"/>
      <c r="AM87" s="29"/>
      <c r="AN87" s="29"/>
      <c r="AO87" s="29"/>
      <c r="AP87" s="29"/>
      <c r="AQ87" s="29"/>
      <c r="AR87" s="29"/>
      <c r="AS87" s="29"/>
      <c r="AT87" s="29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29"/>
    </row>
    <row r="88" spans="1:59" x14ac:dyDescent="0.25">
      <c r="A88" s="28"/>
      <c r="B88" s="29"/>
      <c r="C88" s="29"/>
      <c r="D88" s="29"/>
      <c r="E88" s="29"/>
      <c r="F88" s="82"/>
      <c r="G88" s="57"/>
      <c r="H88" s="89"/>
      <c r="I88" s="86"/>
      <c r="J88" s="29"/>
      <c r="K88" s="58"/>
      <c r="L88" s="113"/>
      <c r="M88" s="57"/>
      <c r="N88" s="58"/>
      <c r="O88" s="58"/>
      <c r="P88" s="29"/>
      <c r="Q88" s="56"/>
      <c r="R88" s="56"/>
      <c r="S88" s="56"/>
      <c r="T88" s="29"/>
      <c r="U88" s="10"/>
      <c r="V88" s="10"/>
      <c r="W88" s="10"/>
      <c r="X88" s="10"/>
      <c r="Y88" s="10"/>
      <c r="Z88" s="10"/>
      <c r="AA88" s="10"/>
      <c r="AB88" s="10"/>
      <c r="AC88" s="121"/>
      <c r="AD88" s="121"/>
      <c r="AE88" s="10"/>
      <c r="AF88" s="10"/>
      <c r="AG88" s="121"/>
      <c r="AH88" s="128">
        <f t="shared" si="1"/>
        <v>0</v>
      </c>
      <c r="AI88" s="124"/>
      <c r="AJ88" s="122"/>
      <c r="AK88" s="138"/>
      <c r="AL88" s="29"/>
      <c r="AM88" s="29"/>
      <c r="AN88" s="29"/>
      <c r="AO88" s="29"/>
      <c r="AP88" s="29"/>
      <c r="AQ88" s="29"/>
      <c r="AR88" s="29"/>
      <c r="AS88" s="29"/>
      <c r="AT88" s="29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29"/>
    </row>
    <row r="89" spans="1:59" x14ac:dyDescent="0.25">
      <c r="A89" s="28"/>
      <c r="B89" s="29"/>
      <c r="C89" s="29"/>
      <c r="D89" s="29"/>
      <c r="E89" s="29"/>
      <c r="F89" s="82"/>
      <c r="G89" s="57"/>
      <c r="H89" s="89"/>
      <c r="I89" s="86"/>
      <c r="J89" s="29"/>
      <c r="K89" s="58"/>
      <c r="L89" s="113"/>
      <c r="M89" s="57"/>
      <c r="N89" s="58"/>
      <c r="O89" s="58"/>
      <c r="P89" s="29"/>
      <c r="Q89" s="56"/>
      <c r="R89" s="56"/>
      <c r="S89" s="56"/>
      <c r="T89" s="29"/>
      <c r="U89" s="10"/>
      <c r="V89" s="10"/>
      <c r="W89" s="10"/>
      <c r="X89" s="10"/>
      <c r="Y89" s="10"/>
      <c r="Z89" s="10"/>
      <c r="AA89" s="10"/>
      <c r="AB89" s="10"/>
      <c r="AC89" s="121"/>
      <c r="AD89" s="121"/>
      <c r="AE89" s="10"/>
      <c r="AF89" s="10"/>
      <c r="AG89" s="121"/>
      <c r="AH89" s="128">
        <f t="shared" si="1"/>
        <v>0</v>
      </c>
      <c r="AI89" s="124"/>
      <c r="AJ89" s="122"/>
      <c r="AK89" s="138"/>
      <c r="AL89" s="29"/>
      <c r="AM89" s="29"/>
      <c r="AN89" s="29"/>
      <c r="AO89" s="29"/>
      <c r="AP89" s="29"/>
      <c r="AQ89" s="29"/>
      <c r="AR89" s="29"/>
      <c r="AS89" s="29"/>
      <c r="AT89" s="29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29"/>
    </row>
    <row r="90" spans="1:59" x14ac:dyDescent="0.25">
      <c r="A90" s="28"/>
      <c r="B90" s="29"/>
      <c r="C90" s="29"/>
      <c r="D90" s="29"/>
      <c r="E90" s="29"/>
      <c r="F90" s="82"/>
      <c r="G90" s="57"/>
      <c r="H90" s="89"/>
      <c r="I90" s="86"/>
      <c r="J90" s="29"/>
      <c r="K90" s="58"/>
      <c r="L90" s="113"/>
      <c r="M90" s="57"/>
      <c r="N90" s="58"/>
      <c r="O90" s="58"/>
      <c r="P90" s="29"/>
      <c r="Q90" s="56"/>
      <c r="R90" s="56"/>
      <c r="S90" s="56"/>
      <c r="T90" s="29"/>
      <c r="U90" s="25"/>
      <c r="V90" s="14"/>
      <c r="W90" s="14"/>
      <c r="X90" s="14"/>
      <c r="Y90" s="14"/>
      <c r="Z90" s="14"/>
      <c r="AA90" s="25"/>
      <c r="AB90" s="25"/>
      <c r="AC90" s="123"/>
      <c r="AD90" s="123"/>
      <c r="AE90" s="25"/>
      <c r="AF90" s="25"/>
      <c r="AG90" s="123"/>
      <c r="AH90" s="128">
        <f t="shared" si="1"/>
        <v>0</v>
      </c>
      <c r="AI90" s="122"/>
      <c r="AJ90" s="122"/>
      <c r="AK90" s="138"/>
      <c r="AL90" s="29"/>
      <c r="AM90" s="29"/>
      <c r="AN90" s="29"/>
      <c r="AO90" s="29"/>
      <c r="AP90" s="29"/>
      <c r="AQ90" s="29"/>
      <c r="AR90" s="29"/>
      <c r="AS90" s="29"/>
      <c r="AT90" s="29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29"/>
    </row>
    <row r="91" spans="1:59" x14ac:dyDescent="0.25">
      <c r="A91" s="28">
        <v>8</v>
      </c>
      <c r="B91" s="29" t="s">
        <v>428</v>
      </c>
      <c r="C91" s="29" t="s">
        <v>152</v>
      </c>
      <c r="D91" s="29" t="s">
        <v>97</v>
      </c>
      <c r="E91" s="29" t="s">
        <v>99</v>
      </c>
      <c r="F91" s="82" t="s">
        <v>401</v>
      </c>
      <c r="G91" s="57">
        <v>12971</v>
      </c>
      <c r="H91" s="89" t="s">
        <v>178</v>
      </c>
      <c r="I91" s="86" t="s">
        <v>150</v>
      </c>
      <c r="J91" s="29" t="s">
        <v>151</v>
      </c>
      <c r="K91" s="58">
        <v>44221</v>
      </c>
      <c r="L91" s="113">
        <v>161062.32</v>
      </c>
      <c r="M91" s="57">
        <v>12971</v>
      </c>
      <c r="N91" s="58">
        <v>44221</v>
      </c>
      <c r="O91" s="58">
        <v>44585</v>
      </c>
      <c r="P91" s="29" t="s">
        <v>290</v>
      </c>
      <c r="Q91" s="56" t="s">
        <v>100</v>
      </c>
      <c r="R91" s="56" t="s">
        <v>100</v>
      </c>
      <c r="S91" s="56" t="s">
        <v>100</v>
      </c>
      <c r="T91" s="29" t="s">
        <v>154</v>
      </c>
      <c r="U91" s="10" t="s">
        <v>100</v>
      </c>
      <c r="V91" s="10" t="s">
        <v>100</v>
      </c>
      <c r="W91" s="10" t="s">
        <v>100</v>
      </c>
      <c r="X91" s="10" t="s">
        <v>100</v>
      </c>
      <c r="Y91" s="10" t="s">
        <v>100</v>
      </c>
      <c r="Z91" s="10" t="s">
        <v>100</v>
      </c>
      <c r="AA91" s="10" t="s">
        <v>100</v>
      </c>
      <c r="AB91" s="10" t="s">
        <v>100</v>
      </c>
      <c r="AC91" s="121">
        <v>0</v>
      </c>
      <c r="AD91" s="121">
        <v>0</v>
      </c>
      <c r="AE91" s="10" t="s">
        <v>100</v>
      </c>
      <c r="AF91" s="10" t="s">
        <v>100</v>
      </c>
      <c r="AG91" s="121">
        <v>0</v>
      </c>
      <c r="AH91" s="128">
        <f t="shared" si="1"/>
        <v>161062.32</v>
      </c>
      <c r="AI91" s="124">
        <v>167509.91</v>
      </c>
      <c r="AJ91" s="122">
        <v>0</v>
      </c>
      <c r="AK91" s="138">
        <f>AI91+AI92+AI94</f>
        <v>412487.03</v>
      </c>
      <c r="AL91" s="29" t="s">
        <v>100</v>
      </c>
      <c r="AM91" s="29" t="s">
        <v>100</v>
      </c>
      <c r="AN91" s="29" t="s">
        <v>100</v>
      </c>
      <c r="AO91" s="29" t="s">
        <v>100</v>
      </c>
      <c r="AP91" s="29" t="s">
        <v>100</v>
      </c>
      <c r="AQ91" s="29" t="s">
        <v>100</v>
      </c>
      <c r="AR91" s="29" t="s">
        <v>100</v>
      </c>
      <c r="AS91" s="29" t="s">
        <v>100</v>
      </c>
      <c r="AT91" s="29" t="s">
        <v>100</v>
      </c>
      <c r="AU91" s="54" t="s">
        <v>100</v>
      </c>
      <c r="AV91" s="54" t="s">
        <v>100</v>
      </c>
      <c r="AW91" s="54" t="s">
        <v>100</v>
      </c>
      <c r="AX91" s="54" t="s">
        <v>100</v>
      </c>
      <c r="AY91" s="54" t="s">
        <v>100</v>
      </c>
      <c r="AZ91" s="54" t="s">
        <v>100</v>
      </c>
      <c r="BA91" s="54" t="s">
        <v>100</v>
      </c>
      <c r="BB91" s="54" t="s">
        <v>100</v>
      </c>
      <c r="BC91" s="54" t="s">
        <v>100</v>
      </c>
      <c r="BD91" s="54" t="s">
        <v>100</v>
      </c>
      <c r="BE91" s="54" t="s">
        <v>100</v>
      </c>
      <c r="BF91" s="54" t="s">
        <v>100</v>
      </c>
      <c r="BG91" s="29" t="s">
        <v>100</v>
      </c>
    </row>
    <row r="92" spans="1:59" x14ac:dyDescent="0.25">
      <c r="A92" s="28"/>
      <c r="B92" s="29"/>
      <c r="C92" s="29"/>
      <c r="D92" s="29"/>
      <c r="E92" s="29"/>
      <c r="F92" s="82"/>
      <c r="G92" s="57"/>
      <c r="H92" s="89"/>
      <c r="I92" s="86"/>
      <c r="J92" s="29"/>
      <c r="K92" s="58"/>
      <c r="L92" s="113"/>
      <c r="M92" s="57"/>
      <c r="N92" s="58"/>
      <c r="O92" s="58"/>
      <c r="P92" s="29"/>
      <c r="Q92" s="56"/>
      <c r="R92" s="56"/>
      <c r="S92" s="56"/>
      <c r="T92" s="29"/>
      <c r="U92" s="10" t="s">
        <v>101</v>
      </c>
      <c r="V92" s="10">
        <v>44579</v>
      </c>
      <c r="W92" s="12" t="s">
        <v>243</v>
      </c>
      <c r="X92" s="10" t="s">
        <v>244</v>
      </c>
      <c r="Y92" s="11">
        <v>44586</v>
      </c>
      <c r="Z92" s="10">
        <v>44950</v>
      </c>
      <c r="AA92" s="14" t="s">
        <v>100</v>
      </c>
      <c r="AB92" s="14" t="s">
        <v>100</v>
      </c>
      <c r="AC92" s="123">
        <v>0</v>
      </c>
      <c r="AD92" s="123">
        <v>0</v>
      </c>
      <c r="AE92" s="14" t="s">
        <v>100</v>
      </c>
      <c r="AF92" s="19" t="s">
        <v>100</v>
      </c>
      <c r="AG92" s="123">
        <v>0</v>
      </c>
      <c r="AH92" s="128">
        <f t="shared" si="1"/>
        <v>0</v>
      </c>
      <c r="AI92" s="124">
        <v>54483.24</v>
      </c>
      <c r="AJ92" s="122">
        <v>0</v>
      </c>
      <c r="AK92" s="138"/>
      <c r="AL92" s="29"/>
      <c r="AM92" s="29"/>
      <c r="AN92" s="29"/>
      <c r="AO92" s="29"/>
      <c r="AP92" s="29"/>
      <c r="AQ92" s="29"/>
      <c r="AR92" s="29"/>
      <c r="AS92" s="29"/>
      <c r="AT92" s="29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29"/>
    </row>
    <row r="93" spans="1:59" x14ac:dyDescent="0.25">
      <c r="A93" s="28"/>
      <c r="B93" s="29"/>
      <c r="C93" s="29"/>
      <c r="D93" s="29"/>
      <c r="E93" s="29"/>
      <c r="F93" s="82"/>
      <c r="G93" s="57"/>
      <c r="H93" s="89"/>
      <c r="I93" s="86"/>
      <c r="J93" s="29"/>
      <c r="K93" s="58"/>
      <c r="L93" s="113"/>
      <c r="M93" s="57"/>
      <c r="N93" s="58"/>
      <c r="O93" s="58"/>
      <c r="P93" s="29"/>
      <c r="Q93" s="56"/>
      <c r="R93" s="56"/>
      <c r="S93" s="56"/>
      <c r="T93" s="29"/>
      <c r="U93" s="10" t="s">
        <v>103</v>
      </c>
      <c r="V93" s="10">
        <v>44895</v>
      </c>
      <c r="W93" s="12" t="s">
        <v>418</v>
      </c>
      <c r="X93" s="10" t="s">
        <v>248</v>
      </c>
      <c r="Y93" s="10">
        <v>44895</v>
      </c>
      <c r="Z93" s="10">
        <v>44950</v>
      </c>
      <c r="AA93" s="14" t="s">
        <v>100</v>
      </c>
      <c r="AB93" s="14" t="s">
        <v>100</v>
      </c>
      <c r="AC93" s="123">
        <v>0</v>
      </c>
      <c r="AD93" s="123">
        <v>0</v>
      </c>
      <c r="AE93" s="14" t="s">
        <v>100</v>
      </c>
      <c r="AF93" s="19" t="s">
        <v>100</v>
      </c>
      <c r="AG93" s="123">
        <v>0</v>
      </c>
      <c r="AH93" s="128">
        <f t="shared" si="1"/>
        <v>0</v>
      </c>
      <c r="AI93" s="124">
        <v>0</v>
      </c>
      <c r="AJ93" s="122">
        <v>0</v>
      </c>
      <c r="AK93" s="138"/>
      <c r="AL93" s="29"/>
      <c r="AM93" s="29"/>
      <c r="AN93" s="29"/>
      <c r="AO93" s="29"/>
      <c r="AP93" s="29"/>
      <c r="AQ93" s="29"/>
      <c r="AR93" s="29"/>
      <c r="AS93" s="29"/>
      <c r="AT93" s="29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29"/>
    </row>
    <row r="94" spans="1:59" x14ac:dyDescent="0.25">
      <c r="A94" s="28"/>
      <c r="B94" s="29"/>
      <c r="C94" s="29"/>
      <c r="D94" s="29"/>
      <c r="E94" s="29"/>
      <c r="F94" s="82"/>
      <c r="G94" s="57"/>
      <c r="H94" s="89"/>
      <c r="I94" s="86"/>
      <c r="J94" s="29"/>
      <c r="K94" s="58"/>
      <c r="L94" s="113"/>
      <c r="M94" s="57"/>
      <c r="N94" s="58"/>
      <c r="O94" s="58"/>
      <c r="P94" s="29"/>
      <c r="Q94" s="56"/>
      <c r="R94" s="56"/>
      <c r="S94" s="56"/>
      <c r="T94" s="29"/>
      <c r="U94" s="10" t="s">
        <v>104</v>
      </c>
      <c r="V94" s="10">
        <v>44910</v>
      </c>
      <c r="W94" s="12">
        <v>13433</v>
      </c>
      <c r="X94" s="9" t="s">
        <v>193</v>
      </c>
      <c r="Y94" s="10">
        <v>44951</v>
      </c>
      <c r="Z94" s="10">
        <v>45315</v>
      </c>
      <c r="AA94" s="14" t="s">
        <v>100</v>
      </c>
      <c r="AB94" s="14" t="s">
        <v>100</v>
      </c>
      <c r="AC94" s="123">
        <v>0</v>
      </c>
      <c r="AD94" s="123">
        <v>0</v>
      </c>
      <c r="AE94" s="14" t="s">
        <v>100</v>
      </c>
      <c r="AF94" s="19" t="s">
        <v>100</v>
      </c>
      <c r="AG94" s="123">
        <v>0</v>
      </c>
      <c r="AH94" s="128">
        <f t="shared" si="1"/>
        <v>0</v>
      </c>
      <c r="AI94" s="124">
        <v>190493.88</v>
      </c>
      <c r="AJ94" s="122">
        <v>0</v>
      </c>
      <c r="AK94" s="138"/>
      <c r="AL94" s="29"/>
      <c r="AM94" s="29"/>
      <c r="AN94" s="29"/>
      <c r="AO94" s="29"/>
      <c r="AP94" s="29"/>
      <c r="AQ94" s="29"/>
      <c r="AR94" s="29"/>
      <c r="AS94" s="29"/>
      <c r="AT94" s="29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29"/>
    </row>
    <row r="95" spans="1:59" x14ac:dyDescent="0.25">
      <c r="A95" s="28"/>
      <c r="B95" s="29"/>
      <c r="C95" s="29"/>
      <c r="D95" s="29"/>
      <c r="E95" s="29"/>
      <c r="F95" s="82"/>
      <c r="G95" s="57"/>
      <c r="H95" s="89"/>
      <c r="I95" s="86"/>
      <c r="J95" s="29"/>
      <c r="K95" s="58"/>
      <c r="L95" s="113"/>
      <c r="M95" s="57"/>
      <c r="N95" s="58"/>
      <c r="O95" s="58"/>
      <c r="P95" s="29"/>
      <c r="Q95" s="56"/>
      <c r="R95" s="56"/>
      <c r="S95" s="56"/>
      <c r="T95" s="29"/>
      <c r="U95" s="10" t="s">
        <v>105</v>
      </c>
      <c r="V95" s="10">
        <v>45138</v>
      </c>
      <c r="W95" s="12">
        <v>13590</v>
      </c>
      <c r="X95" s="10" t="s">
        <v>362</v>
      </c>
      <c r="Y95" s="10">
        <v>44958</v>
      </c>
      <c r="Z95" s="10">
        <v>45315</v>
      </c>
      <c r="AA95" s="14" t="s">
        <v>100</v>
      </c>
      <c r="AB95" s="14" t="s">
        <v>100</v>
      </c>
      <c r="AC95" s="123">
        <v>0</v>
      </c>
      <c r="AD95" s="123">
        <v>0</v>
      </c>
      <c r="AE95" s="14" t="s">
        <v>100</v>
      </c>
      <c r="AF95" s="19" t="s">
        <v>100</v>
      </c>
      <c r="AG95" s="123">
        <v>0</v>
      </c>
      <c r="AH95" s="128">
        <f t="shared" si="1"/>
        <v>0</v>
      </c>
      <c r="AI95" s="124">
        <v>0</v>
      </c>
      <c r="AJ95" s="122">
        <v>0</v>
      </c>
      <c r="AK95" s="138"/>
      <c r="AL95" s="29"/>
      <c r="AM95" s="29"/>
      <c r="AN95" s="29"/>
      <c r="AO95" s="29"/>
      <c r="AP95" s="29"/>
      <c r="AQ95" s="29"/>
      <c r="AR95" s="29"/>
      <c r="AS95" s="29"/>
      <c r="AT95" s="29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29"/>
    </row>
    <row r="96" spans="1:59" x14ac:dyDescent="0.25">
      <c r="A96" s="28"/>
      <c r="B96" s="29"/>
      <c r="C96" s="29"/>
      <c r="D96" s="29"/>
      <c r="E96" s="29"/>
      <c r="F96" s="82"/>
      <c r="G96" s="57"/>
      <c r="H96" s="89"/>
      <c r="I96" s="86"/>
      <c r="J96" s="29"/>
      <c r="K96" s="58"/>
      <c r="L96" s="113"/>
      <c r="M96" s="57"/>
      <c r="N96" s="58"/>
      <c r="O96" s="58"/>
      <c r="P96" s="29"/>
      <c r="Q96" s="56"/>
      <c r="R96" s="56"/>
      <c r="S96" s="56"/>
      <c r="T96" s="29"/>
      <c r="U96" s="10"/>
      <c r="V96" s="10"/>
      <c r="W96" s="12"/>
      <c r="X96" s="10"/>
      <c r="Y96" s="10"/>
      <c r="Z96" s="10"/>
      <c r="AA96" s="14"/>
      <c r="AB96" s="14"/>
      <c r="AC96" s="123"/>
      <c r="AD96" s="123"/>
      <c r="AE96" s="14"/>
      <c r="AF96" s="19"/>
      <c r="AG96" s="123"/>
      <c r="AH96" s="128">
        <f t="shared" si="1"/>
        <v>0</v>
      </c>
      <c r="AI96" s="124"/>
      <c r="AJ96" s="122"/>
      <c r="AK96" s="138"/>
      <c r="AL96" s="29"/>
      <c r="AM96" s="29"/>
      <c r="AN96" s="29"/>
      <c r="AO96" s="29"/>
      <c r="AP96" s="29"/>
      <c r="AQ96" s="29"/>
      <c r="AR96" s="29"/>
      <c r="AS96" s="29"/>
      <c r="AT96" s="29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29"/>
    </row>
    <row r="97" spans="1:59" x14ac:dyDescent="0.25">
      <c r="A97" s="28"/>
      <c r="B97" s="29"/>
      <c r="C97" s="29"/>
      <c r="D97" s="29"/>
      <c r="E97" s="29"/>
      <c r="F97" s="82"/>
      <c r="G97" s="57"/>
      <c r="H97" s="89"/>
      <c r="I97" s="86"/>
      <c r="J97" s="29"/>
      <c r="K97" s="58"/>
      <c r="L97" s="113"/>
      <c r="M97" s="57"/>
      <c r="N97" s="58"/>
      <c r="O97" s="58"/>
      <c r="P97" s="29"/>
      <c r="Q97" s="56"/>
      <c r="R97" s="56"/>
      <c r="S97" s="56"/>
      <c r="T97" s="29"/>
      <c r="U97" s="10"/>
      <c r="V97" s="10"/>
      <c r="W97" s="12"/>
      <c r="X97" s="10"/>
      <c r="Y97" s="10"/>
      <c r="Z97" s="10"/>
      <c r="AA97" s="10"/>
      <c r="AB97" s="10"/>
      <c r="AC97" s="121"/>
      <c r="AD97" s="121"/>
      <c r="AE97" s="10"/>
      <c r="AF97" s="10"/>
      <c r="AG97" s="121"/>
      <c r="AH97" s="128">
        <f t="shared" si="1"/>
        <v>0</v>
      </c>
      <c r="AI97" s="124"/>
      <c r="AJ97" s="122"/>
      <c r="AK97" s="138"/>
      <c r="AL97" s="29"/>
      <c r="AM97" s="29"/>
      <c r="AN97" s="29"/>
      <c r="AO97" s="29"/>
      <c r="AP97" s="29"/>
      <c r="AQ97" s="29"/>
      <c r="AR97" s="29"/>
      <c r="AS97" s="29"/>
      <c r="AT97" s="29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29"/>
    </row>
    <row r="98" spans="1:59" x14ac:dyDescent="0.25">
      <c r="A98" s="28"/>
      <c r="B98" s="29"/>
      <c r="C98" s="29"/>
      <c r="D98" s="29"/>
      <c r="E98" s="29"/>
      <c r="F98" s="82"/>
      <c r="G98" s="57"/>
      <c r="H98" s="89"/>
      <c r="I98" s="86"/>
      <c r="J98" s="29"/>
      <c r="K98" s="58"/>
      <c r="L98" s="113"/>
      <c r="M98" s="57"/>
      <c r="N98" s="58"/>
      <c r="O98" s="58"/>
      <c r="P98" s="29"/>
      <c r="Q98" s="56"/>
      <c r="R98" s="56"/>
      <c r="S98" s="56"/>
      <c r="T98" s="29"/>
      <c r="U98" s="10"/>
      <c r="V98" s="10"/>
      <c r="W98" s="12"/>
      <c r="X98" s="10"/>
      <c r="Y98" s="11"/>
      <c r="Z98" s="10"/>
      <c r="AA98" s="14"/>
      <c r="AB98" s="14"/>
      <c r="AC98" s="123"/>
      <c r="AD98" s="123"/>
      <c r="AE98" s="14"/>
      <c r="AF98" s="19"/>
      <c r="AG98" s="123"/>
      <c r="AH98" s="128">
        <f t="shared" si="1"/>
        <v>0</v>
      </c>
      <c r="AI98" s="124"/>
      <c r="AJ98" s="122"/>
      <c r="AK98" s="138"/>
      <c r="AL98" s="29"/>
      <c r="AM98" s="29"/>
      <c r="AN98" s="29"/>
      <c r="AO98" s="29"/>
      <c r="AP98" s="29"/>
      <c r="AQ98" s="29"/>
      <c r="AR98" s="29"/>
      <c r="AS98" s="29"/>
      <c r="AT98" s="29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29"/>
    </row>
    <row r="99" spans="1:59" x14ac:dyDescent="0.25">
      <c r="A99" s="28">
        <v>9</v>
      </c>
      <c r="B99" s="29" t="s">
        <v>429</v>
      </c>
      <c r="C99" s="29" t="s">
        <v>256</v>
      </c>
      <c r="D99" s="29" t="s">
        <v>133</v>
      </c>
      <c r="E99" s="29" t="s">
        <v>262</v>
      </c>
      <c r="F99" s="82" t="s">
        <v>403</v>
      </c>
      <c r="G99" s="57">
        <v>13123</v>
      </c>
      <c r="H99" s="89" t="s">
        <v>263</v>
      </c>
      <c r="I99" s="86" t="s">
        <v>150</v>
      </c>
      <c r="J99" s="29" t="s">
        <v>151</v>
      </c>
      <c r="K99" s="58">
        <v>44743</v>
      </c>
      <c r="L99" s="113">
        <v>938629.68</v>
      </c>
      <c r="M99" s="57">
        <v>13318</v>
      </c>
      <c r="N99" s="58">
        <v>44743</v>
      </c>
      <c r="O99" s="58">
        <v>45108</v>
      </c>
      <c r="P99" s="29" t="s">
        <v>292</v>
      </c>
      <c r="Q99" s="56" t="s">
        <v>100</v>
      </c>
      <c r="R99" s="56" t="s">
        <v>100</v>
      </c>
      <c r="S99" s="56" t="s">
        <v>100</v>
      </c>
      <c r="T99" s="29" t="s">
        <v>154</v>
      </c>
      <c r="U99" s="10" t="s">
        <v>100</v>
      </c>
      <c r="V99" s="10" t="s">
        <v>100</v>
      </c>
      <c r="W99" s="10" t="s">
        <v>100</v>
      </c>
      <c r="X99" s="10" t="s">
        <v>100</v>
      </c>
      <c r="Y99" s="10" t="s">
        <v>100</v>
      </c>
      <c r="Z99" s="10" t="s">
        <v>100</v>
      </c>
      <c r="AA99" s="10" t="s">
        <v>100</v>
      </c>
      <c r="AB99" s="10" t="s">
        <v>100</v>
      </c>
      <c r="AC99" s="121">
        <v>0</v>
      </c>
      <c r="AD99" s="121">
        <v>0</v>
      </c>
      <c r="AE99" s="10" t="s">
        <v>100</v>
      </c>
      <c r="AF99" s="10" t="s">
        <v>100</v>
      </c>
      <c r="AG99" s="121">
        <v>0</v>
      </c>
      <c r="AH99" s="128">
        <f t="shared" si="1"/>
        <v>938629.68</v>
      </c>
      <c r="AI99" s="124">
        <v>0</v>
      </c>
      <c r="AJ99" s="122">
        <v>0</v>
      </c>
      <c r="AK99" s="138">
        <f>AI100+AI101</f>
        <v>1426827.16</v>
      </c>
      <c r="AL99" s="29" t="s">
        <v>214</v>
      </c>
      <c r="AM99" s="54">
        <v>13157</v>
      </c>
      <c r="AN99" s="29" t="s">
        <v>264</v>
      </c>
      <c r="AO99" s="54">
        <v>13157</v>
      </c>
      <c r="AP99" s="29" t="s">
        <v>100</v>
      </c>
      <c r="AQ99" s="29" t="s">
        <v>100</v>
      </c>
      <c r="AR99" s="29" t="s">
        <v>100</v>
      </c>
      <c r="AS99" s="29" t="s">
        <v>100</v>
      </c>
      <c r="AT99" s="29" t="s">
        <v>100</v>
      </c>
      <c r="AU99" s="29" t="s">
        <v>100</v>
      </c>
      <c r="AV99" s="29" t="s">
        <v>100</v>
      </c>
      <c r="AW99" s="29" t="s">
        <v>100</v>
      </c>
      <c r="AX99" s="29" t="s">
        <v>100</v>
      </c>
      <c r="AY99" s="29" t="s">
        <v>100</v>
      </c>
      <c r="AZ99" s="29" t="s">
        <v>100</v>
      </c>
      <c r="BA99" s="29" t="s">
        <v>100</v>
      </c>
      <c r="BB99" s="29" t="s">
        <v>100</v>
      </c>
      <c r="BC99" s="29" t="s">
        <v>100</v>
      </c>
      <c r="BD99" s="29" t="s">
        <v>100</v>
      </c>
      <c r="BE99" s="29" t="s">
        <v>100</v>
      </c>
      <c r="BF99" s="29" t="s">
        <v>100</v>
      </c>
      <c r="BG99" s="29" t="s">
        <v>100</v>
      </c>
    </row>
    <row r="100" spans="1:59" x14ac:dyDescent="0.25">
      <c r="A100" s="28"/>
      <c r="B100" s="29"/>
      <c r="C100" s="29"/>
      <c r="D100" s="29"/>
      <c r="E100" s="29"/>
      <c r="F100" s="82"/>
      <c r="G100" s="57"/>
      <c r="H100" s="89"/>
      <c r="I100" s="86"/>
      <c r="J100" s="29"/>
      <c r="K100" s="58"/>
      <c r="L100" s="113"/>
      <c r="M100" s="57"/>
      <c r="N100" s="58"/>
      <c r="O100" s="58"/>
      <c r="P100" s="29"/>
      <c r="Q100" s="56"/>
      <c r="R100" s="56"/>
      <c r="S100" s="56"/>
      <c r="T100" s="29"/>
      <c r="U100" s="10" t="s">
        <v>101</v>
      </c>
      <c r="V100" s="10">
        <v>44868</v>
      </c>
      <c r="W100" s="12" t="s">
        <v>265</v>
      </c>
      <c r="X100" s="10" t="s">
        <v>248</v>
      </c>
      <c r="Y100" s="11">
        <v>44868</v>
      </c>
      <c r="Z100" s="10">
        <v>45108</v>
      </c>
      <c r="AA100" s="14" t="s">
        <v>100</v>
      </c>
      <c r="AB100" s="14" t="s">
        <v>100</v>
      </c>
      <c r="AC100" s="123">
        <v>283196.15999999997</v>
      </c>
      <c r="AD100" s="123">
        <v>0</v>
      </c>
      <c r="AE100" s="14" t="s">
        <v>100</v>
      </c>
      <c r="AF100" s="19" t="s">
        <v>100</v>
      </c>
      <c r="AG100" s="123">
        <v>0</v>
      </c>
      <c r="AH100" s="128">
        <f t="shared" si="1"/>
        <v>283196.15999999997</v>
      </c>
      <c r="AI100" s="124">
        <v>480991.68</v>
      </c>
      <c r="AJ100" s="122">
        <v>0</v>
      </c>
      <c r="AK100" s="138"/>
      <c r="AL100" s="29"/>
      <c r="AM100" s="54"/>
      <c r="AN100" s="29"/>
      <c r="AO100" s="54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1:59" x14ac:dyDescent="0.25">
      <c r="A101" s="28"/>
      <c r="B101" s="29"/>
      <c r="C101" s="29"/>
      <c r="D101" s="29"/>
      <c r="E101" s="29"/>
      <c r="F101" s="82"/>
      <c r="G101" s="57"/>
      <c r="H101" s="89"/>
      <c r="I101" s="86"/>
      <c r="J101" s="29"/>
      <c r="K101" s="58"/>
      <c r="L101" s="113"/>
      <c r="M101" s="57"/>
      <c r="N101" s="58"/>
      <c r="O101" s="58"/>
      <c r="P101" s="29"/>
      <c r="Q101" s="56"/>
      <c r="R101" s="56"/>
      <c r="S101" s="56"/>
      <c r="T101" s="29"/>
      <c r="U101" s="10" t="s">
        <v>103</v>
      </c>
      <c r="V101" s="10">
        <v>45098</v>
      </c>
      <c r="W101" s="8" t="s">
        <v>412</v>
      </c>
      <c r="X101" s="10" t="s">
        <v>334</v>
      </c>
      <c r="Y101" s="10">
        <v>45109</v>
      </c>
      <c r="Z101" s="10">
        <v>45474</v>
      </c>
      <c r="AA101" s="60" t="s">
        <v>100</v>
      </c>
      <c r="AB101" s="10" t="s">
        <v>100</v>
      </c>
      <c r="AC101" s="123">
        <v>0</v>
      </c>
      <c r="AD101" s="121">
        <v>0</v>
      </c>
      <c r="AE101" s="14" t="s">
        <v>100</v>
      </c>
      <c r="AF101" s="19" t="s">
        <v>100</v>
      </c>
      <c r="AG101" s="123">
        <v>0</v>
      </c>
      <c r="AH101" s="128">
        <f t="shared" si="1"/>
        <v>0</v>
      </c>
      <c r="AI101" s="124">
        <v>945835.48</v>
      </c>
      <c r="AJ101" s="122">
        <v>0</v>
      </c>
      <c r="AK101" s="138"/>
      <c r="AL101" s="29"/>
      <c r="AM101" s="54"/>
      <c r="AN101" s="29"/>
      <c r="AO101" s="54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</row>
    <row r="102" spans="1:59" x14ac:dyDescent="0.25">
      <c r="A102" s="28"/>
      <c r="B102" s="29"/>
      <c r="C102" s="29"/>
      <c r="D102" s="29"/>
      <c r="E102" s="29"/>
      <c r="F102" s="82"/>
      <c r="G102" s="57"/>
      <c r="H102" s="89"/>
      <c r="I102" s="86"/>
      <c r="J102" s="29"/>
      <c r="K102" s="58"/>
      <c r="L102" s="113"/>
      <c r="M102" s="57"/>
      <c r="N102" s="58"/>
      <c r="O102" s="58"/>
      <c r="P102" s="29"/>
      <c r="Q102" s="56"/>
      <c r="R102" s="56"/>
      <c r="S102" s="56"/>
      <c r="T102" s="29"/>
      <c r="U102" s="10"/>
      <c r="V102" s="10"/>
      <c r="W102" s="12"/>
      <c r="X102" s="10"/>
      <c r="Y102" s="11"/>
      <c r="Z102" s="10"/>
      <c r="AA102" s="14"/>
      <c r="AB102" s="14"/>
      <c r="AC102" s="123"/>
      <c r="AD102" s="123"/>
      <c r="AE102" s="14"/>
      <c r="AF102" s="19"/>
      <c r="AG102" s="123"/>
      <c r="AH102" s="128">
        <f t="shared" si="1"/>
        <v>0</v>
      </c>
      <c r="AI102" s="124"/>
      <c r="AJ102" s="122"/>
      <c r="AK102" s="138"/>
      <c r="AL102" s="29"/>
      <c r="AM102" s="54"/>
      <c r="AN102" s="29"/>
      <c r="AO102" s="54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</row>
    <row r="103" spans="1:59" x14ac:dyDescent="0.25">
      <c r="A103" s="28"/>
      <c r="B103" s="29"/>
      <c r="C103" s="29"/>
      <c r="D103" s="29"/>
      <c r="E103" s="29"/>
      <c r="F103" s="82"/>
      <c r="G103" s="57"/>
      <c r="H103" s="89"/>
      <c r="I103" s="86"/>
      <c r="J103" s="29"/>
      <c r="K103" s="58"/>
      <c r="L103" s="113"/>
      <c r="M103" s="57"/>
      <c r="N103" s="58"/>
      <c r="O103" s="58"/>
      <c r="P103" s="29"/>
      <c r="Q103" s="56"/>
      <c r="R103" s="56"/>
      <c r="S103" s="56"/>
      <c r="T103" s="29"/>
      <c r="U103" s="10"/>
      <c r="V103" s="10"/>
      <c r="W103" s="12"/>
      <c r="X103" s="10"/>
      <c r="Y103" s="11"/>
      <c r="Z103" s="10"/>
      <c r="AA103" s="14"/>
      <c r="AB103" s="14"/>
      <c r="AC103" s="123"/>
      <c r="AD103" s="123"/>
      <c r="AE103" s="14"/>
      <c r="AF103" s="19"/>
      <c r="AG103" s="123"/>
      <c r="AH103" s="128">
        <f t="shared" si="1"/>
        <v>0</v>
      </c>
      <c r="AI103" s="124"/>
      <c r="AJ103" s="122"/>
      <c r="AK103" s="138"/>
      <c r="AL103" s="29"/>
      <c r="AM103" s="54"/>
      <c r="AN103" s="29"/>
      <c r="AO103" s="54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</row>
    <row r="104" spans="1:59" x14ac:dyDescent="0.25">
      <c r="A104" s="28"/>
      <c r="B104" s="29"/>
      <c r="C104" s="29"/>
      <c r="D104" s="29"/>
      <c r="E104" s="29"/>
      <c r="F104" s="82"/>
      <c r="G104" s="57"/>
      <c r="H104" s="89"/>
      <c r="I104" s="86"/>
      <c r="J104" s="29"/>
      <c r="K104" s="58"/>
      <c r="L104" s="113"/>
      <c r="M104" s="57"/>
      <c r="N104" s="58"/>
      <c r="O104" s="58"/>
      <c r="P104" s="29"/>
      <c r="Q104" s="56"/>
      <c r="R104" s="56"/>
      <c r="S104" s="56"/>
      <c r="T104" s="29"/>
      <c r="U104" s="10"/>
      <c r="V104" s="10"/>
      <c r="W104" s="8"/>
      <c r="X104" s="10"/>
      <c r="Y104" s="10"/>
      <c r="Z104" s="10"/>
      <c r="AA104" s="60"/>
      <c r="AB104" s="10"/>
      <c r="AC104" s="123"/>
      <c r="AD104" s="121"/>
      <c r="AE104" s="10"/>
      <c r="AF104" s="10"/>
      <c r="AG104" s="121"/>
      <c r="AH104" s="128">
        <f t="shared" si="1"/>
        <v>0</v>
      </c>
      <c r="AI104" s="124"/>
      <c r="AJ104" s="122"/>
      <c r="AK104" s="138"/>
      <c r="AL104" s="29"/>
      <c r="AM104" s="54"/>
      <c r="AN104" s="29"/>
      <c r="AO104" s="54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</row>
    <row r="105" spans="1:59" x14ac:dyDescent="0.25">
      <c r="A105" s="28">
        <v>10</v>
      </c>
      <c r="B105" s="29" t="s">
        <v>430</v>
      </c>
      <c r="C105" s="29" t="s">
        <v>191</v>
      </c>
      <c r="D105" s="29" t="s">
        <v>133</v>
      </c>
      <c r="E105" s="29" t="s">
        <v>99</v>
      </c>
      <c r="F105" s="82" t="s">
        <v>130</v>
      </c>
      <c r="G105" s="57">
        <v>12486</v>
      </c>
      <c r="H105" s="89" t="s">
        <v>128</v>
      </c>
      <c r="I105" s="86" t="s">
        <v>131</v>
      </c>
      <c r="J105" s="29" t="s">
        <v>132</v>
      </c>
      <c r="K105" s="58">
        <v>43525</v>
      </c>
      <c r="L105" s="113">
        <v>268147.20000000001</v>
      </c>
      <c r="M105" s="57">
        <v>12505</v>
      </c>
      <c r="N105" s="58">
        <v>43525</v>
      </c>
      <c r="O105" s="58">
        <v>43891</v>
      </c>
      <c r="P105" s="29" t="s">
        <v>293</v>
      </c>
      <c r="Q105" s="56" t="s">
        <v>100</v>
      </c>
      <c r="R105" s="56" t="s">
        <v>100</v>
      </c>
      <c r="S105" s="56" t="s">
        <v>100</v>
      </c>
      <c r="T105" s="29" t="s">
        <v>98</v>
      </c>
      <c r="U105" s="10" t="s">
        <v>100</v>
      </c>
      <c r="V105" s="10" t="s">
        <v>100</v>
      </c>
      <c r="W105" s="14" t="s">
        <v>100</v>
      </c>
      <c r="X105" s="10" t="s">
        <v>100</v>
      </c>
      <c r="Y105" s="14" t="s">
        <v>100</v>
      </c>
      <c r="Z105" s="10" t="s">
        <v>100</v>
      </c>
      <c r="AA105" s="14" t="s">
        <v>100</v>
      </c>
      <c r="AB105" s="14" t="s">
        <v>100</v>
      </c>
      <c r="AC105" s="123">
        <v>0</v>
      </c>
      <c r="AD105" s="123">
        <v>0</v>
      </c>
      <c r="AE105" s="14" t="s">
        <v>100</v>
      </c>
      <c r="AF105" s="19" t="s">
        <v>100</v>
      </c>
      <c r="AG105" s="123">
        <v>0</v>
      </c>
      <c r="AH105" s="128">
        <f t="shared" si="1"/>
        <v>268147.20000000001</v>
      </c>
      <c r="AI105" s="122">
        <f>136022.9+23209.08</f>
        <v>159231.97999999998</v>
      </c>
      <c r="AJ105" s="122">
        <v>0</v>
      </c>
      <c r="AK105" s="138">
        <f>AI105+AI106+AI107+AI108+AI110</f>
        <v>1119402.27</v>
      </c>
      <c r="AL105" s="61" t="s">
        <v>127</v>
      </c>
      <c r="AM105" s="61" t="s">
        <v>163</v>
      </c>
      <c r="AN105" s="61" t="s">
        <v>164</v>
      </c>
      <c r="AO105" s="61" t="s">
        <v>100</v>
      </c>
      <c r="AP105" s="61" t="s">
        <v>100</v>
      </c>
      <c r="AQ105" s="61" t="s">
        <v>100</v>
      </c>
      <c r="AR105" s="61" t="s">
        <v>100</v>
      </c>
      <c r="AS105" s="61" t="s">
        <v>100</v>
      </c>
      <c r="AT105" s="61" t="s">
        <v>100</v>
      </c>
      <c r="AU105" s="61" t="s">
        <v>100</v>
      </c>
      <c r="AV105" s="61" t="s">
        <v>100</v>
      </c>
      <c r="AW105" s="61" t="s">
        <v>100</v>
      </c>
      <c r="AX105" s="61" t="s">
        <v>100</v>
      </c>
      <c r="AY105" s="61" t="s">
        <v>100</v>
      </c>
      <c r="AZ105" s="61" t="s">
        <v>100</v>
      </c>
      <c r="BA105" s="61" t="s">
        <v>100</v>
      </c>
      <c r="BB105" s="61" t="s">
        <v>100</v>
      </c>
      <c r="BC105" s="61" t="s">
        <v>100</v>
      </c>
      <c r="BD105" s="61" t="s">
        <v>100</v>
      </c>
      <c r="BE105" s="61" t="s">
        <v>100</v>
      </c>
      <c r="BF105" s="61" t="s">
        <v>100</v>
      </c>
      <c r="BG105" s="61" t="s">
        <v>100</v>
      </c>
    </row>
    <row r="106" spans="1:59" x14ac:dyDescent="0.25">
      <c r="A106" s="28"/>
      <c r="B106" s="29"/>
      <c r="C106" s="29"/>
      <c r="D106" s="29"/>
      <c r="E106" s="29"/>
      <c r="F106" s="82"/>
      <c r="G106" s="57"/>
      <c r="H106" s="89"/>
      <c r="I106" s="86"/>
      <c r="J106" s="29"/>
      <c r="K106" s="58"/>
      <c r="L106" s="113"/>
      <c r="M106" s="57"/>
      <c r="N106" s="58"/>
      <c r="O106" s="58"/>
      <c r="P106" s="29"/>
      <c r="Q106" s="56"/>
      <c r="R106" s="56"/>
      <c r="S106" s="56"/>
      <c r="T106" s="29"/>
      <c r="U106" s="10" t="s">
        <v>101</v>
      </c>
      <c r="V106" s="10">
        <v>43888</v>
      </c>
      <c r="W106" s="12">
        <v>12749</v>
      </c>
      <c r="X106" s="10" t="s">
        <v>165</v>
      </c>
      <c r="Y106" s="11">
        <v>43892</v>
      </c>
      <c r="Z106" s="10">
        <v>44257</v>
      </c>
      <c r="AA106" s="14" t="s">
        <v>100</v>
      </c>
      <c r="AB106" s="14" t="s">
        <v>100</v>
      </c>
      <c r="AC106" s="123">
        <v>0</v>
      </c>
      <c r="AD106" s="123">
        <v>0</v>
      </c>
      <c r="AE106" s="14" t="s">
        <v>100</v>
      </c>
      <c r="AF106" s="19" t="s">
        <v>100</v>
      </c>
      <c r="AG106" s="123">
        <v>0</v>
      </c>
      <c r="AH106" s="128">
        <f t="shared" si="1"/>
        <v>0</v>
      </c>
      <c r="AI106" s="122">
        <v>125879.96</v>
      </c>
      <c r="AJ106" s="122">
        <v>0</v>
      </c>
      <c r="AK106" s="138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</row>
    <row r="107" spans="1:59" x14ac:dyDescent="0.25">
      <c r="A107" s="28"/>
      <c r="B107" s="29"/>
      <c r="C107" s="29"/>
      <c r="D107" s="29"/>
      <c r="E107" s="29"/>
      <c r="F107" s="82"/>
      <c r="G107" s="57"/>
      <c r="H107" s="89"/>
      <c r="I107" s="86"/>
      <c r="J107" s="29"/>
      <c r="K107" s="58"/>
      <c r="L107" s="113"/>
      <c r="M107" s="57"/>
      <c r="N107" s="58"/>
      <c r="O107" s="58"/>
      <c r="P107" s="29"/>
      <c r="Q107" s="56"/>
      <c r="R107" s="56"/>
      <c r="S107" s="56"/>
      <c r="T107" s="29"/>
      <c r="U107" s="10" t="s">
        <v>103</v>
      </c>
      <c r="V107" s="10">
        <v>44251</v>
      </c>
      <c r="W107" s="12">
        <v>12990</v>
      </c>
      <c r="X107" s="10" t="s">
        <v>190</v>
      </c>
      <c r="Y107" s="11">
        <v>44258</v>
      </c>
      <c r="Z107" s="10">
        <v>44622</v>
      </c>
      <c r="AA107" s="22" t="s">
        <v>100</v>
      </c>
      <c r="AB107" s="14" t="s">
        <v>100</v>
      </c>
      <c r="AC107" s="123">
        <v>0</v>
      </c>
      <c r="AD107" s="123">
        <v>0</v>
      </c>
      <c r="AE107" s="14" t="s">
        <v>100</v>
      </c>
      <c r="AF107" s="19" t="s">
        <v>100</v>
      </c>
      <c r="AG107" s="123">
        <v>0</v>
      </c>
      <c r="AH107" s="128">
        <f t="shared" si="1"/>
        <v>0</v>
      </c>
      <c r="AI107" s="122">
        <f>17220.09+198401.81</f>
        <v>215621.9</v>
      </c>
      <c r="AJ107" s="122">
        <v>0</v>
      </c>
      <c r="AK107" s="138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</row>
    <row r="108" spans="1:59" x14ac:dyDescent="0.25">
      <c r="A108" s="28"/>
      <c r="B108" s="29"/>
      <c r="C108" s="29"/>
      <c r="D108" s="29"/>
      <c r="E108" s="29"/>
      <c r="F108" s="82"/>
      <c r="G108" s="57"/>
      <c r="H108" s="89"/>
      <c r="I108" s="86"/>
      <c r="J108" s="29"/>
      <c r="K108" s="58"/>
      <c r="L108" s="113"/>
      <c r="M108" s="57"/>
      <c r="N108" s="58"/>
      <c r="O108" s="58"/>
      <c r="P108" s="29"/>
      <c r="Q108" s="56"/>
      <c r="R108" s="56"/>
      <c r="S108" s="56"/>
      <c r="T108" s="29"/>
      <c r="U108" s="10" t="s">
        <v>104</v>
      </c>
      <c r="V108" s="10">
        <v>44614</v>
      </c>
      <c r="W108" s="12">
        <v>13231</v>
      </c>
      <c r="X108" s="10" t="s">
        <v>315</v>
      </c>
      <c r="Y108" s="11">
        <v>44623</v>
      </c>
      <c r="Z108" s="10">
        <v>44987</v>
      </c>
      <c r="AA108" s="22" t="s">
        <v>100</v>
      </c>
      <c r="AB108" s="14" t="s">
        <v>100</v>
      </c>
      <c r="AC108" s="123">
        <v>0</v>
      </c>
      <c r="AD108" s="123">
        <v>0</v>
      </c>
      <c r="AE108" s="14" t="s">
        <v>100</v>
      </c>
      <c r="AF108" s="19" t="s">
        <v>100</v>
      </c>
      <c r="AG108" s="123">
        <v>0</v>
      </c>
      <c r="AH108" s="128">
        <f t="shared" si="1"/>
        <v>0</v>
      </c>
      <c r="AI108" s="122">
        <f>23517.7+288510.9</f>
        <v>312028.60000000003</v>
      </c>
      <c r="AJ108" s="122">
        <v>0</v>
      </c>
      <c r="AK108" s="138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</row>
    <row r="109" spans="1:59" x14ac:dyDescent="0.25">
      <c r="A109" s="28"/>
      <c r="B109" s="29"/>
      <c r="C109" s="29"/>
      <c r="D109" s="29"/>
      <c r="E109" s="29"/>
      <c r="F109" s="82"/>
      <c r="G109" s="57"/>
      <c r="H109" s="89"/>
      <c r="I109" s="86"/>
      <c r="J109" s="29"/>
      <c r="K109" s="58"/>
      <c r="L109" s="113"/>
      <c r="M109" s="57"/>
      <c r="N109" s="58"/>
      <c r="O109" s="58"/>
      <c r="P109" s="29"/>
      <c r="Q109" s="56"/>
      <c r="R109" s="56"/>
      <c r="S109" s="56"/>
      <c r="T109" s="29"/>
      <c r="U109" s="10" t="s">
        <v>105</v>
      </c>
      <c r="V109" s="10">
        <v>44859</v>
      </c>
      <c r="W109" s="12">
        <v>13399</v>
      </c>
      <c r="X109" s="10" t="s">
        <v>315</v>
      </c>
      <c r="Y109" s="11">
        <v>44623</v>
      </c>
      <c r="Z109" s="10">
        <v>44987</v>
      </c>
      <c r="AA109" s="22" t="s">
        <v>100</v>
      </c>
      <c r="AB109" s="14" t="s">
        <v>100</v>
      </c>
      <c r="AC109" s="123">
        <v>0</v>
      </c>
      <c r="AD109" s="123">
        <v>0</v>
      </c>
      <c r="AE109" s="14" t="s">
        <v>100</v>
      </c>
      <c r="AF109" s="19" t="s">
        <v>100</v>
      </c>
      <c r="AG109" s="123">
        <v>0</v>
      </c>
      <c r="AH109" s="128">
        <f t="shared" si="1"/>
        <v>0</v>
      </c>
      <c r="AI109" s="122">
        <v>0</v>
      </c>
      <c r="AJ109" s="122">
        <v>0</v>
      </c>
      <c r="AK109" s="138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</row>
    <row r="110" spans="1:59" x14ac:dyDescent="0.25">
      <c r="A110" s="28"/>
      <c r="B110" s="29"/>
      <c r="C110" s="29"/>
      <c r="D110" s="29"/>
      <c r="E110" s="29"/>
      <c r="F110" s="82"/>
      <c r="G110" s="57"/>
      <c r="H110" s="89"/>
      <c r="I110" s="86"/>
      <c r="J110" s="29"/>
      <c r="K110" s="58"/>
      <c r="L110" s="113"/>
      <c r="M110" s="57"/>
      <c r="N110" s="58"/>
      <c r="O110" s="58"/>
      <c r="P110" s="29"/>
      <c r="Q110" s="56"/>
      <c r="R110" s="56"/>
      <c r="S110" s="56"/>
      <c r="T110" s="29"/>
      <c r="U110" s="10" t="s">
        <v>192</v>
      </c>
      <c r="V110" s="10">
        <v>44985</v>
      </c>
      <c r="W110" s="12">
        <v>13485</v>
      </c>
      <c r="X110" s="10" t="s">
        <v>322</v>
      </c>
      <c r="Y110" s="11">
        <v>44988</v>
      </c>
      <c r="Z110" s="10">
        <v>45353</v>
      </c>
      <c r="AA110" s="22" t="s">
        <v>100</v>
      </c>
      <c r="AB110" s="14" t="s">
        <v>100</v>
      </c>
      <c r="AC110" s="123">
        <v>0</v>
      </c>
      <c r="AD110" s="123">
        <v>0</v>
      </c>
      <c r="AE110" s="14" t="s">
        <v>100</v>
      </c>
      <c r="AF110" s="19" t="s">
        <v>100</v>
      </c>
      <c r="AG110" s="123">
        <v>0</v>
      </c>
      <c r="AH110" s="128">
        <f t="shared" si="1"/>
        <v>0</v>
      </c>
      <c r="AI110" s="122">
        <v>306639.83</v>
      </c>
      <c r="AJ110" s="122">
        <v>0</v>
      </c>
      <c r="AK110" s="138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</row>
    <row r="111" spans="1:59" x14ac:dyDescent="0.25">
      <c r="A111" s="28"/>
      <c r="B111" s="29"/>
      <c r="C111" s="29"/>
      <c r="D111" s="29"/>
      <c r="E111" s="29"/>
      <c r="F111" s="82"/>
      <c r="G111" s="57"/>
      <c r="H111" s="89"/>
      <c r="I111" s="86"/>
      <c r="J111" s="29"/>
      <c r="K111" s="58"/>
      <c r="L111" s="113"/>
      <c r="M111" s="57"/>
      <c r="N111" s="58"/>
      <c r="O111" s="58"/>
      <c r="P111" s="29"/>
      <c r="Q111" s="56"/>
      <c r="R111" s="56"/>
      <c r="S111" s="56"/>
      <c r="T111" s="29"/>
      <c r="U111" s="10"/>
      <c r="V111" s="10"/>
      <c r="W111" s="12"/>
      <c r="X111" s="10"/>
      <c r="Y111" s="11"/>
      <c r="Z111" s="10"/>
      <c r="AA111" s="22"/>
      <c r="AB111" s="14"/>
      <c r="AC111" s="123"/>
      <c r="AD111" s="123"/>
      <c r="AE111" s="14"/>
      <c r="AF111" s="19"/>
      <c r="AG111" s="123"/>
      <c r="AH111" s="128">
        <f t="shared" si="1"/>
        <v>0</v>
      </c>
      <c r="AI111" s="122"/>
      <c r="AJ111" s="122"/>
      <c r="AK111" s="138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</row>
    <row r="112" spans="1:59" x14ac:dyDescent="0.25">
      <c r="A112" s="28"/>
      <c r="B112" s="29"/>
      <c r="C112" s="29"/>
      <c r="D112" s="29"/>
      <c r="E112" s="29"/>
      <c r="F112" s="82"/>
      <c r="G112" s="57"/>
      <c r="H112" s="89"/>
      <c r="I112" s="86"/>
      <c r="J112" s="29"/>
      <c r="K112" s="58"/>
      <c r="L112" s="113"/>
      <c r="M112" s="57"/>
      <c r="N112" s="58"/>
      <c r="O112" s="58"/>
      <c r="P112" s="29"/>
      <c r="Q112" s="56"/>
      <c r="R112" s="56"/>
      <c r="S112" s="56"/>
      <c r="T112" s="29"/>
      <c r="U112" s="10"/>
      <c r="V112" s="10"/>
      <c r="W112" s="12"/>
      <c r="X112" s="10"/>
      <c r="Y112" s="11"/>
      <c r="Z112" s="10"/>
      <c r="AA112" s="22"/>
      <c r="AB112" s="14"/>
      <c r="AC112" s="123"/>
      <c r="AD112" s="123"/>
      <c r="AE112" s="14"/>
      <c r="AF112" s="19"/>
      <c r="AG112" s="123"/>
      <c r="AH112" s="128">
        <f t="shared" si="1"/>
        <v>0</v>
      </c>
      <c r="AI112" s="122"/>
      <c r="AJ112" s="122"/>
      <c r="AK112" s="138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</row>
    <row r="113" spans="1:400" x14ac:dyDescent="0.25">
      <c r="A113" s="28"/>
      <c r="B113" s="29"/>
      <c r="C113" s="29"/>
      <c r="D113" s="29"/>
      <c r="E113" s="29"/>
      <c r="F113" s="82"/>
      <c r="G113" s="57"/>
      <c r="H113" s="89"/>
      <c r="I113" s="86"/>
      <c r="J113" s="29"/>
      <c r="K113" s="58"/>
      <c r="L113" s="113"/>
      <c r="M113" s="57"/>
      <c r="N113" s="58"/>
      <c r="O113" s="58"/>
      <c r="P113" s="29"/>
      <c r="Q113" s="56"/>
      <c r="R113" s="56"/>
      <c r="S113" s="56"/>
      <c r="T113" s="29"/>
      <c r="U113" s="10"/>
      <c r="V113" s="10"/>
      <c r="W113" s="12"/>
      <c r="X113" s="10"/>
      <c r="Y113" s="11"/>
      <c r="Z113" s="10"/>
      <c r="AA113" s="22"/>
      <c r="AB113" s="14"/>
      <c r="AC113" s="123"/>
      <c r="AD113" s="123"/>
      <c r="AE113" s="14"/>
      <c r="AF113" s="19"/>
      <c r="AG113" s="123"/>
      <c r="AH113" s="128">
        <f t="shared" si="1"/>
        <v>0</v>
      </c>
      <c r="AI113" s="122"/>
      <c r="AJ113" s="122"/>
      <c r="AK113" s="138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</row>
    <row r="114" spans="1:400" x14ac:dyDescent="0.25">
      <c r="A114" s="28">
        <v>11</v>
      </c>
      <c r="B114" s="29" t="s">
        <v>431</v>
      </c>
      <c r="C114" s="29" t="s">
        <v>146</v>
      </c>
      <c r="D114" s="29" t="s">
        <v>97</v>
      </c>
      <c r="E114" s="29" t="s">
        <v>99</v>
      </c>
      <c r="F114" s="82" t="s">
        <v>404</v>
      </c>
      <c r="G114" s="54">
        <v>12711</v>
      </c>
      <c r="H114" s="89" t="s">
        <v>135</v>
      </c>
      <c r="I114" s="86" t="s">
        <v>147</v>
      </c>
      <c r="J114" s="29" t="s">
        <v>148</v>
      </c>
      <c r="K114" s="58">
        <v>43818</v>
      </c>
      <c r="L114" s="113">
        <v>61320</v>
      </c>
      <c r="M114" s="57">
        <v>12711</v>
      </c>
      <c r="N114" s="58">
        <v>44197</v>
      </c>
      <c r="O114" s="58">
        <v>44561</v>
      </c>
      <c r="P114" s="29" t="s">
        <v>294</v>
      </c>
      <c r="Q114" s="56" t="s">
        <v>100</v>
      </c>
      <c r="R114" s="56" t="s">
        <v>100</v>
      </c>
      <c r="S114" s="56" t="s">
        <v>100</v>
      </c>
      <c r="T114" s="29" t="s">
        <v>306</v>
      </c>
      <c r="U114" s="9" t="s">
        <v>100</v>
      </c>
      <c r="V114" s="9" t="s">
        <v>100</v>
      </c>
      <c r="W114" s="9" t="s">
        <v>100</v>
      </c>
      <c r="X114" s="9" t="s">
        <v>100</v>
      </c>
      <c r="Y114" s="9" t="s">
        <v>100</v>
      </c>
      <c r="Z114" s="9" t="s">
        <v>100</v>
      </c>
      <c r="AA114" s="9" t="s">
        <v>100</v>
      </c>
      <c r="AB114" s="9" t="s">
        <v>100</v>
      </c>
      <c r="AC114" s="123">
        <v>0</v>
      </c>
      <c r="AD114" s="123">
        <v>0</v>
      </c>
      <c r="AE114" s="14" t="s">
        <v>100</v>
      </c>
      <c r="AF114" s="14" t="s">
        <v>100</v>
      </c>
      <c r="AG114" s="123">
        <v>0</v>
      </c>
      <c r="AH114" s="128">
        <f t="shared" si="1"/>
        <v>61320</v>
      </c>
      <c r="AI114" s="122">
        <v>56210</v>
      </c>
      <c r="AJ114" s="122">
        <v>0</v>
      </c>
      <c r="AK114" s="138">
        <f>AI114+AI116+AI118</f>
        <v>189581</v>
      </c>
      <c r="AL114" s="61" t="s">
        <v>100</v>
      </c>
      <c r="AM114" s="61" t="s">
        <v>100</v>
      </c>
      <c r="AN114" s="61" t="s">
        <v>100</v>
      </c>
      <c r="AO114" s="61" t="s">
        <v>100</v>
      </c>
      <c r="AP114" s="61" t="s">
        <v>100</v>
      </c>
      <c r="AQ114" s="61" t="s">
        <v>100</v>
      </c>
      <c r="AR114" s="61" t="s">
        <v>100</v>
      </c>
      <c r="AS114" s="61" t="s">
        <v>100</v>
      </c>
      <c r="AT114" s="61" t="s">
        <v>100</v>
      </c>
      <c r="AU114" s="61" t="s">
        <v>100</v>
      </c>
      <c r="AV114" s="61" t="s">
        <v>100</v>
      </c>
      <c r="AW114" s="61" t="s">
        <v>100</v>
      </c>
      <c r="AX114" s="61" t="s">
        <v>100</v>
      </c>
      <c r="AY114" s="61" t="s">
        <v>100</v>
      </c>
      <c r="AZ114" s="61" t="s">
        <v>100</v>
      </c>
      <c r="BA114" s="61" t="s">
        <v>100</v>
      </c>
      <c r="BB114" s="61" t="s">
        <v>100</v>
      </c>
      <c r="BC114" s="61" t="s">
        <v>100</v>
      </c>
      <c r="BD114" s="61" t="s">
        <v>100</v>
      </c>
      <c r="BE114" s="61" t="s">
        <v>100</v>
      </c>
      <c r="BF114" s="61" t="s">
        <v>100</v>
      </c>
      <c r="BG114" s="29" t="s">
        <v>100</v>
      </c>
    </row>
    <row r="115" spans="1:400" x14ac:dyDescent="0.25">
      <c r="A115" s="28"/>
      <c r="B115" s="29"/>
      <c r="C115" s="29"/>
      <c r="D115" s="29"/>
      <c r="E115" s="29"/>
      <c r="F115" s="82"/>
      <c r="G115" s="54"/>
      <c r="H115" s="89"/>
      <c r="I115" s="86"/>
      <c r="J115" s="29"/>
      <c r="K115" s="58"/>
      <c r="L115" s="113"/>
      <c r="M115" s="57"/>
      <c r="N115" s="58"/>
      <c r="O115" s="58"/>
      <c r="P115" s="29"/>
      <c r="Q115" s="56"/>
      <c r="R115" s="56"/>
      <c r="S115" s="56"/>
      <c r="T115" s="29"/>
      <c r="U115" s="10" t="s">
        <v>101</v>
      </c>
      <c r="V115" s="10">
        <v>44172</v>
      </c>
      <c r="W115" s="12">
        <v>12943</v>
      </c>
      <c r="X115" s="10" t="s">
        <v>200</v>
      </c>
      <c r="Y115" s="11">
        <v>44197</v>
      </c>
      <c r="Z115" s="10">
        <v>44561</v>
      </c>
      <c r="AA115" s="14" t="s">
        <v>100</v>
      </c>
      <c r="AB115" s="14" t="s">
        <v>100</v>
      </c>
      <c r="AC115" s="123">
        <v>0</v>
      </c>
      <c r="AD115" s="123">
        <v>0</v>
      </c>
      <c r="AE115" s="14" t="s">
        <v>100</v>
      </c>
      <c r="AF115" s="14" t="s">
        <v>100</v>
      </c>
      <c r="AG115" s="123">
        <v>0</v>
      </c>
      <c r="AH115" s="128">
        <f t="shared" si="1"/>
        <v>0</v>
      </c>
      <c r="AI115" s="122">
        <v>0</v>
      </c>
      <c r="AJ115" s="122">
        <v>0</v>
      </c>
      <c r="AK115" s="138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29"/>
    </row>
    <row r="116" spans="1:400" x14ac:dyDescent="0.25">
      <c r="A116" s="28"/>
      <c r="B116" s="29"/>
      <c r="C116" s="29"/>
      <c r="D116" s="29"/>
      <c r="E116" s="29"/>
      <c r="F116" s="82"/>
      <c r="G116" s="54"/>
      <c r="H116" s="89"/>
      <c r="I116" s="86"/>
      <c r="J116" s="29"/>
      <c r="K116" s="58"/>
      <c r="L116" s="113"/>
      <c r="M116" s="57"/>
      <c r="N116" s="58"/>
      <c r="O116" s="58"/>
      <c r="P116" s="29"/>
      <c r="Q116" s="56"/>
      <c r="R116" s="56"/>
      <c r="S116" s="56"/>
      <c r="T116" s="29"/>
      <c r="U116" s="10" t="s">
        <v>103</v>
      </c>
      <c r="V116" s="10">
        <v>44536</v>
      </c>
      <c r="W116" s="12">
        <v>13187</v>
      </c>
      <c r="X116" s="10" t="s">
        <v>223</v>
      </c>
      <c r="Y116" s="11">
        <v>44562</v>
      </c>
      <c r="Z116" s="10">
        <v>44926</v>
      </c>
      <c r="AA116" s="14" t="s">
        <v>100</v>
      </c>
      <c r="AB116" s="14" t="s">
        <v>100</v>
      </c>
      <c r="AC116" s="123">
        <v>0</v>
      </c>
      <c r="AD116" s="123">
        <v>0</v>
      </c>
      <c r="AE116" s="14" t="s">
        <v>100</v>
      </c>
      <c r="AF116" s="14" t="s">
        <v>100</v>
      </c>
      <c r="AG116" s="123">
        <v>0</v>
      </c>
      <c r="AH116" s="128">
        <f t="shared" si="1"/>
        <v>0</v>
      </c>
      <c r="AI116" s="122">
        <v>61320</v>
      </c>
      <c r="AJ116" s="122">
        <v>0</v>
      </c>
      <c r="AK116" s="138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29"/>
    </row>
    <row r="117" spans="1:400" x14ac:dyDescent="0.25">
      <c r="A117" s="28"/>
      <c r="B117" s="29"/>
      <c r="C117" s="29"/>
      <c r="D117" s="29"/>
      <c r="E117" s="29"/>
      <c r="F117" s="82"/>
      <c r="G117" s="54"/>
      <c r="H117" s="89"/>
      <c r="I117" s="86"/>
      <c r="J117" s="29"/>
      <c r="K117" s="58"/>
      <c r="L117" s="113"/>
      <c r="M117" s="57"/>
      <c r="N117" s="58"/>
      <c r="O117" s="58"/>
      <c r="P117" s="29"/>
      <c r="Q117" s="56"/>
      <c r="R117" s="56"/>
      <c r="S117" s="56"/>
      <c r="T117" s="29"/>
      <c r="U117" s="10" t="s">
        <v>104</v>
      </c>
      <c r="V117" s="10">
        <v>44901</v>
      </c>
      <c r="W117" s="12">
        <v>13427</v>
      </c>
      <c r="X117" s="10" t="s">
        <v>307</v>
      </c>
      <c r="Y117" s="11">
        <v>44927</v>
      </c>
      <c r="Z117" s="10">
        <v>45291</v>
      </c>
      <c r="AA117" s="14" t="s">
        <v>100</v>
      </c>
      <c r="AB117" s="14" t="s">
        <v>100</v>
      </c>
      <c r="AC117" s="123">
        <v>0</v>
      </c>
      <c r="AD117" s="123">
        <v>0</v>
      </c>
      <c r="AE117" s="14" t="s">
        <v>100</v>
      </c>
      <c r="AF117" s="14" t="s">
        <v>100</v>
      </c>
      <c r="AG117" s="123">
        <v>0</v>
      </c>
      <c r="AH117" s="128">
        <f t="shared" si="1"/>
        <v>0</v>
      </c>
      <c r="AI117" s="122">
        <v>0</v>
      </c>
      <c r="AJ117" s="122">
        <v>0</v>
      </c>
      <c r="AK117" s="138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29"/>
    </row>
    <row r="118" spans="1:400" x14ac:dyDescent="0.25">
      <c r="A118" s="28"/>
      <c r="B118" s="29"/>
      <c r="C118" s="29"/>
      <c r="D118" s="29"/>
      <c r="E118" s="29"/>
      <c r="F118" s="82"/>
      <c r="G118" s="54"/>
      <c r="H118" s="89"/>
      <c r="I118" s="86"/>
      <c r="J118" s="29"/>
      <c r="K118" s="58"/>
      <c r="L118" s="113"/>
      <c r="M118" s="57"/>
      <c r="N118" s="58"/>
      <c r="O118" s="58"/>
      <c r="P118" s="29"/>
      <c r="Q118" s="56"/>
      <c r="R118" s="56"/>
      <c r="S118" s="56"/>
      <c r="T118" s="29"/>
      <c r="U118" s="10" t="s">
        <v>105</v>
      </c>
      <c r="V118" s="10">
        <v>45135</v>
      </c>
      <c r="W118" s="12">
        <v>13585</v>
      </c>
      <c r="X118" s="10" t="s">
        <v>308</v>
      </c>
      <c r="Y118" s="11">
        <v>44986</v>
      </c>
      <c r="Z118" s="10">
        <v>45291</v>
      </c>
      <c r="AA118" s="14" t="s">
        <v>100</v>
      </c>
      <c r="AB118" s="14" t="s">
        <v>100</v>
      </c>
      <c r="AC118" s="123">
        <v>0</v>
      </c>
      <c r="AD118" s="123">
        <v>0</v>
      </c>
      <c r="AE118" s="14" t="s">
        <v>100</v>
      </c>
      <c r="AF118" s="14" t="s">
        <v>100</v>
      </c>
      <c r="AG118" s="123">
        <v>0</v>
      </c>
      <c r="AH118" s="128">
        <f t="shared" si="1"/>
        <v>0</v>
      </c>
      <c r="AI118" s="122">
        <v>72051</v>
      </c>
      <c r="AJ118" s="122">
        <v>0</v>
      </c>
      <c r="AK118" s="138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29"/>
    </row>
    <row r="119" spans="1:400" x14ac:dyDescent="0.25">
      <c r="A119" s="28"/>
      <c r="B119" s="29"/>
      <c r="C119" s="29"/>
      <c r="D119" s="29"/>
      <c r="E119" s="29"/>
      <c r="F119" s="82"/>
      <c r="G119" s="54"/>
      <c r="H119" s="89"/>
      <c r="I119" s="86"/>
      <c r="J119" s="29"/>
      <c r="K119" s="58"/>
      <c r="L119" s="113"/>
      <c r="M119" s="57"/>
      <c r="N119" s="58"/>
      <c r="O119" s="58"/>
      <c r="P119" s="29"/>
      <c r="Q119" s="56"/>
      <c r="R119" s="56"/>
      <c r="S119" s="56"/>
      <c r="T119" s="29"/>
      <c r="U119" s="10" t="s">
        <v>192</v>
      </c>
      <c r="V119" s="11">
        <v>45287</v>
      </c>
      <c r="W119" s="12">
        <v>13684</v>
      </c>
      <c r="X119" s="9" t="s">
        <v>193</v>
      </c>
      <c r="Y119" s="23">
        <v>45292</v>
      </c>
      <c r="Z119" s="11">
        <v>45657</v>
      </c>
      <c r="AA119" s="14" t="s">
        <v>100</v>
      </c>
      <c r="AB119" s="14" t="s">
        <v>100</v>
      </c>
      <c r="AC119" s="123">
        <v>0</v>
      </c>
      <c r="AD119" s="123">
        <v>0</v>
      </c>
      <c r="AE119" s="14" t="s">
        <v>100</v>
      </c>
      <c r="AF119" s="14" t="s">
        <v>100</v>
      </c>
      <c r="AG119" s="123">
        <v>0</v>
      </c>
      <c r="AH119" s="128">
        <f t="shared" si="1"/>
        <v>0</v>
      </c>
      <c r="AI119" s="122">
        <v>0</v>
      </c>
      <c r="AJ119" s="122">
        <v>0</v>
      </c>
      <c r="AK119" s="138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29"/>
    </row>
    <row r="120" spans="1:400" x14ac:dyDescent="0.25">
      <c r="A120" s="28"/>
      <c r="B120" s="29"/>
      <c r="C120" s="29"/>
      <c r="D120" s="29"/>
      <c r="E120" s="29"/>
      <c r="F120" s="82"/>
      <c r="G120" s="54"/>
      <c r="H120" s="89"/>
      <c r="I120" s="86"/>
      <c r="J120" s="29"/>
      <c r="K120" s="58"/>
      <c r="L120" s="113"/>
      <c r="M120" s="57"/>
      <c r="N120" s="58"/>
      <c r="O120" s="58"/>
      <c r="P120" s="29"/>
      <c r="Q120" s="56"/>
      <c r="R120" s="56"/>
      <c r="S120" s="56"/>
      <c r="T120" s="29"/>
      <c r="U120" s="10"/>
      <c r="V120" s="10"/>
      <c r="W120" s="12"/>
      <c r="X120" s="10"/>
      <c r="Y120" s="11"/>
      <c r="Z120" s="10"/>
      <c r="AA120" s="14"/>
      <c r="AB120" s="14"/>
      <c r="AC120" s="123"/>
      <c r="AD120" s="123"/>
      <c r="AE120" s="14"/>
      <c r="AF120" s="14"/>
      <c r="AG120" s="123"/>
      <c r="AH120" s="128">
        <f t="shared" si="1"/>
        <v>0</v>
      </c>
      <c r="AI120" s="122"/>
      <c r="AJ120" s="122"/>
      <c r="AK120" s="138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29"/>
    </row>
    <row r="121" spans="1:400" x14ac:dyDescent="0.25">
      <c r="A121" s="28"/>
      <c r="B121" s="29"/>
      <c r="C121" s="29"/>
      <c r="D121" s="29"/>
      <c r="E121" s="29"/>
      <c r="F121" s="82"/>
      <c r="G121" s="54"/>
      <c r="H121" s="89"/>
      <c r="I121" s="86"/>
      <c r="J121" s="29"/>
      <c r="K121" s="58"/>
      <c r="L121" s="113"/>
      <c r="M121" s="57"/>
      <c r="N121" s="58"/>
      <c r="O121" s="58"/>
      <c r="P121" s="29"/>
      <c r="Q121" s="56"/>
      <c r="R121" s="56"/>
      <c r="S121" s="56"/>
      <c r="T121" s="29"/>
      <c r="U121" s="10"/>
      <c r="V121" s="10"/>
      <c r="W121" s="12"/>
      <c r="X121" s="10"/>
      <c r="Y121" s="11"/>
      <c r="Z121" s="10"/>
      <c r="AA121" s="14"/>
      <c r="AB121" s="14"/>
      <c r="AC121" s="123"/>
      <c r="AD121" s="123"/>
      <c r="AE121" s="14"/>
      <c r="AF121" s="14"/>
      <c r="AG121" s="123"/>
      <c r="AH121" s="128">
        <f t="shared" si="1"/>
        <v>0</v>
      </c>
      <c r="AI121" s="122"/>
      <c r="AJ121" s="122"/>
      <c r="AK121" s="138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29"/>
    </row>
    <row r="122" spans="1:400" x14ac:dyDescent="0.25">
      <c r="A122" s="28"/>
      <c r="B122" s="29"/>
      <c r="C122" s="29"/>
      <c r="D122" s="29"/>
      <c r="E122" s="29"/>
      <c r="F122" s="82"/>
      <c r="G122" s="54"/>
      <c r="H122" s="89"/>
      <c r="I122" s="86"/>
      <c r="J122" s="29"/>
      <c r="K122" s="58"/>
      <c r="L122" s="113"/>
      <c r="M122" s="57"/>
      <c r="N122" s="58"/>
      <c r="O122" s="58"/>
      <c r="P122" s="29"/>
      <c r="Q122" s="56"/>
      <c r="R122" s="56"/>
      <c r="S122" s="56"/>
      <c r="T122" s="29"/>
      <c r="U122" s="10"/>
      <c r="V122" s="11"/>
      <c r="W122" s="14"/>
      <c r="X122" s="9"/>
      <c r="Y122" s="23"/>
      <c r="Z122" s="11"/>
      <c r="AA122" s="25"/>
      <c r="AB122" s="25"/>
      <c r="AC122" s="123"/>
      <c r="AD122" s="123"/>
      <c r="AE122" s="25"/>
      <c r="AF122" s="25"/>
      <c r="AG122" s="123"/>
      <c r="AH122" s="128">
        <f t="shared" si="1"/>
        <v>0</v>
      </c>
      <c r="AI122" s="122"/>
      <c r="AJ122" s="122"/>
      <c r="AK122" s="138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29"/>
    </row>
    <row r="123" spans="1:400" s="25" customFormat="1" x14ac:dyDescent="0.25">
      <c r="A123" s="28">
        <v>12</v>
      </c>
      <c r="B123" s="29" t="s">
        <v>432</v>
      </c>
      <c r="C123" s="29" t="s">
        <v>136</v>
      </c>
      <c r="D123" s="29" t="s">
        <v>133</v>
      </c>
      <c r="E123" s="29" t="s">
        <v>99</v>
      </c>
      <c r="F123" s="82" t="s">
        <v>405</v>
      </c>
      <c r="G123" s="57">
        <v>12437</v>
      </c>
      <c r="H123" s="89" t="s">
        <v>134</v>
      </c>
      <c r="I123" s="86" t="s">
        <v>139</v>
      </c>
      <c r="J123" s="29" t="s">
        <v>140</v>
      </c>
      <c r="K123" s="58">
        <v>43642</v>
      </c>
      <c r="L123" s="113">
        <v>528229.62</v>
      </c>
      <c r="M123" s="57">
        <v>12589</v>
      </c>
      <c r="N123" s="58">
        <v>43647</v>
      </c>
      <c r="O123" s="58">
        <v>43830</v>
      </c>
      <c r="P123" s="29" t="s">
        <v>292</v>
      </c>
      <c r="Q123" s="56" t="s">
        <v>100</v>
      </c>
      <c r="R123" s="56" t="s">
        <v>100</v>
      </c>
      <c r="S123" s="56" t="s">
        <v>100</v>
      </c>
      <c r="T123" s="29" t="s">
        <v>154</v>
      </c>
      <c r="U123" s="9" t="s">
        <v>100</v>
      </c>
      <c r="V123" s="9" t="s">
        <v>100</v>
      </c>
      <c r="W123" s="9" t="s">
        <v>100</v>
      </c>
      <c r="X123" s="9" t="s">
        <v>100</v>
      </c>
      <c r="Y123" s="9" t="s">
        <v>100</v>
      </c>
      <c r="Z123" s="9" t="s">
        <v>100</v>
      </c>
      <c r="AA123" s="9" t="s">
        <v>100</v>
      </c>
      <c r="AB123" s="9" t="s">
        <v>100</v>
      </c>
      <c r="AC123" s="123">
        <v>0</v>
      </c>
      <c r="AD123" s="123">
        <v>0</v>
      </c>
      <c r="AE123" s="14" t="s">
        <v>100</v>
      </c>
      <c r="AF123" s="14" t="s">
        <v>100</v>
      </c>
      <c r="AG123" s="123">
        <v>0</v>
      </c>
      <c r="AH123" s="128">
        <f t="shared" si="1"/>
        <v>528229.62</v>
      </c>
      <c r="AI123" s="122">
        <v>528229.62</v>
      </c>
      <c r="AJ123" s="122">
        <v>0</v>
      </c>
      <c r="AK123" s="138">
        <f>SUM(AI123+AI127+AI128+AI129+AI130+AI131+AI132+AI134)</f>
        <v>5984801.6699999999</v>
      </c>
      <c r="AL123" s="61" t="s">
        <v>129</v>
      </c>
      <c r="AM123" s="61" t="s">
        <v>137</v>
      </c>
      <c r="AN123" s="55" t="s">
        <v>138</v>
      </c>
      <c r="AO123" s="61" t="s">
        <v>137</v>
      </c>
      <c r="AP123" s="61" t="s">
        <v>100</v>
      </c>
      <c r="AQ123" s="61" t="s">
        <v>100</v>
      </c>
      <c r="AR123" s="61" t="s">
        <v>100</v>
      </c>
      <c r="AS123" s="61" t="s">
        <v>100</v>
      </c>
      <c r="AT123" s="61" t="s">
        <v>100</v>
      </c>
      <c r="AU123" s="61" t="s">
        <v>100</v>
      </c>
      <c r="AV123" s="61" t="s">
        <v>100</v>
      </c>
      <c r="AW123" s="61" t="s">
        <v>100</v>
      </c>
      <c r="AX123" s="61" t="s">
        <v>100</v>
      </c>
      <c r="AY123" s="61" t="s">
        <v>100</v>
      </c>
      <c r="AZ123" s="61" t="s">
        <v>100</v>
      </c>
      <c r="BA123" s="61" t="s">
        <v>100</v>
      </c>
      <c r="BB123" s="61" t="s">
        <v>100</v>
      </c>
      <c r="BC123" s="61" t="s">
        <v>100</v>
      </c>
      <c r="BD123" s="61" t="s">
        <v>100</v>
      </c>
      <c r="BE123" s="61" t="s">
        <v>100</v>
      </c>
      <c r="BF123" s="61" t="s">
        <v>100</v>
      </c>
      <c r="BG123" s="29" t="s">
        <v>100</v>
      </c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24"/>
    </row>
    <row r="124" spans="1:400" s="25" customFormat="1" x14ac:dyDescent="0.25">
      <c r="A124" s="28"/>
      <c r="B124" s="29"/>
      <c r="C124" s="29"/>
      <c r="D124" s="29"/>
      <c r="E124" s="29"/>
      <c r="F124" s="82"/>
      <c r="G124" s="57"/>
      <c r="H124" s="89"/>
      <c r="I124" s="86"/>
      <c r="J124" s="29"/>
      <c r="K124" s="58"/>
      <c r="L124" s="113"/>
      <c r="M124" s="57"/>
      <c r="N124" s="58"/>
      <c r="O124" s="58"/>
      <c r="P124" s="29"/>
      <c r="Q124" s="56"/>
      <c r="R124" s="56"/>
      <c r="S124" s="56"/>
      <c r="T124" s="29"/>
      <c r="U124" s="9" t="s">
        <v>101</v>
      </c>
      <c r="V124" s="10">
        <v>43829</v>
      </c>
      <c r="W124" s="26">
        <v>12713</v>
      </c>
      <c r="X124" s="9" t="s">
        <v>158</v>
      </c>
      <c r="Y124" s="10">
        <v>43831</v>
      </c>
      <c r="Z124" s="10">
        <v>44012</v>
      </c>
      <c r="AA124" s="9" t="s">
        <v>100</v>
      </c>
      <c r="AB124" s="9" t="s">
        <v>100</v>
      </c>
      <c r="AC124" s="123">
        <v>0</v>
      </c>
      <c r="AD124" s="123">
        <v>0</v>
      </c>
      <c r="AE124" s="14" t="s">
        <v>100</v>
      </c>
      <c r="AF124" s="14" t="s">
        <v>100</v>
      </c>
      <c r="AG124" s="123">
        <v>0</v>
      </c>
      <c r="AH124" s="128">
        <f t="shared" si="1"/>
        <v>0</v>
      </c>
      <c r="AI124" s="122">
        <v>0</v>
      </c>
      <c r="AJ124" s="122">
        <v>0</v>
      </c>
      <c r="AK124" s="138"/>
      <c r="AL124" s="61"/>
      <c r="AM124" s="61"/>
      <c r="AN124" s="55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29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24"/>
    </row>
    <row r="125" spans="1:400" s="25" customFormat="1" x14ac:dyDescent="0.25">
      <c r="A125" s="28"/>
      <c r="B125" s="29"/>
      <c r="C125" s="29"/>
      <c r="D125" s="29"/>
      <c r="E125" s="29"/>
      <c r="F125" s="82"/>
      <c r="G125" s="57"/>
      <c r="H125" s="89"/>
      <c r="I125" s="86"/>
      <c r="J125" s="29"/>
      <c r="K125" s="58"/>
      <c r="L125" s="113"/>
      <c r="M125" s="57"/>
      <c r="N125" s="58"/>
      <c r="O125" s="58"/>
      <c r="P125" s="29"/>
      <c r="Q125" s="56"/>
      <c r="R125" s="56"/>
      <c r="S125" s="56"/>
      <c r="T125" s="29"/>
      <c r="U125" s="9" t="s">
        <v>103</v>
      </c>
      <c r="V125" s="10">
        <v>44011</v>
      </c>
      <c r="W125" s="26">
        <v>12831</v>
      </c>
      <c r="X125" s="9" t="s">
        <v>159</v>
      </c>
      <c r="Y125" s="10">
        <v>44013</v>
      </c>
      <c r="Z125" s="10">
        <v>44196</v>
      </c>
      <c r="AA125" s="9" t="s">
        <v>100</v>
      </c>
      <c r="AB125" s="9" t="s">
        <v>100</v>
      </c>
      <c r="AC125" s="123">
        <v>0</v>
      </c>
      <c r="AD125" s="123">
        <v>0</v>
      </c>
      <c r="AE125" s="14" t="s">
        <v>100</v>
      </c>
      <c r="AF125" s="14" t="s">
        <v>100</v>
      </c>
      <c r="AG125" s="123">
        <v>0</v>
      </c>
      <c r="AH125" s="128">
        <f t="shared" si="1"/>
        <v>0</v>
      </c>
      <c r="AI125" s="122">
        <v>0</v>
      </c>
      <c r="AJ125" s="122">
        <v>0</v>
      </c>
      <c r="AK125" s="138"/>
      <c r="AL125" s="61"/>
      <c r="AM125" s="61"/>
      <c r="AN125" s="55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29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24"/>
    </row>
    <row r="126" spans="1:400" s="25" customFormat="1" x14ac:dyDescent="0.25">
      <c r="A126" s="28"/>
      <c r="B126" s="29"/>
      <c r="C126" s="29"/>
      <c r="D126" s="29"/>
      <c r="E126" s="29"/>
      <c r="F126" s="82"/>
      <c r="G126" s="57"/>
      <c r="H126" s="89"/>
      <c r="I126" s="86"/>
      <c r="J126" s="29"/>
      <c r="K126" s="58"/>
      <c r="L126" s="113"/>
      <c r="M126" s="57"/>
      <c r="N126" s="58"/>
      <c r="O126" s="58"/>
      <c r="P126" s="29"/>
      <c r="Q126" s="56"/>
      <c r="R126" s="56"/>
      <c r="S126" s="56"/>
      <c r="T126" s="29"/>
      <c r="U126" s="9" t="s">
        <v>104</v>
      </c>
      <c r="V126" s="10">
        <v>44091</v>
      </c>
      <c r="W126" s="26">
        <v>12887</v>
      </c>
      <c r="X126" s="9" t="s">
        <v>106</v>
      </c>
      <c r="Y126" s="10">
        <v>44105</v>
      </c>
      <c r="Z126" s="10">
        <v>44196</v>
      </c>
      <c r="AA126" s="8" t="s">
        <v>160</v>
      </c>
      <c r="AB126" s="9" t="s">
        <v>100</v>
      </c>
      <c r="AC126" s="123">
        <v>4264.8</v>
      </c>
      <c r="AD126" s="123">
        <v>0</v>
      </c>
      <c r="AE126" s="14" t="s">
        <v>100</v>
      </c>
      <c r="AF126" s="14" t="s">
        <v>100</v>
      </c>
      <c r="AG126" s="123">
        <v>0</v>
      </c>
      <c r="AH126" s="128">
        <f t="shared" si="1"/>
        <v>4264.8</v>
      </c>
      <c r="AI126" s="122">
        <v>0</v>
      </c>
      <c r="AJ126" s="122">
        <v>0</v>
      </c>
      <c r="AK126" s="138"/>
      <c r="AL126" s="61"/>
      <c r="AM126" s="61"/>
      <c r="AN126" s="55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29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24"/>
    </row>
    <row r="127" spans="1:400" s="25" customFormat="1" x14ac:dyDescent="0.25">
      <c r="A127" s="28"/>
      <c r="B127" s="29"/>
      <c r="C127" s="29"/>
      <c r="D127" s="29"/>
      <c r="E127" s="29"/>
      <c r="F127" s="82"/>
      <c r="G127" s="57"/>
      <c r="H127" s="89"/>
      <c r="I127" s="86"/>
      <c r="J127" s="29"/>
      <c r="K127" s="58"/>
      <c r="L127" s="113"/>
      <c r="M127" s="57"/>
      <c r="N127" s="58"/>
      <c r="O127" s="58"/>
      <c r="P127" s="29"/>
      <c r="Q127" s="56"/>
      <c r="R127" s="56"/>
      <c r="S127" s="56"/>
      <c r="T127" s="29"/>
      <c r="U127" s="9" t="s">
        <v>105</v>
      </c>
      <c r="V127" s="10">
        <v>44095</v>
      </c>
      <c r="W127" s="26">
        <v>12894</v>
      </c>
      <c r="X127" s="9" t="s">
        <v>161</v>
      </c>
      <c r="Y127" s="10">
        <v>44013</v>
      </c>
      <c r="Z127" s="10">
        <v>44196</v>
      </c>
      <c r="AA127" s="8" t="s">
        <v>162</v>
      </c>
      <c r="AB127" s="9" t="s">
        <v>100</v>
      </c>
      <c r="AC127" s="123">
        <v>15622.06</v>
      </c>
      <c r="AD127" s="123">
        <v>0</v>
      </c>
      <c r="AE127" s="11">
        <v>44169</v>
      </c>
      <c r="AF127" s="14" t="s">
        <v>100</v>
      </c>
      <c r="AG127" s="123">
        <v>64418.27</v>
      </c>
      <c r="AH127" s="128">
        <f t="shared" si="1"/>
        <v>80040.33</v>
      </c>
      <c r="AI127" s="122">
        <v>1223608.0900000001</v>
      </c>
      <c r="AJ127" s="122">
        <v>0</v>
      </c>
      <c r="AK127" s="138"/>
      <c r="AL127" s="61"/>
      <c r="AM127" s="61"/>
      <c r="AN127" s="55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29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24"/>
    </row>
    <row r="128" spans="1:400" s="25" customFormat="1" x14ac:dyDescent="0.25">
      <c r="A128" s="28"/>
      <c r="B128" s="29"/>
      <c r="C128" s="29"/>
      <c r="D128" s="29"/>
      <c r="E128" s="29"/>
      <c r="F128" s="82"/>
      <c r="G128" s="57"/>
      <c r="H128" s="89"/>
      <c r="I128" s="86"/>
      <c r="J128" s="29"/>
      <c r="K128" s="58"/>
      <c r="L128" s="113"/>
      <c r="M128" s="57"/>
      <c r="N128" s="58"/>
      <c r="O128" s="58"/>
      <c r="P128" s="29"/>
      <c r="Q128" s="56"/>
      <c r="R128" s="56"/>
      <c r="S128" s="56"/>
      <c r="T128" s="29"/>
      <c r="U128" s="9" t="s">
        <v>192</v>
      </c>
      <c r="V128" s="10">
        <v>44197</v>
      </c>
      <c r="W128" s="26">
        <v>12954</v>
      </c>
      <c r="X128" s="9" t="s">
        <v>193</v>
      </c>
      <c r="Y128" s="10">
        <v>44197</v>
      </c>
      <c r="Z128" s="10">
        <v>44377</v>
      </c>
      <c r="AA128" s="8" t="s">
        <v>100</v>
      </c>
      <c r="AB128" s="9" t="s">
        <v>100</v>
      </c>
      <c r="AC128" s="123">
        <v>0</v>
      </c>
      <c r="AD128" s="123">
        <v>0</v>
      </c>
      <c r="AE128" s="11" t="s">
        <v>100</v>
      </c>
      <c r="AF128" s="14" t="s">
        <v>100</v>
      </c>
      <c r="AG128" s="123">
        <v>0</v>
      </c>
      <c r="AH128" s="128">
        <f t="shared" si="1"/>
        <v>0</v>
      </c>
      <c r="AI128" s="122">
        <v>536475.65</v>
      </c>
      <c r="AJ128" s="122">
        <v>0</v>
      </c>
      <c r="AK128" s="138"/>
      <c r="AL128" s="61"/>
      <c r="AM128" s="61"/>
      <c r="AN128" s="55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29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24"/>
    </row>
    <row r="129" spans="1:400" s="25" customFormat="1" x14ac:dyDescent="0.25">
      <c r="A129" s="28"/>
      <c r="B129" s="29"/>
      <c r="C129" s="29"/>
      <c r="D129" s="29"/>
      <c r="E129" s="29"/>
      <c r="F129" s="82"/>
      <c r="G129" s="57"/>
      <c r="H129" s="89"/>
      <c r="I129" s="86"/>
      <c r="J129" s="29"/>
      <c r="K129" s="58"/>
      <c r="L129" s="113"/>
      <c r="M129" s="57"/>
      <c r="N129" s="58"/>
      <c r="O129" s="58"/>
      <c r="P129" s="29"/>
      <c r="Q129" s="56"/>
      <c r="R129" s="56"/>
      <c r="S129" s="56"/>
      <c r="T129" s="29"/>
      <c r="U129" s="9" t="s">
        <v>194</v>
      </c>
      <c r="V129" s="10">
        <v>44369</v>
      </c>
      <c r="W129" s="26">
        <v>13071</v>
      </c>
      <c r="X129" s="9" t="s">
        <v>193</v>
      </c>
      <c r="Y129" s="10">
        <v>44378</v>
      </c>
      <c r="Z129" s="10">
        <v>44561</v>
      </c>
      <c r="AA129" s="8" t="s">
        <v>100</v>
      </c>
      <c r="AB129" s="9" t="s">
        <v>100</v>
      </c>
      <c r="AC129" s="123">
        <v>0</v>
      </c>
      <c r="AD129" s="123">
        <v>0</v>
      </c>
      <c r="AE129" s="14" t="s">
        <v>100</v>
      </c>
      <c r="AF129" s="14" t="s">
        <v>100</v>
      </c>
      <c r="AG129" s="123">
        <v>0</v>
      </c>
      <c r="AH129" s="128">
        <f t="shared" si="1"/>
        <v>0</v>
      </c>
      <c r="AI129" s="122">
        <v>751065.91</v>
      </c>
      <c r="AJ129" s="122">
        <v>0</v>
      </c>
      <c r="AK129" s="138"/>
      <c r="AL129" s="61"/>
      <c r="AM129" s="61"/>
      <c r="AN129" s="55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29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24"/>
    </row>
    <row r="130" spans="1:400" s="25" customFormat="1" x14ac:dyDescent="0.25">
      <c r="A130" s="28"/>
      <c r="B130" s="29"/>
      <c r="C130" s="29"/>
      <c r="D130" s="29"/>
      <c r="E130" s="29"/>
      <c r="F130" s="82"/>
      <c r="G130" s="57"/>
      <c r="H130" s="89"/>
      <c r="I130" s="86"/>
      <c r="J130" s="29"/>
      <c r="K130" s="58"/>
      <c r="L130" s="113"/>
      <c r="M130" s="57"/>
      <c r="N130" s="58"/>
      <c r="O130" s="58"/>
      <c r="P130" s="29"/>
      <c r="Q130" s="56"/>
      <c r="R130" s="56"/>
      <c r="S130" s="56"/>
      <c r="T130" s="29"/>
      <c r="U130" s="9" t="s">
        <v>224</v>
      </c>
      <c r="V130" s="10">
        <v>44559</v>
      </c>
      <c r="W130" s="26">
        <v>13195</v>
      </c>
      <c r="X130" s="9" t="s">
        <v>225</v>
      </c>
      <c r="Y130" s="10">
        <v>44562</v>
      </c>
      <c r="Z130" s="10">
        <v>44742</v>
      </c>
      <c r="AA130" s="8" t="s">
        <v>100</v>
      </c>
      <c r="AB130" s="9" t="s">
        <v>100</v>
      </c>
      <c r="AC130" s="123">
        <v>0</v>
      </c>
      <c r="AD130" s="123">
        <v>0</v>
      </c>
      <c r="AE130" s="14" t="s">
        <v>100</v>
      </c>
      <c r="AF130" s="14" t="s">
        <v>100</v>
      </c>
      <c r="AG130" s="123">
        <v>0</v>
      </c>
      <c r="AH130" s="128">
        <f t="shared" si="1"/>
        <v>0</v>
      </c>
      <c r="AI130" s="122">
        <v>579002.68000000005</v>
      </c>
      <c r="AJ130" s="122">
        <v>0</v>
      </c>
      <c r="AK130" s="138"/>
      <c r="AL130" s="61"/>
      <c r="AM130" s="61"/>
      <c r="AN130" s="55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29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24"/>
    </row>
    <row r="131" spans="1:400" s="25" customFormat="1" x14ac:dyDescent="0.25">
      <c r="A131" s="28"/>
      <c r="B131" s="29"/>
      <c r="C131" s="29"/>
      <c r="D131" s="29"/>
      <c r="E131" s="29"/>
      <c r="F131" s="82"/>
      <c r="G131" s="57"/>
      <c r="H131" s="89"/>
      <c r="I131" s="86"/>
      <c r="J131" s="29"/>
      <c r="K131" s="58"/>
      <c r="L131" s="113"/>
      <c r="M131" s="57"/>
      <c r="N131" s="58"/>
      <c r="O131" s="58"/>
      <c r="P131" s="29"/>
      <c r="Q131" s="56"/>
      <c r="R131" s="56"/>
      <c r="S131" s="56"/>
      <c r="T131" s="29"/>
      <c r="U131" s="9" t="s">
        <v>226</v>
      </c>
      <c r="V131" s="10">
        <v>44650</v>
      </c>
      <c r="W131" s="26">
        <v>13272</v>
      </c>
      <c r="X131" s="9" t="s">
        <v>106</v>
      </c>
      <c r="Y131" s="10">
        <v>44562</v>
      </c>
      <c r="Z131" s="10">
        <v>44742</v>
      </c>
      <c r="AA131" s="8" t="s">
        <v>228</v>
      </c>
      <c r="AB131" s="9" t="s">
        <v>100</v>
      </c>
      <c r="AC131" s="123">
        <v>6858.87</v>
      </c>
      <c r="AD131" s="123">
        <v>0</v>
      </c>
      <c r="AE131" s="14" t="s">
        <v>100</v>
      </c>
      <c r="AF131" s="14" t="s">
        <v>100</v>
      </c>
      <c r="AG131" s="123">
        <v>0</v>
      </c>
      <c r="AH131" s="128">
        <f t="shared" si="1"/>
        <v>6858.87</v>
      </c>
      <c r="AI131" s="122">
        <v>212900.92</v>
      </c>
      <c r="AJ131" s="122">
        <v>0</v>
      </c>
      <c r="AK131" s="138"/>
      <c r="AL131" s="61"/>
      <c r="AM131" s="61"/>
      <c r="AN131" s="55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29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24"/>
    </row>
    <row r="132" spans="1:400" s="25" customFormat="1" x14ac:dyDescent="0.25">
      <c r="A132" s="28"/>
      <c r="B132" s="29"/>
      <c r="C132" s="29"/>
      <c r="D132" s="29"/>
      <c r="E132" s="29"/>
      <c r="F132" s="82"/>
      <c r="G132" s="57"/>
      <c r="H132" s="89"/>
      <c r="I132" s="86"/>
      <c r="J132" s="29"/>
      <c r="K132" s="58"/>
      <c r="L132" s="113"/>
      <c r="M132" s="57"/>
      <c r="N132" s="58"/>
      <c r="O132" s="58"/>
      <c r="P132" s="29"/>
      <c r="Q132" s="56"/>
      <c r="R132" s="56"/>
      <c r="S132" s="56"/>
      <c r="T132" s="29"/>
      <c r="U132" s="9" t="s">
        <v>227</v>
      </c>
      <c r="V132" s="10">
        <v>44739</v>
      </c>
      <c r="W132" s="26">
        <v>13317</v>
      </c>
      <c r="X132" s="9" t="s">
        <v>193</v>
      </c>
      <c r="Y132" s="10">
        <v>44743</v>
      </c>
      <c r="Z132" s="10">
        <v>44926</v>
      </c>
      <c r="AA132" s="8" t="s">
        <v>100</v>
      </c>
      <c r="AB132" s="9" t="s">
        <v>100</v>
      </c>
      <c r="AC132" s="123">
        <v>0</v>
      </c>
      <c r="AD132" s="123">
        <v>0</v>
      </c>
      <c r="AE132" s="14" t="s">
        <v>100</v>
      </c>
      <c r="AF132" s="14" t="s">
        <v>100</v>
      </c>
      <c r="AG132" s="123">
        <v>0</v>
      </c>
      <c r="AH132" s="128">
        <f t="shared" si="1"/>
        <v>0</v>
      </c>
      <c r="AI132" s="122">
        <v>684924</v>
      </c>
      <c r="AJ132" s="122">
        <v>0</v>
      </c>
      <c r="AK132" s="138"/>
      <c r="AL132" s="61"/>
      <c r="AM132" s="61"/>
      <c r="AN132" s="55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29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24"/>
    </row>
    <row r="133" spans="1:400" s="25" customFormat="1" x14ac:dyDescent="0.25">
      <c r="A133" s="28"/>
      <c r="B133" s="29"/>
      <c r="C133" s="29"/>
      <c r="D133" s="29"/>
      <c r="E133" s="29"/>
      <c r="F133" s="82"/>
      <c r="G133" s="57"/>
      <c r="H133" s="89"/>
      <c r="I133" s="86"/>
      <c r="J133" s="29"/>
      <c r="K133" s="58"/>
      <c r="L133" s="113"/>
      <c r="M133" s="57"/>
      <c r="N133" s="58"/>
      <c r="O133" s="58"/>
      <c r="P133" s="29"/>
      <c r="Q133" s="56"/>
      <c r="R133" s="56"/>
      <c r="S133" s="56"/>
      <c r="T133" s="29"/>
      <c r="U133" s="9" t="s">
        <v>380</v>
      </c>
      <c r="V133" s="10">
        <v>44861</v>
      </c>
      <c r="W133" s="26">
        <v>13403</v>
      </c>
      <c r="X133" s="9" t="s">
        <v>106</v>
      </c>
      <c r="Y133" s="10">
        <v>44743</v>
      </c>
      <c r="Z133" s="10">
        <v>44926</v>
      </c>
      <c r="AA133" s="8" t="s">
        <v>100</v>
      </c>
      <c r="AB133" s="9" t="s">
        <v>100</v>
      </c>
      <c r="AC133" s="123">
        <v>0</v>
      </c>
      <c r="AD133" s="123">
        <v>0</v>
      </c>
      <c r="AE133" s="14" t="s">
        <v>100</v>
      </c>
      <c r="AF133" s="14" t="s">
        <v>100</v>
      </c>
      <c r="AG133" s="123">
        <v>0</v>
      </c>
      <c r="AH133" s="128">
        <f t="shared" si="1"/>
        <v>0</v>
      </c>
      <c r="AI133" s="122">
        <v>0</v>
      </c>
      <c r="AJ133" s="122">
        <v>0</v>
      </c>
      <c r="AK133" s="138"/>
      <c r="AL133" s="61"/>
      <c r="AM133" s="61"/>
      <c r="AN133" s="55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29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24"/>
    </row>
    <row r="134" spans="1:400" s="25" customFormat="1" x14ac:dyDescent="0.25">
      <c r="A134" s="28"/>
      <c r="B134" s="29"/>
      <c r="C134" s="29"/>
      <c r="D134" s="29"/>
      <c r="E134" s="29"/>
      <c r="F134" s="82"/>
      <c r="G134" s="57"/>
      <c r="H134" s="89"/>
      <c r="I134" s="86"/>
      <c r="J134" s="29"/>
      <c r="K134" s="58"/>
      <c r="L134" s="113"/>
      <c r="M134" s="57"/>
      <c r="N134" s="58"/>
      <c r="O134" s="58"/>
      <c r="P134" s="29"/>
      <c r="Q134" s="56"/>
      <c r="R134" s="56"/>
      <c r="S134" s="56"/>
      <c r="T134" s="29"/>
      <c r="U134" s="9" t="s">
        <v>381</v>
      </c>
      <c r="V134" s="10">
        <v>44911</v>
      </c>
      <c r="W134" s="26">
        <v>13435</v>
      </c>
      <c r="X134" s="9" t="s">
        <v>193</v>
      </c>
      <c r="Y134" s="10">
        <v>44927</v>
      </c>
      <c r="Z134" s="10">
        <v>45291</v>
      </c>
      <c r="AA134" s="8" t="s">
        <v>100</v>
      </c>
      <c r="AB134" s="9" t="s">
        <v>100</v>
      </c>
      <c r="AC134" s="123">
        <v>0</v>
      </c>
      <c r="AD134" s="123">
        <v>0</v>
      </c>
      <c r="AE134" s="14" t="s">
        <v>100</v>
      </c>
      <c r="AF134" s="14" t="s">
        <v>100</v>
      </c>
      <c r="AG134" s="123">
        <v>0</v>
      </c>
      <c r="AH134" s="128">
        <f t="shared" si="1"/>
        <v>0</v>
      </c>
      <c r="AI134" s="122">
        <v>1468594.8</v>
      </c>
      <c r="AJ134" s="122">
        <v>0</v>
      </c>
      <c r="AK134" s="138"/>
      <c r="AL134" s="61"/>
      <c r="AM134" s="61"/>
      <c r="AN134" s="55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29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24"/>
    </row>
    <row r="135" spans="1:400" s="25" customFormat="1" x14ac:dyDescent="0.25">
      <c r="A135" s="28"/>
      <c r="B135" s="29"/>
      <c r="C135" s="29"/>
      <c r="D135" s="29"/>
      <c r="E135" s="29"/>
      <c r="F135" s="82"/>
      <c r="G135" s="57"/>
      <c r="H135" s="89"/>
      <c r="I135" s="86"/>
      <c r="J135" s="29"/>
      <c r="K135" s="58"/>
      <c r="L135" s="113"/>
      <c r="M135" s="57"/>
      <c r="N135" s="58"/>
      <c r="O135" s="58"/>
      <c r="P135" s="29"/>
      <c r="Q135" s="56"/>
      <c r="R135" s="56"/>
      <c r="S135" s="56"/>
      <c r="T135" s="29"/>
      <c r="U135" s="9" t="s">
        <v>382</v>
      </c>
      <c r="V135" s="10">
        <v>45287</v>
      </c>
      <c r="W135" s="26">
        <v>13684</v>
      </c>
      <c r="X135" s="9" t="s">
        <v>395</v>
      </c>
      <c r="Y135" s="10">
        <v>45292</v>
      </c>
      <c r="Z135" s="10">
        <v>45473</v>
      </c>
      <c r="AA135" s="8" t="s">
        <v>100</v>
      </c>
      <c r="AB135" s="9" t="s">
        <v>100</v>
      </c>
      <c r="AC135" s="123">
        <v>0</v>
      </c>
      <c r="AD135" s="123">
        <v>0</v>
      </c>
      <c r="AE135" s="14" t="s">
        <v>100</v>
      </c>
      <c r="AF135" s="14" t="s">
        <v>100</v>
      </c>
      <c r="AG135" s="123">
        <v>0</v>
      </c>
      <c r="AH135" s="128">
        <f t="shared" si="1"/>
        <v>0</v>
      </c>
      <c r="AI135" s="122">
        <v>0</v>
      </c>
      <c r="AJ135" s="122">
        <v>0</v>
      </c>
      <c r="AK135" s="138"/>
      <c r="AL135" s="61"/>
      <c r="AM135" s="61"/>
      <c r="AN135" s="55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29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24"/>
    </row>
    <row r="136" spans="1:400" s="25" customFormat="1" x14ac:dyDescent="0.25">
      <c r="A136" s="28"/>
      <c r="B136" s="29"/>
      <c r="C136" s="29"/>
      <c r="D136" s="29"/>
      <c r="E136" s="29"/>
      <c r="F136" s="82"/>
      <c r="G136" s="57"/>
      <c r="H136" s="89"/>
      <c r="I136" s="86"/>
      <c r="J136" s="29"/>
      <c r="K136" s="58"/>
      <c r="L136" s="113"/>
      <c r="M136" s="57"/>
      <c r="N136" s="58"/>
      <c r="O136" s="58"/>
      <c r="P136" s="29"/>
      <c r="Q136" s="56"/>
      <c r="R136" s="56"/>
      <c r="S136" s="56"/>
      <c r="T136" s="29"/>
      <c r="U136" s="9"/>
      <c r="V136" s="10"/>
      <c r="W136" s="26"/>
      <c r="X136" s="9"/>
      <c r="Y136" s="10"/>
      <c r="Z136" s="10"/>
      <c r="AA136" s="8"/>
      <c r="AB136" s="9"/>
      <c r="AC136" s="123"/>
      <c r="AD136" s="123"/>
      <c r="AE136" s="14"/>
      <c r="AF136" s="14"/>
      <c r="AG136" s="123"/>
      <c r="AH136" s="128">
        <f t="shared" si="1"/>
        <v>0</v>
      </c>
      <c r="AI136" s="122"/>
      <c r="AJ136" s="122"/>
      <c r="AK136" s="138"/>
      <c r="AL136" s="61"/>
      <c r="AM136" s="61"/>
      <c r="AN136" s="55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29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24"/>
    </row>
    <row r="137" spans="1:400" s="25" customFormat="1" x14ac:dyDescent="0.25">
      <c r="A137" s="28"/>
      <c r="B137" s="29"/>
      <c r="C137" s="29"/>
      <c r="D137" s="29"/>
      <c r="E137" s="29"/>
      <c r="F137" s="82"/>
      <c r="G137" s="57"/>
      <c r="H137" s="89"/>
      <c r="I137" s="86"/>
      <c r="J137" s="29"/>
      <c r="K137" s="58"/>
      <c r="L137" s="113"/>
      <c r="M137" s="57"/>
      <c r="N137" s="58"/>
      <c r="O137" s="58"/>
      <c r="P137" s="29"/>
      <c r="Q137" s="56"/>
      <c r="R137" s="56"/>
      <c r="S137" s="56"/>
      <c r="T137" s="29"/>
      <c r="V137" s="14"/>
      <c r="W137" s="14"/>
      <c r="Z137" s="14"/>
      <c r="AC137" s="123"/>
      <c r="AD137" s="123"/>
      <c r="AG137" s="123"/>
      <c r="AH137" s="128">
        <f t="shared" si="1"/>
        <v>0</v>
      </c>
      <c r="AI137" s="122"/>
      <c r="AJ137" s="122"/>
      <c r="AK137" s="138"/>
      <c r="AL137" s="61"/>
      <c r="AM137" s="61"/>
      <c r="AN137" s="55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29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24"/>
    </row>
    <row r="138" spans="1:400" x14ac:dyDescent="0.25">
      <c r="A138" s="28">
        <v>13</v>
      </c>
      <c r="B138" s="29" t="s">
        <v>433</v>
      </c>
      <c r="C138" s="29" t="s">
        <v>257</v>
      </c>
      <c r="D138" s="29" t="s">
        <v>133</v>
      </c>
      <c r="E138" s="29" t="s">
        <v>99</v>
      </c>
      <c r="F138" s="82" t="s">
        <v>406</v>
      </c>
      <c r="G138" s="57">
        <v>12935</v>
      </c>
      <c r="H138" s="89" t="s">
        <v>258</v>
      </c>
      <c r="I138" s="86" t="s">
        <v>139</v>
      </c>
      <c r="J138" s="29" t="s">
        <v>140</v>
      </c>
      <c r="K138" s="58">
        <v>44725</v>
      </c>
      <c r="L138" s="113">
        <v>296849.09999999998</v>
      </c>
      <c r="M138" s="57">
        <v>13309</v>
      </c>
      <c r="N138" s="58">
        <v>44725</v>
      </c>
      <c r="O138" s="58">
        <v>44847</v>
      </c>
      <c r="P138" s="29" t="s">
        <v>292</v>
      </c>
      <c r="Q138" s="56" t="s">
        <v>100</v>
      </c>
      <c r="R138" s="56" t="s">
        <v>100</v>
      </c>
      <c r="S138" s="56" t="s">
        <v>100</v>
      </c>
      <c r="T138" s="29" t="s">
        <v>154</v>
      </c>
      <c r="U138" s="9" t="s">
        <v>100</v>
      </c>
      <c r="V138" s="10" t="s">
        <v>100</v>
      </c>
      <c r="W138" s="10" t="s">
        <v>100</v>
      </c>
      <c r="X138" s="10" t="s">
        <v>100</v>
      </c>
      <c r="Y138" s="10" t="s">
        <v>100</v>
      </c>
      <c r="Z138" s="10" t="s">
        <v>100</v>
      </c>
      <c r="AA138" s="10" t="s">
        <v>100</v>
      </c>
      <c r="AB138" s="10" t="s">
        <v>100</v>
      </c>
      <c r="AC138" s="123">
        <v>0</v>
      </c>
      <c r="AD138" s="123">
        <v>0</v>
      </c>
      <c r="AE138" s="10" t="s">
        <v>100</v>
      </c>
      <c r="AF138" s="10" t="s">
        <v>100</v>
      </c>
      <c r="AG138" s="123">
        <v>0</v>
      </c>
      <c r="AH138" s="128">
        <f t="shared" si="1"/>
        <v>296849.09999999998</v>
      </c>
      <c r="AI138" s="122">
        <v>257269.22</v>
      </c>
      <c r="AJ138" s="122">
        <v>0</v>
      </c>
      <c r="AK138" s="138">
        <f>AI138+AI139+AI140</f>
        <v>1716199.66</v>
      </c>
      <c r="AL138" s="61" t="s">
        <v>245</v>
      </c>
      <c r="AM138" s="61" t="s">
        <v>260</v>
      </c>
      <c r="AN138" s="55" t="s">
        <v>259</v>
      </c>
      <c r="AO138" s="61" t="s">
        <v>260</v>
      </c>
      <c r="AP138" s="61" t="s">
        <v>100</v>
      </c>
      <c r="AQ138" s="61" t="s">
        <v>100</v>
      </c>
      <c r="AR138" s="61" t="s">
        <v>100</v>
      </c>
      <c r="AS138" s="61" t="s">
        <v>100</v>
      </c>
      <c r="AT138" s="61" t="s">
        <v>100</v>
      </c>
      <c r="AU138" s="61" t="s">
        <v>100</v>
      </c>
      <c r="AV138" s="61" t="s">
        <v>100</v>
      </c>
      <c r="AW138" s="61" t="s">
        <v>100</v>
      </c>
      <c r="AX138" s="61" t="s">
        <v>100</v>
      </c>
      <c r="AY138" s="61" t="s">
        <v>100</v>
      </c>
      <c r="AZ138" s="61" t="s">
        <v>100</v>
      </c>
      <c r="BA138" s="61" t="s">
        <v>100</v>
      </c>
      <c r="BB138" s="61" t="s">
        <v>100</v>
      </c>
      <c r="BC138" s="61" t="s">
        <v>100</v>
      </c>
      <c r="BD138" s="61" t="s">
        <v>100</v>
      </c>
      <c r="BE138" s="61" t="s">
        <v>100</v>
      </c>
      <c r="BF138" s="61" t="s">
        <v>100</v>
      </c>
      <c r="BG138" s="29" t="s">
        <v>100</v>
      </c>
    </row>
    <row r="139" spans="1:400" x14ac:dyDescent="0.25">
      <c r="A139" s="28"/>
      <c r="B139" s="29"/>
      <c r="C139" s="29"/>
      <c r="D139" s="29"/>
      <c r="E139" s="29"/>
      <c r="F139" s="82"/>
      <c r="G139" s="57"/>
      <c r="H139" s="89"/>
      <c r="I139" s="86"/>
      <c r="J139" s="29"/>
      <c r="K139" s="58"/>
      <c r="L139" s="113"/>
      <c r="M139" s="57"/>
      <c r="N139" s="58"/>
      <c r="O139" s="58"/>
      <c r="P139" s="29"/>
      <c r="Q139" s="56"/>
      <c r="R139" s="56"/>
      <c r="S139" s="56"/>
      <c r="T139" s="29"/>
      <c r="U139" s="62" t="s">
        <v>101</v>
      </c>
      <c r="V139" s="10">
        <v>44847</v>
      </c>
      <c r="W139" s="26">
        <v>13390</v>
      </c>
      <c r="X139" s="9" t="s">
        <v>261</v>
      </c>
      <c r="Y139" s="10">
        <v>44848</v>
      </c>
      <c r="Z139" s="10">
        <v>44909</v>
      </c>
      <c r="AA139" s="8" t="s">
        <v>100</v>
      </c>
      <c r="AB139" s="9" t="s">
        <v>100</v>
      </c>
      <c r="AC139" s="123">
        <v>0</v>
      </c>
      <c r="AD139" s="123">
        <v>0</v>
      </c>
      <c r="AE139" s="10" t="s">
        <v>100</v>
      </c>
      <c r="AF139" s="10" t="s">
        <v>100</v>
      </c>
      <c r="AG139" s="123">
        <v>0</v>
      </c>
      <c r="AH139" s="128">
        <f t="shared" si="1"/>
        <v>0</v>
      </c>
      <c r="AI139" s="122">
        <v>289174.8</v>
      </c>
      <c r="AJ139" s="122">
        <v>0</v>
      </c>
      <c r="AK139" s="138"/>
      <c r="AL139" s="61"/>
      <c r="AM139" s="61"/>
      <c r="AN139" s="55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29"/>
    </row>
    <row r="140" spans="1:400" x14ac:dyDescent="0.25">
      <c r="A140" s="28"/>
      <c r="B140" s="29"/>
      <c r="C140" s="29"/>
      <c r="D140" s="29"/>
      <c r="E140" s="29"/>
      <c r="F140" s="82"/>
      <c r="G140" s="57"/>
      <c r="H140" s="89"/>
      <c r="I140" s="86"/>
      <c r="J140" s="29"/>
      <c r="K140" s="58"/>
      <c r="L140" s="113"/>
      <c r="M140" s="57"/>
      <c r="N140" s="58"/>
      <c r="O140" s="58"/>
      <c r="P140" s="29"/>
      <c r="Q140" s="56"/>
      <c r="R140" s="56"/>
      <c r="S140" s="56"/>
      <c r="T140" s="29"/>
      <c r="U140" s="62" t="s">
        <v>103</v>
      </c>
      <c r="V140" s="11">
        <v>44903</v>
      </c>
      <c r="W140" s="26">
        <v>13427</v>
      </c>
      <c r="X140" s="9" t="s">
        <v>333</v>
      </c>
      <c r="Y140" s="10">
        <v>44909</v>
      </c>
      <c r="Z140" s="10">
        <v>45273</v>
      </c>
      <c r="AA140" s="8" t="s">
        <v>100</v>
      </c>
      <c r="AB140" s="9" t="s">
        <v>100</v>
      </c>
      <c r="AC140" s="123">
        <v>0</v>
      </c>
      <c r="AD140" s="123">
        <v>0</v>
      </c>
      <c r="AE140" s="10" t="s">
        <v>100</v>
      </c>
      <c r="AF140" s="10" t="s">
        <v>100</v>
      </c>
      <c r="AG140" s="123">
        <v>0</v>
      </c>
      <c r="AH140" s="128">
        <f t="shared" si="1"/>
        <v>0</v>
      </c>
      <c r="AI140" s="122">
        <v>1169755.6399999999</v>
      </c>
      <c r="AJ140" s="122">
        <v>0</v>
      </c>
      <c r="AK140" s="138"/>
      <c r="AL140" s="61"/>
      <c r="AM140" s="61"/>
      <c r="AN140" s="55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29"/>
    </row>
    <row r="141" spans="1:400" x14ac:dyDescent="0.25">
      <c r="A141" s="28"/>
      <c r="B141" s="29"/>
      <c r="C141" s="29"/>
      <c r="D141" s="29"/>
      <c r="E141" s="29"/>
      <c r="F141" s="82"/>
      <c r="G141" s="57"/>
      <c r="H141" s="89"/>
      <c r="I141" s="86"/>
      <c r="J141" s="29"/>
      <c r="K141" s="58"/>
      <c r="L141" s="113"/>
      <c r="M141" s="57"/>
      <c r="N141" s="58"/>
      <c r="O141" s="58"/>
      <c r="P141" s="29"/>
      <c r="Q141" s="56"/>
      <c r="R141" s="56"/>
      <c r="S141" s="56"/>
      <c r="T141" s="29"/>
      <c r="U141" s="62" t="s">
        <v>104</v>
      </c>
      <c r="V141" s="11">
        <v>45287</v>
      </c>
      <c r="W141" s="26">
        <v>13673</v>
      </c>
      <c r="X141" s="9" t="s">
        <v>261</v>
      </c>
      <c r="Y141" s="10">
        <v>45292</v>
      </c>
      <c r="Z141" s="10">
        <v>45657</v>
      </c>
      <c r="AA141" s="8" t="s">
        <v>100</v>
      </c>
      <c r="AB141" s="9" t="s">
        <v>100</v>
      </c>
      <c r="AC141" s="123">
        <v>0</v>
      </c>
      <c r="AD141" s="123">
        <v>0</v>
      </c>
      <c r="AE141" s="10" t="s">
        <v>100</v>
      </c>
      <c r="AF141" s="10" t="s">
        <v>100</v>
      </c>
      <c r="AG141" s="123">
        <v>0</v>
      </c>
      <c r="AH141" s="128">
        <f t="shared" si="1"/>
        <v>0</v>
      </c>
      <c r="AI141" s="122">
        <v>0</v>
      </c>
      <c r="AJ141" s="122">
        <v>0</v>
      </c>
      <c r="AK141" s="138"/>
      <c r="AL141" s="61"/>
      <c r="AM141" s="61"/>
      <c r="AN141" s="55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29"/>
    </row>
    <row r="142" spans="1:400" x14ac:dyDescent="0.25">
      <c r="A142" s="28"/>
      <c r="B142" s="29"/>
      <c r="C142" s="29"/>
      <c r="D142" s="29"/>
      <c r="E142" s="29"/>
      <c r="F142" s="82"/>
      <c r="G142" s="57"/>
      <c r="H142" s="89"/>
      <c r="I142" s="86"/>
      <c r="J142" s="29"/>
      <c r="K142" s="58"/>
      <c r="L142" s="113"/>
      <c r="M142" s="57"/>
      <c r="N142" s="58"/>
      <c r="O142" s="58"/>
      <c r="P142" s="29"/>
      <c r="Q142" s="56"/>
      <c r="R142" s="56"/>
      <c r="S142" s="56"/>
      <c r="T142" s="29"/>
      <c r="U142" s="62"/>
      <c r="V142" s="11"/>
      <c r="W142" s="11"/>
      <c r="X142" s="9"/>
      <c r="Y142" s="10"/>
      <c r="Z142" s="10"/>
      <c r="AA142" s="8"/>
      <c r="AB142" s="9"/>
      <c r="AC142" s="123"/>
      <c r="AD142" s="123"/>
      <c r="AE142" s="10"/>
      <c r="AF142" s="10"/>
      <c r="AG142" s="123"/>
      <c r="AH142" s="128">
        <f t="shared" si="1"/>
        <v>0</v>
      </c>
      <c r="AI142" s="122"/>
      <c r="AJ142" s="122"/>
      <c r="AK142" s="138"/>
      <c r="AL142" s="61"/>
      <c r="AM142" s="61"/>
      <c r="AN142" s="55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29"/>
    </row>
    <row r="143" spans="1:400" x14ac:dyDescent="0.25">
      <c r="A143" s="28"/>
      <c r="B143" s="29"/>
      <c r="C143" s="29"/>
      <c r="D143" s="29"/>
      <c r="E143" s="29"/>
      <c r="F143" s="82"/>
      <c r="G143" s="57"/>
      <c r="H143" s="89"/>
      <c r="I143" s="86"/>
      <c r="J143" s="29"/>
      <c r="K143" s="58"/>
      <c r="L143" s="113"/>
      <c r="M143" s="57"/>
      <c r="N143" s="58"/>
      <c r="O143" s="58"/>
      <c r="P143" s="29"/>
      <c r="Q143" s="56"/>
      <c r="R143" s="56"/>
      <c r="S143" s="56"/>
      <c r="T143" s="29"/>
      <c r="U143" s="62"/>
      <c r="V143" s="11"/>
      <c r="W143" s="11"/>
      <c r="X143" s="9"/>
      <c r="Y143" s="10"/>
      <c r="Z143" s="10"/>
      <c r="AA143" s="8"/>
      <c r="AB143" s="9"/>
      <c r="AC143" s="123"/>
      <c r="AD143" s="123"/>
      <c r="AE143" s="10"/>
      <c r="AF143" s="10"/>
      <c r="AG143" s="123"/>
      <c r="AH143" s="128">
        <f t="shared" si="1"/>
        <v>0</v>
      </c>
      <c r="AI143" s="122"/>
      <c r="AJ143" s="122"/>
      <c r="AK143" s="138"/>
      <c r="AL143" s="61"/>
      <c r="AM143" s="61"/>
      <c r="AN143" s="55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29"/>
    </row>
    <row r="144" spans="1:400" x14ac:dyDescent="0.25">
      <c r="A144" s="28"/>
      <c r="B144" s="29"/>
      <c r="C144" s="29"/>
      <c r="D144" s="29"/>
      <c r="E144" s="29"/>
      <c r="F144" s="82"/>
      <c r="G144" s="57"/>
      <c r="H144" s="89"/>
      <c r="I144" s="86"/>
      <c r="J144" s="29"/>
      <c r="K144" s="58"/>
      <c r="L144" s="113"/>
      <c r="M144" s="57"/>
      <c r="N144" s="58"/>
      <c r="O144" s="58"/>
      <c r="P144" s="29"/>
      <c r="Q144" s="56"/>
      <c r="R144" s="56"/>
      <c r="S144" s="56"/>
      <c r="T144" s="29"/>
      <c r="U144" s="25"/>
      <c r="V144" s="14"/>
      <c r="W144" s="14"/>
      <c r="X144" s="25"/>
      <c r="Y144" s="25"/>
      <c r="Z144" s="14"/>
      <c r="AA144" s="25"/>
      <c r="AB144" s="25"/>
      <c r="AC144" s="123"/>
      <c r="AD144" s="123"/>
      <c r="AE144" s="25"/>
      <c r="AF144" s="25"/>
      <c r="AG144" s="123"/>
      <c r="AH144" s="128">
        <f t="shared" si="1"/>
        <v>0</v>
      </c>
      <c r="AI144" s="122"/>
      <c r="AJ144" s="122"/>
      <c r="AK144" s="138"/>
      <c r="AL144" s="61"/>
      <c r="AM144" s="61"/>
      <c r="AN144" s="55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29"/>
    </row>
    <row r="145" spans="1:59" x14ac:dyDescent="0.25">
      <c r="A145" s="28">
        <v>14</v>
      </c>
      <c r="B145" s="29" t="s">
        <v>434</v>
      </c>
      <c r="C145" s="29" t="s">
        <v>166</v>
      </c>
      <c r="D145" s="29" t="s">
        <v>97</v>
      </c>
      <c r="E145" s="29" t="s">
        <v>99</v>
      </c>
      <c r="F145" s="82" t="s">
        <v>313</v>
      </c>
      <c r="G145" s="57">
        <v>12639</v>
      </c>
      <c r="H145" s="89" t="s">
        <v>314</v>
      </c>
      <c r="I145" s="86" t="s">
        <v>144</v>
      </c>
      <c r="J145" s="29" t="s">
        <v>145</v>
      </c>
      <c r="K145" s="58">
        <v>43731</v>
      </c>
      <c r="L145" s="113">
        <v>489840</v>
      </c>
      <c r="M145" s="57">
        <v>12645</v>
      </c>
      <c r="N145" s="58">
        <v>43731</v>
      </c>
      <c r="O145" s="58">
        <v>44097</v>
      </c>
      <c r="P145" s="29" t="s">
        <v>294</v>
      </c>
      <c r="Q145" s="56" t="s">
        <v>100</v>
      </c>
      <c r="R145" s="56" t="s">
        <v>100</v>
      </c>
      <c r="S145" s="56" t="s">
        <v>100</v>
      </c>
      <c r="T145" s="29" t="s">
        <v>98</v>
      </c>
      <c r="U145" s="9" t="s">
        <v>100</v>
      </c>
      <c r="V145" s="9" t="s">
        <v>100</v>
      </c>
      <c r="W145" s="9" t="s">
        <v>100</v>
      </c>
      <c r="X145" s="9" t="s">
        <v>100</v>
      </c>
      <c r="Y145" s="9" t="s">
        <v>100</v>
      </c>
      <c r="Z145" s="9" t="s">
        <v>100</v>
      </c>
      <c r="AA145" s="9" t="s">
        <v>100</v>
      </c>
      <c r="AB145" s="9" t="s">
        <v>100</v>
      </c>
      <c r="AC145" s="123">
        <v>0</v>
      </c>
      <c r="AD145" s="123">
        <v>0</v>
      </c>
      <c r="AE145" s="14" t="s">
        <v>100</v>
      </c>
      <c r="AF145" s="14" t="s">
        <v>100</v>
      </c>
      <c r="AG145" s="123">
        <v>0</v>
      </c>
      <c r="AH145" s="128">
        <f t="shared" si="1"/>
        <v>489840</v>
      </c>
      <c r="AI145" s="122">
        <v>44836.55</v>
      </c>
      <c r="AJ145" s="122">
        <v>0</v>
      </c>
      <c r="AK145" s="138">
        <f>AI145+AI146+AI148+AI149</f>
        <v>527436.51</v>
      </c>
      <c r="AL145" s="61" t="s">
        <v>100</v>
      </c>
      <c r="AM145" s="61" t="s">
        <v>100</v>
      </c>
      <c r="AN145" s="61" t="s">
        <v>100</v>
      </c>
      <c r="AO145" s="61" t="s">
        <v>100</v>
      </c>
      <c r="AP145" s="61" t="s">
        <v>100</v>
      </c>
      <c r="AQ145" s="61" t="s">
        <v>100</v>
      </c>
      <c r="AR145" s="61" t="s">
        <v>100</v>
      </c>
      <c r="AS145" s="61" t="s">
        <v>100</v>
      </c>
      <c r="AT145" s="61" t="s">
        <v>100</v>
      </c>
      <c r="AU145" s="61" t="s">
        <v>100</v>
      </c>
      <c r="AV145" s="61" t="s">
        <v>100</v>
      </c>
      <c r="AW145" s="61" t="s">
        <v>100</v>
      </c>
      <c r="AX145" s="61" t="s">
        <v>100</v>
      </c>
      <c r="AY145" s="61" t="s">
        <v>100</v>
      </c>
      <c r="AZ145" s="61" t="s">
        <v>100</v>
      </c>
      <c r="BA145" s="61" t="s">
        <v>100</v>
      </c>
      <c r="BB145" s="61" t="s">
        <v>100</v>
      </c>
      <c r="BC145" s="61" t="s">
        <v>100</v>
      </c>
      <c r="BD145" s="61" t="s">
        <v>100</v>
      </c>
      <c r="BE145" s="61" t="s">
        <v>100</v>
      </c>
      <c r="BF145" s="61" t="s">
        <v>100</v>
      </c>
      <c r="BG145" s="29" t="s">
        <v>100</v>
      </c>
    </row>
    <row r="146" spans="1:59" x14ac:dyDescent="0.25">
      <c r="A146" s="28"/>
      <c r="B146" s="29"/>
      <c r="C146" s="29"/>
      <c r="D146" s="29"/>
      <c r="E146" s="29"/>
      <c r="F146" s="82"/>
      <c r="G146" s="57"/>
      <c r="H146" s="89"/>
      <c r="I146" s="86"/>
      <c r="J146" s="29"/>
      <c r="K146" s="58"/>
      <c r="L146" s="113"/>
      <c r="M146" s="57"/>
      <c r="N146" s="58"/>
      <c r="O146" s="58"/>
      <c r="P146" s="29"/>
      <c r="Q146" s="56"/>
      <c r="R146" s="56"/>
      <c r="S146" s="56"/>
      <c r="T146" s="29"/>
      <c r="U146" s="9" t="s">
        <v>101</v>
      </c>
      <c r="V146" s="10">
        <v>44098</v>
      </c>
      <c r="W146" s="26">
        <v>12894</v>
      </c>
      <c r="X146" s="9" t="s">
        <v>167</v>
      </c>
      <c r="Y146" s="10">
        <v>44098</v>
      </c>
      <c r="Z146" s="10">
        <v>44463</v>
      </c>
      <c r="AA146" s="9" t="s">
        <v>100</v>
      </c>
      <c r="AB146" s="9" t="s">
        <v>100</v>
      </c>
      <c r="AC146" s="123">
        <v>0</v>
      </c>
      <c r="AD146" s="123">
        <v>0</v>
      </c>
      <c r="AE146" s="14" t="s">
        <v>100</v>
      </c>
      <c r="AF146" s="14" t="s">
        <v>100</v>
      </c>
      <c r="AG146" s="123">
        <v>0</v>
      </c>
      <c r="AH146" s="128">
        <f t="shared" si="1"/>
        <v>0</v>
      </c>
      <c r="AI146" s="122">
        <v>123142.49</v>
      </c>
      <c r="AJ146" s="122">
        <v>0</v>
      </c>
      <c r="AK146" s="138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29"/>
    </row>
    <row r="147" spans="1:59" x14ac:dyDescent="0.25">
      <c r="A147" s="28"/>
      <c r="B147" s="29"/>
      <c r="C147" s="29"/>
      <c r="D147" s="29"/>
      <c r="E147" s="29"/>
      <c r="F147" s="82"/>
      <c r="G147" s="57"/>
      <c r="H147" s="89"/>
      <c r="I147" s="86"/>
      <c r="J147" s="29"/>
      <c r="K147" s="58"/>
      <c r="L147" s="113"/>
      <c r="M147" s="57"/>
      <c r="N147" s="58"/>
      <c r="O147" s="58"/>
      <c r="P147" s="29"/>
      <c r="Q147" s="56"/>
      <c r="R147" s="56"/>
      <c r="S147" s="56"/>
      <c r="T147" s="29"/>
      <c r="U147" s="9" t="s">
        <v>103</v>
      </c>
      <c r="V147" s="10">
        <v>44441</v>
      </c>
      <c r="W147" s="26">
        <v>13124</v>
      </c>
      <c r="X147" s="9" t="s">
        <v>218</v>
      </c>
      <c r="Y147" s="10">
        <v>44464</v>
      </c>
      <c r="Z147" s="10">
        <v>44829</v>
      </c>
      <c r="AA147" s="9" t="s">
        <v>100</v>
      </c>
      <c r="AB147" s="9" t="s">
        <v>100</v>
      </c>
      <c r="AC147" s="123">
        <v>0</v>
      </c>
      <c r="AD147" s="123">
        <v>0</v>
      </c>
      <c r="AE147" s="14" t="s">
        <v>100</v>
      </c>
      <c r="AF147" s="14" t="s">
        <v>100</v>
      </c>
      <c r="AG147" s="123">
        <v>0</v>
      </c>
      <c r="AH147" s="128">
        <f t="shared" si="1"/>
        <v>0</v>
      </c>
      <c r="AI147" s="122">
        <v>0</v>
      </c>
      <c r="AJ147" s="122">
        <v>0</v>
      </c>
      <c r="AK147" s="138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29"/>
    </row>
    <row r="148" spans="1:59" x14ac:dyDescent="0.25">
      <c r="A148" s="28"/>
      <c r="B148" s="29"/>
      <c r="C148" s="29"/>
      <c r="D148" s="29"/>
      <c r="E148" s="29"/>
      <c r="F148" s="82"/>
      <c r="G148" s="57"/>
      <c r="H148" s="89"/>
      <c r="I148" s="86"/>
      <c r="J148" s="29"/>
      <c r="K148" s="58"/>
      <c r="L148" s="113"/>
      <c r="M148" s="57"/>
      <c r="N148" s="58"/>
      <c r="O148" s="58"/>
      <c r="P148" s="29"/>
      <c r="Q148" s="56"/>
      <c r="R148" s="56"/>
      <c r="S148" s="56"/>
      <c r="T148" s="29"/>
      <c r="U148" s="9" t="s">
        <v>104</v>
      </c>
      <c r="V148" s="10">
        <v>44806</v>
      </c>
      <c r="W148" s="26">
        <v>13366</v>
      </c>
      <c r="X148" s="9" t="s">
        <v>219</v>
      </c>
      <c r="Y148" s="10">
        <v>44830</v>
      </c>
      <c r="Z148" s="10">
        <v>45194</v>
      </c>
      <c r="AA148" s="9" t="s">
        <v>100</v>
      </c>
      <c r="AB148" s="9" t="s">
        <v>100</v>
      </c>
      <c r="AC148" s="123">
        <v>0</v>
      </c>
      <c r="AD148" s="123">
        <v>0</v>
      </c>
      <c r="AE148" s="14" t="s">
        <v>100</v>
      </c>
      <c r="AF148" s="14" t="s">
        <v>100</v>
      </c>
      <c r="AG148" s="123">
        <v>0</v>
      </c>
      <c r="AH148" s="128">
        <f t="shared" ref="AH148:AH211" si="2">L148-AD148+AC148+AG148</f>
        <v>0</v>
      </c>
      <c r="AI148" s="122">
        <v>231064.52</v>
      </c>
      <c r="AJ148" s="122">
        <v>0</v>
      </c>
      <c r="AK148" s="138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29"/>
    </row>
    <row r="149" spans="1:59" x14ac:dyDescent="0.25">
      <c r="A149" s="28"/>
      <c r="B149" s="29"/>
      <c r="C149" s="29"/>
      <c r="D149" s="29"/>
      <c r="E149" s="29"/>
      <c r="F149" s="82"/>
      <c r="G149" s="57"/>
      <c r="H149" s="89"/>
      <c r="I149" s="86"/>
      <c r="J149" s="29"/>
      <c r="K149" s="58"/>
      <c r="L149" s="113"/>
      <c r="M149" s="57"/>
      <c r="N149" s="58"/>
      <c r="O149" s="58"/>
      <c r="P149" s="29"/>
      <c r="Q149" s="56"/>
      <c r="R149" s="56"/>
      <c r="S149" s="56"/>
      <c r="T149" s="29"/>
      <c r="U149" s="9" t="s">
        <v>105</v>
      </c>
      <c r="V149" s="10">
        <v>45194</v>
      </c>
      <c r="W149" s="26">
        <v>13623</v>
      </c>
      <c r="X149" s="9" t="s">
        <v>383</v>
      </c>
      <c r="Y149" s="10">
        <v>45194</v>
      </c>
      <c r="Z149" s="10">
        <v>45561</v>
      </c>
      <c r="AA149" s="9" t="s">
        <v>100</v>
      </c>
      <c r="AB149" s="9" t="s">
        <v>100</v>
      </c>
      <c r="AC149" s="123">
        <v>0</v>
      </c>
      <c r="AD149" s="123">
        <v>0</v>
      </c>
      <c r="AE149" s="14" t="s">
        <v>100</v>
      </c>
      <c r="AF149" s="14" t="s">
        <v>100</v>
      </c>
      <c r="AG149" s="123">
        <v>0</v>
      </c>
      <c r="AH149" s="128">
        <f t="shared" si="2"/>
        <v>0</v>
      </c>
      <c r="AI149" s="122">
        <v>128392.95</v>
      </c>
      <c r="AJ149" s="122">
        <v>0</v>
      </c>
      <c r="AK149" s="138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29"/>
    </row>
    <row r="150" spans="1:59" x14ac:dyDescent="0.25">
      <c r="A150" s="28"/>
      <c r="B150" s="29"/>
      <c r="C150" s="29"/>
      <c r="D150" s="29"/>
      <c r="E150" s="29"/>
      <c r="F150" s="82"/>
      <c r="G150" s="57"/>
      <c r="H150" s="89"/>
      <c r="I150" s="86"/>
      <c r="J150" s="29"/>
      <c r="K150" s="58"/>
      <c r="L150" s="113"/>
      <c r="M150" s="57"/>
      <c r="N150" s="58"/>
      <c r="O150" s="58"/>
      <c r="P150" s="29"/>
      <c r="Q150" s="56"/>
      <c r="R150" s="56"/>
      <c r="S150" s="56"/>
      <c r="T150" s="29"/>
      <c r="U150" s="9"/>
      <c r="V150" s="10"/>
      <c r="W150" s="26"/>
      <c r="X150" s="9"/>
      <c r="Y150" s="10"/>
      <c r="Z150" s="10"/>
      <c r="AA150" s="9"/>
      <c r="AB150" s="9"/>
      <c r="AC150" s="123"/>
      <c r="AD150" s="123"/>
      <c r="AE150" s="14"/>
      <c r="AF150" s="14"/>
      <c r="AG150" s="123"/>
      <c r="AH150" s="128">
        <f t="shared" si="2"/>
        <v>0</v>
      </c>
      <c r="AI150" s="122"/>
      <c r="AJ150" s="122"/>
      <c r="AK150" s="138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29"/>
    </row>
    <row r="151" spans="1:59" x14ac:dyDescent="0.25">
      <c r="A151" s="28"/>
      <c r="B151" s="29"/>
      <c r="C151" s="29"/>
      <c r="D151" s="29"/>
      <c r="E151" s="29"/>
      <c r="F151" s="82"/>
      <c r="G151" s="57"/>
      <c r="H151" s="89"/>
      <c r="I151" s="86"/>
      <c r="J151" s="29"/>
      <c r="K151" s="58"/>
      <c r="L151" s="113"/>
      <c r="M151" s="57"/>
      <c r="N151" s="58"/>
      <c r="O151" s="58"/>
      <c r="P151" s="29"/>
      <c r="Q151" s="56"/>
      <c r="R151" s="56"/>
      <c r="S151" s="56"/>
      <c r="T151" s="29"/>
      <c r="U151" s="9"/>
      <c r="V151" s="10"/>
      <c r="W151" s="26"/>
      <c r="X151" s="9"/>
      <c r="Y151" s="10"/>
      <c r="Z151" s="10"/>
      <c r="AA151" s="9"/>
      <c r="AB151" s="9"/>
      <c r="AC151" s="123"/>
      <c r="AD151" s="123"/>
      <c r="AE151" s="14"/>
      <c r="AF151" s="14"/>
      <c r="AG151" s="123"/>
      <c r="AH151" s="128">
        <f t="shared" si="2"/>
        <v>0</v>
      </c>
      <c r="AI151" s="122"/>
      <c r="AJ151" s="122"/>
      <c r="AK151" s="138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29"/>
    </row>
    <row r="152" spans="1:59" x14ac:dyDescent="0.25">
      <c r="A152" s="28"/>
      <c r="B152" s="29"/>
      <c r="C152" s="29"/>
      <c r="D152" s="29"/>
      <c r="E152" s="29"/>
      <c r="F152" s="82"/>
      <c r="G152" s="57"/>
      <c r="H152" s="89"/>
      <c r="I152" s="86"/>
      <c r="J152" s="29"/>
      <c r="K152" s="58"/>
      <c r="L152" s="113"/>
      <c r="M152" s="57"/>
      <c r="N152" s="58"/>
      <c r="O152" s="58"/>
      <c r="P152" s="29"/>
      <c r="Q152" s="56"/>
      <c r="R152" s="56"/>
      <c r="S152" s="56"/>
      <c r="T152" s="29"/>
      <c r="U152" s="25"/>
      <c r="V152" s="14"/>
      <c r="W152" s="14"/>
      <c r="X152" s="25"/>
      <c r="Y152" s="25"/>
      <c r="Z152" s="14"/>
      <c r="AA152" s="9"/>
      <c r="AB152" s="9"/>
      <c r="AC152" s="123"/>
      <c r="AD152" s="123"/>
      <c r="AE152" s="14"/>
      <c r="AF152" s="14"/>
      <c r="AG152" s="123"/>
      <c r="AH152" s="128">
        <f t="shared" si="2"/>
        <v>0</v>
      </c>
      <c r="AI152" s="122"/>
      <c r="AJ152" s="122"/>
      <c r="AK152" s="138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29"/>
    </row>
    <row r="153" spans="1:59" x14ac:dyDescent="0.25">
      <c r="A153" s="28">
        <v>15</v>
      </c>
      <c r="B153" s="29" t="s">
        <v>435</v>
      </c>
      <c r="C153" s="29" t="s">
        <v>172</v>
      </c>
      <c r="D153" s="29" t="s">
        <v>97</v>
      </c>
      <c r="E153" s="29" t="s">
        <v>99</v>
      </c>
      <c r="F153" s="82" t="s">
        <v>407</v>
      </c>
      <c r="G153" s="57">
        <v>13069</v>
      </c>
      <c r="H153" s="89" t="s">
        <v>173</v>
      </c>
      <c r="I153" s="86" t="s">
        <v>409</v>
      </c>
      <c r="J153" s="29" t="s">
        <v>174</v>
      </c>
      <c r="K153" s="58">
        <v>44368</v>
      </c>
      <c r="L153" s="113">
        <v>21000</v>
      </c>
      <c r="M153" s="57">
        <v>13069</v>
      </c>
      <c r="N153" s="58">
        <v>44004</v>
      </c>
      <c r="O153" s="58">
        <v>44369</v>
      </c>
      <c r="P153" s="29" t="s">
        <v>289</v>
      </c>
      <c r="Q153" s="56" t="s">
        <v>100</v>
      </c>
      <c r="R153" s="56" t="s">
        <v>100</v>
      </c>
      <c r="S153" s="56" t="s">
        <v>100</v>
      </c>
      <c r="T153" s="29" t="s">
        <v>306</v>
      </c>
      <c r="U153" s="9" t="s">
        <v>100</v>
      </c>
      <c r="V153" s="10" t="s">
        <v>100</v>
      </c>
      <c r="W153" s="26" t="s">
        <v>100</v>
      </c>
      <c r="X153" s="9" t="s">
        <v>100</v>
      </c>
      <c r="Y153" s="10" t="s">
        <v>100</v>
      </c>
      <c r="Z153" s="10" t="s">
        <v>100</v>
      </c>
      <c r="AA153" s="9" t="s">
        <v>100</v>
      </c>
      <c r="AB153" s="9" t="s">
        <v>100</v>
      </c>
      <c r="AC153" s="123">
        <v>0</v>
      </c>
      <c r="AD153" s="123">
        <v>0</v>
      </c>
      <c r="AE153" s="14" t="s">
        <v>100</v>
      </c>
      <c r="AF153" s="14" t="s">
        <v>100</v>
      </c>
      <c r="AG153" s="123">
        <v>0</v>
      </c>
      <c r="AH153" s="128">
        <f t="shared" si="2"/>
        <v>21000</v>
      </c>
      <c r="AI153" s="122">
        <v>1585.5</v>
      </c>
      <c r="AJ153" s="122">
        <v>0</v>
      </c>
      <c r="AK153" s="138">
        <f>AI153+AI154+AI155+AI156</f>
        <v>50725.5</v>
      </c>
      <c r="AL153" s="61" t="s">
        <v>100</v>
      </c>
      <c r="AM153" s="61" t="s">
        <v>100</v>
      </c>
      <c r="AN153" s="61" t="s">
        <v>100</v>
      </c>
      <c r="AO153" s="61" t="s">
        <v>100</v>
      </c>
      <c r="AP153" s="61" t="s">
        <v>100</v>
      </c>
      <c r="AQ153" s="61" t="s">
        <v>100</v>
      </c>
      <c r="AR153" s="61" t="s">
        <v>100</v>
      </c>
      <c r="AS153" s="61" t="s">
        <v>100</v>
      </c>
      <c r="AT153" s="61" t="s">
        <v>100</v>
      </c>
      <c r="AU153" s="61" t="s">
        <v>100</v>
      </c>
      <c r="AV153" s="61" t="s">
        <v>100</v>
      </c>
      <c r="AW153" s="61" t="s">
        <v>100</v>
      </c>
      <c r="AX153" s="61" t="s">
        <v>100</v>
      </c>
      <c r="AY153" s="61" t="s">
        <v>100</v>
      </c>
      <c r="AZ153" s="61" t="s">
        <v>100</v>
      </c>
      <c r="BA153" s="61" t="s">
        <v>100</v>
      </c>
      <c r="BB153" s="61" t="s">
        <v>100</v>
      </c>
      <c r="BC153" s="61" t="s">
        <v>100</v>
      </c>
      <c r="BD153" s="61" t="s">
        <v>100</v>
      </c>
      <c r="BE153" s="61" t="s">
        <v>100</v>
      </c>
      <c r="BF153" s="61" t="s">
        <v>100</v>
      </c>
      <c r="BG153" s="29" t="s">
        <v>100</v>
      </c>
    </row>
    <row r="154" spans="1:59" x14ac:dyDescent="0.25">
      <c r="A154" s="28"/>
      <c r="B154" s="29"/>
      <c r="C154" s="29"/>
      <c r="D154" s="29"/>
      <c r="E154" s="29"/>
      <c r="F154" s="82"/>
      <c r="G154" s="57"/>
      <c r="H154" s="89"/>
      <c r="I154" s="86"/>
      <c r="J154" s="29"/>
      <c r="K154" s="58"/>
      <c r="L154" s="113"/>
      <c r="M154" s="57"/>
      <c r="N154" s="58"/>
      <c r="O154" s="58"/>
      <c r="P154" s="29"/>
      <c r="Q154" s="56"/>
      <c r="R154" s="56"/>
      <c r="S154" s="56"/>
      <c r="T154" s="29"/>
      <c r="U154" s="9" t="s">
        <v>101</v>
      </c>
      <c r="V154" s="10">
        <v>44368</v>
      </c>
      <c r="W154" s="26">
        <v>13069</v>
      </c>
      <c r="X154" s="9" t="s">
        <v>235</v>
      </c>
      <c r="Y154" s="10">
        <v>44370</v>
      </c>
      <c r="Z154" s="10">
        <v>44735</v>
      </c>
      <c r="AA154" s="10" t="s">
        <v>100</v>
      </c>
      <c r="AB154" s="10" t="s">
        <v>100</v>
      </c>
      <c r="AC154" s="123">
        <v>0</v>
      </c>
      <c r="AD154" s="123">
        <v>0</v>
      </c>
      <c r="AE154" s="14" t="s">
        <v>100</v>
      </c>
      <c r="AF154" s="14" t="s">
        <v>100</v>
      </c>
      <c r="AG154" s="123">
        <v>0</v>
      </c>
      <c r="AH154" s="128">
        <f t="shared" si="2"/>
        <v>0</v>
      </c>
      <c r="AI154" s="122">
        <f>4095+12285</f>
        <v>16380</v>
      </c>
      <c r="AJ154" s="122">
        <v>0</v>
      </c>
      <c r="AK154" s="138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29"/>
    </row>
    <row r="155" spans="1:59" x14ac:dyDescent="0.25">
      <c r="A155" s="28"/>
      <c r="B155" s="29"/>
      <c r="C155" s="29"/>
      <c r="D155" s="29"/>
      <c r="E155" s="29"/>
      <c r="F155" s="82"/>
      <c r="G155" s="57"/>
      <c r="H155" s="89"/>
      <c r="I155" s="86"/>
      <c r="J155" s="29"/>
      <c r="K155" s="58"/>
      <c r="L155" s="113"/>
      <c r="M155" s="57"/>
      <c r="N155" s="58"/>
      <c r="O155" s="58"/>
      <c r="P155" s="29"/>
      <c r="Q155" s="56"/>
      <c r="R155" s="56"/>
      <c r="S155" s="56"/>
      <c r="T155" s="29"/>
      <c r="U155" s="9" t="s">
        <v>312</v>
      </c>
      <c r="V155" s="10">
        <v>44725</v>
      </c>
      <c r="W155" s="26">
        <v>13309</v>
      </c>
      <c r="X155" s="9" t="s">
        <v>236</v>
      </c>
      <c r="Y155" s="10">
        <v>44736</v>
      </c>
      <c r="Z155" s="10">
        <v>45100</v>
      </c>
      <c r="AA155" s="10" t="s">
        <v>100</v>
      </c>
      <c r="AB155" s="10" t="s">
        <v>100</v>
      </c>
      <c r="AC155" s="123">
        <v>0</v>
      </c>
      <c r="AD155" s="123">
        <v>0</v>
      </c>
      <c r="AE155" s="14" t="s">
        <v>100</v>
      </c>
      <c r="AF155" s="14" t="s">
        <v>100</v>
      </c>
      <c r="AG155" s="123">
        <v>0</v>
      </c>
      <c r="AH155" s="128">
        <f t="shared" si="2"/>
        <v>0</v>
      </c>
      <c r="AI155" s="122">
        <f>6825+9555</f>
        <v>16380</v>
      </c>
      <c r="AJ155" s="122">
        <v>0</v>
      </c>
      <c r="AK155" s="138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29"/>
    </row>
    <row r="156" spans="1:59" x14ac:dyDescent="0.25">
      <c r="A156" s="28"/>
      <c r="B156" s="29"/>
      <c r="C156" s="29"/>
      <c r="D156" s="29"/>
      <c r="E156" s="29"/>
      <c r="F156" s="82"/>
      <c r="G156" s="57"/>
      <c r="H156" s="89"/>
      <c r="I156" s="86"/>
      <c r="J156" s="29"/>
      <c r="K156" s="58"/>
      <c r="L156" s="113"/>
      <c r="M156" s="57"/>
      <c r="N156" s="58"/>
      <c r="O156" s="58"/>
      <c r="P156" s="29"/>
      <c r="Q156" s="56"/>
      <c r="R156" s="56"/>
      <c r="S156" s="56"/>
      <c r="T156" s="29"/>
      <c r="U156" s="9" t="s">
        <v>318</v>
      </c>
      <c r="V156" s="10">
        <v>45090</v>
      </c>
      <c r="W156" s="26">
        <v>13558</v>
      </c>
      <c r="X156" s="9" t="s">
        <v>319</v>
      </c>
      <c r="Y156" s="10">
        <v>45101</v>
      </c>
      <c r="Z156" s="10">
        <v>45466</v>
      </c>
      <c r="AA156" s="10" t="s">
        <v>100</v>
      </c>
      <c r="AB156" s="10" t="s">
        <v>100</v>
      </c>
      <c r="AC156" s="123">
        <v>0</v>
      </c>
      <c r="AD156" s="123">
        <v>0</v>
      </c>
      <c r="AE156" s="14" t="s">
        <v>100</v>
      </c>
      <c r="AF156" s="14" t="s">
        <v>100</v>
      </c>
      <c r="AG156" s="123">
        <v>0</v>
      </c>
      <c r="AH156" s="128">
        <f t="shared" si="2"/>
        <v>0</v>
      </c>
      <c r="AI156" s="122">
        <f>6825+9555</f>
        <v>16380</v>
      </c>
      <c r="AJ156" s="122">
        <v>0</v>
      </c>
      <c r="AK156" s="138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29"/>
    </row>
    <row r="157" spans="1:59" x14ac:dyDescent="0.25">
      <c r="A157" s="28"/>
      <c r="B157" s="29"/>
      <c r="C157" s="29"/>
      <c r="D157" s="29"/>
      <c r="E157" s="29"/>
      <c r="F157" s="82"/>
      <c r="G157" s="57"/>
      <c r="H157" s="89"/>
      <c r="I157" s="86"/>
      <c r="J157" s="29"/>
      <c r="K157" s="58"/>
      <c r="L157" s="113"/>
      <c r="M157" s="57"/>
      <c r="N157" s="58"/>
      <c r="O157" s="58"/>
      <c r="P157" s="29"/>
      <c r="Q157" s="56"/>
      <c r="R157" s="56"/>
      <c r="S157" s="56"/>
      <c r="T157" s="29"/>
      <c r="U157" s="9"/>
      <c r="V157" s="10"/>
      <c r="W157" s="26"/>
      <c r="X157" s="9"/>
      <c r="Y157" s="10"/>
      <c r="Z157" s="10"/>
      <c r="AA157" s="10"/>
      <c r="AB157" s="10"/>
      <c r="AC157" s="123"/>
      <c r="AD157" s="123"/>
      <c r="AE157" s="14"/>
      <c r="AF157" s="14"/>
      <c r="AG157" s="123"/>
      <c r="AH157" s="128">
        <f t="shared" si="2"/>
        <v>0</v>
      </c>
      <c r="AI157" s="122"/>
      <c r="AJ157" s="122"/>
      <c r="AK157" s="138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29"/>
    </row>
    <row r="158" spans="1:59" x14ac:dyDescent="0.25">
      <c r="A158" s="28"/>
      <c r="B158" s="29"/>
      <c r="C158" s="29"/>
      <c r="D158" s="29"/>
      <c r="E158" s="29"/>
      <c r="F158" s="82"/>
      <c r="G158" s="57"/>
      <c r="H158" s="89"/>
      <c r="I158" s="86"/>
      <c r="J158" s="29"/>
      <c r="K158" s="58"/>
      <c r="L158" s="113"/>
      <c r="M158" s="57"/>
      <c r="N158" s="58"/>
      <c r="O158" s="58"/>
      <c r="P158" s="29"/>
      <c r="Q158" s="56"/>
      <c r="R158" s="56"/>
      <c r="S158" s="56"/>
      <c r="T158" s="29"/>
      <c r="U158" s="9"/>
      <c r="V158" s="10"/>
      <c r="W158" s="26"/>
      <c r="X158" s="9"/>
      <c r="Y158" s="10"/>
      <c r="Z158" s="10"/>
      <c r="AA158" s="10"/>
      <c r="AB158" s="10"/>
      <c r="AC158" s="123"/>
      <c r="AD158" s="123"/>
      <c r="AE158" s="14"/>
      <c r="AF158" s="14"/>
      <c r="AG158" s="123"/>
      <c r="AH158" s="128">
        <f t="shared" si="2"/>
        <v>0</v>
      </c>
      <c r="AI158" s="122"/>
      <c r="AJ158" s="122"/>
      <c r="AK158" s="138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29"/>
    </row>
    <row r="159" spans="1:59" x14ac:dyDescent="0.25">
      <c r="A159" s="28"/>
      <c r="B159" s="29"/>
      <c r="C159" s="29"/>
      <c r="D159" s="29"/>
      <c r="E159" s="29"/>
      <c r="F159" s="82"/>
      <c r="G159" s="57"/>
      <c r="H159" s="89"/>
      <c r="I159" s="86"/>
      <c r="J159" s="29"/>
      <c r="K159" s="58"/>
      <c r="L159" s="113"/>
      <c r="M159" s="57"/>
      <c r="N159" s="58"/>
      <c r="O159" s="58"/>
      <c r="P159" s="29"/>
      <c r="Q159" s="56"/>
      <c r="R159" s="56"/>
      <c r="S159" s="56"/>
      <c r="T159" s="29"/>
      <c r="U159" s="9"/>
      <c r="V159" s="10"/>
      <c r="W159" s="26"/>
      <c r="X159" s="9"/>
      <c r="Y159" s="10"/>
      <c r="Z159" s="10"/>
      <c r="AA159" s="10"/>
      <c r="AB159" s="10"/>
      <c r="AC159" s="123"/>
      <c r="AD159" s="123"/>
      <c r="AE159" s="14"/>
      <c r="AF159" s="14"/>
      <c r="AG159" s="123"/>
      <c r="AH159" s="128">
        <f t="shared" si="2"/>
        <v>0</v>
      </c>
      <c r="AI159" s="122"/>
      <c r="AJ159" s="122"/>
      <c r="AK159" s="138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29"/>
    </row>
    <row r="160" spans="1:59" x14ac:dyDescent="0.25">
      <c r="A160" s="28">
        <v>16</v>
      </c>
      <c r="B160" s="29" t="s">
        <v>436</v>
      </c>
      <c r="C160" s="29" t="s">
        <v>183</v>
      </c>
      <c r="D160" s="29" t="s">
        <v>184</v>
      </c>
      <c r="E160" s="29" t="s">
        <v>99</v>
      </c>
      <c r="F160" s="83" t="s">
        <v>185</v>
      </c>
      <c r="G160" s="57">
        <v>12894</v>
      </c>
      <c r="H160" s="47" t="s">
        <v>309</v>
      </c>
      <c r="I160" s="86" t="s">
        <v>187</v>
      </c>
      <c r="J160" s="63" t="s">
        <v>186</v>
      </c>
      <c r="K160" s="58">
        <v>44104</v>
      </c>
      <c r="L160" s="113">
        <v>410597.4</v>
      </c>
      <c r="M160" s="57">
        <v>12894</v>
      </c>
      <c r="N160" s="58">
        <v>44104</v>
      </c>
      <c r="O160" s="58">
        <v>44469</v>
      </c>
      <c r="P160" s="56" t="s">
        <v>289</v>
      </c>
      <c r="Q160" s="56" t="s">
        <v>100</v>
      </c>
      <c r="R160" s="56" t="s">
        <v>100</v>
      </c>
      <c r="S160" s="56" t="s">
        <v>100</v>
      </c>
      <c r="T160" s="29" t="s">
        <v>306</v>
      </c>
      <c r="U160" s="9" t="s">
        <v>100</v>
      </c>
      <c r="V160" s="9" t="s">
        <v>100</v>
      </c>
      <c r="W160" s="9" t="s">
        <v>100</v>
      </c>
      <c r="X160" s="9" t="s">
        <v>100</v>
      </c>
      <c r="Y160" s="9" t="s">
        <v>100</v>
      </c>
      <c r="Z160" s="9" t="s">
        <v>100</v>
      </c>
      <c r="AA160" s="9" t="s">
        <v>100</v>
      </c>
      <c r="AB160" s="9" t="s">
        <v>100</v>
      </c>
      <c r="AC160" s="123">
        <v>0</v>
      </c>
      <c r="AD160" s="123">
        <v>0</v>
      </c>
      <c r="AE160" s="14" t="s">
        <v>100</v>
      </c>
      <c r="AF160" s="14" t="s">
        <v>100</v>
      </c>
      <c r="AG160" s="123">
        <v>0</v>
      </c>
      <c r="AH160" s="128">
        <f t="shared" si="2"/>
        <v>410597.4</v>
      </c>
      <c r="AI160" s="122">
        <v>6006.2</v>
      </c>
      <c r="AJ160" s="122">
        <v>0</v>
      </c>
      <c r="AK160" s="138">
        <f>SUM(AI160+AI161+AI162+AI163+AI164)</f>
        <v>711020.33000000007</v>
      </c>
      <c r="AL160" s="61" t="s">
        <v>100</v>
      </c>
      <c r="AM160" s="61" t="s">
        <v>100</v>
      </c>
      <c r="AN160" s="61" t="s">
        <v>100</v>
      </c>
      <c r="AO160" s="61" t="s">
        <v>100</v>
      </c>
      <c r="AP160" s="61" t="s">
        <v>100</v>
      </c>
      <c r="AQ160" s="61" t="s">
        <v>100</v>
      </c>
      <c r="AR160" s="61" t="s">
        <v>100</v>
      </c>
      <c r="AS160" s="61" t="s">
        <v>100</v>
      </c>
      <c r="AT160" s="61" t="s">
        <v>100</v>
      </c>
      <c r="AU160" s="61" t="s">
        <v>100</v>
      </c>
      <c r="AV160" s="61" t="s">
        <v>100</v>
      </c>
      <c r="AW160" s="61" t="s">
        <v>100</v>
      </c>
      <c r="AX160" s="61" t="s">
        <v>100</v>
      </c>
      <c r="AY160" s="61" t="s">
        <v>100</v>
      </c>
      <c r="AZ160" s="61" t="s">
        <v>100</v>
      </c>
      <c r="BA160" s="61" t="s">
        <v>100</v>
      </c>
      <c r="BB160" s="61" t="s">
        <v>100</v>
      </c>
      <c r="BC160" s="61" t="s">
        <v>100</v>
      </c>
      <c r="BD160" s="61" t="s">
        <v>100</v>
      </c>
      <c r="BE160" s="61" t="s">
        <v>100</v>
      </c>
      <c r="BF160" s="61" t="s">
        <v>100</v>
      </c>
      <c r="BG160" s="29" t="s">
        <v>100</v>
      </c>
    </row>
    <row r="161" spans="1:59" x14ac:dyDescent="0.25">
      <c r="A161" s="28"/>
      <c r="B161" s="29"/>
      <c r="C161" s="29"/>
      <c r="D161" s="29"/>
      <c r="E161" s="29"/>
      <c r="F161" s="83"/>
      <c r="G161" s="57"/>
      <c r="H161" s="47"/>
      <c r="I161" s="86"/>
      <c r="J161" s="63"/>
      <c r="K161" s="58"/>
      <c r="L161" s="113"/>
      <c r="M161" s="57"/>
      <c r="N161" s="58"/>
      <c r="O161" s="58"/>
      <c r="P161" s="56"/>
      <c r="Q161" s="56"/>
      <c r="R161" s="56"/>
      <c r="S161" s="56"/>
      <c r="T161" s="29"/>
      <c r="U161" s="9" t="s">
        <v>101</v>
      </c>
      <c r="V161" s="10">
        <v>44468</v>
      </c>
      <c r="W161" s="26">
        <v>13138</v>
      </c>
      <c r="X161" s="9" t="s">
        <v>209</v>
      </c>
      <c r="Y161" s="10">
        <v>44470</v>
      </c>
      <c r="Z161" s="10">
        <v>44835</v>
      </c>
      <c r="AA161" s="9" t="s">
        <v>100</v>
      </c>
      <c r="AB161" s="9" t="s">
        <v>100</v>
      </c>
      <c r="AC161" s="123">
        <v>0</v>
      </c>
      <c r="AD161" s="123">
        <v>0</v>
      </c>
      <c r="AE161" s="14" t="s">
        <v>100</v>
      </c>
      <c r="AF161" s="14" t="s">
        <v>100</v>
      </c>
      <c r="AG161" s="123">
        <v>0</v>
      </c>
      <c r="AH161" s="128">
        <f t="shared" si="2"/>
        <v>0</v>
      </c>
      <c r="AI161" s="122">
        <f>109852.02+83069.91</f>
        <v>192921.93</v>
      </c>
      <c r="AJ161" s="122">
        <v>0</v>
      </c>
      <c r="AK161" s="138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29"/>
    </row>
    <row r="162" spans="1:59" x14ac:dyDescent="0.25">
      <c r="A162" s="28"/>
      <c r="B162" s="29"/>
      <c r="C162" s="29"/>
      <c r="D162" s="29"/>
      <c r="E162" s="29"/>
      <c r="F162" s="83"/>
      <c r="G162" s="57"/>
      <c r="H162" s="47"/>
      <c r="I162" s="86"/>
      <c r="J162" s="63"/>
      <c r="K162" s="58"/>
      <c r="L162" s="113"/>
      <c r="M162" s="57"/>
      <c r="N162" s="58"/>
      <c r="O162" s="58"/>
      <c r="P162" s="56"/>
      <c r="Q162" s="56"/>
      <c r="R162" s="56"/>
      <c r="S162" s="56"/>
      <c r="T162" s="29"/>
      <c r="U162" s="9" t="s">
        <v>208</v>
      </c>
      <c r="V162" s="10">
        <v>44732</v>
      </c>
      <c r="W162" s="26">
        <v>13312</v>
      </c>
      <c r="X162" s="9" t="s">
        <v>215</v>
      </c>
      <c r="Y162" s="10">
        <v>44470</v>
      </c>
      <c r="Z162" s="10">
        <v>44835</v>
      </c>
      <c r="AA162" s="60">
        <v>0.25</v>
      </c>
      <c r="AB162" s="9" t="s">
        <v>100</v>
      </c>
      <c r="AC162" s="123">
        <v>102649.35</v>
      </c>
      <c r="AD162" s="123">
        <v>0</v>
      </c>
      <c r="AE162" s="14" t="s">
        <v>100</v>
      </c>
      <c r="AF162" s="14" t="s">
        <v>100</v>
      </c>
      <c r="AG162" s="123">
        <v>0</v>
      </c>
      <c r="AH162" s="128">
        <f t="shared" si="2"/>
        <v>102649.35</v>
      </c>
      <c r="AI162" s="122">
        <v>150725.35999999999</v>
      </c>
      <c r="AJ162" s="122">
        <v>0</v>
      </c>
      <c r="AK162" s="138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29"/>
    </row>
    <row r="163" spans="1:59" x14ac:dyDescent="0.25">
      <c r="A163" s="28"/>
      <c r="B163" s="29"/>
      <c r="C163" s="29"/>
      <c r="D163" s="29"/>
      <c r="E163" s="29"/>
      <c r="F163" s="83"/>
      <c r="G163" s="57"/>
      <c r="H163" s="47"/>
      <c r="I163" s="86"/>
      <c r="J163" s="63"/>
      <c r="K163" s="58"/>
      <c r="L163" s="113"/>
      <c r="M163" s="57"/>
      <c r="N163" s="58"/>
      <c r="O163" s="58"/>
      <c r="P163" s="56"/>
      <c r="Q163" s="56"/>
      <c r="R163" s="56"/>
      <c r="S163" s="56"/>
      <c r="T163" s="29"/>
      <c r="U163" s="9" t="s">
        <v>216</v>
      </c>
      <c r="V163" s="10">
        <v>44806</v>
      </c>
      <c r="W163" s="26">
        <v>13366</v>
      </c>
      <c r="X163" s="9" t="s">
        <v>217</v>
      </c>
      <c r="Y163" s="10">
        <v>44835</v>
      </c>
      <c r="Z163" s="10">
        <v>45199</v>
      </c>
      <c r="AA163" s="9" t="s">
        <v>100</v>
      </c>
      <c r="AB163" s="9" t="s">
        <v>100</v>
      </c>
      <c r="AC163" s="123">
        <v>0</v>
      </c>
      <c r="AD163" s="123">
        <v>0</v>
      </c>
      <c r="AE163" s="14" t="s">
        <v>100</v>
      </c>
      <c r="AF163" s="14" t="s">
        <v>100</v>
      </c>
      <c r="AG163" s="123">
        <v>0</v>
      </c>
      <c r="AH163" s="128">
        <f t="shared" si="2"/>
        <v>0</v>
      </c>
      <c r="AI163" s="122">
        <v>88220.56</v>
      </c>
      <c r="AJ163" s="122">
        <v>0</v>
      </c>
      <c r="AK163" s="138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29"/>
    </row>
    <row r="164" spans="1:59" x14ac:dyDescent="0.25">
      <c r="A164" s="28"/>
      <c r="B164" s="29"/>
      <c r="C164" s="29"/>
      <c r="D164" s="29"/>
      <c r="E164" s="29"/>
      <c r="F164" s="83"/>
      <c r="G164" s="57"/>
      <c r="H164" s="47"/>
      <c r="I164" s="86"/>
      <c r="J164" s="63"/>
      <c r="K164" s="58"/>
      <c r="L164" s="113"/>
      <c r="M164" s="57"/>
      <c r="N164" s="58"/>
      <c r="O164" s="58"/>
      <c r="P164" s="56"/>
      <c r="Q164" s="56"/>
      <c r="R164" s="56"/>
      <c r="S164" s="56"/>
      <c r="T164" s="29"/>
      <c r="U164" s="9" t="s">
        <v>355</v>
      </c>
      <c r="V164" s="10">
        <v>45201</v>
      </c>
      <c r="W164" s="26">
        <v>13629</v>
      </c>
      <c r="X164" s="9" t="s">
        <v>356</v>
      </c>
      <c r="Y164" s="10">
        <v>45199</v>
      </c>
      <c r="Z164" s="10">
        <v>45566</v>
      </c>
      <c r="AA164" s="9" t="s">
        <v>100</v>
      </c>
      <c r="AB164" s="9" t="s">
        <v>100</v>
      </c>
      <c r="AC164" s="123">
        <v>0</v>
      </c>
      <c r="AD164" s="123">
        <v>0</v>
      </c>
      <c r="AE164" s="14" t="s">
        <v>100</v>
      </c>
      <c r="AF164" s="14" t="s">
        <v>100</v>
      </c>
      <c r="AG164" s="123">
        <v>0</v>
      </c>
      <c r="AH164" s="128">
        <f t="shared" si="2"/>
        <v>0</v>
      </c>
      <c r="AI164" s="122">
        <v>273146.28000000003</v>
      </c>
      <c r="AJ164" s="122">
        <v>0</v>
      </c>
      <c r="AK164" s="138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29"/>
    </row>
    <row r="165" spans="1:59" x14ac:dyDescent="0.25">
      <c r="A165" s="28"/>
      <c r="B165" s="29"/>
      <c r="C165" s="29"/>
      <c r="D165" s="29"/>
      <c r="E165" s="29"/>
      <c r="F165" s="83"/>
      <c r="G165" s="57"/>
      <c r="H165" s="47"/>
      <c r="I165" s="86"/>
      <c r="J165" s="63"/>
      <c r="K165" s="58"/>
      <c r="L165" s="113"/>
      <c r="M165" s="57"/>
      <c r="N165" s="58"/>
      <c r="O165" s="58"/>
      <c r="P165" s="56"/>
      <c r="Q165" s="56"/>
      <c r="R165" s="56"/>
      <c r="S165" s="56"/>
      <c r="T165" s="29"/>
      <c r="U165" s="9"/>
      <c r="V165" s="10"/>
      <c r="W165" s="26"/>
      <c r="X165" s="9"/>
      <c r="Y165" s="10"/>
      <c r="Z165" s="10"/>
      <c r="AA165" s="9"/>
      <c r="AB165" s="9"/>
      <c r="AC165" s="123"/>
      <c r="AD165" s="123"/>
      <c r="AE165" s="14"/>
      <c r="AF165" s="14"/>
      <c r="AG165" s="123"/>
      <c r="AH165" s="128">
        <f t="shared" si="2"/>
        <v>0</v>
      </c>
      <c r="AI165" s="122"/>
      <c r="AJ165" s="122"/>
      <c r="AK165" s="138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29"/>
    </row>
    <row r="166" spans="1:59" x14ac:dyDescent="0.25">
      <c r="A166" s="28"/>
      <c r="B166" s="29"/>
      <c r="C166" s="29"/>
      <c r="D166" s="29"/>
      <c r="E166" s="29"/>
      <c r="F166" s="83"/>
      <c r="G166" s="57"/>
      <c r="H166" s="47"/>
      <c r="I166" s="86"/>
      <c r="J166" s="63"/>
      <c r="K166" s="58"/>
      <c r="L166" s="113"/>
      <c r="M166" s="57"/>
      <c r="N166" s="58"/>
      <c r="O166" s="58"/>
      <c r="P166" s="56"/>
      <c r="Q166" s="56"/>
      <c r="R166" s="56"/>
      <c r="S166" s="56"/>
      <c r="T166" s="29"/>
      <c r="U166" s="9"/>
      <c r="V166" s="10"/>
      <c r="W166" s="26"/>
      <c r="X166" s="9"/>
      <c r="Y166" s="10"/>
      <c r="Z166" s="10"/>
      <c r="AA166" s="9"/>
      <c r="AB166" s="9"/>
      <c r="AC166" s="123"/>
      <c r="AD166" s="123"/>
      <c r="AE166" s="14"/>
      <c r="AF166" s="14"/>
      <c r="AG166" s="123"/>
      <c r="AH166" s="128">
        <f t="shared" si="2"/>
        <v>0</v>
      </c>
      <c r="AI166" s="122"/>
      <c r="AJ166" s="122"/>
      <c r="AK166" s="138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29"/>
    </row>
    <row r="167" spans="1:59" x14ac:dyDescent="0.25">
      <c r="A167" s="28"/>
      <c r="B167" s="29"/>
      <c r="C167" s="29"/>
      <c r="D167" s="29"/>
      <c r="E167" s="29"/>
      <c r="F167" s="83"/>
      <c r="G167" s="57"/>
      <c r="H167" s="47"/>
      <c r="I167" s="86"/>
      <c r="J167" s="63"/>
      <c r="K167" s="58"/>
      <c r="L167" s="113"/>
      <c r="M167" s="57"/>
      <c r="N167" s="58"/>
      <c r="O167" s="58"/>
      <c r="P167" s="56"/>
      <c r="Q167" s="56"/>
      <c r="R167" s="56"/>
      <c r="S167" s="56"/>
      <c r="T167" s="29"/>
      <c r="U167" s="9"/>
      <c r="V167" s="10"/>
      <c r="W167" s="26"/>
      <c r="X167" s="9"/>
      <c r="Y167" s="10"/>
      <c r="Z167" s="10"/>
      <c r="AA167" s="9"/>
      <c r="AB167" s="9"/>
      <c r="AC167" s="123"/>
      <c r="AD167" s="123"/>
      <c r="AE167" s="14"/>
      <c r="AF167" s="14"/>
      <c r="AG167" s="123"/>
      <c r="AH167" s="128">
        <f t="shared" si="2"/>
        <v>0</v>
      </c>
      <c r="AI167" s="122"/>
      <c r="AJ167" s="122"/>
      <c r="AK167" s="138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29"/>
    </row>
    <row r="168" spans="1:59" x14ac:dyDescent="0.25">
      <c r="A168" s="28">
        <v>17</v>
      </c>
      <c r="B168" s="29" t="s">
        <v>437</v>
      </c>
      <c r="C168" s="29" t="s">
        <v>179</v>
      </c>
      <c r="D168" s="29" t="s">
        <v>97</v>
      </c>
      <c r="E168" s="29" t="s">
        <v>99</v>
      </c>
      <c r="F168" s="82" t="s">
        <v>310</v>
      </c>
      <c r="G168" s="54">
        <v>12686</v>
      </c>
      <c r="H168" s="89" t="s">
        <v>311</v>
      </c>
      <c r="I168" s="86" t="s">
        <v>180</v>
      </c>
      <c r="J168" s="29" t="s">
        <v>181</v>
      </c>
      <c r="K168" s="58">
        <v>43789</v>
      </c>
      <c r="L168" s="113">
        <v>26700</v>
      </c>
      <c r="M168" s="57">
        <v>12686</v>
      </c>
      <c r="N168" s="58">
        <v>43789</v>
      </c>
      <c r="O168" s="58">
        <v>44155</v>
      </c>
      <c r="P168" s="29" t="s">
        <v>294</v>
      </c>
      <c r="Q168" s="56" t="s">
        <v>100</v>
      </c>
      <c r="R168" s="56" t="s">
        <v>100</v>
      </c>
      <c r="S168" s="56" t="s">
        <v>100</v>
      </c>
      <c r="T168" s="29" t="s">
        <v>306</v>
      </c>
      <c r="U168" s="9"/>
      <c r="V168" s="9" t="s">
        <v>100</v>
      </c>
      <c r="W168" s="9" t="s">
        <v>100</v>
      </c>
      <c r="X168" s="9" t="s">
        <v>100</v>
      </c>
      <c r="Y168" s="9" t="s">
        <v>100</v>
      </c>
      <c r="Z168" s="9" t="s">
        <v>100</v>
      </c>
      <c r="AA168" s="9" t="s">
        <v>100</v>
      </c>
      <c r="AB168" s="9" t="s">
        <v>100</v>
      </c>
      <c r="AC168" s="123">
        <v>0</v>
      </c>
      <c r="AD168" s="123">
        <v>0</v>
      </c>
      <c r="AE168" s="14" t="s">
        <v>100</v>
      </c>
      <c r="AF168" s="14" t="s">
        <v>100</v>
      </c>
      <c r="AG168" s="123">
        <v>0</v>
      </c>
      <c r="AH168" s="128">
        <f t="shared" si="2"/>
        <v>26700</v>
      </c>
      <c r="AI168" s="122">
        <f>667.5+22250</f>
        <v>22917.5</v>
      </c>
      <c r="AJ168" s="122">
        <v>0</v>
      </c>
      <c r="AK168" s="138">
        <f>SUM(AI168+AI169+AI170+AI171+AI172)</f>
        <v>107467.5</v>
      </c>
      <c r="AL168" s="61" t="s">
        <v>100</v>
      </c>
      <c r="AM168" s="61" t="s">
        <v>100</v>
      </c>
      <c r="AN168" s="61" t="s">
        <v>100</v>
      </c>
      <c r="AO168" s="61" t="s">
        <v>100</v>
      </c>
      <c r="AP168" s="61" t="s">
        <v>100</v>
      </c>
      <c r="AQ168" s="61" t="s">
        <v>100</v>
      </c>
      <c r="AR168" s="61" t="s">
        <v>100</v>
      </c>
      <c r="AS168" s="61" t="s">
        <v>100</v>
      </c>
      <c r="AT168" s="61" t="s">
        <v>100</v>
      </c>
      <c r="AU168" s="61" t="s">
        <v>100</v>
      </c>
      <c r="AV168" s="61" t="s">
        <v>100</v>
      </c>
      <c r="AW168" s="61" t="s">
        <v>100</v>
      </c>
      <c r="AX168" s="61" t="s">
        <v>100</v>
      </c>
      <c r="AY168" s="61" t="s">
        <v>100</v>
      </c>
      <c r="AZ168" s="61" t="s">
        <v>100</v>
      </c>
      <c r="BA168" s="61" t="s">
        <v>100</v>
      </c>
      <c r="BB168" s="61" t="s">
        <v>100</v>
      </c>
      <c r="BC168" s="61" t="s">
        <v>100</v>
      </c>
      <c r="BD168" s="61" t="s">
        <v>100</v>
      </c>
      <c r="BE168" s="61" t="s">
        <v>100</v>
      </c>
      <c r="BF168" s="61" t="s">
        <v>100</v>
      </c>
      <c r="BG168" s="29" t="s">
        <v>100</v>
      </c>
    </row>
    <row r="169" spans="1:59" x14ac:dyDescent="0.25">
      <c r="A169" s="28"/>
      <c r="B169" s="29"/>
      <c r="C169" s="29"/>
      <c r="D169" s="29"/>
      <c r="E169" s="29"/>
      <c r="F169" s="82"/>
      <c r="G169" s="54"/>
      <c r="H169" s="89"/>
      <c r="I169" s="86"/>
      <c r="J169" s="29"/>
      <c r="K169" s="58"/>
      <c r="L169" s="113"/>
      <c r="M169" s="57"/>
      <c r="N169" s="58"/>
      <c r="O169" s="58"/>
      <c r="P169" s="29"/>
      <c r="Q169" s="56"/>
      <c r="R169" s="56"/>
      <c r="S169" s="56"/>
      <c r="T169" s="29"/>
      <c r="U169" s="9" t="s">
        <v>101</v>
      </c>
      <c r="V169" s="10">
        <v>44154</v>
      </c>
      <c r="W169" s="26">
        <v>12950</v>
      </c>
      <c r="X169" s="9" t="s">
        <v>182</v>
      </c>
      <c r="Y169" s="10">
        <v>44156</v>
      </c>
      <c r="Z169" s="10">
        <v>44520</v>
      </c>
      <c r="AA169" s="9" t="s">
        <v>100</v>
      </c>
      <c r="AB169" s="9" t="s">
        <v>100</v>
      </c>
      <c r="AC169" s="123">
        <v>0</v>
      </c>
      <c r="AD169" s="123">
        <v>0</v>
      </c>
      <c r="AE169" s="14" t="s">
        <v>100</v>
      </c>
      <c r="AF169" s="14" t="s">
        <v>100</v>
      </c>
      <c r="AG169" s="123">
        <v>0</v>
      </c>
      <c r="AH169" s="128">
        <f t="shared" si="2"/>
        <v>0</v>
      </c>
      <c r="AI169" s="122">
        <v>4450</v>
      </c>
      <c r="AJ169" s="122">
        <v>0</v>
      </c>
      <c r="AK169" s="138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29"/>
    </row>
    <row r="170" spans="1:59" x14ac:dyDescent="0.25">
      <c r="A170" s="28"/>
      <c r="B170" s="29"/>
      <c r="C170" s="29"/>
      <c r="D170" s="29"/>
      <c r="E170" s="29"/>
      <c r="F170" s="82"/>
      <c r="G170" s="54"/>
      <c r="H170" s="89"/>
      <c r="I170" s="86"/>
      <c r="J170" s="29"/>
      <c r="K170" s="58"/>
      <c r="L170" s="113"/>
      <c r="M170" s="57"/>
      <c r="N170" s="58"/>
      <c r="O170" s="58"/>
      <c r="P170" s="29"/>
      <c r="Q170" s="56"/>
      <c r="R170" s="56"/>
      <c r="S170" s="56"/>
      <c r="T170" s="29"/>
      <c r="U170" s="9" t="s">
        <v>103</v>
      </c>
      <c r="V170" s="10">
        <v>44509</v>
      </c>
      <c r="W170" s="26">
        <v>13165</v>
      </c>
      <c r="X170" s="9" t="s">
        <v>210</v>
      </c>
      <c r="Y170" s="10">
        <v>44521</v>
      </c>
      <c r="Z170" s="10">
        <v>44885</v>
      </c>
      <c r="AA170" s="9" t="s">
        <v>100</v>
      </c>
      <c r="AB170" s="9" t="s">
        <v>100</v>
      </c>
      <c r="AC170" s="123">
        <v>0</v>
      </c>
      <c r="AD170" s="123">
        <v>0</v>
      </c>
      <c r="AE170" s="14" t="s">
        <v>100</v>
      </c>
      <c r="AF170" s="14" t="s">
        <v>100</v>
      </c>
      <c r="AG170" s="123">
        <v>0</v>
      </c>
      <c r="AH170" s="128">
        <f t="shared" si="2"/>
        <v>0</v>
      </c>
      <c r="AI170" s="122">
        <f>22250+4450</f>
        <v>26700</v>
      </c>
      <c r="AJ170" s="122">
        <v>0</v>
      </c>
      <c r="AK170" s="138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29"/>
    </row>
    <row r="171" spans="1:59" x14ac:dyDescent="0.25">
      <c r="A171" s="28"/>
      <c r="B171" s="29"/>
      <c r="C171" s="29"/>
      <c r="D171" s="29"/>
      <c r="E171" s="29"/>
      <c r="F171" s="82"/>
      <c r="G171" s="54"/>
      <c r="H171" s="89"/>
      <c r="I171" s="86"/>
      <c r="J171" s="29"/>
      <c r="K171" s="58"/>
      <c r="L171" s="113"/>
      <c r="M171" s="57"/>
      <c r="N171" s="58"/>
      <c r="O171" s="58"/>
      <c r="P171" s="29"/>
      <c r="Q171" s="56"/>
      <c r="R171" s="56"/>
      <c r="S171" s="56"/>
      <c r="T171" s="29"/>
      <c r="U171" s="9" t="s">
        <v>104</v>
      </c>
      <c r="V171" s="10">
        <v>44806</v>
      </c>
      <c r="W171" s="26">
        <v>13366</v>
      </c>
      <c r="X171" s="9" t="s">
        <v>238</v>
      </c>
      <c r="Y171" s="10">
        <v>44886</v>
      </c>
      <c r="Z171" s="10">
        <v>45250</v>
      </c>
      <c r="AA171" s="9" t="s">
        <v>100</v>
      </c>
      <c r="AB171" s="9" t="s">
        <v>100</v>
      </c>
      <c r="AC171" s="123">
        <v>0</v>
      </c>
      <c r="AD171" s="123">
        <v>0</v>
      </c>
      <c r="AE171" s="14" t="s">
        <v>100</v>
      </c>
      <c r="AF171" s="14" t="s">
        <v>100</v>
      </c>
      <c r="AG171" s="123">
        <v>0</v>
      </c>
      <c r="AH171" s="128">
        <f t="shared" si="2"/>
        <v>0</v>
      </c>
      <c r="AI171" s="122">
        <f>4450+22250</f>
        <v>26700</v>
      </c>
      <c r="AJ171" s="122">
        <v>0</v>
      </c>
      <c r="AK171" s="138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29"/>
    </row>
    <row r="172" spans="1:59" x14ac:dyDescent="0.25">
      <c r="A172" s="28"/>
      <c r="B172" s="29"/>
      <c r="C172" s="29"/>
      <c r="D172" s="29"/>
      <c r="E172" s="29"/>
      <c r="F172" s="82"/>
      <c r="G172" s="54"/>
      <c r="H172" s="89"/>
      <c r="I172" s="86"/>
      <c r="J172" s="29"/>
      <c r="K172" s="58"/>
      <c r="L172" s="113"/>
      <c r="M172" s="57"/>
      <c r="N172" s="58"/>
      <c r="O172" s="58"/>
      <c r="P172" s="29"/>
      <c r="Q172" s="56"/>
      <c r="R172" s="56"/>
      <c r="S172" s="56"/>
      <c r="T172" s="29"/>
      <c r="U172" s="9" t="s">
        <v>105</v>
      </c>
      <c r="V172" s="10">
        <v>44514</v>
      </c>
      <c r="W172" s="26">
        <v>13656</v>
      </c>
      <c r="X172" s="9" t="s">
        <v>389</v>
      </c>
      <c r="Y172" s="10">
        <v>45251</v>
      </c>
      <c r="Z172" s="10">
        <v>45618</v>
      </c>
      <c r="AA172" s="9" t="s">
        <v>100</v>
      </c>
      <c r="AB172" s="9" t="s">
        <v>100</v>
      </c>
      <c r="AC172" s="123">
        <v>0</v>
      </c>
      <c r="AD172" s="123">
        <v>0</v>
      </c>
      <c r="AE172" s="14" t="s">
        <v>100</v>
      </c>
      <c r="AF172" s="14" t="s">
        <v>100</v>
      </c>
      <c r="AG172" s="123">
        <v>0</v>
      </c>
      <c r="AH172" s="128">
        <f t="shared" si="2"/>
        <v>0</v>
      </c>
      <c r="AI172" s="122">
        <v>26700</v>
      </c>
      <c r="AJ172" s="122">
        <v>0</v>
      </c>
      <c r="AK172" s="138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29"/>
    </row>
    <row r="173" spans="1:59" x14ac:dyDescent="0.25">
      <c r="A173" s="28"/>
      <c r="B173" s="29"/>
      <c r="C173" s="29"/>
      <c r="D173" s="29"/>
      <c r="E173" s="29"/>
      <c r="F173" s="82"/>
      <c r="G173" s="54"/>
      <c r="H173" s="89"/>
      <c r="I173" s="86"/>
      <c r="J173" s="29"/>
      <c r="K173" s="58"/>
      <c r="L173" s="113"/>
      <c r="M173" s="57"/>
      <c r="N173" s="58"/>
      <c r="O173" s="58"/>
      <c r="P173" s="29"/>
      <c r="Q173" s="56"/>
      <c r="R173" s="56"/>
      <c r="S173" s="56"/>
      <c r="T173" s="29"/>
      <c r="U173" s="9"/>
      <c r="V173" s="10"/>
      <c r="W173" s="26"/>
      <c r="X173" s="9"/>
      <c r="Y173" s="10"/>
      <c r="Z173" s="10"/>
      <c r="AA173" s="9"/>
      <c r="AB173" s="9"/>
      <c r="AC173" s="123"/>
      <c r="AD173" s="123"/>
      <c r="AE173" s="14"/>
      <c r="AF173" s="14"/>
      <c r="AG173" s="123"/>
      <c r="AH173" s="128">
        <f t="shared" si="2"/>
        <v>0</v>
      </c>
      <c r="AI173" s="122"/>
      <c r="AJ173" s="122"/>
      <c r="AK173" s="138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29"/>
    </row>
    <row r="174" spans="1:59" x14ac:dyDescent="0.25">
      <c r="A174" s="28"/>
      <c r="B174" s="29"/>
      <c r="C174" s="29"/>
      <c r="D174" s="29"/>
      <c r="E174" s="29"/>
      <c r="F174" s="82"/>
      <c r="G174" s="54"/>
      <c r="H174" s="89"/>
      <c r="I174" s="86"/>
      <c r="J174" s="29"/>
      <c r="K174" s="58"/>
      <c r="L174" s="113"/>
      <c r="M174" s="57"/>
      <c r="N174" s="58"/>
      <c r="O174" s="58"/>
      <c r="P174" s="29"/>
      <c r="Q174" s="56"/>
      <c r="R174" s="56"/>
      <c r="S174" s="56"/>
      <c r="T174" s="29"/>
      <c r="U174" s="9"/>
      <c r="V174" s="10"/>
      <c r="W174" s="26"/>
      <c r="X174" s="9"/>
      <c r="Y174" s="10"/>
      <c r="Z174" s="10"/>
      <c r="AA174" s="9"/>
      <c r="AB174" s="9"/>
      <c r="AC174" s="123"/>
      <c r="AD174" s="123"/>
      <c r="AE174" s="14"/>
      <c r="AF174" s="14"/>
      <c r="AG174" s="123"/>
      <c r="AH174" s="128">
        <f t="shared" si="2"/>
        <v>0</v>
      </c>
      <c r="AI174" s="122"/>
      <c r="AJ174" s="122"/>
      <c r="AK174" s="138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29"/>
    </row>
    <row r="175" spans="1:59" x14ac:dyDescent="0.25">
      <c r="A175" s="28"/>
      <c r="B175" s="29"/>
      <c r="C175" s="29"/>
      <c r="D175" s="29"/>
      <c r="E175" s="29"/>
      <c r="F175" s="82"/>
      <c r="G175" s="54"/>
      <c r="H175" s="89"/>
      <c r="I175" s="86"/>
      <c r="J175" s="29"/>
      <c r="K175" s="58"/>
      <c r="L175" s="113"/>
      <c r="M175" s="57"/>
      <c r="N175" s="58"/>
      <c r="O175" s="58"/>
      <c r="P175" s="29"/>
      <c r="Q175" s="56"/>
      <c r="R175" s="56"/>
      <c r="S175" s="56"/>
      <c r="T175" s="29"/>
      <c r="U175" s="25"/>
      <c r="V175" s="14"/>
      <c r="W175" s="14"/>
      <c r="X175" s="25"/>
      <c r="Y175" s="25"/>
      <c r="Z175" s="14"/>
      <c r="AA175" s="25"/>
      <c r="AB175" s="25"/>
      <c r="AC175" s="122"/>
      <c r="AD175" s="122"/>
      <c r="AE175" s="25"/>
      <c r="AF175" s="25"/>
      <c r="AG175" s="122"/>
      <c r="AH175" s="128">
        <f t="shared" si="2"/>
        <v>0</v>
      </c>
      <c r="AI175" s="122"/>
      <c r="AJ175" s="122"/>
      <c r="AK175" s="138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29"/>
    </row>
    <row r="176" spans="1:59" x14ac:dyDescent="0.25">
      <c r="A176" s="28">
        <v>18</v>
      </c>
      <c r="B176" s="29" t="s">
        <v>438</v>
      </c>
      <c r="C176" s="29" t="s">
        <v>168</v>
      </c>
      <c r="D176" s="29" t="s">
        <v>97</v>
      </c>
      <c r="E176" s="29" t="s">
        <v>99</v>
      </c>
      <c r="F176" s="82" t="s">
        <v>169</v>
      </c>
      <c r="G176" s="54">
        <v>12714</v>
      </c>
      <c r="H176" s="89" t="s">
        <v>149</v>
      </c>
      <c r="I176" s="86" t="s">
        <v>170</v>
      </c>
      <c r="J176" s="29" t="s">
        <v>171</v>
      </c>
      <c r="K176" s="58">
        <v>43838</v>
      </c>
      <c r="L176" s="113">
        <v>29280</v>
      </c>
      <c r="M176" s="57">
        <v>12721</v>
      </c>
      <c r="N176" s="58">
        <v>43838</v>
      </c>
      <c r="O176" s="58">
        <v>44204</v>
      </c>
      <c r="P176" s="29" t="s">
        <v>289</v>
      </c>
      <c r="Q176" s="56" t="s">
        <v>100</v>
      </c>
      <c r="R176" s="56" t="s">
        <v>100</v>
      </c>
      <c r="S176" s="56" t="s">
        <v>100</v>
      </c>
      <c r="T176" s="29" t="s">
        <v>306</v>
      </c>
      <c r="U176" s="10" t="s">
        <v>100</v>
      </c>
      <c r="V176" s="10" t="s">
        <v>100</v>
      </c>
      <c r="W176" s="27" t="s">
        <v>100</v>
      </c>
      <c r="X176" s="10" t="s">
        <v>100</v>
      </c>
      <c r="Y176" s="11" t="s">
        <v>100</v>
      </c>
      <c r="Z176" s="10" t="s">
        <v>100</v>
      </c>
      <c r="AA176" s="22" t="s">
        <v>100</v>
      </c>
      <c r="AB176" s="14" t="s">
        <v>100</v>
      </c>
      <c r="AC176" s="123">
        <v>0</v>
      </c>
      <c r="AD176" s="123">
        <v>0</v>
      </c>
      <c r="AE176" s="14" t="s">
        <v>100</v>
      </c>
      <c r="AF176" s="19" t="s">
        <v>100</v>
      </c>
      <c r="AG176" s="123">
        <v>0</v>
      </c>
      <c r="AH176" s="128">
        <f t="shared" si="2"/>
        <v>29280</v>
      </c>
      <c r="AI176" s="122">
        <v>27589.25</v>
      </c>
      <c r="AJ176" s="122">
        <v>0</v>
      </c>
      <c r="AK176" s="138">
        <f>AI176+AI178+AI180</f>
        <v>115429.25</v>
      </c>
      <c r="AL176" s="61" t="s">
        <v>100</v>
      </c>
      <c r="AM176" s="61" t="s">
        <v>100</v>
      </c>
      <c r="AN176" s="61" t="s">
        <v>100</v>
      </c>
      <c r="AO176" s="61" t="s">
        <v>100</v>
      </c>
      <c r="AP176" s="61" t="s">
        <v>100</v>
      </c>
      <c r="AQ176" s="61" t="s">
        <v>100</v>
      </c>
      <c r="AR176" s="61" t="s">
        <v>100</v>
      </c>
      <c r="AS176" s="61" t="s">
        <v>100</v>
      </c>
      <c r="AT176" s="61" t="s">
        <v>100</v>
      </c>
      <c r="AU176" s="61" t="s">
        <v>100</v>
      </c>
      <c r="AV176" s="61" t="s">
        <v>100</v>
      </c>
      <c r="AW176" s="61" t="s">
        <v>100</v>
      </c>
      <c r="AX176" s="61" t="s">
        <v>100</v>
      </c>
      <c r="AY176" s="61" t="s">
        <v>100</v>
      </c>
      <c r="AZ176" s="61" t="s">
        <v>100</v>
      </c>
      <c r="BA176" s="61" t="s">
        <v>100</v>
      </c>
      <c r="BB176" s="61" t="s">
        <v>100</v>
      </c>
      <c r="BC176" s="61" t="s">
        <v>100</v>
      </c>
      <c r="BD176" s="61" t="s">
        <v>100</v>
      </c>
      <c r="BE176" s="61" t="s">
        <v>100</v>
      </c>
      <c r="BF176" s="61" t="s">
        <v>100</v>
      </c>
      <c r="BG176" s="29" t="s">
        <v>100</v>
      </c>
    </row>
    <row r="177" spans="1:59" x14ac:dyDescent="0.25">
      <c r="A177" s="28"/>
      <c r="B177" s="29"/>
      <c r="C177" s="29"/>
      <c r="D177" s="29"/>
      <c r="E177" s="29"/>
      <c r="F177" s="82"/>
      <c r="G177" s="54"/>
      <c r="H177" s="89"/>
      <c r="I177" s="86"/>
      <c r="J177" s="29"/>
      <c r="K177" s="58"/>
      <c r="L177" s="113"/>
      <c r="M177" s="57"/>
      <c r="N177" s="58"/>
      <c r="O177" s="58"/>
      <c r="P177" s="29"/>
      <c r="Q177" s="56"/>
      <c r="R177" s="56"/>
      <c r="S177" s="56"/>
      <c r="T177" s="29"/>
      <c r="U177" s="10" t="s">
        <v>101</v>
      </c>
      <c r="V177" s="10">
        <v>44188</v>
      </c>
      <c r="W177" s="27" t="s">
        <v>197</v>
      </c>
      <c r="X177" s="10" t="s">
        <v>205</v>
      </c>
      <c r="Y177" s="11">
        <v>44205</v>
      </c>
      <c r="Z177" s="10">
        <v>44569</v>
      </c>
      <c r="AA177" s="22" t="s">
        <v>100</v>
      </c>
      <c r="AB177" s="14" t="s">
        <v>100</v>
      </c>
      <c r="AC177" s="123">
        <v>0</v>
      </c>
      <c r="AD177" s="123">
        <v>0</v>
      </c>
      <c r="AE177" s="14" t="s">
        <v>100</v>
      </c>
      <c r="AF177" s="19" t="s">
        <v>100</v>
      </c>
      <c r="AG177" s="123">
        <v>0</v>
      </c>
      <c r="AH177" s="128">
        <f t="shared" si="2"/>
        <v>0</v>
      </c>
      <c r="AI177" s="122">
        <v>0</v>
      </c>
      <c r="AJ177" s="122">
        <v>0</v>
      </c>
      <c r="AK177" s="138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29"/>
    </row>
    <row r="178" spans="1:59" x14ac:dyDescent="0.25">
      <c r="A178" s="28"/>
      <c r="B178" s="29"/>
      <c r="C178" s="29"/>
      <c r="D178" s="29"/>
      <c r="E178" s="29"/>
      <c r="F178" s="82"/>
      <c r="G178" s="54"/>
      <c r="H178" s="89"/>
      <c r="I178" s="86"/>
      <c r="J178" s="29"/>
      <c r="K178" s="58"/>
      <c r="L178" s="113"/>
      <c r="M178" s="57"/>
      <c r="N178" s="58"/>
      <c r="O178" s="58"/>
      <c r="P178" s="29"/>
      <c r="Q178" s="56"/>
      <c r="R178" s="56"/>
      <c r="S178" s="56"/>
      <c r="T178" s="29"/>
      <c r="U178" s="10" t="s">
        <v>103</v>
      </c>
      <c r="V178" s="10">
        <v>44559</v>
      </c>
      <c r="W178" s="12">
        <v>13195</v>
      </c>
      <c r="X178" s="10" t="s">
        <v>255</v>
      </c>
      <c r="Y178" s="11">
        <v>44570</v>
      </c>
      <c r="Z178" s="11">
        <v>44935</v>
      </c>
      <c r="AA178" s="14" t="s">
        <v>100</v>
      </c>
      <c r="AB178" s="14" t="s">
        <v>100</v>
      </c>
      <c r="AC178" s="123">
        <v>0</v>
      </c>
      <c r="AD178" s="123">
        <v>0</v>
      </c>
      <c r="AE178" s="14" t="s">
        <v>100</v>
      </c>
      <c r="AF178" s="19" t="s">
        <v>100</v>
      </c>
      <c r="AG178" s="123">
        <v>0</v>
      </c>
      <c r="AH178" s="128">
        <f t="shared" si="2"/>
        <v>0</v>
      </c>
      <c r="AI178" s="122">
        <f>29280+29280</f>
        <v>58560</v>
      </c>
      <c r="AJ178" s="122">
        <v>0</v>
      </c>
      <c r="AK178" s="138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29"/>
    </row>
    <row r="179" spans="1:59" x14ac:dyDescent="0.25">
      <c r="A179" s="28"/>
      <c r="B179" s="29"/>
      <c r="C179" s="29"/>
      <c r="D179" s="29"/>
      <c r="E179" s="29"/>
      <c r="F179" s="82"/>
      <c r="G179" s="54"/>
      <c r="H179" s="89"/>
      <c r="I179" s="86"/>
      <c r="J179" s="29"/>
      <c r="K179" s="58"/>
      <c r="L179" s="113"/>
      <c r="M179" s="57"/>
      <c r="N179" s="58"/>
      <c r="O179" s="58"/>
      <c r="P179" s="29"/>
      <c r="Q179" s="56"/>
      <c r="R179" s="56"/>
      <c r="S179" s="56"/>
      <c r="T179" s="29"/>
      <c r="U179" s="10" t="s">
        <v>104</v>
      </c>
      <c r="V179" s="10">
        <v>44924</v>
      </c>
      <c r="W179" s="12">
        <v>13448</v>
      </c>
      <c r="X179" s="10" t="s">
        <v>317</v>
      </c>
      <c r="Y179" s="11">
        <v>44936</v>
      </c>
      <c r="Z179" s="11">
        <v>45301</v>
      </c>
      <c r="AA179" s="14" t="s">
        <v>100</v>
      </c>
      <c r="AB179" s="14" t="s">
        <v>100</v>
      </c>
      <c r="AC179" s="123">
        <v>0</v>
      </c>
      <c r="AD179" s="123">
        <v>0</v>
      </c>
      <c r="AE179" s="14" t="s">
        <v>100</v>
      </c>
      <c r="AF179" s="19" t="s">
        <v>100</v>
      </c>
      <c r="AG179" s="123">
        <v>0</v>
      </c>
      <c r="AH179" s="128">
        <f t="shared" si="2"/>
        <v>0</v>
      </c>
      <c r="AI179" s="122">
        <v>0</v>
      </c>
      <c r="AJ179" s="122">
        <v>0</v>
      </c>
      <c r="AK179" s="138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29"/>
    </row>
    <row r="180" spans="1:59" x14ac:dyDescent="0.25">
      <c r="A180" s="28"/>
      <c r="B180" s="29"/>
      <c r="C180" s="29"/>
      <c r="D180" s="29"/>
      <c r="E180" s="29"/>
      <c r="F180" s="82"/>
      <c r="G180" s="54"/>
      <c r="H180" s="89"/>
      <c r="I180" s="86"/>
      <c r="J180" s="29"/>
      <c r="K180" s="58"/>
      <c r="L180" s="113"/>
      <c r="M180" s="57"/>
      <c r="N180" s="58"/>
      <c r="O180" s="58"/>
      <c r="P180" s="29"/>
      <c r="Q180" s="56"/>
      <c r="R180" s="56"/>
      <c r="S180" s="56"/>
      <c r="T180" s="29"/>
      <c r="U180" s="10" t="s">
        <v>105</v>
      </c>
      <c r="V180" s="10">
        <v>45299</v>
      </c>
      <c r="W180" s="12">
        <v>13689</v>
      </c>
      <c r="X180" s="10" t="s">
        <v>390</v>
      </c>
      <c r="Y180" s="11">
        <v>45300</v>
      </c>
      <c r="Z180" s="11">
        <v>45665</v>
      </c>
      <c r="AA180" s="14" t="s">
        <v>100</v>
      </c>
      <c r="AB180" s="14" t="s">
        <v>100</v>
      </c>
      <c r="AC180" s="123">
        <v>0</v>
      </c>
      <c r="AD180" s="123">
        <v>0</v>
      </c>
      <c r="AE180" s="14" t="s">
        <v>100</v>
      </c>
      <c r="AF180" s="19" t="s">
        <v>100</v>
      </c>
      <c r="AG180" s="123">
        <v>0</v>
      </c>
      <c r="AH180" s="128">
        <f t="shared" si="2"/>
        <v>0</v>
      </c>
      <c r="AI180" s="122">
        <v>29280</v>
      </c>
      <c r="AJ180" s="122">
        <v>0</v>
      </c>
      <c r="AK180" s="138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29"/>
    </row>
    <row r="181" spans="1:59" x14ac:dyDescent="0.25">
      <c r="A181" s="28"/>
      <c r="B181" s="29"/>
      <c r="C181" s="29"/>
      <c r="D181" s="29"/>
      <c r="E181" s="29"/>
      <c r="F181" s="82"/>
      <c r="G181" s="54"/>
      <c r="H181" s="89"/>
      <c r="I181" s="86"/>
      <c r="J181" s="29"/>
      <c r="K181" s="58"/>
      <c r="L181" s="113"/>
      <c r="M181" s="57"/>
      <c r="N181" s="58"/>
      <c r="O181" s="58"/>
      <c r="P181" s="29"/>
      <c r="Q181" s="56"/>
      <c r="R181" s="56"/>
      <c r="S181" s="56"/>
      <c r="T181" s="29"/>
      <c r="U181" s="10"/>
      <c r="V181" s="10"/>
      <c r="W181" s="10"/>
      <c r="X181" s="10"/>
      <c r="Y181" s="11"/>
      <c r="Z181" s="11"/>
      <c r="AA181" s="14"/>
      <c r="AB181" s="14"/>
      <c r="AC181" s="123"/>
      <c r="AD181" s="123"/>
      <c r="AE181" s="14"/>
      <c r="AF181" s="19"/>
      <c r="AG181" s="123"/>
      <c r="AH181" s="128">
        <f t="shared" si="2"/>
        <v>0</v>
      </c>
      <c r="AI181" s="122"/>
      <c r="AJ181" s="122"/>
      <c r="AK181" s="138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29"/>
    </row>
    <row r="182" spans="1:59" x14ac:dyDescent="0.25">
      <c r="A182" s="28"/>
      <c r="B182" s="29"/>
      <c r="C182" s="29"/>
      <c r="D182" s="29"/>
      <c r="E182" s="29"/>
      <c r="F182" s="82"/>
      <c r="G182" s="54"/>
      <c r="H182" s="89"/>
      <c r="I182" s="86"/>
      <c r="J182" s="29"/>
      <c r="K182" s="58"/>
      <c r="L182" s="113"/>
      <c r="M182" s="57"/>
      <c r="N182" s="58"/>
      <c r="O182" s="58"/>
      <c r="P182" s="29"/>
      <c r="Q182" s="56"/>
      <c r="R182" s="56"/>
      <c r="S182" s="56"/>
      <c r="T182" s="29"/>
      <c r="U182" s="10"/>
      <c r="V182" s="10"/>
      <c r="W182" s="10"/>
      <c r="X182" s="10"/>
      <c r="Y182" s="11"/>
      <c r="Z182" s="11"/>
      <c r="AA182" s="14"/>
      <c r="AB182" s="14"/>
      <c r="AC182" s="123"/>
      <c r="AD182" s="123"/>
      <c r="AE182" s="14"/>
      <c r="AF182" s="19"/>
      <c r="AG182" s="123"/>
      <c r="AH182" s="128">
        <f t="shared" si="2"/>
        <v>0</v>
      </c>
      <c r="AI182" s="122"/>
      <c r="AJ182" s="122"/>
      <c r="AK182" s="138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29"/>
    </row>
    <row r="183" spans="1:59" x14ac:dyDescent="0.25">
      <c r="A183" s="28"/>
      <c r="B183" s="29"/>
      <c r="C183" s="29"/>
      <c r="D183" s="29"/>
      <c r="E183" s="29"/>
      <c r="F183" s="82"/>
      <c r="G183" s="54"/>
      <c r="H183" s="89"/>
      <c r="I183" s="86"/>
      <c r="J183" s="29"/>
      <c r="K183" s="58"/>
      <c r="L183" s="113"/>
      <c r="M183" s="57"/>
      <c r="N183" s="58"/>
      <c r="O183" s="58"/>
      <c r="P183" s="29"/>
      <c r="Q183" s="56"/>
      <c r="R183" s="56"/>
      <c r="S183" s="56"/>
      <c r="T183" s="29"/>
      <c r="U183" s="25"/>
      <c r="V183" s="14"/>
      <c r="W183" s="14"/>
      <c r="X183" s="25"/>
      <c r="Y183" s="25"/>
      <c r="Z183" s="14"/>
      <c r="AA183" s="25"/>
      <c r="AB183" s="25"/>
      <c r="AC183" s="122"/>
      <c r="AD183" s="122"/>
      <c r="AE183" s="25"/>
      <c r="AF183" s="25"/>
      <c r="AG183" s="122"/>
      <c r="AH183" s="128">
        <f t="shared" si="2"/>
        <v>0</v>
      </c>
      <c r="AI183" s="122"/>
      <c r="AJ183" s="122"/>
      <c r="AK183" s="138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29"/>
    </row>
    <row r="184" spans="1:59" x14ac:dyDescent="0.25">
      <c r="A184" s="28">
        <v>19</v>
      </c>
      <c r="B184" s="28" t="s">
        <v>439</v>
      </c>
      <c r="C184" s="29" t="s">
        <v>300</v>
      </c>
      <c r="D184" s="29" t="s">
        <v>420</v>
      </c>
      <c r="E184" s="29" t="s">
        <v>99</v>
      </c>
      <c r="F184" s="82" t="s">
        <v>250</v>
      </c>
      <c r="G184" s="57">
        <v>13227</v>
      </c>
      <c r="H184" s="50" t="s">
        <v>251</v>
      </c>
      <c r="I184" s="86" t="s">
        <v>252</v>
      </c>
      <c r="J184" s="28" t="s">
        <v>253</v>
      </c>
      <c r="K184" s="58">
        <v>44614</v>
      </c>
      <c r="L184" s="114">
        <v>162000</v>
      </c>
      <c r="M184" s="57">
        <v>13235</v>
      </c>
      <c r="N184" s="58">
        <v>44621</v>
      </c>
      <c r="O184" s="58">
        <v>44986</v>
      </c>
      <c r="P184" s="28" t="s">
        <v>289</v>
      </c>
      <c r="Q184" s="28" t="s">
        <v>100</v>
      </c>
      <c r="R184" s="28" t="s">
        <v>100</v>
      </c>
      <c r="S184" s="28" t="s">
        <v>100</v>
      </c>
      <c r="T184" s="28" t="s">
        <v>98</v>
      </c>
      <c r="U184" s="10" t="s">
        <v>100</v>
      </c>
      <c r="V184" s="10" t="s">
        <v>100</v>
      </c>
      <c r="W184" s="27" t="s">
        <v>100</v>
      </c>
      <c r="X184" s="10" t="s">
        <v>100</v>
      </c>
      <c r="Y184" s="11" t="s">
        <v>100</v>
      </c>
      <c r="Z184" s="10" t="s">
        <v>100</v>
      </c>
      <c r="AA184" s="14" t="s">
        <v>100</v>
      </c>
      <c r="AB184" s="14" t="s">
        <v>100</v>
      </c>
      <c r="AC184" s="123">
        <v>0</v>
      </c>
      <c r="AD184" s="123">
        <v>0</v>
      </c>
      <c r="AE184" s="14" t="s">
        <v>100</v>
      </c>
      <c r="AF184" s="19" t="s">
        <v>100</v>
      </c>
      <c r="AG184" s="123">
        <v>0</v>
      </c>
      <c r="AH184" s="128">
        <f t="shared" si="2"/>
        <v>162000</v>
      </c>
      <c r="AI184" s="122">
        <v>121500</v>
      </c>
      <c r="AJ184" s="122">
        <v>0</v>
      </c>
      <c r="AK184" s="138">
        <f>AI184+AI185</f>
        <v>305077.58999999997</v>
      </c>
      <c r="AL184" s="61" t="s">
        <v>100</v>
      </c>
      <c r="AM184" s="61" t="s">
        <v>100</v>
      </c>
      <c r="AN184" s="61" t="s">
        <v>100</v>
      </c>
      <c r="AO184" s="61" t="s">
        <v>100</v>
      </c>
      <c r="AP184" s="61" t="s">
        <v>301</v>
      </c>
      <c r="AQ184" s="55" t="s">
        <v>302</v>
      </c>
      <c r="AR184" s="61" t="s">
        <v>100</v>
      </c>
      <c r="AS184" s="61" t="s">
        <v>100</v>
      </c>
      <c r="AT184" s="61" t="s">
        <v>100</v>
      </c>
      <c r="AU184" s="61" t="s">
        <v>100</v>
      </c>
      <c r="AV184" s="61" t="s">
        <v>100</v>
      </c>
      <c r="AW184" s="61" t="s">
        <v>100</v>
      </c>
      <c r="AX184" s="61" t="s">
        <v>100</v>
      </c>
      <c r="AY184" s="61" t="s">
        <v>100</v>
      </c>
      <c r="AZ184" s="61" t="s">
        <v>100</v>
      </c>
      <c r="BA184" s="61" t="s">
        <v>100</v>
      </c>
      <c r="BB184" s="61" t="s">
        <v>100</v>
      </c>
      <c r="BC184" s="61" t="s">
        <v>100</v>
      </c>
      <c r="BD184" s="61" t="s">
        <v>100</v>
      </c>
      <c r="BE184" s="61" t="s">
        <v>100</v>
      </c>
      <c r="BF184" s="61" t="s">
        <v>100</v>
      </c>
      <c r="BG184" s="29" t="s">
        <v>100</v>
      </c>
    </row>
    <row r="185" spans="1:59" x14ac:dyDescent="0.25">
      <c r="A185" s="28"/>
      <c r="B185" s="28"/>
      <c r="C185" s="29"/>
      <c r="D185" s="29"/>
      <c r="E185" s="29"/>
      <c r="F185" s="82"/>
      <c r="G185" s="57"/>
      <c r="H185" s="50"/>
      <c r="I185" s="86"/>
      <c r="J185" s="28"/>
      <c r="K185" s="58"/>
      <c r="L185" s="114"/>
      <c r="M185" s="57"/>
      <c r="N185" s="58"/>
      <c r="O185" s="58"/>
      <c r="P185" s="28"/>
      <c r="Q185" s="28"/>
      <c r="R185" s="28"/>
      <c r="S185" s="28"/>
      <c r="T185" s="28"/>
      <c r="U185" s="10" t="s">
        <v>101</v>
      </c>
      <c r="V185" s="10">
        <v>44985</v>
      </c>
      <c r="W185" s="12">
        <v>13486</v>
      </c>
      <c r="X185" s="9" t="s">
        <v>384</v>
      </c>
      <c r="Y185" s="23">
        <v>44987</v>
      </c>
      <c r="Z185" s="10">
        <v>45352</v>
      </c>
      <c r="AA185" s="14" t="s">
        <v>100</v>
      </c>
      <c r="AB185" s="14" t="s">
        <v>100</v>
      </c>
      <c r="AC185" s="123">
        <v>0</v>
      </c>
      <c r="AD185" s="123">
        <v>0</v>
      </c>
      <c r="AE185" s="14" t="s">
        <v>100</v>
      </c>
      <c r="AF185" s="19" t="s">
        <v>100</v>
      </c>
      <c r="AG185" s="123">
        <v>0</v>
      </c>
      <c r="AH185" s="128">
        <f t="shared" si="2"/>
        <v>0</v>
      </c>
      <c r="AI185" s="122">
        <v>183577.59</v>
      </c>
      <c r="AJ185" s="122">
        <v>0</v>
      </c>
      <c r="AK185" s="138"/>
      <c r="AL185" s="61"/>
      <c r="AM185" s="61"/>
      <c r="AN185" s="61"/>
      <c r="AO185" s="61"/>
      <c r="AP185" s="61"/>
      <c r="AQ185" s="55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29"/>
    </row>
    <row r="186" spans="1:59" x14ac:dyDescent="0.25">
      <c r="A186" s="28"/>
      <c r="B186" s="28"/>
      <c r="C186" s="29"/>
      <c r="D186" s="29"/>
      <c r="E186" s="29"/>
      <c r="F186" s="82"/>
      <c r="G186" s="57"/>
      <c r="H186" s="50"/>
      <c r="I186" s="86"/>
      <c r="J186" s="28"/>
      <c r="K186" s="58"/>
      <c r="L186" s="114"/>
      <c r="M186" s="57"/>
      <c r="N186" s="58"/>
      <c r="O186" s="58"/>
      <c r="P186" s="28"/>
      <c r="Q186" s="28"/>
      <c r="R186" s="28"/>
      <c r="S186" s="28"/>
      <c r="T186" s="28"/>
      <c r="U186" s="10"/>
      <c r="V186" s="10"/>
      <c r="W186" s="12"/>
      <c r="X186" s="9"/>
      <c r="Y186" s="23"/>
      <c r="Z186" s="10"/>
      <c r="AA186" s="14"/>
      <c r="AB186" s="14"/>
      <c r="AC186" s="123"/>
      <c r="AD186" s="123"/>
      <c r="AE186" s="14"/>
      <c r="AF186" s="19"/>
      <c r="AG186" s="123"/>
      <c r="AH186" s="128">
        <f t="shared" si="2"/>
        <v>0</v>
      </c>
      <c r="AI186" s="122"/>
      <c r="AJ186" s="122"/>
      <c r="AK186" s="138"/>
      <c r="AL186" s="61"/>
      <c r="AM186" s="61"/>
      <c r="AN186" s="61"/>
      <c r="AO186" s="61"/>
      <c r="AP186" s="61"/>
      <c r="AQ186" s="55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29"/>
    </row>
    <row r="187" spans="1:59" x14ac:dyDescent="0.25">
      <c r="A187" s="28"/>
      <c r="B187" s="28"/>
      <c r="C187" s="29"/>
      <c r="D187" s="29"/>
      <c r="E187" s="29"/>
      <c r="F187" s="82"/>
      <c r="G187" s="57"/>
      <c r="H187" s="50"/>
      <c r="I187" s="86"/>
      <c r="J187" s="28"/>
      <c r="K187" s="58"/>
      <c r="L187" s="114"/>
      <c r="M187" s="57"/>
      <c r="N187" s="58"/>
      <c r="O187" s="58"/>
      <c r="P187" s="28"/>
      <c r="Q187" s="28"/>
      <c r="R187" s="28"/>
      <c r="S187" s="28"/>
      <c r="T187" s="28"/>
      <c r="U187" s="10"/>
      <c r="V187" s="10"/>
      <c r="W187" s="12"/>
      <c r="X187" s="9"/>
      <c r="Y187" s="23"/>
      <c r="Z187" s="10"/>
      <c r="AA187" s="14"/>
      <c r="AB187" s="14"/>
      <c r="AC187" s="123"/>
      <c r="AD187" s="123"/>
      <c r="AE187" s="14"/>
      <c r="AF187" s="19"/>
      <c r="AG187" s="123"/>
      <c r="AH187" s="128">
        <f t="shared" si="2"/>
        <v>0</v>
      </c>
      <c r="AI187" s="122"/>
      <c r="AJ187" s="122"/>
      <c r="AK187" s="138"/>
      <c r="AL187" s="61"/>
      <c r="AM187" s="61"/>
      <c r="AN187" s="61"/>
      <c r="AO187" s="61"/>
      <c r="AP187" s="61"/>
      <c r="AQ187" s="55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29"/>
    </row>
    <row r="188" spans="1:59" x14ac:dyDescent="0.25">
      <c r="A188" s="28"/>
      <c r="B188" s="28"/>
      <c r="C188" s="29"/>
      <c r="D188" s="29"/>
      <c r="E188" s="29"/>
      <c r="F188" s="82"/>
      <c r="G188" s="57"/>
      <c r="H188" s="50"/>
      <c r="I188" s="86"/>
      <c r="J188" s="28"/>
      <c r="K188" s="58"/>
      <c r="L188" s="114"/>
      <c r="M188" s="57"/>
      <c r="N188" s="58"/>
      <c r="O188" s="58"/>
      <c r="P188" s="28"/>
      <c r="Q188" s="28"/>
      <c r="R188" s="28"/>
      <c r="S188" s="28"/>
      <c r="T188" s="28"/>
      <c r="U188" s="34"/>
      <c r="V188" s="10"/>
      <c r="W188" s="27"/>
      <c r="X188" s="34"/>
      <c r="Y188" s="23"/>
      <c r="Z188" s="10"/>
      <c r="AA188" s="25"/>
      <c r="AB188" s="25"/>
      <c r="AC188" s="123"/>
      <c r="AD188" s="123"/>
      <c r="AE188" s="25"/>
      <c r="AF188" s="64"/>
      <c r="AG188" s="123"/>
      <c r="AH188" s="128">
        <f t="shared" si="2"/>
        <v>0</v>
      </c>
      <c r="AI188" s="122"/>
      <c r="AJ188" s="122"/>
      <c r="AK188" s="138"/>
      <c r="AL188" s="61"/>
      <c r="AM188" s="61"/>
      <c r="AN188" s="61"/>
      <c r="AO188" s="61"/>
      <c r="AP188" s="61"/>
      <c r="AQ188" s="55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29"/>
    </row>
    <row r="189" spans="1:59" x14ac:dyDescent="0.25">
      <c r="A189" s="28">
        <v>20</v>
      </c>
      <c r="B189" s="28" t="s">
        <v>442</v>
      </c>
      <c r="C189" s="29" t="s">
        <v>271</v>
      </c>
      <c r="D189" s="29" t="s">
        <v>133</v>
      </c>
      <c r="E189" s="29" t="s">
        <v>99</v>
      </c>
      <c r="F189" s="82" t="s">
        <v>400</v>
      </c>
      <c r="G189" s="57">
        <v>13274</v>
      </c>
      <c r="H189" s="50" t="s">
        <v>267</v>
      </c>
      <c r="I189" s="86" t="s">
        <v>268</v>
      </c>
      <c r="J189" s="28" t="s">
        <v>269</v>
      </c>
      <c r="K189" s="58">
        <v>44882</v>
      </c>
      <c r="L189" s="114">
        <v>39000</v>
      </c>
      <c r="M189" s="57">
        <v>13422</v>
      </c>
      <c r="N189" s="58" t="s">
        <v>270</v>
      </c>
      <c r="O189" s="58">
        <v>45277</v>
      </c>
      <c r="P189" s="29" t="s">
        <v>289</v>
      </c>
      <c r="Q189" s="28" t="s">
        <v>100</v>
      </c>
      <c r="R189" s="28" t="s">
        <v>100</v>
      </c>
      <c r="S189" s="28" t="s">
        <v>100</v>
      </c>
      <c r="T189" s="28" t="s">
        <v>98</v>
      </c>
      <c r="U189" s="10" t="s">
        <v>100</v>
      </c>
      <c r="V189" s="10" t="s">
        <v>100</v>
      </c>
      <c r="W189" s="10" t="s">
        <v>100</v>
      </c>
      <c r="X189" s="10" t="s">
        <v>100</v>
      </c>
      <c r="Y189" s="10" t="s">
        <v>100</v>
      </c>
      <c r="Z189" s="10" t="s">
        <v>100</v>
      </c>
      <c r="AA189" s="14" t="s">
        <v>100</v>
      </c>
      <c r="AB189" s="14" t="s">
        <v>100</v>
      </c>
      <c r="AC189" s="123">
        <v>0</v>
      </c>
      <c r="AD189" s="123">
        <v>0</v>
      </c>
      <c r="AE189" s="14" t="s">
        <v>100</v>
      </c>
      <c r="AF189" s="19" t="s">
        <v>100</v>
      </c>
      <c r="AG189" s="123">
        <v>0</v>
      </c>
      <c r="AH189" s="128">
        <f t="shared" si="2"/>
        <v>39000</v>
      </c>
      <c r="AI189" s="122">
        <v>0</v>
      </c>
      <c r="AJ189" s="122">
        <v>0</v>
      </c>
      <c r="AK189" s="114">
        <f>AI190</f>
        <v>373663.76</v>
      </c>
      <c r="AL189" s="61" t="s">
        <v>285</v>
      </c>
      <c r="AM189" s="61" t="s">
        <v>286</v>
      </c>
      <c r="AN189" s="61" t="s">
        <v>287</v>
      </c>
      <c r="AO189" s="61" t="s">
        <v>286</v>
      </c>
      <c r="AP189" s="61" t="s">
        <v>100</v>
      </c>
      <c r="AQ189" s="61" t="s">
        <v>100</v>
      </c>
      <c r="AR189" s="61" t="s">
        <v>100</v>
      </c>
      <c r="AS189" s="61" t="s">
        <v>100</v>
      </c>
      <c r="AT189" s="61" t="s">
        <v>100</v>
      </c>
      <c r="AU189" s="61" t="s">
        <v>100</v>
      </c>
      <c r="AV189" s="61" t="s">
        <v>100</v>
      </c>
      <c r="AW189" s="61" t="s">
        <v>100</v>
      </c>
      <c r="AX189" s="25"/>
      <c r="AY189" s="61" t="s">
        <v>100</v>
      </c>
      <c r="AZ189" s="61" t="s">
        <v>100</v>
      </c>
      <c r="BA189" s="61" t="s">
        <v>100</v>
      </c>
      <c r="BB189" s="61" t="s">
        <v>100</v>
      </c>
      <c r="BC189" s="61" t="s">
        <v>100</v>
      </c>
      <c r="BD189" s="61" t="s">
        <v>100</v>
      </c>
      <c r="BE189" s="61" t="s">
        <v>100</v>
      </c>
      <c r="BF189" s="61" t="s">
        <v>100</v>
      </c>
      <c r="BG189" s="29" t="s">
        <v>100</v>
      </c>
    </row>
    <row r="190" spans="1:59" x14ac:dyDescent="0.25">
      <c r="A190" s="28"/>
      <c r="B190" s="28"/>
      <c r="C190" s="29"/>
      <c r="D190" s="29"/>
      <c r="E190" s="29"/>
      <c r="F190" s="82"/>
      <c r="G190" s="57"/>
      <c r="H190" s="50"/>
      <c r="I190" s="86"/>
      <c r="J190" s="28"/>
      <c r="K190" s="58"/>
      <c r="L190" s="114"/>
      <c r="M190" s="57"/>
      <c r="N190" s="58"/>
      <c r="O190" s="58"/>
      <c r="P190" s="29"/>
      <c r="Q190" s="28"/>
      <c r="R190" s="28"/>
      <c r="S190" s="28"/>
      <c r="T190" s="28"/>
      <c r="U190" s="10" t="s">
        <v>101</v>
      </c>
      <c r="V190" s="10">
        <v>45244</v>
      </c>
      <c r="W190" s="27" t="s">
        <v>385</v>
      </c>
      <c r="X190" s="10" t="s">
        <v>386</v>
      </c>
      <c r="Y190" s="23">
        <v>45248</v>
      </c>
      <c r="Z190" s="10">
        <v>45613</v>
      </c>
      <c r="AA190" s="14" t="s">
        <v>100</v>
      </c>
      <c r="AB190" s="14" t="s">
        <v>100</v>
      </c>
      <c r="AC190" s="123">
        <v>0</v>
      </c>
      <c r="AD190" s="123">
        <v>0</v>
      </c>
      <c r="AE190" s="14" t="s">
        <v>100</v>
      </c>
      <c r="AF190" s="19" t="s">
        <v>100</v>
      </c>
      <c r="AG190" s="123">
        <v>0</v>
      </c>
      <c r="AH190" s="128">
        <f t="shared" si="2"/>
        <v>0</v>
      </c>
      <c r="AI190" s="122">
        <v>373663.76</v>
      </c>
      <c r="AJ190" s="122">
        <v>0</v>
      </c>
      <c r="AK190" s="114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25"/>
      <c r="AY190" s="61"/>
      <c r="AZ190" s="61"/>
      <c r="BA190" s="61"/>
      <c r="BB190" s="61"/>
      <c r="BC190" s="61"/>
      <c r="BD190" s="61"/>
      <c r="BE190" s="61"/>
      <c r="BF190" s="61"/>
      <c r="BG190" s="29"/>
    </row>
    <row r="191" spans="1:59" x14ac:dyDescent="0.25">
      <c r="A191" s="28"/>
      <c r="B191" s="28"/>
      <c r="C191" s="29"/>
      <c r="D191" s="29"/>
      <c r="E191" s="29"/>
      <c r="F191" s="82"/>
      <c r="G191" s="57"/>
      <c r="H191" s="50"/>
      <c r="I191" s="86"/>
      <c r="J191" s="28"/>
      <c r="K191" s="58"/>
      <c r="L191" s="114"/>
      <c r="M191" s="57"/>
      <c r="N191" s="58"/>
      <c r="O191" s="58"/>
      <c r="P191" s="29"/>
      <c r="Q191" s="28"/>
      <c r="R191" s="28"/>
      <c r="S191" s="28"/>
      <c r="T191" s="28"/>
      <c r="U191" s="10"/>
      <c r="V191" s="10"/>
      <c r="W191" s="27"/>
      <c r="X191" s="10"/>
      <c r="Y191" s="23"/>
      <c r="Z191" s="10"/>
      <c r="AA191" s="14"/>
      <c r="AB191" s="14"/>
      <c r="AC191" s="123"/>
      <c r="AD191" s="123"/>
      <c r="AE191" s="14"/>
      <c r="AF191" s="19"/>
      <c r="AG191" s="123"/>
      <c r="AH191" s="128">
        <f t="shared" si="2"/>
        <v>0</v>
      </c>
      <c r="AI191" s="122"/>
      <c r="AJ191" s="122"/>
      <c r="AK191" s="114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25"/>
      <c r="AY191" s="61"/>
      <c r="AZ191" s="61"/>
      <c r="BA191" s="61"/>
      <c r="BB191" s="61"/>
      <c r="BC191" s="61"/>
      <c r="BD191" s="61"/>
      <c r="BE191" s="61"/>
      <c r="BF191" s="61"/>
      <c r="BG191" s="29"/>
    </row>
    <row r="192" spans="1:59" x14ac:dyDescent="0.25">
      <c r="A192" s="28"/>
      <c r="B192" s="28"/>
      <c r="C192" s="29"/>
      <c r="D192" s="29"/>
      <c r="E192" s="29"/>
      <c r="F192" s="82"/>
      <c r="G192" s="57"/>
      <c r="H192" s="50"/>
      <c r="I192" s="86"/>
      <c r="J192" s="28"/>
      <c r="K192" s="58"/>
      <c r="L192" s="114"/>
      <c r="M192" s="57"/>
      <c r="N192" s="58"/>
      <c r="O192" s="58"/>
      <c r="P192" s="29"/>
      <c r="Q192" s="28"/>
      <c r="R192" s="28"/>
      <c r="S192" s="28"/>
      <c r="T192" s="28"/>
      <c r="U192" s="10"/>
      <c r="V192" s="10"/>
      <c r="W192" s="27"/>
      <c r="X192" s="10"/>
      <c r="Y192" s="11"/>
      <c r="Z192" s="10"/>
      <c r="AA192" s="14"/>
      <c r="AB192" s="14"/>
      <c r="AC192" s="123"/>
      <c r="AD192" s="123"/>
      <c r="AE192" s="14"/>
      <c r="AF192" s="19"/>
      <c r="AG192" s="123"/>
      <c r="AH192" s="128">
        <f t="shared" si="2"/>
        <v>0</v>
      </c>
      <c r="AI192" s="122"/>
      <c r="AJ192" s="122"/>
      <c r="AK192" s="114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25"/>
      <c r="AY192" s="61"/>
      <c r="AZ192" s="61"/>
      <c r="BA192" s="61"/>
      <c r="BB192" s="61"/>
      <c r="BC192" s="61"/>
      <c r="BD192" s="61"/>
      <c r="BE192" s="61"/>
      <c r="BF192" s="61"/>
      <c r="BG192" s="29"/>
    </row>
    <row r="193" spans="1:59" x14ac:dyDescent="0.25">
      <c r="A193" s="28">
        <v>21</v>
      </c>
      <c r="B193" s="28"/>
      <c r="C193" s="29" t="s">
        <v>295</v>
      </c>
      <c r="D193" s="29" t="s">
        <v>420</v>
      </c>
      <c r="E193" s="29" t="s">
        <v>99</v>
      </c>
      <c r="F193" s="82" t="s">
        <v>408</v>
      </c>
      <c r="G193" s="57">
        <v>13435</v>
      </c>
      <c r="H193" s="47" t="s">
        <v>272</v>
      </c>
      <c r="I193" s="86" t="s">
        <v>273</v>
      </c>
      <c r="J193" s="28" t="s">
        <v>274</v>
      </c>
      <c r="K193" s="58">
        <v>44914</v>
      </c>
      <c r="L193" s="114">
        <v>224784</v>
      </c>
      <c r="M193" s="57">
        <v>13435</v>
      </c>
      <c r="N193" s="58">
        <v>44914</v>
      </c>
      <c r="O193" s="58">
        <v>45279</v>
      </c>
      <c r="P193" s="29" t="s">
        <v>289</v>
      </c>
      <c r="Q193" s="28" t="s">
        <v>100</v>
      </c>
      <c r="R193" s="28" t="s">
        <v>100</v>
      </c>
      <c r="S193" s="28" t="s">
        <v>100</v>
      </c>
      <c r="T193" s="28" t="s">
        <v>98</v>
      </c>
      <c r="U193" s="10" t="s">
        <v>100</v>
      </c>
      <c r="V193" s="10" t="s">
        <v>100</v>
      </c>
      <c r="W193" s="10" t="s">
        <v>100</v>
      </c>
      <c r="X193" s="10" t="s">
        <v>100</v>
      </c>
      <c r="Y193" s="10" t="s">
        <v>100</v>
      </c>
      <c r="Z193" s="10" t="s">
        <v>100</v>
      </c>
      <c r="AA193" s="14" t="s">
        <v>100</v>
      </c>
      <c r="AB193" s="14" t="s">
        <v>100</v>
      </c>
      <c r="AC193" s="123">
        <v>0</v>
      </c>
      <c r="AD193" s="123">
        <v>0</v>
      </c>
      <c r="AE193" s="14" t="s">
        <v>100</v>
      </c>
      <c r="AF193" s="19" t="s">
        <v>100</v>
      </c>
      <c r="AG193" s="123">
        <v>0</v>
      </c>
      <c r="AH193" s="128">
        <f t="shared" si="2"/>
        <v>224784</v>
      </c>
      <c r="AI193" s="122">
        <v>0</v>
      </c>
      <c r="AJ193" s="122">
        <v>0</v>
      </c>
      <c r="AK193" s="114">
        <f>AI194</f>
        <v>191372.53</v>
      </c>
      <c r="AL193" s="61" t="s">
        <v>100</v>
      </c>
      <c r="AM193" s="61" t="s">
        <v>100</v>
      </c>
      <c r="AN193" s="61" t="s">
        <v>100</v>
      </c>
      <c r="AO193" s="61" t="s">
        <v>100</v>
      </c>
      <c r="AP193" s="61" t="s">
        <v>297</v>
      </c>
      <c r="AQ193" s="55" t="s">
        <v>296</v>
      </c>
      <c r="AR193" s="61" t="s">
        <v>100</v>
      </c>
      <c r="AS193" s="61" t="s">
        <v>100</v>
      </c>
      <c r="AT193" s="61" t="s">
        <v>298</v>
      </c>
      <c r="AU193" s="61" t="s">
        <v>299</v>
      </c>
      <c r="AV193" s="61" t="s">
        <v>100</v>
      </c>
      <c r="AW193" s="61" t="s">
        <v>100</v>
      </c>
      <c r="AX193" s="61" t="s">
        <v>100</v>
      </c>
      <c r="AY193" s="61" t="s">
        <v>100</v>
      </c>
      <c r="AZ193" s="61" t="s">
        <v>100</v>
      </c>
      <c r="BA193" s="61" t="s">
        <v>100</v>
      </c>
      <c r="BB193" s="61" t="s">
        <v>100</v>
      </c>
      <c r="BC193" s="61" t="s">
        <v>100</v>
      </c>
      <c r="BD193" s="61" t="s">
        <v>100</v>
      </c>
      <c r="BE193" s="61" t="s">
        <v>100</v>
      </c>
      <c r="BF193" s="61" t="s">
        <v>100</v>
      </c>
      <c r="BG193" s="29" t="s">
        <v>100</v>
      </c>
    </row>
    <row r="194" spans="1:59" x14ac:dyDescent="0.25">
      <c r="A194" s="28"/>
      <c r="B194" s="28"/>
      <c r="C194" s="29"/>
      <c r="D194" s="29"/>
      <c r="E194" s="29"/>
      <c r="F194" s="82"/>
      <c r="G194" s="57"/>
      <c r="H194" s="47"/>
      <c r="I194" s="86"/>
      <c r="J194" s="28"/>
      <c r="K194" s="58"/>
      <c r="L194" s="114"/>
      <c r="M194" s="57"/>
      <c r="N194" s="58"/>
      <c r="O194" s="58"/>
      <c r="P194" s="29"/>
      <c r="Q194" s="28"/>
      <c r="R194" s="28"/>
      <c r="S194" s="28"/>
      <c r="T194" s="28"/>
      <c r="U194" s="10" t="s">
        <v>101</v>
      </c>
      <c r="V194" s="10">
        <v>45278</v>
      </c>
      <c r="W194" s="27" t="s">
        <v>391</v>
      </c>
      <c r="X194" s="10" t="s">
        <v>392</v>
      </c>
      <c r="Y194" s="11">
        <v>45278</v>
      </c>
      <c r="Z194" s="10">
        <v>45645</v>
      </c>
      <c r="AA194" s="14" t="s">
        <v>100</v>
      </c>
      <c r="AB194" s="14" t="s">
        <v>100</v>
      </c>
      <c r="AC194" s="123">
        <v>0</v>
      </c>
      <c r="AD194" s="123">
        <v>0</v>
      </c>
      <c r="AE194" s="14" t="s">
        <v>100</v>
      </c>
      <c r="AF194" s="19" t="s">
        <v>100</v>
      </c>
      <c r="AG194" s="123">
        <v>0</v>
      </c>
      <c r="AH194" s="128">
        <f t="shared" si="2"/>
        <v>0</v>
      </c>
      <c r="AI194" s="122">
        <v>191372.53</v>
      </c>
      <c r="AJ194" s="122">
        <v>0</v>
      </c>
      <c r="AK194" s="114"/>
      <c r="AL194" s="61"/>
      <c r="AM194" s="61"/>
      <c r="AN194" s="61"/>
      <c r="AO194" s="61"/>
      <c r="AP194" s="61"/>
      <c r="AQ194" s="55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29"/>
    </row>
    <row r="195" spans="1:59" x14ac:dyDescent="0.25">
      <c r="A195" s="28"/>
      <c r="B195" s="28"/>
      <c r="C195" s="29"/>
      <c r="D195" s="29"/>
      <c r="E195" s="29"/>
      <c r="F195" s="82"/>
      <c r="G195" s="57"/>
      <c r="H195" s="47"/>
      <c r="I195" s="86"/>
      <c r="J195" s="28"/>
      <c r="K195" s="58"/>
      <c r="L195" s="114"/>
      <c r="M195" s="57"/>
      <c r="N195" s="58"/>
      <c r="O195" s="58"/>
      <c r="P195" s="29"/>
      <c r="Q195" s="28"/>
      <c r="R195" s="28"/>
      <c r="S195" s="28"/>
      <c r="T195" s="28"/>
      <c r="U195" s="10"/>
      <c r="V195" s="10"/>
      <c r="W195" s="27"/>
      <c r="X195" s="10"/>
      <c r="Y195" s="11"/>
      <c r="Z195" s="10"/>
      <c r="AA195" s="14"/>
      <c r="AB195" s="14"/>
      <c r="AC195" s="123"/>
      <c r="AD195" s="123"/>
      <c r="AE195" s="14"/>
      <c r="AF195" s="19"/>
      <c r="AG195" s="123"/>
      <c r="AH195" s="128">
        <f t="shared" si="2"/>
        <v>0</v>
      </c>
      <c r="AI195" s="122"/>
      <c r="AJ195" s="122"/>
      <c r="AK195" s="114"/>
      <c r="AL195" s="61"/>
      <c r="AM195" s="61"/>
      <c r="AN195" s="61"/>
      <c r="AO195" s="61"/>
      <c r="AP195" s="61"/>
      <c r="AQ195" s="55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29"/>
    </row>
    <row r="196" spans="1:59" x14ac:dyDescent="0.25">
      <c r="A196" s="28"/>
      <c r="B196" s="28"/>
      <c r="C196" s="29"/>
      <c r="D196" s="29"/>
      <c r="E196" s="29"/>
      <c r="F196" s="82"/>
      <c r="G196" s="57"/>
      <c r="H196" s="47"/>
      <c r="I196" s="86"/>
      <c r="J196" s="28"/>
      <c r="K196" s="58"/>
      <c r="L196" s="114"/>
      <c r="M196" s="57"/>
      <c r="N196" s="58"/>
      <c r="O196" s="58"/>
      <c r="P196" s="29"/>
      <c r="Q196" s="28"/>
      <c r="R196" s="28"/>
      <c r="S196" s="28"/>
      <c r="T196" s="28"/>
      <c r="U196" s="10"/>
      <c r="V196" s="10"/>
      <c r="W196" s="27"/>
      <c r="X196" s="10"/>
      <c r="Y196" s="23"/>
      <c r="Z196" s="10"/>
      <c r="AA196" s="14"/>
      <c r="AB196" s="14"/>
      <c r="AC196" s="123"/>
      <c r="AD196" s="123"/>
      <c r="AE196" s="14"/>
      <c r="AF196" s="19"/>
      <c r="AG196" s="123"/>
      <c r="AH196" s="128">
        <f t="shared" si="2"/>
        <v>0</v>
      </c>
      <c r="AI196" s="122"/>
      <c r="AJ196" s="122"/>
      <c r="AK196" s="114"/>
      <c r="AL196" s="61"/>
      <c r="AM196" s="61"/>
      <c r="AN196" s="61"/>
      <c r="AO196" s="61"/>
      <c r="AP196" s="61"/>
      <c r="AQ196" s="55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29"/>
    </row>
    <row r="197" spans="1:59" x14ac:dyDescent="0.25">
      <c r="A197" s="28">
        <v>22</v>
      </c>
      <c r="B197" s="28"/>
      <c r="C197" s="29" t="s">
        <v>295</v>
      </c>
      <c r="D197" s="29" t="s">
        <v>420</v>
      </c>
      <c r="E197" s="29" t="s">
        <v>99</v>
      </c>
      <c r="F197" s="82" t="s">
        <v>408</v>
      </c>
      <c r="G197" s="57">
        <v>13435</v>
      </c>
      <c r="H197" s="47" t="s">
        <v>275</v>
      </c>
      <c r="I197" s="86" t="s">
        <v>273</v>
      </c>
      <c r="J197" s="28" t="s">
        <v>274</v>
      </c>
      <c r="K197" s="58">
        <v>44914</v>
      </c>
      <c r="L197" s="114">
        <v>24840</v>
      </c>
      <c r="M197" s="57">
        <v>13435</v>
      </c>
      <c r="N197" s="58">
        <v>44914</v>
      </c>
      <c r="O197" s="58">
        <v>45279</v>
      </c>
      <c r="P197" s="29" t="s">
        <v>289</v>
      </c>
      <c r="Q197" s="28" t="s">
        <v>100</v>
      </c>
      <c r="R197" s="28" t="s">
        <v>100</v>
      </c>
      <c r="S197" s="28" t="s">
        <v>100</v>
      </c>
      <c r="T197" s="28" t="s">
        <v>98</v>
      </c>
      <c r="U197" s="10" t="s">
        <v>100</v>
      </c>
      <c r="V197" s="10" t="s">
        <v>100</v>
      </c>
      <c r="W197" s="10" t="s">
        <v>100</v>
      </c>
      <c r="X197" s="10" t="s">
        <v>100</v>
      </c>
      <c r="Y197" s="10" t="s">
        <v>100</v>
      </c>
      <c r="Z197" s="10" t="s">
        <v>100</v>
      </c>
      <c r="AA197" s="14" t="s">
        <v>100</v>
      </c>
      <c r="AB197" s="14" t="s">
        <v>100</v>
      </c>
      <c r="AC197" s="123">
        <v>0</v>
      </c>
      <c r="AD197" s="123">
        <v>0</v>
      </c>
      <c r="AE197" s="14" t="s">
        <v>100</v>
      </c>
      <c r="AF197" s="19" t="s">
        <v>100</v>
      </c>
      <c r="AG197" s="123">
        <v>0</v>
      </c>
      <c r="AH197" s="128">
        <f t="shared" si="2"/>
        <v>24840</v>
      </c>
      <c r="AI197" s="122">
        <v>0</v>
      </c>
      <c r="AJ197" s="122">
        <v>0</v>
      </c>
      <c r="AK197" s="114">
        <f>AI198</f>
        <v>6172.1</v>
      </c>
      <c r="AL197" s="61" t="s">
        <v>100</v>
      </c>
      <c r="AM197" s="61" t="s">
        <v>100</v>
      </c>
      <c r="AN197" s="61" t="s">
        <v>100</v>
      </c>
      <c r="AO197" s="61" t="s">
        <v>100</v>
      </c>
      <c r="AP197" s="61" t="s">
        <v>297</v>
      </c>
      <c r="AQ197" s="55" t="s">
        <v>296</v>
      </c>
      <c r="AR197" s="61" t="s">
        <v>100</v>
      </c>
      <c r="AS197" s="61" t="s">
        <v>100</v>
      </c>
      <c r="AT197" s="61" t="s">
        <v>298</v>
      </c>
      <c r="AU197" s="61" t="s">
        <v>299</v>
      </c>
      <c r="AV197" s="61" t="s">
        <v>100</v>
      </c>
      <c r="AW197" s="61" t="s">
        <v>100</v>
      </c>
      <c r="AX197" s="61" t="s">
        <v>100</v>
      </c>
      <c r="AY197" s="61" t="s">
        <v>100</v>
      </c>
      <c r="AZ197" s="61" t="s">
        <v>100</v>
      </c>
      <c r="BA197" s="61" t="s">
        <v>100</v>
      </c>
      <c r="BB197" s="61" t="s">
        <v>100</v>
      </c>
      <c r="BC197" s="61" t="s">
        <v>100</v>
      </c>
      <c r="BD197" s="61" t="s">
        <v>100</v>
      </c>
      <c r="BE197" s="61" t="s">
        <v>100</v>
      </c>
      <c r="BF197" s="61" t="s">
        <v>100</v>
      </c>
      <c r="BG197" s="61" t="s">
        <v>100</v>
      </c>
    </row>
    <row r="198" spans="1:59" x14ac:dyDescent="0.25">
      <c r="A198" s="28"/>
      <c r="B198" s="28"/>
      <c r="C198" s="29"/>
      <c r="D198" s="29"/>
      <c r="E198" s="29"/>
      <c r="F198" s="82"/>
      <c r="G198" s="57"/>
      <c r="H198" s="47"/>
      <c r="I198" s="86"/>
      <c r="J198" s="28"/>
      <c r="K198" s="58"/>
      <c r="L198" s="114"/>
      <c r="M198" s="57"/>
      <c r="N198" s="58"/>
      <c r="O198" s="58"/>
      <c r="P198" s="29"/>
      <c r="Q198" s="28"/>
      <c r="R198" s="28"/>
      <c r="S198" s="28"/>
      <c r="T198" s="28"/>
      <c r="U198" s="10" t="s">
        <v>101</v>
      </c>
      <c r="V198" s="10">
        <v>45275</v>
      </c>
      <c r="W198" s="27" t="s">
        <v>391</v>
      </c>
      <c r="X198" s="10" t="s">
        <v>392</v>
      </c>
      <c r="Y198" s="11">
        <v>45278</v>
      </c>
      <c r="Z198" s="10">
        <v>45645</v>
      </c>
      <c r="AA198" s="14" t="s">
        <v>100</v>
      </c>
      <c r="AB198" s="14" t="s">
        <v>100</v>
      </c>
      <c r="AC198" s="123">
        <v>0</v>
      </c>
      <c r="AD198" s="123">
        <v>0</v>
      </c>
      <c r="AE198" s="14" t="s">
        <v>100</v>
      </c>
      <c r="AF198" s="19" t="s">
        <v>100</v>
      </c>
      <c r="AG198" s="123">
        <v>0</v>
      </c>
      <c r="AH198" s="128">
        <f t="shared" si="2"/>
        <v>0</v>
      </c>
      <c r="AI198" s="122">
        <v>6172.1</v>
      </c>
      <c r="AJ198" s="122">
        <v>0</v>
      </c>
      <c r="AK198" s="114"/>
      <c r="AL198" s="61"/>
      <c r="AM198" s="61"/>
      <c r="AN198" s="61"/>
      <c r="AO198" s="61"/>
      <c r="AP198" s="61"/>
      <c r="AQ198" s="55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</row>
    <row r="199" spans="1:59" x14ac:dyDescent="0.25">
      <c r="A199" s="28"/>
      <c r="B199" s="28"/>
      <c r="C199" s="29"/>
      <c r="D199" s="29"/>
      <c r="E199" s="29"/>
      <c r="F199" s="82"/>
      <c r="G199" s="57"/>
      <c r="H199" s="47"/>
      <c r="I199" s="86"/>
      <c r="J199" s="28"/>
      <c r="K199" s="58"/>
      <c r="L199" s="114"/>
      <c r="M199" s="57"/>
      <c r="N199" s="58"/>
      <c r="O199" s="58"/>
      <c r="P199" s="29"/>
      <c r="Q199" s="28"/>
      <c r="R199" s="28"/>
      <c r="S199" s="28"/>
      <c r="T199" s="28"/>
      <c r="U199" s="10"/>
      <c r="V199" s="10"/>
      <c r="W199" s="27"/>
      <c r="X199" s="10"/>
      <c r="Y199" s="11"/>
      <c r="Z199" s="10"/>
      <c r="AA199" s="14"/>
      <c r="AB199" s="14"/>
      <c r="AC199" s="123"/>
      <c r="AD199" s="123"/>
      <c r="AE199" s="14"/>
      <c r="AF199" s="19"/>
      <c r="AG199" s="123"/>
      <c r="AH199" s="128">
        <f t="shared" si="2"/>
        <v>0</v>
      </c>
      <c r="AI199" s="122"/>
      <c r="AJ199" s="122"/>
      <c r="AK199" s="114"/>
      <c r="AL199" s="61"/>
      <c r="AM199" s="61"/>
      <c r="AN199" s="61"/>
      <c r="AO199" s="61"/>
      <c r="AP199" s="61"/>
      <c r="AQ199" s="55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</row>
    <row r="200" spans="1:59" x14ac:dyDescent="0.25">
      <c r="A200" s="28">
        <v>23</v>
      </c>
      <c r="B200" s="28" t="s">
        <v>443</v>
      </c>
      <c r="C200" s="29" t="s">
        <v>277</v>
      </c>
      <c r="D200" s="29" t="s">
        <v>133</v>
      </c>
      <c r="E200" s="29" t="s">
        <v>99</v>
      </c>
      <c r="F200" s="82" t="s">
        <v>266</v>
      </c>
      <c r="G200" s="57">
        <v>13265</v>
      </c>
      <c r="H200" s="50" t="s">
        <v>278</v>
      </c>
      <c r="I200" s="86" t="s">
        <v>370</v>
      </c>
      <c r="J200" s="28" t="s">
        <v>279</v>
      </c>
      <c r="K200" s="58">
        <v>44888</v>
      </c>
      <c r="L200" s="114">
        <v>379200</v>
      </c>
      <c r="M200" s="57">
        <v>13419</v>
      </c>
      <c r="N200" s="58">
        <v>44887</v>
      </c>
      <c r="O200" s="58">
        <v>45252</v>
      </c>
      <c r="P200" s="29" t="s">
        <v>291</v>
      </c>
      <c r="Q200" s="28" t="s">
        <v>100</v>
      </c>
      <c r="R200" s="28" t="s">
        <v>100</v>
      </c>
      <c r="S200" s="28" t="s">
        <v>100</v>
      </c>
      <c r="T200" s="28" t="s">
        <v>276</v>
      </c>
      <c r="U200" s="10" t="s">
        <v>100</v>
      </c>
      <c r="V200" s="10" t="s">
        <v>100</v>
      </c>
      <c r="W200" s="10" t="s">
        <v>100</v>
      </c>
      <c r="X200" s="10" t="s">
        <v>100</v>
      </c>
      <c r="Y200" s="10" t="s">
        <v>100</v>
      </c>
      <c r="Z200" s="10" t="s">
        <v>100</v>
      </c>
      <c r="AA200" s="14" t="s">
        <v>100</v>
      </c>
      <c r="AB200" s="14" t="s">
        <v>100</v>
      </c>
      <c r="AC200" s="123">
        <v>0</v>
      </c>
      <c r="AD200" s="123">
        <v>0</v>
      </c>
      <c r="AE200" s="14" t="s">
        <v>100</v>
      </c>
      <c r="AF200" s="19" t="s">
        <v>100</v>
      </c>
      <c r="AG200" s="123">
        <v>0</v>
      </c>
      <c r="AH200" s="128">
        <f t="shared" si="2"/>
        <v>379200</v>
      </c>
      <c r="AI200" s="122">
        <v>0</v>
      </c>
      <c r="AJ200" s="122">
        <v>0</v>
      </c>
      <c r="AK200" s="114">
        <f>AI201</f>
        <v>379200</v>
      </c>
      <c r="AL200" s="61" t="s">
        <v>100</v>
      </c>
      <c r="AM200" s="61" t="s">
        <v>100</v>
      </c>
      <c r="AN200" s="61" t="s">
        <v>100</v>
      </c>
      <c r="AO200" s="61" t="s">
        <v>100</v>
      </c>
      <c r="AP200" s="61" t="s">
        <v>100</v>
      </c>
      <c r="AQ200" s="61" t="s">
        <v>100</v>
      </c>
      <c r="AR200" s="61" t="s">
        <v>100</v>
      </c>
      <c r="AS200" s="61" t="s">
        <v>100</v>
      </c>
      <c r="AT200" s="61" t="s">
        <v>100</v>
      </c>
      <c r="AU200" s="61" t="s">
        <v>100</v>
      </c>
      <c r="AV200" s="61" t="s">
        <v>100</v>
      </c>
      <c r="AW200" s="61" t="s">
        <v>100</v>
      </c>
      <c r="AX200" s="61" t="s">
        <v>100</v>
      </c>
      <c r="AY200" s="61" t="s">
        <v>100</v>
      </c>
      <c r="AZ200" s="61" t="s">
        <v>100</v>
      </c>
      <c r="BA200" s="61" t="s">
        <v>100</v>
      </c>
      <c r="BB200" s="61" t="s">
        <v>100</v>
      </c>
      <c r="BC200" s="61" t="s">
        <v>100</v>
      </c>
      <c r="BD200" s="61" t="s">
        <v>100</v>
      </c>
      <c r="BE200" s="61" t="s">
        <v>100</v>
      </c>
      <c r="BF200" s="61" t="s">
        <v>100</v>
      </c>
      <c r="BG200" s="29" t="s">
        <v>100</v>
      </c>
    </row>
    <row r="201" spans="1:59" x14ac:dyDescent="0.25">
      <c r="A201" s="28"/>
      <c r="B201" s="28"/>
      <c r="C201" s="29"/>
      <c r="D201" s="29"/>
      <c r="E201" s="29"/>
      <c r="F201" s="82"/>
      <c r="G201" s="57"/>
      <c r="H201" s="50"/>
      <c r="I201" s="86"/>
      <c r="J201" s="28"/>
      <c r="K201" s="58"/>
      <c r="L201" s="114"/>
      <c r="M201" s="57"/>
      <c r="N201" s="58"/>
      <c r="O201" s="58"/>
      <c r="P201" s="29"/>
      <c r="Q201" s="28"/>
      <c r="R201" s="28"/>
      <c r="S201" s="28"/>
      <c r="T201" s="28"/>
      <c r="U201" s="10" t="s">
        <v>101</v>
      </c>
      <c r="V201" s="10">
        <v>45251</v>
      </c>
      <c r="W201" s="27" t="s">
        <v>387</v>
      </c>
      <c r="X201" s="10" t="s">
        <v>388</v>
      </c>
      <c r="Y201" s="34">
        <v>45253</v>
      </c>
      <c r="Z201" s="10">
        <v>45618</v>
      </c>
      <c r="AA201" s="10" t="s">
        <v>100</v>
      </c>
      <c r="AB201" s="10" t="s">
        <v>100</v>
      </c>
      <c r="AC201" s="123">
        <v>0</v>
      </c>
      <c r="AD201" s="123">
        <v>0</v>
      </c>
      <c r="AE201" s="14" t="s">
        <v>100</v>
      </c>
      <c r="AF201" s="19" t="s">
        <v>100</v>
      </c>
      <c r="AG201" s="123">
        <v>0</v>
      </c>
      <c r="AH201" s="128">
        <f t="shared" si="2"/>
        <v>0</v>
      </c>
      <c r="AI201" s="124">
        <v>379200</v>
      </c>
      <c r="AJ201" s="122">
        <v>0</v>
      </c>
      <c r="AK201" s="114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29"/>
    </row>
    <row r="202" spans="1:59" x14ac:dyDescent="0.25">
      <c r="A202" s="28"/>
      <c r="B202" s="28"/>
      <c r="C202" s="29"/>
      <c r="D202" s="29"/>
      <c r="E202" s="29"/>
      <c r="F202" s="82"/>
      <c r="G202" s="57"/>
      <c r="H202" s="50"/>
      <c r="I202" s="86"/>
      <c r="J202" s="28"/>
      <c r="K202" s="58"/>
      <c r="L202" s="114"/>
      <c r="M202" s="57"/>
      <c r="N202" s="58"/>
      <c r="O202" s="58"/>
      <c r="P202" s="29"/>
      <c r="Q202" s="28"/>
      <c r="R202" s="28"/>
      <c r="S202" s="28"/>
      <c r="T202" s="28"/>
      <c r="U202" s="10"/>
      <c r="V202" s="10"/>
      <c r="W202" s="27"/>
      <c r="X202" s="10"/>
      <c r="Y202" s="34"/>
      <c r="Z202" s="10"/>
      <c r="AA202" s="34"/>
      <c r="AB202" s="34"/>
      <c r="AC202" s="124"/>
      <c r="AD202" s="124"/>
      <c r="AE202" s="34"/>
      <c r="AF202" s="34"/>
      <c r="AG202" s="124"/>
      <c r="AH202" s="128">
        <f t="shared" si="2"/>
        <v>0</v>
      </c>
      <c r="AI202" s="124"/>
      <c r="AJ202" s="122"/>
      <c r="AK202" s="114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29"/>
    </row>
    <row r="203" spans="1:59" x14ac:dyDescent="0.25">
      <c r="A203" s="28"/>
      <c r="B203" s="28"/>
      <c r="C203" s="29"/>
      <c r="D203" s="29"/>
      <c r="E203" s="29"/>
      <c r="F203" s="82"/>
      <c r="G203" s="57"/>
      <c r="H203" s="50"/>
      <c r="I203" s="86"/>
      <c r="J203" s="28"/>
      <c r="K203" s="58"/>
      <c r="L203" s="114"/>
      <c r="M203" s="57"/>
      <c r="N203" s="58"/>
      <c r="O203" s="58"/>
      <c r="P203" s="29"/>
      <c r="Q203" s="28"/>
      <c r="R203" s="28"/>
      <c r="S203" s="28"/>
      <c r="T203" s="28"/>
      <c r="U203" s="10"/>
      <c r="V203" s="10"/>
      <c r="W203" s="27"/>
      <c r="X203" s="10"/>
      <c r="Y203" s="11"/>
      <c r="Z203" s="10"/>
      <c r="AA203" s="14"/>
      <c r="AB203" s="14"/>
      <c r="AC203" s="123"/>
      <c r="AD203" s="123"/>
      <c r="AE203" s="14"/>
      <c r="AF203" s="19"/>
      <c r="AG203" s="123"/>
      <c r="AH203" s="128">
        <f t="shared" si="2"/>
        <v>0</v>
      </c>
      <c r="AI203" s="122"/>
      <c r="AJ203" s="122"/>
      <c r="AK203" s="114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29"/>
    </row>
    <row r="204" spans="1:59" x14ac:dyDescent="0.25">
      <c r="A204" s="28">
        <v>24</v>
      </c>
      <c r="B204" s="28" t="s">
        <v>444</v>
      </c>
      <c r="C204" s="29" t="s">
        <v>320</v>
      </c>
      <c r="D204" s="29" t="s">
        <v>420</v>
      </c>
      <c r="E204" s="29" t="s">
        <v>175</v>
      </c>
      <c r="F204" s="82" t="s">
        <v>141</v>
      </c>
      <c r="G204" s="57">
        <v>13553</v>
      </c>
      <c r="H204" s="50" t="s">
        <v>357</v>
      </c>
      <c r="I204" s="86" t="s">
        <v>142</v>
      </c>
      <c r="J204" s="28" t="s">
        <v>143</v>
      </c>
      <c r="K204" s="58">
        <v>45078</v>
      </c>
      <c r="L204" s="114">
        <v>1000000</v>
      </c>
      <c r="M204" s="57">
        <v>13553</v>
      </c>
      <c r="N204" s="58">
        <v>45078</v>
      </c>
      <c r="O204" s="58">
        <v>45444</v>
      </c>
      <c r="P204" s="29" t="s">
        <v>321</v>
      </c>
      <c r="Q204" s="28" t="s">
        <v>100</v>
      </c>
      <c r="R204" s="28" t="s">
        <v>100</v>
      </c>
      <c r="S204" s="28" t="s">
        <v>100</v>
      </c>
      <c r="T204" s="28" t="s">
        <v>306</v>
      </c>
      <c r="U204" s="10" t="s">
        <v>100</v>
      </c>
      <c r="V204" s="10" t="s">
        <v>100</v>
      </c>
      <c r="W204" s="10" t="s">
        <v>100</v>
      </c>
      <c r="X204" s="10" t="s">
        <v>100</v>
      </c>
      <c r="Y204" s="10" t="s">
        <v>100</v>
      </c>
      <c r="Z204" s="10" t="s">
        <v>100</v>
      </c>
      <c r="AA204" s="14" t="s">
        <v>100</v>
      </c>
      <c r="AB204" s="14" t="s">
        <v>100</v>
      </c>
      <c r="AC204" s="123">
        <v>0</v>
      </c>
      <c r="AD204" s="123">
        <v>0</v>
      </c>
      <c r="AE204" s="14" t="s">
        <v>100</v>
      </c>
      <c r="AF204" s="19" t="s">
        <v>100</v>
      </c>
      <c r="AG204" s="123">
        <v>0</v>
      </c>
      <c r="AH204" s="128">
        <f t="shared" si="2"/>
        <v>1000000</v>
      </c>
      <c r="AI204" s="122">
        <v>355128.64</v>
      </c>
      <c r="AJ204" s="122">
        <v>0</v>
      </c>
      <c r="AK204" s="114">
        <f>AI204</f>
        <v>355128.64</v>
      </c>
      <c r="AL204" s="61" t="s">
        <v>100</v>
      </c>
      <c r="AM204" s="61" t="s">
        <v>100</v>
      </c>
      <c r="AN204" s="61" t="s">
        <v>100</v>
      </c>
      <c r="AO204" s="61" t="s">
        <v>100</v>
      </c>
      <c r="AP204" s="61" t="s">
        <v>297</v>
      </c>
      <c r="AQ204" s="55" t="s">
        <v>296</v>
      </c>
      <c r="AR204" s="61" t="s">
        <v>100</v>
      </c>
      <c r="AS204" s="61" t="s">
        <v>100</v>
      </c>
      <c r="AT204" s="61" t="s">
        <v>440</v>
      </c>
      <c r="AU204" s="61" t="s">
        <v>441</v>
      </c>
      <c r="AV204" s="61" t="s">
        <v>100</v>
      </c>
      <c r="AW204" s="61" t="s">
        <v>100</v>
      </c>
      <c r="AX204" s="61" t="s">
        <v>100</v>
      </c>
      <c r="AY204" s="61" t="s">
        <v>100</v>
      </c>
      <c r="AZ204" s="61" t="s">
        <v>100</v>
      </c>
      <c r="BA204" s="61" t="s">
        <v>100</v>
      </c>
      <c r="BB204" s="61" t="s">
        <v>100</v>
      </c>
      <c r="BC204" s="61" t="s">
        <v>100</v>
      </c>
      <c r="BD204" s="61" t="s">
        <v>100</v>
      </c>
      <c r="BE204" s="61" t="s">
        <v>100</v>
      </c>
      <c r="BF204" s="61" t="s">
        <v>100</v>
      </c>
      <c r="BG204" s="29" t="s">
        <v>100</v>
      </c>
    </row>
    <row r="205" spans="1:59" x14ac:dyDescent="0.25">
      <c r="A205" s="28"/>
      <c r="B205" s="28"/>
      <c r="C205" s="29"/>
      <c r="D205" s="29"/>
      <c r="E205" s="29"/>
      <c r="F205" s="82"/>
      <c r="G205" s="57"/>
      <c r="H205" s="50"/>
      <c r="I205" s="86"/>
      <c r="J205" s="28"/>
      <c r="K205" s="58"/>
      <c r="L205" s="114"/>
      <c r="M205" s="57"/>
      <c r="N205" s="58"/>
      <c r="O205" s="58"/>
      <c r="P205" s="29"/>
      <c r="Q205" s="28"/>
      <c r="R205" s="28"/>
      <c r="S205" s="28"/>
      <c r="T205" s="28"/>
      <c r="U205" s="10"/>
      <c r="V205" s="10"/>
      <c r="W205" s="27"/>
      <c r="X205" s="10"/>
      <c r="Y205" s="11"/>
      <c r="Z205" s="10"/>
      <c r="AA205" s="14"/>
      <c r="AB205" s="14"/>
      <c r="AC205" s="123"/>
      <c r="AD205" s="123"/>
      <c r="AE205" s="14"/>
      <c r="AF205" s="19"/>
      <c r="AG205" s="123"/>
      <c r="AH205" s="128">
        <f t="shared" si="2"/>
        <v>0</v>
      </c>
      <c r="AI205" s="122"/>
      <c r="AJ205" s="122"/>
      <c r="AK205" s="114"/>
      <c r="AL205" s="61"/>
      <c r="AM205" s="61"/>
      <c r="AN205" s="61"/>
      <c r="AO205" s="61"/>
      <c r="AP205" s="61"/>
      <c r="AQ205" s="55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29"/>
    </row>
    <row r="206" spans="1:59" x14ac:dyDescent="0.25">
      <c r="A206" s="28"/>
      <c r="B206" s="28"/>
      <c r="C206" s="29"/>
      <c r="D206" s="29"/>
      <c r="E206" s="29"/>
      <c r="F206" s="82"/>
      <c r="G206" s="57"/>
      <c r="H206" s="50"/>
      <c r="I206" s="86"/>
      <c r="J206" s="28"/>
      <c r="K206" s="58"/>
      <c r="L206" s="114"/>
      <c r="M206" s="57"/>
      <c r="N206" s="58"/>
      <c r="O206" s="58"/>
      <c r="P206" s="29"/>
      <c r="Q206" s="28"/>
      <c r="R206" s="28"/>
      <c r="S206" s="28"/>
      <c r="T206" s="28"/>
      <c r="U206" s="10"/>
      <c r="V206" s="10"/>
      <c r="W206" s="27"/>
      <c r="X206" s="10"/>
      <c r="Y206" s="11"/>
      <c r="Z206" s="10"/>
      <c r="AA206" s="14"/>
      <c r="AB206" s="14"/>
      <c r="AC206" s="123"/>
      <c r="AD206" s="123"/>
      <c r="AE206" s="14"/>
      <c r="AF206" s="19"/>
      <c r="AG206" s="123"/>
      <c r="AH206" s="128">
        <f t="shared" si="2"/>
        <v>0</v>
      </c>
      <c r="AI206" s="122"/>
      <c r="AJ206" s="122"/>
      <c r="AK206" s="114"/>
      <c r="AL206" s="61"/>
      <c r="AM206" s="61"/>
      <c r="AN206" s="61"/>
      <c r="AO206" s="61"/>
      <c r="AP206" s="61"/>
      <c r="AQ206" s="55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29"/>
    </row>
    <row r="207" spans="1:59" x14ac:dyDescent="0.25">
      <c r="A207" s="28"/>
      <c r="B207" s="28"/>
      <c r="C207" s="29"/>
      <c r="D207" s="29"/>
      <c r="E207" s="29"/>
      <c r="F207" s="82"/>
      <c r="G207" s="57"/>
      <c r="H207" s="50"/>
      <c r="I207" s="86"/>
      <c r="J207" s="28"/>
      <c r="K207" s="58"/>
      <c r="L207" s="114"/>
      <c r="M207" s="57"/>
      <c r="N207" s="58"/>
      <c r="O207" s="58"/>
      <c r="P207" s="29"/>
      <c r="Q207" s="28"/>
      <c r="R207" s="28"/>
      <c r="S207" s="28"/>
      <c r="T207" s="28"/>
      <c r="U207" s="10"/>
      <c r="V207" s="10"/>
      <c r="W207" s="27"/>
      <c r="X207" s="10"/>
      <c r="Y207" s="11"/>
      <c r="Z207" s="10"/>
      <c r="AA207" s="14"/>
      <c r="AB207" s="14"/>
      <c r="AC207" s="123"/>
      <c r="AD207" s="123"/>
      <c r="AE207" s="14"/>
      <c r="AF207" s="19"/>
      <c r="AG207" s="123"/>
      <c r="AH207" s="128">
        <f t="shared" si="2"/>
        <v>0</v>
      </c>
      <c r="AI207" s="122"/>
      <c r="AJ207" s="122"/>
      <c r="AK207" s="114"/>
      <c r="AL207" s="61"/>
      <c r="AM207" s="61"/>
      <c r="AN207" s="61"/>
      <c r="AO207" s="61"/>
      <c r="AP207" s="61"/>
      <c r="AQ207" s="55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29"/>
    </row>
    <row r="208" spans="1:59" x14ac:dyDescent="0.25">
      <c r="A208" s="28">
        <v>25</v>
      </c>
      <c r="B208" s="28" t="s">
        <v>445</v>
      </c>
      <c r="C208" s="29" t="s">
        <v>323</v>
      </c>
      <c r="D208" s="29" t="s">
        <v>97</v>
      </c>
      <c r="E208" s="29" t="s">
        <v>175</v>
      </c>
      <c r="F208" s="82" t="s">
        <v>410</v>
      </c>
      <c r="G208" s="57">
        <v>13482</v>
      </c>
      <c r="H208" s="50" t="s">
        <v>324</v>
      </c>
      <c r="I208" s="86" t="s">
        <v>325</v>
      </c>
      <c r="J208" s="28" t="s">
        <v>326</v>
      </c>
      <c r="K208" s="58">
        <v>45051</v>
      </c>
      <c r="L208" s="114">
        <v>774000</v>
      </c>
      <c r="M208" s="57">
        <v>13533</v>
      </c>
      <c r="N208" s="58">
        <v>45051</v>
      </c>
      <c r="O208" s="58">
        <v>45417</v>
      </c>
      <c r="P208" s="29" t="s">
        <v>291</v>
      </c>
      <c r="Q208" s="28" t="s">
        <v>100</v>
      </c>
      <c r="R208" s="28" t="s">
        <v>100</v>
      </c>
      <c r="S208" s="28" t="s">
        <v>100</v>
      </c>
      <c r="T208" s="28" t="s">
        <v>306</v>
      </c>
      <c r="U208" s="10" t="s">
        <v>100</v>
      </c>
      <c r="V208" s="10" t="s">
        <v>100</v>
      </c>
      <c r="W208" s="10" t="s">
        <v>100</v>
      </c>
      <c r="X208" s="10" t="s">
        <v>100</v>
      </c>
      <c r="Y208" s="10" t="s">
        <v>100</v>
      </c>
      <c r="Z208" s="10" t="s">
        <v>100</v>
      </c>
      <c r="AA208" s="14" t="s">
        <v>100</v>
      </c>
      <c r="AB208" s="14" t="s">
        <v>100</v>
      </c>
      <c r="AC208" s="123">
        <v>0</v>
      </c>
      <c r="AD208" s="123">
        <v>0</v>
      </c>
      <c r="AE208" s="14" t="s">
        <v>100</v>
      </c>
      <c r="AF208" s="19" t="s">
        <v>100</v>
      </c>
      <c r="AG208" s="123">
        <v>0</v>
      </c>
      <c r="AH208" s="128">
        <f t="shared" si="2"/>
        <v>774000</v>
      </c>
      <c r="AI208" s="122">
        <v>451500</v>
      </c>
      <c r="AJ208" s="122">
        <v>0</v>
      </c>
      <c r="AK208" s="114">
        <f>AI208</f>
        <v>451500</v>
      </c>
      <c r="AL208" s="61" t="s">
        <v>100</v>
      </c>
      <c r="AM208" s="61" t="s">
        <v>100</v>
      </c>
      <c r="AN208" s="61" t="s">
        <v>100</v>
      </c>
      <c r="AO208" s="61" t="s">
        <v>100</v>
      </c>
      <c r="AP208" s="61" t="s">
        <v>100</v>
      </c>
      <c r="AQ208" s="61" t="s">
        <v>100</v>
      </c>
      <c r="AR208" s="61" t="s">
        <v>100</v>
      </c>
      <c r="AS208" s="61" t="s">
        <v>100</v>
      </c>
      <c r="AT208" s="61" t="s">
        <v>100</v>
      </c>
      <c r="AU208" s="61" t="s">
        <v>100</v>
      </c>
      <c r="AV208" s="61" t="s">
        <v>100</v>
      </c>
      <c r="AW208" s="61" t="s">
        <v>100</v>
      </c>
      <c r="AX208" s="61" t="s">
        <v>100</v>
      </c>
      <c r="AY208" s="61" t="s">
        <v>100</v>
      </c>
      <c r="AZ208" s="61" t="s">
        <v>100</v>
      </c>
      <c r="BA208" s="61" t="s">
        <v>100</v>
      </c>
      <c r="BB208" s="61" t="s">
        <v>100</v>
      </c>
      <c r="BC208" s="61" t="s">
        <v>100</v>
      </c>
      <c r="BD208" s="61" t="s">
        <v>100</v>
      </c>
      <c r="BE208" s="61" t="s">
        <v>100</v>
      </c>
      <c r="BF208" s="61" t="s">
        <v>100</v>
      </c>
      <c r="BG208" s="29" t="s">
        <v>100</v>
      </c>
    </row>
    <row r="209" spans="1:59" x14ac:dyDescent="0.25">
      <c r="A209" s="28"/>
      <c r="B209" s="28"/>
      <c r="C209" s="29"/>
      <c r="D209" s="29"/>
      <c r="E209" s="29"/>
      <c r="F209" s="82"/>
      <c r="G209" s="57"/>
      <c r="H209" s="50"/>
      <c r="I209" s="86"/>
      <c r="J209" s="28"/>
      <c r="K209" s="58"/>
      <c r="L209" s="114"/>
      <c r="M209" s="57"/>
      <c r="N209" s="58"/>
      <c r="O209" s="58"/>
      <c r="P209" s="29"/>
      <c r="Q209" s="28"/>
      <c r="R209" s="28"/>
      <c r="S209" s="28"/>
      <c r="T209" s="28"/>
      <c r="U209" s="10"/>
      <c r="V209" s="10"/>
      <c r="W209" s="27"/>
      <c r="X209" s="10"/>
      <c r="Y209" s="11"/>
      <c r="Z209" s="10"/>
      <c r="AA209" s="14"/>
      <c r="AB209" s="14"/>
      <c r="AC209" s="123"/>
      <c r="AD209" s="123"/>
      <c r="AE209" s="14"/>
      <c r="AF209" s="19"/>
      <c r="AG209" s="123"/>
      <c r="AH209" s="128">
        <f t="shared" si="2"/>
        <v>0</v>
      </c>
      <c r="AI209" s="122"/>
      <c r="AJ209" s="122"/>
      <c r="AK209" s="114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29"/>
    </row>
    <row r="210" spans="1:59" x14ac:dyDescent="0.25">
      <c r="A210" s="28"/>
      <c r="B210" s="28"/>
      <c r="C210" s="29"/>
      <c r="D210" s="29"/>
      <c r="E210" s="29"/>
      <c r="F210" s="82"/>
      <c r="G210" s="57"/>
      <c r="H210" s="50"/>
      <c r="I210" s="86"/>
      <c r="J210" s="28"/>
      <c r="K210" s="58"/>
      <c r="L210" s="114"/>
      <c r="M210" s="57"/>
      <c r="N210" s="58"/>
      <c r="O210" s="58"/>
      <c r="P210" s="29"/>
      <c r="Q210" s="28"/>
      <c r="R210" s="28"/>
      <c r="S210" s="28"/>
      <c r="T210" s="28"/>
      <c r="U210" s="10"/>
      <c r="V210" s="10"/>
      <c r="W210" s="27"/>
      <c r="X210" s="10"/>
      <c r="Y210" s="11"/>
      <c r="Z210" s="10"/>
      <c r="AA210" s="14"/>
      <c r="AB210" s="14"/>
      <c r="AC210" s="123"/>
      <c r="AD210" s="123"/>
      <c r="AE210" s="14"/>
      <c r="AF210" s="19"/>
      <c r="AG210" s="123"/>
      <c r="AH210" s="128">
        <f t="shared" si="2"/>
        <v>0</v>
      </c>
      <c r="AI210" s="122"/>
      <c r="AJ210" s="122"/>
      <c r="AK210" s="114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29"/>
    </row>
    <row r="211" spans="1:59" x14ac:dyDescent="0.25">
      <c r="A211" s="28"/>
      <c r="B211" s="28"/>
      <c r="C211" s="29"/>
      <c r="D211" s="29"/>
      <c r="E211" s="29"/>
      <c r="F211" s="82"/>
      <c r="G211" s="57"/>
      <c r="H211" s="50"/>
      <c r="I211" s="86"/>
      <c r="J211" s="28"/>
      <c r="K211" s="58"/>
      <c r="L211" s="114"/>
      <c r="M211" s="57"/>
      <c r="N211" s="58"/>
      <c r="O211" s="58"/>
      <c r="P211" s="29"/>
      <c r="Q211" s="28"/>
      <c r="R211" s="28"/>
      <c r="S211" s="28"/>
      <c r="T211" s="28"/>
      <c r="U211" s="10"/>
      <c r="V211" s="10"/>
      <c r="W211" s="27"/>
      <c r="X211" s="10"/>
      <c r="Y211" s="11"/>
      <c r="Z211" s="10"/>
      <c r="AA211" s="14"/>
      <c r="AB211" s="14"/>
      <c r="AC211" s="123"/>
      <c r="AD211" s="123"/>
      <c r="AE211" s="14"/>
      <c r="AF211" s="19"/>
      <c r="AG211" s="123"/>
      <c r="AH211" s="128">
        <f t="shared" si="2"/>
        <v>0</v>
      </c>
      <c r="AI211" s="122"/>
      <c r="AJ211" s="122"/>
      <c r="AK211" s="114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29"/>
    </row>
    <row r="212" spans="1:59" x14ac:dyDescent="0.25">
      <c r="A212" s="28">
        <v>26</v>
      </c>
      <c r="B212" s="28" t="s">
        <v>446</v>
      </c>
      <c r="C212" s="29" t="s">
        <v>327</v>
      </c>
      <c r="D212" s="29" t="s">
        <v>97</v>
      </c>
      <c r="E212" s="29" t="s">
        <v>175</v>
      </c>
      <c r="F212" s="82" t="s">
        <v>328</v>
      </c>
      <c r="G212" s="57">
        <v>13218</v>
      </c>
      <c r="H212" s="50" t="s">
        <v>329</v>
      </c>
      <c r="I212" s="86" t="s">
        <v>330</v>
      </c>
      <c r="J212" s="28" t="s">
        <v>331</v>
      </c>
      <c r="K212" s="58">
        <v>44627</v>
      </c>
      <c r="L212" s="114">
        <v>279166.67</v>
      </c>
      <c r="M212" s="57">
        <v>13243</v>
      </c>
      <c r="N212" s="58">
        <v>44627</v>
      </c>
      <c r="O212" s="58">
        <v>44992</v>
      </c>
      <c r="P212" s="29" t="s">
        <v>316</v>
      </c>
      <c r="Q212" s="28" t="s">
        <v>100</v>
      </c>
      <c r="R212" s="28" t="s">
        <v>100</v>
      </c>
      <c r="S212" s="28" t="s">
        <v>100</v>
      </c>
      <c r="T212" s="28" t="s">
        <v>306</v>
      </c>
      <c r="U212" s="10" t="s">
        <v>100</v>
      </c>
      <c r="V212" s="10" t="s">
        <v>100</v>
      </c>
      <c r="W212" s="10" t="s">
        <v>100</v>
      </c>
      <c r="X212" s="10" t="s">
        <v>100</v>
      </c>
      <c r="Y212" s="10" t="s">
        <v>100</v>
      </c>
      <c r="Z212" s="10" t="s">
        <v>100</v>
      </c>
      <c r="AA212" s="14" t="s">
        <v>100</v>
      </c>
      <c r="AB212" s="14" t="s">
        <v>100</v>
      </c>
      <c r="AC212" s="123">
        <v>0</v>
      </c>
      <c r="AD212" s="123">
        <v>0</v>
      </c>
      <c r="AE212" s="14" t="s">
        <v>100</v>
      </c>
      <c r="AF212" s="19" t="s">
        <v>100</v>
      </c>
      <c r="AG212" s="123">
        <v>0</v>
      </c>
      <c r="AH212" s="128">
        <f t="shared" ref="AH212:AH225" si="3">L212-AD212+AC212+AG212</f>
        <v>279166.67</v>
      </c>
      <c r="AI212" s="122">
        <v>0</v>
      </c>
      <c r="AJ212" s="122">
        <v>0</v>
      </c>
      <c r="AK212" s="114">
        <f>AI213</f>
        <v>77250.100000000006</v>
      </c>
      <c r="AL212" s="61" t="s">
        <v>100</v>
      </c>
      <c r="AM212" s="61" t="s">
        <v>100</v>
      </c>
      <c r="AN212" s="61" t="s">
        <v>100</v>
      </c>
      <c r="AO212" s="61" t="s">
        <v>100</v>
      </c>
      <c r="AP212" s="61" t="s">
        <v>100</v>
      </c>
      <c r="AQ212" s="61" t="s">
        <v>100</v>
      </c>
      <c r="AR212" s="61" t="s">
        <v>100</v>
      </c>
      <c r="AS212" s="61" t="s">
        <v>100</v>
      </c>
      <c r="AT212" s="61" t="s">
        <v>100</v>
      </c>
      <c r="AU212" s="61" t="s">
        <v>100</v>
      </c>
      <c r="AV212" s="61" t="s">
        <v>100</v>
      </c>
      <c r="AW212" s="61" t="s">
        <v>100</v>
      </c>
      <c r="AX212" s="61" t="s">
        <v>100</v>
      </c>
      <c r="AY212" s="61" t="s">
        <v>100</v>
      </c>
      <c r="AZ212" s="61" t="s">
        <v>100</v>
      </c>
      <c r="BA212" s="61" t="s">
        <v>100</v>
      </c>
      <c r="BB212" s="61" t="s">
        <v>100</v>
      </c>
      <c r="BC212" s="61" t="s">
        <v>100</v>
      </c>
      <c r="BD212" s="61" t="s">
        <v>100</v>
      </c>
      <c r="BE212" s="61" t="s">
        <v>100</v>
      </c>
      <c r="BF212" s="61" t="s">
        <v>100</v>
      </c>
      <c r="BG212" s="29" t="s">
        <v>100</v>
      </c>
    </row>
    <row r="213" spans="1:59" x14ac:dyDescent="0.25">
      <c r="A213" s="28"/>
      <c r="B213" s="28"/>
      <c r="C213" s="29"/>
      <c r="D213" s="29"/>
      <c r="E213" s="29"/>
      <c r="F213" s="82"/>
      <c r="G213" s="57"/>
      <c r="H213" s="50"/>
      <c r="I213" s="86"/>
      <c r="J213" s="28"/>
      <c r="K213" s="58"/>
      <c r="L213" s="114"/>
      <c r="M213" s="57"/>
      <c r="N213" s="58"/>
      <c r="O213" s="58"/>
      <c r="P213" s="29"/>
      <c r="Q213" s="28"/>
      <c r="R213" s="28"/>
      <c r="S213" s="28"/>
      <c r="T213" s="28"/>
      <c r="U213" s="10" t="s">
        <v>101</v>
      </c>
      <c r="V213" s="10">
        <v>44992</v>
      </c>
      <c r="W213" s="26">
        <v>13488</v>
      </c>
      <c r="X213" s="10" t="s">
        <v>332</v>
      </c>
      <c r="Y213" s="11">
        <v>44992</v>
      </c>
      <c r="Z213" s="10">
        <v>45358</v>
      </c>
      <c r="AA213" s="14" t="s">
        <v>100</v>
      </c>
      <c r="AB213" s="14" t="s">
        <v>100</v>
      </c>
      <c r="AC213" s="123">
        <v>0</v>
      </c>
      <c r="AD213" s="123">
        <v>0</v>
      </c>
      <c r="AE213" s="14" t="s">
        <v>100</v>
      </c>
      <c r="AF213" s="19" t="s">
        <v>100</v>
      </c>
      <c r="AG213" s="123">
        <v>0</v>
      </c>
      <c r="AH213" s="128">
        <f t="shared" si="3"/>
        <v>0</v>
      </c>
      <c r="AI213" s="122">
        <v>77250.100000000006</v>
      </c>
      <c r="AJ213" s="122">
        <v>0</v>
      </c>
      <c r="AK213" s="114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29"/>
    </row>
    <row r="214" spans="1:59" x14ac:dyDescent="0.25">
      <c r="A214" s="28"/>
      <c r="B214" s="28"/>
      <c r="C214" s="29"/>
      <c r="D214" s="29"/>
      <c r="E214" s="29"/>
      <c r="F214" s="82"/>
      <c r="G214" s="57"/>
      <c r="H214" s="50"/>
      <c r="I214" s="86"/>
      <c r="J214" s="28"/>
      <c r="K214" s="58"/>
      <c r="L214" s="114"/>
      <c r="M214" s="57"/>
      <c r="N214" s="58"/>
      <c r="O214" s="58"/>
      <c r="P214" s="29"/>
      <c r="Q214" s="28"/>
      <c r="R214" s="28"/>
      <c r="S214" s="28"/>
      <c r="T214" s="28"/>
      <c r="U214" s="10"/>
      <c r="V214" s="10"/>
      <c r="W214" s="26"/>
      <c r="X214" s="10"/>
      <c r="Y214" s="11"/>
      <c r="Z214" s="10"/>
      <c r="AA214" s="14"/>
      <c r="AB214" s="14"/>
      <c r="AC214" s="123"/>
      <c r="AD214" s="123"/>
      <c r="AE214" s="14"/>
      <c r="AF214" s="19"/>
      <c r="AG214" s="123"/>
      <c r="AH214" s="128">
        <f t="shared" si="3"/>
        <v>0</v>
      </c>
      <c r="AI214" s="122"/>
      <c r="AJ214" s="122"/>
      <c r="AK214" s="114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29"/>
    </row>
    <row r="215" spans="1:59" x14ac:dyDescent="0.25">
      <c r="A215" s="28"/>
      <c r="B215" s="28"/>
      <c r="C215" s="29"/>
      <c r="D215" s="29"/>
      <c r="E215" s="29"/>
      <c r="F215" s="82"/>
      <c r="G215" s="57"/>
      <c r="H215" s="50"/>
      <c r="I215" s="86"/>
      <c r="J215" s="28"/>
      <c r="K215" s="58"/>
      <c r="L215" s="114"/>
      <c r="M215" s="57"/>
      <c r="N215" s="58"/>
      <c r="O215" s="58"/>
      <c r="P215" s="29"/>
      <c r="Q215" s="28"/>
      <c r="R215" s="28"/>
      <c r="S215" s="28"/>
      <c r="T215" s="28"/>
      <c r="U215" s="10"/>
      <c r="V215" s="10"/>
      <c r="W215" s="26"/>
      <c r="X215" s="10"/>
      <c r="Y215" s="11"/>
      <c r="Z215" s="10"/>
      <c r="AA215" s="14"/>
      <c r="AB215" s="14"/>
      <c r="AC215" s="123"/>
      <c r="AD215" s="123"/>
      <c r="AE215" s="14"/>
      <c r="AF215" s="19"/>
      <c r="AG215" s="123"/>
      <c r="AH215" s="128">
        <f t="shared" si="3"/>
        <v>0</v>
      </c>
      <c r="AI215" s="122"/>
      <c r="AJ215" s="122"/>
      <c r="AK215" s="114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29"/>
    </row>
    <row r="216" spans="1:59" x14ac:dyDescent="0.25">
      <c r="A216" s="28">
        <v>27</v>
      </c>
      <c r="B216" s="28" t="s">
        <v>447</v>
      </c>
      <c r="C216" s="29" t="s">
        <v>340</v>
      </c>
      <c r="D216" s="29" t="s">
        <v>133</v>
      </c>
      <c r="E216" s="29" t="s">
        <v>175</v>
      </c>
      <c r="F216" s="82" t="s">
        <v>341</v>
      </c>
      <c r="G216" s="57">
        <v>13363</v>
      </c>
      <c r="H216" s="50" t="s">
        <v>350</v>
      </c>
      <c r="I216" s="86" t="s">
        <v>346</v>
      </c>
      <c r="J216" s="28" t="s">
        <v>351</v>
      </c>
      <c r="K216" s="58">
        <v>45030</v>
      </c>
      <c r="L216" s="114">
        <v>150000</v>
      </c>
      <c r="M216" s="54" t="s">
        <v>450</v>
      </c>
      <c r="N216" s="58">
        <v>45031</v>
      </c>
      <c r="O216" s="58">
        <v>45397</v>
      </c>
      <c r="P216" s="29" t="s">
        <v>316</v>
      </c>
      <c r="Q216" s="28" t="s">
        <v>100</v>
      </c>
      <c r="R216" s="28" t="s">
        <v>100</v>
      </c>
      <c r="S216" s="28" t="s">
        <v>100</v>
      </c>
      <c r="T216" s="28" t="s">
        <v>306</v>
      </c>
      <c r="U216" s="10" t="s">
        <v>100</v>
      </c>
      <c r="V216" s="10" t="s">
        <v>100</v>
      </c>
      <c r="W216" s="27" t="s">
        <v>100</v>
      </c>
      <c r="X216" s="10" t="s">
        <v>100</v>
      </c>
      <c r="Y216" s="11" t="s">
        <v>100</v>
      </c>
      <c r="Z216" s="10" t="s">
        <v>100</v>
      </c>
      <c r="AA216" s="14" t="s">
        <v>100</v>
      </c>
      <c r="AB216" s="14" t="s">
        <v>100</v>
      </c>
      <c r="AC216" s="123">
        <v>0</v>
      </c>
      <c r="AD216" s="123">
        <v>0</v>
      </c>
      <c r="AE216" s="14" t="s">
        <v>100</v>
      </c>
      <c r="AF216" s="19" t="s">
        <v>100</v>
      </c>
      <c r="AG216" s="123">
        <v>0</v>
      </c>
      <c r="AH216" s="128">
        <f t="shared" si="3"/>
        <v>150000</v>
      </c>
      <c r="AI216" s="122">
        <v>53236.74</v>
      </c>
      <c r="AJ216" s="122">
        <v>0</v>
      </c>
      <c r="AK216" s="114">
        <f>AI216</f>
        <v>53236.74</v>
      </c>
      <c r="AL216" s="61" t="s">
        <v>352</v>
      </c>
      <c r="AM216" s="61" t="s">
        <v>354</v>
      </c>
      <c r="AN216" s="61" t="s">
        <v>353</v>
      </c>
      <c r="AO216" s="61" t="s">
        <v>354</v>
      </c>
      <c r="AP216" s="61" t="s">
        <v>100</v>
      </c>
      <c r="AQ216" s="61" t="s">
        <v>100</v>
      </c>
      <c r="AR216" s="61" t="s">
        <v>100</v>
      </c>
      <c r="AS216" s="61" t="s">
        <v>100</v>
      </c>
      <c r="AT216" s="61" t="s">
        <v>100</v>
      </c>
      <c r="AU216" s="61" t="s">
        <v>100</v>
      </c>
      <c r="AV216" s="61" t="s">
        <v>100</v>
      </c>
      <c r="AW216" s="61" t="s">
        <v>100</v>
      </c>
      <c r="AX216" s="61" t="s">
        <v>100</v>
      </c>
      <c r="AY216" s="61" t="s">
        <v>100</v>
      </c>
      <c r="AZ216" s="61" t="s">
        <v>100</v>
      </c>
      <c r="BA216" s="61" t="s">
        <v>100</v>
      </c>
      <c r="BB216" s="61" t="s">
        <v>100</v>
      </c>
      <c r="BC216" s="61" t="s">
        <v>100</v>
      </c>
      <c r="BD216" s="61" t="s">
        <v>100</v>
      </c>
      <c r="BE216" s="61" t="s">
        <v>100</v>
      </c>
      <c r="BF216" s="61" t="s">
        <v>100</v>
      </c>
      <c r="BG216" s="29" t="s">
        <v>100</v>
      </c>
    </row>
    <row r="217" spans="1:59" x14ac:dyDescent="0.25">
      <c r="A217" s="28"/>
      <c r="B217" s="28"/>
      <c r="C217" s="29"/>
      <c r="D217" s="29"/>
      <c r="E217" s="29"/>
      <c r="F217" s="82"/>
      <c r="G217" s="57"/>
      <c r="H217" s="50"/>
      <c r="I217" s="86"/>
      <c r="J217" s="28"/>
      <c r="K217" s="58"/>
      <c r="L217" s="114"/>
      <c r="M217" s="54"/>
      <c r="N217" s="58"/>
      <c r="O217" s="58"/>
      <c r="P217" s="29"/>
      <c r="Q217" s="28"/>
      <c r="R217" s="28"/>
      <c r="S217" s="28"/>
      <c r="T217" s="28"/>
      <c r="U217" s="10"/>
      <c r="V217" s="10"/>
      <c r="W217" s="27"/>
      <c r="X217" s="10"/>
      <c r="Y217" s="11"/>
      <c r="Z217" s="10"/>
      <c r="AA217" s="14"/>
      <c r="AB217" s="14"/>
      <c r="AC217" s="123"/>
      <c r="AD217" s="123"/>
      <c r="AE217" s="14"/>
      <c r="AF217" s="19"/>
      <c r="AG217" s="123"/>
      <c r="AH217" s="128">
        <f t="shared" si="3"/>
        <v>0</v>
      </c>
      <c r="AI217" s="122"/>
      <c r="AJ217" s="122"/>
      <c r="AK217" s="114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29"/>
    </row>
    <row r="218" spans="1:59" x14ac:dyDescent="0.25">
      <c r="A218" s="28"/>
      <c r="B218" s="28"/>
      <c r="C218" s="29"/>
      <c r="D218" s="29"/>
      <c r="E218" s="29"/>
      <c r="F218" s="82"/>
      <c r="G218" s="57"/>
      <c r="H218" s="50"/>
      <c r="I218" s="86"/>
      <c r="J218" s="28"/>
      <c r="K218" s="58"/>
      <c r="L218" s="114"/>
      <c r="M218" s="54"/>
      <c r="N218" s="58"/>
      <c r="O218" s="58"/>
      <c r="P218" s="29"/>
      <c r="Q218" s="28"/>
      <c r="R218" s="28"/>
      <c r="S218" s="28"/>
      <c r="T218" s="28"/>
      <c r="U218" s="10"/>
      <c r="V218" s="10"/>
      <c r="W218" s="27"/>
      <c r="X218" s="10"/>
      <c r="Y218" s="11"/>
      <c r="Z218" s="10"/>
      <c r="AA218" s="14"/>
      <c r="AB218" s="14"/>
      <c r="AC218" s="123"/>
      <c r="AD218" s="123"/>
      <c r="AE218" s="14"/>
      <c r="AF218" s="19"/>
      <c r="AG218" s="123"/>
      <c r="AH218" s="128">
        <f t="shared" si="3"/>
        <v>0</v>
      </c>
      <c r="AI218" s="122"/>
      <c r="AJ218" s="122"/>
      <c r="AK218" s="114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29"/>
    </row>
    <row r="219" spans="1:59" x14ac:dyDescent="0.25">
      <c r="A219" s="28"/>
      <c r="B219" s="28"/>
      <c r="C219" s="29"/>
      <c r="D219" s="29"/>
      <c r="E219" s="29"/>
      <c r="F219" s="82"/>
      <c r="G219" s="57"/>
      <c r="H219" s="50"/>
      <c r="I219" s="86"/>
      <c r="J219" s="28"/>
      <c r="K219" s="58"/>
      <c r="L219" s="114"/>
      <c r="M219" s="54"/>
      <c r="N219" s="58"/>
      <c r="O219" s="58"/>
      <c r="P219" s="29"/>
      <c r="Q219" s="28"/>
      <c r="R219" s="28"/>
      <c r="S219" s="28"/>
      <c r="T219" s="28"/>
      <c r="U219" s="10"/>
      <c r="V219" s="10"/>
      <c r="W219" s="27"/>
      <c r="X219" s="10"/>
      <c r="Y219" s="11"/>
      <c r="Z219" s="10"/>
      <c r="AA219" s="14"/>
      <c r="AB219" s="14"/>
      <c r="AC219" s="123"/>
      <c r="AD219" s="123"/>
      <c r="AE219" s="14"/>
      <c r="AF219" s="19"/>
      <c r="AG219" s="123"/>
      <c r="AH219" s="128">
        <f t="shared" si="3"/>
        <v>0</v>
      </c>
      <c r="AI219" s="122"/>
      <c r="AJ219" s="122"/>
      <c r="AK219" s="114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29"/>
    </row>
    <row r="220" spans="1:59" x14ac:dyDescent="0.25">
      <c r="A220" s="28">
        <v>28</v>
      </c>
      <c r="B220" s="28" t="s">
        <v>449</v>
      </c>
      <c r="C220" s="29" t="s">
        <v>342</v>
      </c>
      <c r="D220" s="29" t="s">
        <v>133</v>
      </c>
      <c r="E220" s="29" t="s">
        <v>175</v>
      </c>
      <c r="F220" s="82" t="s">
        <v>343</v>
      </c>
      <c r="G220" s="57">
        <v>13265</v>
      </c>
      <c r="H220" s="50" t="s">
        <v>344</v>
      </c>
      <c r="I220" s="86" t="s">
        <v>345</v>
      </c>
      <c r="J220" s="28" t="s">
        <v>347</v>
      </c>
      <c r="K220" s="58">
        <v>45054</v>
      </c>
      <c r="L220" s="114">
        <v>700000</v>
      </c>
      <c r="M220" s="57">
        <v>13529</v>
      </c>
      <c r="N220" s="58">
        <v>45054</v>
      </c>
      <c r="O220" s="58">
        <v>45421</v>
      </c>
      <c r="P220" s="29" t="s">
        <v>291</v>
      </c>
      <c r="Q220" s="28" t="s">
        <v>100</v>
      </c>
      <c r="R220" s="28" t="s">
        <v>100</v>
      </c>
      <c r="S220" s="28" t="s">
        <v>100</v>
      </c>
      <c r="T220" s="28" t="s">
        <v>306</v>
      </c>
      <c r="U220" s="10" t="s">
        <v>100</v>
      </c>
      <c r="V220" s="10" t="s">
        <v>100</v>
      </c>
      <c r="W220" s="27" t="s">
        <v>100</v>
      </c>
      <c r="X220" s="10" t="s">
        <v>100</v>
      </c>
      <c r="Y220" s="11" t="s">
        <v>100</v>
      </c>
      <c r="Z220" s="10" t="s">
        <v>100</v>
      </c>
      <c r="AA220" s="14" t="s">
        <v>100</v>
      </c>
      <c r="AB220" s="14" t="s">
        <v>100</v>
      </c>
      <c r="AC220" s="123">
        <v>0</v>
      </c>
      <c r="AD220" s="123">
        <v>0</v>
      </c>
      <c r="AE220" s="14" t="s">
        <v>100</v>
      </c>
      <c r="AF220" s="19" t="s">
        <v>100</v>
      </c>
      <c r="AG220" s="123">
        <v>0</v>
      </c>
      <c r="AH220" s="128">
        <f t="shared" si="3"/>
        <v>700000</v>
      </c>
      <c r="AI220" s="122">
        <v>630304.59</v>
      </c>
      <c r="AJ220" s="122">
        <v>0</v>
      </c>
      <c r="AK220" s="114">
        <f>AI220</f>
        <v>630304.59</v>
      </c>
      <c r="AL220" s="61" t="s">
        <v>348</v>
      </c>
      <c r="AM220" s="61" t="s">
        <v>349</v>
      </c>
      <c r="AN220" s="61" t="s">
        <v>339</v>
      </c>
      <c r="AO220" s="61" t="s">
        <v>349</v>
      </c>
      <c r="AP220" s="61" t="s">
        <v>100</v>
      </c>
      <c r="AQ220" s="61" t="s">
        <v>100</v>
      </c>
      <c r="AR220" s="61" t="s">
        <v>100</v>
      </c>
      <c r="AS220" s="61" t="s">
        <v>100</v>
      </c>
      <c r="AT220" s="61" t="s">
        <v>100</v>
      </c>
      <c r="AU220" s="61" t="s">
        <v>100</v>
      </c>
      <c r="AV220" s="61" t="s">
        <v>100</v>
      </c>
      <c r="AW220" s="61" t="s">
        <v>100</v>
      </c>
      <c r="AX220" s="61" t="s">
        <v>100</v>
      </c>
      <c r="AY220" s="61" t="s">
        <v>100</v>
      </c>
      <c r="AZ220" s="61" t="s">
        <v>100</v>
      </c>
      <c r="BA220" s="61" t="s">
        <v>100</v>
      </c>
      <c r="BB220" s="61" t="s">
        <v>100</v>
      </c>
      <c r="BC220" s="61" t="s">
        <v>100</v>
      </c>
      <c r="BD220" s="61" t="s">
        <v>100</v>
      </c>
      <c r="BE220" s="61" t="s">
        <v>100</v>
      </c>
      <c r="BF220" s="61" t="s">
        <v>100</v>
      </c>
      <c r="BG220" s="29" t="s">
        <v>100</v>
      </c>
    </row>
    <row r="221" spans="1:59" x14ac:dyDescent="0.25">
      <c r="A221" s="28"/>
      <c r="B221" s="28"/>
      <c r="C221" s="29"/>
      <c r="D221" s="29"/>
      <c r="E221" s="29"/>
      <c r="F221" s="82"/>
      <c r="G221" s="57"/>
      <c r="H221" s="50"/>
      <c r="I221" s="86"/>
      <c r="J221" s="28"/>
      <c r="K221" s="58"/>
      <c r="L221" s="114"/>
      <c r="M221" s="57"/>
      <c r="N221" s="58"/>
      <c r="O221" s="58"/>
      <c r="P221" s="29"/>
      <c r="Q221" s="28"/>
      <c r="R221" s="28"/>
      <c r="S221" s="28"/>
      <c r="T221" s="28"/>
      <c r="U221" s="10"/>
      <c r="V221" s="10"/>
      <c r="W221" s="10"/>
      <c r="X221" s="10"/>
      <c r="Y221" s="10"/>
      <c r="Z221" s="10"/>
      <c r="AA221" s="10"/>
      <c r="AB221" s="10"/>
      <c r="AC221" s="123"/>
      <c r="AD221" s="123"/>
      <c r="AE221" s="14"/>
      <c r="AF221" s="19"/>
      <c r="AG221" s="123"/>
      <c r="AH221" s="128">
        <f t="shared" si="3"/>
        <v>0</v>
      </c>
      <c r="AI221" s="122"/>
      <c r="AJ221" s="122"/>
      <c r="AK221" s="114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29"/>
    </row>
    <row r="222" spans="1:59" x14ac:dyDescent="0.25">
      <c r="A222" s="28">
        <v>29</v>
      </c>
      <c r="B222" s="28" t="s">
        <v>448</v>
      </c>
      <c r="C222" s="29" t="s">
        <v>365</v>
      </c>
      <c r="D222" s="29" t="s">
        <v>133</v>
      </c>
      <c r="E222" s="29" t="s">
        <v>99</v>
      </c>
      <c r="F222" s="82" t="s">
        <v>366</v>
      </c>
      <c r="G222" s="57">
        <v>13594</v>
      </c>
      <c r="H222" s="50" t="s">
        <v>367</v>
      </c>
      <c r="I222" s="86" t="s">
        <v>364</v>
      </c>
      <c r="J222" s="28" t="s">
        <v>368</v>
      </c>
      <c r="K222" s="58">
        <v>45268</v>
      </c>
      <c r="L222" s="114">
        <v>1231791.3600000001</v>
      </c>
      <c r="M222" s="57">
        <v>13671</v>
      </c>
      <c r="N222" s="58">
        <v>45268</v>
      </c>
      <c r="O222" s="58">
        <v>45635</v>
      </c>
      <c r="P222" s="29" t="s">
        <v>291</v>
      </c>
      <c r="Q222" s="28" t="s">
        <v>100</v>
      </c>
      <c r="R222" s="28" t="s">
        <v>100</v>
      </c>
      <c r="S222" s="28" t="s">
        <v>100</v>
      </c>
      <c r="T222" s="28" t="s">
        <v>411</v>
      </c>
      <c r="U222" s="10" t="s">
        <v>100</v>
      </c>
      <c r="V222" s="10" t="s">
        <v>100</v>
      </c>
      <c r="W222" s="27" t="s">
        <v>100</v>
      </c>
      <c r="X222" s="10" t="s">
        <v>100</v>
      </c>
      <c r="Y222" s="11" t="s">
        <v>100</v>
      </c>
      <c r="Z222" s="10" t="s">
        <v>100</v>
      </c>
      <c r="AA222" s="14" t="s">
        <v>100</v>
      </c>
      <c r="AB222" s="14" t="s">
        <v>100</v>
      </c>
      <c r="AC222" s="123">
        <v>0</v>
      </c>
      <c r="AD222" s="123">
        <v>0</v>
      </c>
      <c r="AE222" s="14" t="s">
        <v>100</v>
      </c>
      <c r="AF222" s="19" t="s">
        <v>100</v>
      </c>
      <c r="AG222" s="123">
        <v>0</v>
      </c>
      <c r="AH222" s="128">
        <f t="shared" si="3"/>
        <v>1231791.3600000001</v>
      </c>
      <c r="AI222" s="122">
        <v>59567.19</v>
      </c>
      <c r="AJ222" s="122">
        <v>0</v>
      </c>
      <c r="AK222" s="114">
        <f>AI222</f>
        <v>59567.19</v>
      </c>
      <c r="AL222" s="61" t="s">
        <v>371</v>
      </c>
      <c r="AM222" s="61" t="s">
        <v>372</v>
      </c>
      <c r="AN222" s="61" t="s">
        <v>373</v>
      </c>
      <c r="AO222" s="61" t="s">
        <v>372</v>
      </c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9"/>
    </row>
    <row r="223" spans="1:59" x14ac:dyDescent="0.25">
      <c r="A223" s="28"/>
      <c r="B223" s="28"/>
      <c r="C223" s="29"/>
      <c r="D223" s="29"/>
      <c r="E223" s="29"/>
      <c r="F223" s="82"/>
      <c r="G223" s="57"/>
      <c r="H223" s="50"/>
      <c r="I223" s="86"/>
      <c r="J223" s="28"/>
      <c r="K223" s="58"/>
      <c r="L223" s="114"/>
      <c r="M223" s="57"/>
      <c r="N223" s="58"/>
      <c r="O223" s="58"/>
      <c r="P223" s="29"/>
      <c r="Q223" s="28"/>
      <c r="R223" s="28"/>
      <c r="S223" s="28"/>
      <c r="T223" s="28"/>
      <c r="U223" s="10"/>
      <c r="V223" s="10"/>
      <c r="W223" s="10"/>
      <c r="X223" s="10"/>
      <c r="Y223" s="10"/>
      <c r="Z223" s="10"/>
      <c r="AA223" s="10"/>
      <c r="AB223" s="10"/>
      <c r="AC223" s="123"/>
      <c r="AD223" s="123"/>
      <c r="AE223" s="14"/>
      <c r="AF223" s="19"/>
      <c r="AG223" s="123"/>
      <c r="AH223" s="128">
        <f t="shared" si="3"/>
        <v>0</v>
      </c>
      <c r="AI223" s="122"/>
      <c r="AJ223" s="122"/>
      <c r="AK223" s="114"/>
      <c r="AL223" s="61"/>
      <c r="AM223" s="61"/>
      <c r="AN223" s="61"/>
      <c r="AO223" s="61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9"/>
    </row>
    <row r="224" spans="1:59" x14ac:dyDescent="0.25">
      <c r="A224" s="28"/>
      <c r="B224" s="28"/>
      <c r="C224" s="29"/>
      <c r="D224" s="29"/>
      <c r="E224" s="29"/>
      <c r="F224" s="82"/>
      <c r="G224" s="57"/>
      <c r="H224" s="50"/>
      <c r="I224" s="86"/>
      <c r="J224" s="28"/>
      <c r="K224" s="58"/>
      <c r="L224" s="114"/>
      <c r="M224" s="57"/>
      <c r="N224" s="58"/>
      <c r="O224" s="58"/>
      <c r="P224" s="29"/>
      <c r="Q224" s="28"/>
      <c r="R224" s="28"/>
      <c r="S224" s="28"/>
      <c r="T224" s="28"/>
      <c r="U224" s="10"/>
      <c r="V224" s="10"/>
      <c r="W224" s="10"/>
      <c r="X224" s="10"/>
      <c r="Y224" s="10"/>
      <c r="Z224" s="10"/>
      <c r="AA224" s="10"/>
      <c r="AB224" s="10"/>
      <c r="AC224" s="123"/>
      <c r="AD224" s="123"/>
      <c r="AE224" s="14"/>
      <c r="AF224" s="19"/>
      <c r="AG224" s="123"/>
      <c r="AH224" s="128">
        <f t="shared" si="3"/>
        <v>0</v>
      </c>
      <c r="AI224" s="122"/>
      <c r="AJ224" s="122"/>
      <c r="AK224" s="114"/>
      <c r="AL224" s="61"/>
      <c r="AM224" s="61"/>
      <c r="AN224" s="61"/>
      <c r="AO224" s="61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9"/>
    </row>
    <row r="225" spans="1:205" s="36" customFormat="1" ht="13.5" thickBot="1" x14ac:dyDescent="0.3">
      <c r="A225" s="30"/>
      <c r="B225" s="30"/>
      <c r="C225" s="31"/>
      <c r="D225" s="31"/>
      <c r="E225" s="31"/>
      <c r="F225" s="90"/>
      <c r="G225" s="91"/>
      <c r="H225" s="92"/>
      <c r="I225" s="93"/>
      <c r="J225" s="30"/>
      <c r="K225" s="94"/>
      <c r="L225" s="115"/>
      <c r="M225" s="91"/>
      <c r="N225" s="94"/>
      <c r="O225" s="94"/>
      <c r="P225" s="31"/>
      <c r="Q225" s="30"/>
      <c r="R225" s="30"/>
      <c r="S225" s="30"/>
      <c r="T225" s="30"/>
      <c r="U225" s="15"/>
      <c r="V225" s="15"/>
      <c r="W225" s="15"/>
      <c r="X225" s="15"/>
      <c r="Y225" s="15"/>
      <c r="Z225" s="15"/>
      <c r="AA225" s="15"/>
      <c r="AB225" s="15"/>
      <c r="AC225" s="125"/>
      <c r="AD225" s="125"/>
      <c r="AE225" s="20"/>
      <c r="AF225" s="21"/>
      <c r="AG225" s="125"/>
      <c r="AH225" s="128">
        <f t="shared" si="3"/>
        <v>0</v>
      </c>
      <c r="AI225" s="129"/>
      <c r="AJ225" s="129"/>
      <c r="AK225" s="115"/>
      <c r="AL225" s="95"/>
      <c r="AM225" s="95"/>
      <c r="AN225" s="95"/>
      <c r="AO225" s="95"/>
      <c r="AP225" s="35" t="s">
        <v>100</v>
      </c>
      <c r="AQ225" s="35" t="s">
        <v>100</v>
      </c>
      <c r="AR225" s="35" t="s">
        <v>100</v>
      </c>
      <c r="AS225" s="35" t="s">
        <v>100</v>
      </c>
      <c r="AT225" s="35" t="s">
        <v>100</v>
      </c>
      <c r="AU225" s="35" t="s">
        <v>100</v>
      </c>
      <c r="AV225" s="35" t="s">
        <v>100</v>
      </c>
      <c r="AW225" s="35" t="s">
        <v>100</v>
      </c>
      <c r="AX225" s="35" t="s">
        <v>100</v>
      </c>
      <c r="AY225" s="35" t="s">
        <v>100</v>
      </c>
      <c r="AZ225" s="35" t="s">
        <v>100</v>
      </c>
      <c r="BA225" s="35" t="s">
        <v>100</v>
      </c>
      <c r="BB225" s="35" t="s">
        <v>100</v>
      </c>
      <c r="BC225" s="35" t="s">
        <v>100</v>
      </c>
      <c r="BD225" s="35" t="s">
        <v>100</v>
      </c>
      <c r="BE225" s="35" t="s">
        <v>100</v>
      </c>
      <c r="BF225" s="35" t="s">
        <v>100</v>
      </c>
      <c r="BG225" s="18" t="s">
        <v>100</v>
      </c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</row>
    <row r="226" spans="1:205" s="36" customFormat="1" ht="13.5" thickBot="1" x14ac:dyDescent="0.3">
      <c r="A226" s="98" t="s">
        <v>338</v>
      </c>
      <c r="B226" s="99"/>
      <c r="C226" s="99"/>
      <c r="D226" s="99"/>
      <c r="E226" s="99"/>
      <c r="F226" s="100"/>
      <c r="G226" s="101"/>
      <c r="H226" s="96"/>
      <c r="I226" s="97"/>
      <c r="J226" s="96"/>
      <c r="K226" s="102"/>
      <c r="L226" s="116">
        <f>SUM(L19:L225)</f>
        <v>10088701.449999999</v>
      </c>
      <c r="M226" s="101"/>
      <c r="N226" s="102"/>
      <c r="O226" s="102"/>
      <c r="P226" s="37"/>
      <c r="Q226" s="96"/>
      <c r="R226" s="96"/>
      <c r="S226" s="96"/>
      <c r="T226" s="96"/>
      <c r="U226" s="103"/>
      <c r="V226" s="103"/>
      <c r="W226" s="104"/>
      <c r="X226" s="103"/>
      <c r="Y226" s="102"/>
      <c r="Z226" s="103"/>
      <c r="AA226" s="96"/>
      <c r="AB226" s="96"/>
      <c r="AC226" s="116">
        <f>SUM(AC19:AC225)</f>
        <v>412591.24</v>
      </c>
      <c r="AD226" s="116">
        <f>SUM(AD19:AD225)</f>
        <v>0</v>
      </c>
      <c r="AE226" s="96"/>
      <c r="AF226" s="105"/>
      <c r="AG226" s="116">
        <f>SUM(AG19:AG225)</f>
        <v>64418.27</v>
      </c>
      <c r="AH226" s="116">
        <f>SUM(AH19:AH225)</f>
        <v>10565710.959999999</v>
      </c>
      <c r="AI226" s="116">
        <f>SUM(AI19:AI225)</f>
        <v>24960393.450000007</v>
      </c>
      <c r="AJ226" s="116">
        <f>SUM(AJ19:AJ225)</f>
        <v>0</v>
      </c>
      <c r="AK226" s="116">
        <f>SUM(AK19:AK225)</f>
        <v>24960393.450000007</v>
      </c>
      <c r="AL226" s="104" t="s">
        <v>100</v>
      </c>
      <c r="AM226" s="104" t="s">
        <v>100</v>
      </c>
      <c r="AN226" s="104" t="s">
        <v>100</v>
      </c>
      <c r="AO226" s="104" t="s">
        <v>100</v>
      </c>
      <c r="AP226" s="104" t="s">
        <v>100</v>
      </c>
      <c r="AQ226" s="104" t="s">
        <v>100</v>
      </c>
      <c r="AR226" s="104" t="s">
        <v>100</v>
      </c>
      <c r="AS226" s="104" t="s">
        <v>100</v>
      </c>
      <c r="AT226" s="104" t="s">
        <v>100</v>
      </c>
      <c r="AU226" s="104" t="s">
        <v>100</v>
      </c>
      <c r="AV226" s="104" t="s">
        <v>100</v>
      </c>
      <c r="AW226" s="104" t="s">
        <v>100</v>
      </c>
      <c r="AX226" s="104" t="s">
        <v>100</v>
      </c>
      <c r="AY226" s="104" t="s">
        <v>100</v>
      </c>
      <c r="AZ226" s="104" t="s">
        <v>100</v>
      </c>
      <c r="BA226" s="104" t="s">
        <v>100</v>
      </c>
      <c r="BB226" s="104" t="s">
        <v>100</v>
      </c>
      <c r="BC226" s="104" t="s">
        <v>100</v>
      </c>
      <c r="BD226" s="104" t="s">
        <v>100</v>
      </c>
      <c r="BE226" s="104" t="s">
        <v>100</v>
      </c>
      <c r="BF226" s="104" t="s">
        <v>100</v>
      </c>
      <c r="BG226" s="106" t="s">
        <v>100</v>
      </c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</row>
    <row r="227" spans="1:205" x14ac:dyDescent="0.25">
      <c r="A227" s="1"/>
      <c r="AH227" s="130"/>
      <c r="AK227" s="135"/>
      <c r="AR227" s="1"/>
      <c r="AS227" s="1"/>
      <c r="AT227" s="1"/>
      <c r="AU227" s="1"/>
    </row>
    <row r="228" spans="1:205" ht="15" x14ac:dyDescent="0.25">
      <c r="A228" s="45" t="s">
        <v>451</v>
      </c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118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118"/>
      <c r="AD228" s="118"/>
      <c r="AE228" s="45"/>
      <c r="AF228" s="45"/>
      <c r="AG228" s="118"/>
      <c r="AH228" s="130"/>
      <c r="AK228" s="135"/>
      <c r="AR228" s="1"/>
      <c r="AS228" s="1"/>
      <c r="AT228" s="1"/>
      <c r="AU228" s="1"/>
    </row>
    <row r="229" spans="1:205" ht="15" x14ac:dyDescent="0.25">
      <c r="A229" s="45" t="s">
        <v>358</v>
      </c>
      <c r="B229" s="45"/>
      <c r="C229" s="45"/>
      <c r="D229" s="45"/>
      <c r="E229" s="45"/>
      <c r="F229" s="45"/>
      <c r="G229" s="45"/>
      <c r="H229" s="45"/>
      <c r="I229" s="80"/>
      <c r="J229" s="45"/>
      <c r="K229" s="45"/>
      <c r="L229" s="118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118"/>
      <c r="AD229" s="118"/>
      <c r="AE229" s="45"/>
      <c r="AF229" s="45"/>
      <c r="AG229" s="118"/>
      <c r="AH229" s="130"/>
      <c r="AK229" s="135"/>
      <c r="AR229" s="1"/>
      <c r="AS229" s="1"/>
      <c r="AT229" s="1"/>
      <c r="AU229" s="1"/>
    </row>
    <row r="230" spans="1:205" ht="15" x14ac:dyDescent="0.25">
      <c r="A230" s="45" t="s">
        <v>359</v>
      </c>
      <c r="B230" s="45"/>
      <c r="C230" s="45"/>
      <c r="D230" s="45"/>
      <c r="E230" s="45"/>
      <c r="F230" s="45"/>
      <c r="G230" s="45"/>
      <c r="H230" s="45"/>
      <c r="I230" s="80"/>
      <c r="J230" s="45"/>
      <c r="K230" s="45"/>
      <c r="L230" s="118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118"/>
      <c r="AD230" s="118"/>
      <c r="AE230" s="45"/>
      <c r="AF230" s="45"/>
      <c r="AG230" s="118"/>
      <c r="AH230" s="130"/>
      <c r="AK230" s="135"/>
      <c r="AR230" s="1"/>
      <c r="AS230" s="1"/>
      <c r="AT230" s="1"/>
      <c r="AU230" s="1"/>
    </row>
    <row r="231" spans="1:205" x14ac:dyDescent="0.25">
      <c r="A231" s="1"/>
      <c r="AH231" s="130"/>
      <c r="AK231" s="135"/>
      <c r="AR231" s="1"/>
      <c r="AS231" s="1"/>
      <c r="AT231" s="1"/>
      <c r="AU231" s="1"/>
    </row>
    <row r="232" spans="1:205" x14ac:dyDescent="0.25">
      <c r="A232" s="1"/>
      <c r="AH232" s="130"/>
      <c r="AK232" s="135"/>
      <c r="AR232" s="1"/>
      <c r="AS232" s="1"/>
      <c r="AT232" s="1"/>
      <c r="AU232" s="1"/>
    </row>
    <row r="233" spans="1:205" x14ac:dyDescent="0.25">
      <c r="A233" s="1"/>
      <c r="AH233" s="130"/>
      <c r="AK233" s="135"/>
      <c r="AR233" s="1"/>
      <c r="AS233" s="1"/>
      <c r="AT233" s="1"/>
      <c r="AU233" s="1"/>
    </row>
    <row r="234" spans="1:205" x14ac:dyDescent="0.25">
      <c r="A234" s="1"/>
      <c r="AH234" s="130"/>
      <c r="AK234" s="135"/>
      <c r="AR234" s="1"/>
      <c r="AS234" s="1"/>
      <c r="AT234" s="1"/>
      <c r="AU234" s="1"/>
    </row>
    <row r="235" spans="1:205" x14ac:dyDescent="0.25">
      <c r="A235" s="1"/>
      <c r="AH235" s="130"/>
      <c r="AK235" s="135"/>
      <c r="AR235" s="1"/>
      <c r="AS235" s="1"/>
      <c r="AT235" s="1"/>
      <c r="AU235" s="1"/>
    </row>
    <row r="236" spans="1:205" x14ac:dyDescent="0.25">
      <c r="A236" s="1"/>
      <c r="AH236" s="130"/>
      <c r="AK236" s="135"/>
      <c r="AR236" s="1"/>
      <c r="AS236" s="1"/>
      <c r="AT236" s="1"/>
      <c r="AU236" s="1"/>
    </row>
    <row r="237" spans="1:205" x14ac:dyDescent="0.25">
      <c r="A237" s="1"/>
      <c r="AH237" s="130"/>
      <c r="AK237" s="135"/>
      <c r="AR237" s="1"/>
      <c r="AS237" s="1"/>
      <c r="AT237" s="1"/>
      <c r="AU237" s="1"/>
    </row>
    <row r="238" spans="1:205" x14ac:dyDescent="0.25">
      <c r="A238" s="1"/>
      <c r="AH238" s="130"/>
      <c r="AK238" s="135"/>
      <c r="AR238" s="1"/>
      <c r="AS238" s="1"/>
      <c r="AT238" s="1"/>
      <c r="AU238" s="1"/>
    </row>
    <row r="239" spans="1:205" x14ac:dyDescent="0.25">
      <c r="A239" s="1"/>
      <c r="AH239" s="130"/>
      <c r="AK239" s="135"/>
      <c r="AR239" s="1"/>
      <c r="AS239" s="1"/>
      <c r="AT239" s="1"/>
      <c r="AU239" s="1"/>
    </row>
    <row r="240" spans="1:205" x14ac:dyDescent="0.25">
      <c r="A240" s="1"/>
      <c r="AH240" s="130"/>
      <c r="AK240" s="135"/>
      <c r="AR240" s="1"/>
      <c r="AS240" s="1"/>
      <c r="AT240" s="1"/>
      <c r="AU240" s="1"/>
    </row>
    <row r="241" spans="1:47" x14ac:dyDescent="0.25">
      <c r="A241" s="1"/>
      <c r="AH241" s="130"/>
      <c r="AK241" s="135"/>
      <c r="AR241" s="1"/>
      <c r="AS241" s="1"/>
      <c r="AT241" s="1"/>
      <c r="AU241" s="1"/>
    </row>
    <row r="242" spans="1:47" x14ac:dyDescent="0.25">
      <c r="A242" s="1"/>
      <c r="AH242" s="130"/>
      <c r="AK242" s="135"/>
      <c r="AR242" s="1"/>
      <c r="AS242" s="1"/>
      <c r="AT242" s="1"/>
      <c r="AU242" s="1"/>
    </row>
    <row r="243" spans="1:47" x14ac:dyDescent="0.25">
      <c r="A243" s="1"/>
      <c r="AH243" s="130"/>
      <c r="AK243" s="135"/>
      <c r="AR243" s="1"/>
      <c r="AS243" s="1"/>
      <c r="AT243" s="1"/>
      <c r="AU243" s="1"/>
    </row>
    <row r="244" spans="1:47" x14ac:dyDescent="0.25">
      <c r="A244" s="1"/>
      <c r="AH244" s="130"/>
      <c r="AK244" s="135"/>
      <c r="AR244" s="1"/>
      <c r="AS244" s="1"/>
      <c r="AT244" s="1"/>
      <c r="AU244" s="1"/>
    </row>
    <row r="245" spans="1:47" x14ac:dyDescent="0.25">
      <c r="A245" s="1"/>
      <c r="AH245" s="130"/>
      <c r="AK245" s="135"/>
      <c r="AR245" s="1"/>
      <c r="AS245" s="1"/>
      <c r="AT245" s="1"/>
      <c r="AU245" s="1"/>
    </row>
    <row r="246" spans="1:47" x14ac:dyDescent="0.25">
      <c r="A246" s="1"/>
      <c r="AH246" s="130"/>
      <c r="AK246" s="135"/>
      <c r="AR246" s="1"/>
      <c r="AS246" s="1"/>
      <c r="AT246" s="1"/>
      <c r="AU246" s="1"/>
    </row>
    <row r="247" spans="1:47" x14ac:dyDescent="0.25">
      <c r="A247" s="1"/>
      <c r="AH247" s="130"/>
      <c r="AK247" s="135"/>
      <c r="AR247" s="1"/>
      <c r="AS247" s="1"/>
      <c r="AT247" s="1"/>
      <c r="AU247" s="1"/>
    </row>
    <row r="248" spans="1:47" x14ac:dyDescent="0.25">
      <c r="A248" s="1"/>
      <c r="AH248" s="130"/>
      <c r="AK248" s="135"/>
      <c r="AR248" s="1"/>
      <c r="AS248" s="1"/>
      <c r="AT248" s="1"/>
      <c r="AU248" s="1"/>
    </row>
    <row r="249" spans="1:47" x14ac:dyDescent="0.25">
      <c r="A249" s="1"/>
      <c r="AH249" s="130"/>
      <c r="AK249" s="135"/>
      <c r="AR249" s="1"/>
      <c r="AS249" s="1"/>
      <c r="AT249" s="1"/>
      <c r="AU249" s="1"/>
    </row>
    <row r="250" spans="1:47" x14ac:dyDescent="0.25">
      <c r="A250" s="1"/>
      <c r="AH250" s="130"/>
      <c r="AK250" s="135"/>
      <c r="AR250" s="1"/>
      <c r="AS250" s="1"/>
      <c r="AT250" s="1"/>
      <c r="AU250" s="1"/>
    </row>
    <row r="251" spans="1:47" x14ac:dyDescent="0.25">
      <c r="A251" s="1"/>
      <c r="AH251" s="130"/>
      <c r="AK251" s="135"/>
      <c r="AR251" s="1"/>
      <c r="AS251" s="1"/>
      <c r="AT251" s="1"/>
      <c r="AU251" s="1"/>
    </row>
    <row r="252" spans="1:47" x14ac:dyDescent="0.25">
      <c r="A252" s="1"/>
      <c r="AH252" s="130"/>
      <c r="AK252" s="135"/>
      <c r="AR252" s="1"/>
      <c r="AS252" s="1"/>
      <c r="AT252" s="1"/>
      <c r="AU252" s="1"/>
    </row>
    <row r="253" spans="1:47" x14ac:dyDescent="0.25">
      <c r="A253" s="1"/>
      <c r="AH253" s="130"/>
      <c r="AK253" s="135"/>
      <c r="AR253" s="1"/>
      <c r="AS253" s="1"/>
      <c r="AT253" s="1"/>
      <c r="AU253" s="1"/>
    </row>
    <row r="254" spans="1:47" x14ac:dyDescent="0.25">
      <c r="A254" s="1"/>
      <c r="AH254" s="130"/>
      <c r="AK254" s="135"/>
      <c r="AR254" s="1"/>
      <c r="AS254" s="1"/>
      <c r="AT254" s="1"/>
      <c r="AU254" s="1"/>
    </row>
    <row r="255" spans="1:47" x14ac:dyDescent="0.25">
      <c r="A255" s="1"/>
      <c r="AH255" s="130"/>
      <c r="AK255" s="135"/>
      <c r="AR255" s="1"/>
      <c r="AS255" s="1"/>
      <c r="AT255" s="1"/>
      <c r="AU255" s="1"/>
    </row>
    <row r="256" spans="1:47" x14ac:dyDescent="0.25">
      <c r="A256" s="1"/>
      <c r="AH256" s="130"/>
      <c r="AK256" s="135"/>
      <c r="AR256" s="1"/>
      <c r="AS256" s="1"/>
      <c r="AT256" s="1"/>
      <c r="AU256" s="1"/>
    </row>
    <row r="257" spans="1:47" x14ac:dyDescent="0.25">
      <c r="A257" s="1"/>
      <c r="AH257" s="130"/>
      <c r="AK257" s="135"/>
      <c r="AR257" s="1"/>
      <c r="AS257" s="1"/>
      <c r="AT257" s="1"/>
      <c r="AU257" s="1"/>
    </row>
    <row r="258" spans="1:47" x14ac:dyDescent="0.25">
      <c r="A258" s="1"/>
      <c r="AH258" s="130"/>
      <c r="AK258" s="135"/>
      <c r="AR258" s="1"/>
      <c r="AS258" s="1"/>
      <c r="AT258" s="1"/>
      <c r="AU258" s="1"/>
    </row>
    <row r="259" spans="1:47" x14ac:dyDescent="0.25">
      <c r="A259" s="1"/>
      <c r="AH259" s="130"/>
      <c r="AK259" s="135"/>
      <c r="AR259" s="1"/>
      <c r="AS259" s="1"/>
      <c r="AT259" s="1"/>
      <c r="AU259" s="1"/>
    </row>
    <row r="260" spans="1:47" x14ac:dyDescent="0.25">
      <c r="A260" s="1"/>
      <c r="AH260" s="130"/>
      <c r="AK260" s="135"/>
      <c r="AR260" s="1"/>
      <c r="AS260" s="1"/>
      <c r="AT260" s="1"/>
      <c r="AU260" s="1"/>
    </row>
    <row r="261" spans="1:47" x14ac:dyDescent="0.25">
      <c r="A261" s="1"/>
      <c r="AH261" s="130"/>
      <c r="AK261" s="135"/>
      <c r="AR261" s="1"/>
      <c r="AS261" s="1"/>
      <c r="AT261" s="1"/>
      <c r="AU261" s="1"/>
    </row>
    <row r="262" spans="1:47" x14ac:dyDescent="0.25">
      <c r="A262" s="1"/>
      <c r="AH262" s="130"/>
      <c r="AK262" s="135"/>
      <c r="AR262" s="1"/>
      <c r="AS262" s="1"/>
      <c r="AT262" s="1"/>
      <c r="AU262" s="1"/>
    </row>
    <row r="263" spans="1:47" x14ac:dyDescent="0.25">
      <c r="A263" s="1"/>
      <c r="AH263" s="130"/>
      <c r="AK263" s="135"/>
      <c r="AR263" s="1"/>
      <c r="AS263" s="1"/>
      <c r="AT263" s="1"/>
      <c r="AU263" s="1"/>
    </row>
    <row r="264" spans="1:47" x14ac:dyDescent="0.25">
      <c r="A264" s="1"/>
      <c r="AH264" s="130"/>
      <c r="AK264" s="135"/>
      <c r="AR264" s="1"/>
      <c r="AS264" s="1"/>
      <c r="AT264" s="1"/>
      <c r="AU264" s="1"/>
    </row>
    <row r="265" spans="1:47" x14ac:dyDescent="0.25">
      <c r="A265" s="1"/>
      <c r="AH265" s="130"/>
      <c r="AK265" s="135"/>
      <c r="AR265" s="1"/>
      <c r="AS265" s="1"/>
      <c r="AT265" s="1"/>
      <c r="AU265" s="1"/>
    </row>
    <row r="266" spans="1:47" x14ac:dyDescent="0.25">
      <c r="A266" s="1"/>
      <c r="AH266" s="130"/>
      <c r="AK266" s="135"/>
      <c r="AR266" s="1"/>
      <c r="AS266" s="1"/>
      <c r="AT266" s="1"/>
      <c r="AU266" s="1"/>
    </row>
    <row r="267" spans="1:47" x14ac:dyDescent="0.25">
      <c r="A267" s="1"/>
      <c r="AH267" s="130"/>
      <c r="AK267" s="135"/>
      <c r="AR267" s="1"/>
      <c r="AS267" s="1"/>
      <c r="AT267" s="1"/>
      <c r="AU267" s="1"/>
    </row>
    <row r="268" spans="1:47" x14ac:dyDescent="0.25">
      <c r="A268" s="1"/>
      <c r="AH268" s="130"/>
      <c r="AK268" s="135"/>
      <c r="AR268" s="1"/>
      <c r="AS268" s="1"/>
      <c r="AT268" s="1"/>
      <c r="AU268" s="1"/>
    </row>
    <row r="269" spans="1:47" x14ac:dyDescent="0.25">
      <c r="A269" s="1"/>
      <c r="AH269" s="130"/>
      <c r="AK269" s="135"/>
      <c r="AR269" s="1"/>
      <c r="AS269" s="1"/>
      <c r="AT269" s="1"/>
      <c r="AU269" s="1"/>
    </row>
    <row r="270" spans="1:47" x14ac:dyDescent="0.25">
      <c r="A270" s="1"/>
      <c r="AH270" s="130"/>
      <c r="AK270" s="135"/>
      <c r="AR270" s="1"/>
      <c r="AS270" s="1"/>
      <c r="AT270" s="1"/>
      <c r="AU270" s="1"/>
    </row>
    <row r="271" spans="1:47" x14ac:dyDescent="0.25">
      <c r="A271" s="1"/>
      <c r="AH271" s="130"/>
      <c r="AK271" s="135"/>
      <c r="AR271" s="1"/>
      <c r="AS271" s="1"/>
      <c r="AT271" s="1"/>
      <c r="AU271" s="1"/>
    </row>
    <row r="272" spans="1:47" x14ac:dyDescent="0.25">
      <c r="A272" s="1"/>
      <c r="AH272" s="130"/>
      <c r="AK272" s="135"/>
      <c r="AR272" s="1"/>
      <c r="AS272" s="1"/>
      <c r="AT272" s="1"/>
      <c r="AU272" s="1"/>
    </row>
    <row r="273" spans="1:47" x14ac:dyDescent="0.25">
      <c r="A273" s="1"/>
      <c r="AH273" s="130"/>
      <c r="AK273" s="135"/>
      <c r="AR273" s="1"/>
      <c r="AS273" s="1"/>
      <c r="AT273" s="1"/>
      <c r="AU273" s="1"/>
    </row>
    <row r="274" spans="1:47" x14ac:dyDescent="0.25">
      <c r="A274" s="1"/>
      <c r="AH274" s="130"/>
      <c r="AK274" s="135"/>
      <c r="AR274" s="1"/>
      <c r="AS274" s="1"/>
      <c r="AT274" s="1"/>
      <c r="AU274" s="1"/>
    </row>
    <row r="275" spans="1:47" x14ac:dyDescent="0.25">
      <c r="A275" s="1"/>
      <c r="AH275" s="130"/>
      <c r="AK275" s="135"/>
      <c r="AR275" s="1"/>
      <c r="AS275" s="1"/>
      <c r="AT275" s="1"/>
      <c r="AU275" s="1"/>
    </row>
    <row r="276" spans="1:47" x14ac:dyDescent="0.25">
      <c r="A276" s="1"/>
      <c r="AH276" s="130"/>
      <c r="AK276" s="135"/>
      <c r="AR276" s="1"/>
      <c r="AS276" s="1"/>
      <c r="AT276" s="1"/>
      <c r="AU276" s="1"/>
    </row>
    <row r="277" spans="1:47" x14ac:dyDescent="0.25">
      <c r="A277" s="1"/>
      <c r="AH277" s="130"/>
      <c r="AK277" s="135"/>
      <c r="AR277" s="1"/>
      <c r="AS277" s="1"/>
      <c r="AT277" s="1"/>
      <c r="AU277" s="1"/>
    </row>
    <row r="278" spans="1:47" x14ac:dyDescent="0.25">
      <c r="A278" s="1"/>
      <c r="AH278" s="130"/>
      <c r="AK278" s="135"/>
      <c r="AR278" s="1"/>
      <c r="AS278" s="1"/>
      <c r="AT278" s="1"/>
      <c r="AU278" s="1"/>
    </row>
    <row r="279" spans="1:47" x14ac:dyDescent="0.25">
      <c r="A279" s="1"/>
      <c r="AH279" s="130"/>
      <c r="AK279" s="135"/>
      <c r="AR279" s="1"/>
      <c r="AS279" s="1"/>
      <c r="AT279" s="1"/>
      <c r="AU279" s="1"/>
    </row>
    <row r="280" spans="1:47" x14ac:dyDescent="0.25">
      <c r="A280" s="1"/>
      <c r="AH280" s="130"/>
      <c r="AK280" s="135"/>
      <c r="AR280" s="1"/>
      <c r="AS280" s="1"/>
      <c r="AT280" s="1"/>
      <c r="AU280" s="1"/>
    </row>
    <row r="281" spans="1:47" x14ac:dyDescent="0.25">
      <c r="A281" s="1"/>
      <c r="AH281" s="130"/>
      <c r="AK281" s="135"/>
      <c r="AR281" s="1"/>
      <c r="AS281" s="1"/>
      <c r="AT281" s="1"/>
      <c r="AU281" s="1"/>
    </row>
    <row r="282" spans="1:47" x14ac:dyDescent="0.25">
      <c r="A282" s="1"/>
      <c r="AH282" s="130"/>
      <c r="AK282" s="135"/>
      <c r="AR282" s="1"/>
      <c r="AS282" s="1"/>
      <c r="AT282" s="1"/>
      <c r="AU282" s="1"/>
    </row>
    <row r="283" spans="1:47" x14ac:dyDescent="0.25">
      <c r="A283" s="1"/>
      <c r="AH283" s="130"/>
      <c r="AK283" s="135"/>
      <c r="AR283" s="1"/>
      <c r="AS283" s="1"/>
      <c r="AT283" s="1"/>
      <c r="AU283" s="1"/>
    </row>
    <row r="284" spans="1:47" x14ac:dyDescent="0.25">
      <c r="A284" s="1"/>
      <c r="AH284" s="130"/>
      <c r="AK284" s="135"/>
      <c r="AR284" s="1"/>
      <c r="AS284" s="1"/>
      <c r="AT284" s="1"/>
      <c r="AU284" s="1"/>
    </row>
    <row r="285" spans="1:47" x14ac:dyDescent="0.25">
      <c r="A285" s="1"/>
      <c r="AH285" s="130"/>
      <c r="AK285" s="135"/>
      <c r="AR285" s="1"/>
      <c r="AS285" s="1"/>
      <c r="AT285" s="1"/>
      <c r="AU285" s="1"/>
    </row>
    <row r="286" spans="1:47" x14ac:dyDescent="0.25">
      <c r="A286" s="1"/>
      <c r="AH286" s="130"/>
      <c r="AK286" s="135"/>
      <c r="AR286" s="1"/>
      <c r="AS286" s="1"/>
      <c r="AT286" s="1"/>
      <c r="AU286" s="1"/>
    </row>
    <row r="287" spans="1:47" x14ac:dyDescent="0.25">
      <c r="A287" s="1"/>
      <c r="AH287" s="130"/>
      <c r="AK287" s="135"/>
      <c r="AR287" s="1"/>
      <c r="AS287" s="1"/>
      <c r="AT287" s="1"/>
      <c r="AU287" s="1"/>
    </row>
    <row r="288" spans="1:47" x14ac:dyDescent="0.25">
      <c r="AH288" s="130"/>
      <c r="AK288" s="135"/>
    </row>
    <row r="289" spans="34:37" x14ac:dyDescent="0.25">
      <c r="AH289" s="130"/>
      <c r="AK289" s="135"/>
    </row>
    <row r="290" spans="34:37" x14ac:dyDescent="0.25">
      <c r="AH290" s="130"/>
      <c r="AK290" s="135"/>
    </row>
    <row r="291" spans="34:37" x14ac:dyDescent="0.25">
      <c r="AH291" s="130"/>
      <c r="AK291" s="135"/>
    </row>
    <row r="292" spans="34:37" x14ac:dyDescent="0.25">
      <c r="AH292" s="130"/>
      <c r="AK292" s="135"/>
    </row>
    <row r="293" spans="34:37" x14ac:dyDescent="0.25">
      <c r="AH293" s="130"/>
      <c r="AK293" s="135"/>
    </row>
    <row r="294" spans="34:37" x14ac:dyDescent="0.25">
      <c r="AH294" s="130"/>
      <c r="AK294" s="135"/>
    </row>
    <row r="295" spans="34:37" x14ac:dyDescent="0.25">
      <c r="AH295" s="130"/>
      <c r="AK295" s="135"/>
    </row>
    <row r="296" spans="34:37" x14ac:dyDescent="0.25">
      <c r="AH296" s="130"/>
      <c r="AK296" s="135"/>
    </row>
    <row r="297" spans="34:37" x14ac:dyDescent="0.25">
      <c r="AH297" s="130"/>
      <c r="AK297" s="135"/>
    </row>
    <row r="298" spans="34:37" x14ac:dyDescent="0.25">
      <c r="AH298" s="130"/>
      <c r="AK298" s="135"/>
    </row>
    <row r="299" spans="34:37" x14ac:dyDescent="0.25">
      <c r="AH299" s="130"/>
      <c r="AK299" s="135"/>
    </row>
    <row r="300" spans="34:37" x14ac:dyDescent="0.25">
      <c r="AH300" s="130"/>
      <c r="AK300" s="135"/>
    </row>
    <row r="301" spans="34:37" x14ac:dyDescent="0.25">
      <c r="AH301" s="130"/>
      <c r="AK301" s="135"/>
    </row>
    <row r="302" spans="34:37" x14ac:dyDescent="0.25">
      <c r="AH302" s="130"/>
      <c r="AK302" s="135"/>
    </row>
    <row r="303" spans="34:37" x14ac:dyDescent="0.25">
      <c r="AH303" s="130"/>
      <c r="AK303" s="135"/>
    </row>
    <row r="304" spans="34:37" x14ac:dyDescent="0.25">
      <c r="AH304" s="130"/>
      <c r="AK304" s="135"/>
    </row>
    <row r="305" spans="34:37" x14ac:dyDescent="0.25">
      <c r="AH305" s="130"/>
      <c r="AK305" s="135"/>
    </row>
    <row r="306" spans="34:37" x14ac:dyDescent="0.25">
      <c r="AH306" s="130"/>
      <c r="AK306" s="135"/>
    </row>
    <row r="307" spans="34:37" x14ac:dyDescent="0.25">
      <c r="AH307" s="130"/>
      <c r="AK307" s="135"/>
    </row>
    <row r="308" spans="34:37" x14ac:dyDescent="0.25">
      <c r="AH308" s="130"/>
      <c r="AK308" s="135"/>
    </row>
    <row r="309" spans="34:37" x14ac:dyDescent="0.25">
      <c r="AH309" s="130"/>
      <c r="AK309" s="135"/>
    </row>
    <row r="310" spans="34:37" x14ac:dyDescent="0.25">
      <c r="AH310" s="130"/>
      <c r="AK310" s="135"/>
    </row>
    <row r="311" spans="34:37" x14ac:dyDescent="0.25">
      <c r="AH311" s="130"/>
      <c r="AK311" s="135"/>
    </row>
    <row r="312" spans="34:37" x14ac:dyDescent="0.25">
      <c r="AH312" s="130"/>
      <c r="AK312" s="135"/>
    </row>
    <row r="313" spans="34:37" x14ac:dyDescent="0.25">
      <c r="AH313" s="130"/>
      <c r="AK313" s="135"/>
    </row>
    <row r="314" spans="34:37" x14ac:dyDescent="0.25">
      <c r="AH314" s="130"/>
      <c r="AK314" s="135"/>
    </row>
    <row r="315" spans="34:37" x14ac:dyDescent="0.25">
      <c r="AH315" s="130"/>
      <c r="AK315" s="135"/>
    </row>
    <row r="316" spans="34:37" x14ac:dyDescent="0.25">
      <c r="AH316" s="130"/>
      <c r="AK316" s="135"/>
    </row>
    <row r="317" spans="34:37" x14ac:dyDescent="0.25">
      <c r="AH317" s="130"/>
      <c r="AK317" s="135"/>
    </row>
    <row r="318" spans="34:37" x14ac:dyDescent="0.25">
      <c r="AH318" s="130"/>
      <c r="AK318" s="135"/>
    </row>
    <row r="319" spans="34:37" x14ac:dyDescent="0.25">
      <c r="AH319" s="130"/>
      <c r="AK319" s="135"/>
    </row>
    <row r="320" spans="34:37" x14ac:dyDescent="0.25">
      <c r="AH320" s="130"/>
      <c r="AK320" s="135"/>
    </row>
    <row r="321" spans="34:37" x14ac:dyDescent="0.25">
      <c r="AH321" s="130"/>
      <c r="AK321" s="135"/>
    </row>
    <row r="322" spans="34:37" x14ac:dyDescent="0.25">
      <c r="AH322" s="130"/>
      <c r="AK322" s="135"/>
    </row>
    <row r="323" spans="34:37" x14ac:dyDescent="0.25">
      <c r="AH323" s="130"/>
      <c r="AK323" s="135"/>
    </row>
    <row r="324" spans="34:37" x14ac:dyDescent="0.25">
      <c r="AH324" s="130"/>
      <c r="AK324" s="135"/>
    </row>
    <row r="325" spans="34:37" x14ac:dyDescent="0.25">
      <c r="AH325" s="130"/>
      <c r="AK325" s="135"/>
    </row>
    <row r="326" spans="34:37" x14ac:dyDescent="0.25">
      <c r="AH326" s="130"/>
      <c r="AK326" s="135"/>
    </row>
    <row r="327" spans="34:37" x14ac:dyDescent="0.25">
      <c r="AH327" s="130"/>
      <c r="AK327" s="135"/>
    </row>
    <row r="328" spans="34:37" x14ac:dyDescent="0.25">
      <c r="AH328" s="130"/>
      <c r="AK328" s="135"/>
    </row>
    <row r="329" spans="34:37" x14ac:dyDescent="0.25">
      <c r="AH329" s="130"/>
      <c r="AK329" s="135"/>
    </row>
    <row r="330" spans="34:37" x14ac:dyDescent="0.25">
      <c r="AH330" s="130"/>
      <c r="AK330" s="135"/>
    </row>
    <row r="331" spans="34:37" x14ac:dyDescent="0.25">
      <c r="AH331" s="130"/>
      <c r="AK331" s="135"/>
    </row>
    <row r="332" spans="34:37" x14ac:dyDescent="0.25">
      <c r="AH332" s="130"/>
      <c r="AK332" s="135"/>
    </row>
    <row r="333" spans="34:37" x14ac:dyDescent="0.25">
      <c r="AH333" s="130"/>
      <c r="AK333" s="135"/>
    </row>
    <row r="334" spans="34:37" x14ac:dyDescent="0.25">
      <c r="AH334" s="130"/>
      <c r="AK334" s="135"/>
    </row>
    <row r="335" spans="34:37" x14ac:dyDescent="0.25">
      <c r="AH335" s="130"/>
      <c r="AK335" s="135"/>
    </row>
    <row r="336" spans="34:37" x14ac:dyDescent="0.25">
      <c r="AH336" s="130"/>
      <c r="AK336" s="135"/>
    </row>
    <row r="337" spans="34:37" x14ac:dyDescent="0.25">
      <c r="AH337" s="130"/>
      <c r="AK337" s="135"/>
    </row>
    <row r="338" spans="34:37" x14ac:dyDescent="0.25">
      <c r="AH338" s="130"/>
      <c r="AK338" s="135"/>
    </row>
    <row r="339" spans="34:37" x14ac:dyDescent="0.25">
      <c r="AH339" s="130"/>
      <c r="AK339" s="135"/>
    </row>
    <row r="340" spans="34:37" x14ac:dyDescent="0.25">
      <c r="AH340" s="130"/>
      <c r="AK340" s="135"/>
    </row>
    <row r="341" spans="34:37" x14ac:dyDescent="0.25">
      <c r="AH341" s="130"/>
      <c r="AK341" s="135"/>
    </row>
    <row r="342" spans="34:37" x14ac:dyDescent="0.25">
      <c r="AH342" s="130"/>
      <c r="AK342" s="135"/>
    </row>
    <row r="343" spans="34:37" x14ac:dyDescent="0.25">
      <c r="AH343" s="130"/>
      <c r="AK343" s="135"/>
    </row>
    <row r="344" spans="34:37" x14ac:dyDescent="0.25">
      <c r="AH344" s="130"/>
      <c r="AK344" s="135"/>
    </row>
    <row r="345" spans="34:37" x14ac:dyDescent="0.25">
      <c r="AH345" s="130"/>
      <c r="AK345" s="135"/>
    </row>
    <row r="346" spans="34:37" x14ac:dyDescent="0.25">
      <c r="AH346" s="130"/>
      <c r="AK346" s="135"/>
    </row>
    <row r="347" spans="34:37" x14ac:dyDescent="0.25">
      <c r="AH347" s="130"/>
      <c r="AK347" s="135"/>
    </row>
    <row r="348" spans="34:37" x14ac:dyDescent="0.25">
      <c r="AH348" s="130"/>
      <c r="AK348" s="135"/>
    </row>
    <row r="349" spans="34:37" x14ac:dyDescent="0.25">
      <c r="AH349" s="130"/>
      <c r="AK349" s="135"/>
    </row>
    <row r="350" spans="34:37" x14ac:dyDescent="0.25">
      <c r="AH350" s="130"/>
      <c r="AK350" s="135"/>
    </row>
    <row r="351" spans="34:37" x14ac:dyDescent="0.25">
      <c r="AH351" s="130"/>
      <c r="AK351" s="135"/>
    </row>
    <row r="352" spans="34:37" x14ac:dyDescent="0.25">
      <c r="AH352" s="130"/>
      <c r="AK352" s="135"/>
    </row>
    <row r="353" spans="34:37" x14ac:dyDescent="0.25">
      <c r="AH353" s="130"/>
      <c r="AK353" s="135"/>
    </row>
    <row r="354" spans="34:37" x14ac:dyDescent="0.25">
      <c r="AH354" s="130"/>
      <c r="AK354" s="135"/>
    </row>
    <row r="355" spans="34:37" x14ac:dyDescent="0.25">
      <c r="AH355" s="130"/>
      <c r="AK355" s="135"/>
    </row>
    <row r="356" spans="34:37" x14ac:dyDescent="0.25">
      <c r="AH356" s="130"/>
      <c r="AK356" s="135"/>
    </row>
    <row r="357" spans="34:37" x14ac:dyDescent="0.25">
      <c r="AH357" s="130"/>
      <c r="AK357" s="135"/>
    </row>
    <row r="358" spans="34:37" x14ac:dyDescent="0.25">
      <c r="AH358" s="130"/>
      <c r="AK358" s="135"/>
    </row>
    <row r="359" spans="34:37" x14ac:dyDescent="0.25">
      <c r="AH359" s="130"/>
      <c r="AK359" s="135"/>
    </row>
    <row r="360" spans="34:37" x14ac:dyDescent="0.25">
      <c r="AH360" s="130"/>
      <c r="AK360" s="135"/>
    </row>
    <row r="361" spans="34:37" x14ac:dyDescent="0.25">
      <c r="AH361" s="130"/>
      <c r="AK361" s="135"/>
    </row>
    <row r="362" spans="34:37" x14ac:dyDescent="0.25">
      <c r="AH362" s="130"/>
      <c r="AK362" s="135"/>
    </row>
    <row r="363" spans="34:37" x14ac:dyDescent="0.25">
      <c r="AH363" s="130"/>
      <c r="AK363" s="135"/>
    </row>
    <row r="364" spans="34:37" x14ac:dyDescent="0.25">
      <c r="AH364" s="130"/>
      <c r="AK364" s="135"/>
    </row>
    <row r="365" spans="34:37" x14ac:dyDescent="0.25">
      <c r="AH365" s="130"/>
      <c r="AK365" s="135"/>
    </row>
    <row r="366" spans="34:37" x14ac:dyDescent="0.25">
      <c r="AH366" s="130"/>
      <c r="AK366" s="135"/>
    </row>
    <row r="367" spans="34:37" x14ac:dyDescent="0.25">
      <c r="AH367" s="130"/>
      <c r="AK367" s="135"/>
    </row>
    <row r="368" spans="34:37" x14ac:dyDescent="0.25">
      <c r="AH368" s="130"/>
      <c r="AK368" s="135"/>
    </row>
    <row r="369" spans="34:37" x14ac:dyDescent="0.25">
      <c r="AH369" s="130"/>
      <c r="AK369" s="135"/>
    </row>
    <row r="370" spans="34:37" x14ac:dyDescent="0.25">
      <c r="AH370" s="130"/>
      <c r="AK370" s="135"/>
    </row>
    <row r="371" spans="34:37" x14ac:dyDescent="0.25">
      <c r="AH371" s="130"/>
      <c r="AK371" s="135"/>
    </row>
    <row r="372" spans="34:37" x14ac:dyDescent="0.25">
      <c r="AH372" s="130"/>
      <c r="AK372" s="135"/>
    </row>
    <row r="373" spans="34:37" x14ac:dyDescent="0.25">
      <c r="AH373" s="130"/>
      <c r="AK373" s="135"/>
    </row>
    <row r="374" spans="34:37" x14ac:dyDescent="0.25">
      <c r="AH374" s="130"/>
      <c r="AK374" s="135"/>
    </row>
    <row r="375" spans="34:37" x14ac:dyDescent="0.25">
      <c r="AH375" s="130"/>
      <c r="AK375" s="135"/>
    </row>
    <row r="376" spans="34:37" x14ac:dyDescent="0.25">
      <c r="AH376" s="130"/>
      <c r="AK376" s="135"/>
    </row>
    <row r="377" spans="34:37" x14ac:dyDescent="0.25">
      <c r="AH377" s="130"/>
      <c r="AK377" s="135"/>
    </row>
    <row r="378" spans="34:37" x14ac:dyDescent="0.25">
      <c r="AH378" s="130"/>
      <c r="AK378" s="135"/>
    </row>
    <row r="379" spans="34:37" x14ac:dyDescent="0.25">
      <c r="AH379" s="130"/>
      <c r="AK379" s="135"/>
    </row>
    <row r="380" spans="34:37" x14ac:dyDescent="0.25">
      <c r="AH380" s="130"/>
      <c r="AK380" s="135"/>
    </row>
    <row r="381" spans="34:37" x14ac:dyDescent="0.25">
      <c r="AH381" s="130"/>
      <c r="AK381" s="135"/>
    </row>
    <row r="382" spans="34:37" x14ac:dyDescent="0.25">
      <c r="AH382" s="130"/>
      <c r="AK382" s="135"/>
    </row>
    <row r="383" spans="34:37" x14ac:dyDescent="0.25">
      <c r="AH383" s="130"/>
      <c r="AK383" s="135"/>
    </row>
    <row r="384" spans="34:37" x14ac:dyDescent="0.25">
      <c r="AH384" s="130"/>
      <c r="AK384" s="135"/>
    </row>
    <row r="385" spans="34:37" x14ac:dyDescent="0.25">
      <c r="AH385" s="130"/>
      <c r="AK385" s="135"/>
    </row>
    <row r="386" spans="34:37" x14ac:dyDescent="0.25">
      <c r="AH386" s="130"/>
      <c r="AK386" s="135"/>
    </row>
    <row r="387" spans="34:37" x14ac:dyDescent="0.25">
      <c r="AH387" s="130"/>
      <c r="AK387" s="135"/>
    </row>
    <row r="388" spans="34:37" x14ac:dyDescent="0.25">
      <c r="AH388" s="130"/>
      <c r="AK388" s="135"/>
    </row>
    <row r="389" spans="34:37" x14ac:dyDescent="0.25">
      <c r="AH389" s="130"/>
      <c r="AK389" s="135"/>
    </row>
    <row r="390" spans="34:37" x14ac:dyDescent="0.25">
      <c r="AH390" s="130"/>
      <c r="AK390" s="135"/>
    </row>
    <row r="391" spans="34:37" x14ac:dyDescent="0.25">
      <c r="AH391" s="130"/>
      <c r="AK391" s="135"/>
    </row>
    <row r="392" spans="34:37" x14ac:dyDescent="0.25">
      <c r="AH392" s="130"/>
      <c r="AK392" s="135"/>
    </row>
    <row r="393" spans="34:37" x14ac:dyDescent="0.25">
      <c r="AH393" s="130"/>
      <c r="AK393" s="135"/>
    </row>
    <row r="394" spans="34:37" x14ac:dyDescent="0.25">
      <c r="AH394" s="130"/>
      <c r="AK394" s="135"/>
    </row>
    <row r="395" spans="34:37" x14ac:dyDescent="0.25">
      <c r="AH395" s="130"/>
      <c r="AK395" s="135"/>
    </row>
    <row r="396" spans="34:37" x14ac:dyDescent="0.25">
      <c r="AH396" s="130"/>
      <c r="AK396" s="135"/>
    </row>
    <row r="397" spans="34:37" x14ac:dyDescent="0.25">
      <c r="AH397" s="130"/>
      <c r="AK397" s="135"/>
    </row>
    <row r="398" spans="34:37" x14ac:dyDescent="0.25">
      <c r="AH398" s="130"/>
      <c r="AK398" s="135"/>
    </row>
    <row r="399" spans="34:37" x14ac:dyDescent="0.25">
      <c r="AH399" s="130"/>
      <c r="AK399" s="135"/>
    </row>
    <row r="400" spans="34:37" x14ac:dyDescent="0.25">
      <c r="AH400" s="130"/>
      <c r="AK400" s="135"/>
    </row>
    <row r="401" spans="34:37" x14ac:dyDescent="0.25">
      <c r="AH401" s="130"/>
      <c r="AK401" s="135"/>
    </row>
    <row r="402" spans="34:37" x14ac:dyDescent="0.25">
      <c r="AH402" s="130"/>
      <c r="AK402" s="135"/>
    </row>
    <row r="403" spans="34:37" x14ac:dyDescent="0.25">
      <c r="AH403" s="130"/>
      <c r="AK403" s="135"/>
    </row>
    <row r="404" spans="34:37" x14ac:dyDescent="0.25">
      <c r="AH404" s="130"/>
      <c r="AK404" s="135"/>
    </row>
    <row r="405" spans="34:37" x14ac:dyDescent="0.25">
      <c r="AH405" s="130"/>
      <c r="AK405" s="135"/>
    </row>
    <row r="406" spans="34:37" x14ac:dyDescent="0.25">
      <c r="AH406" s="130"/>
      <c r="AK406" s="135"/>
    </row>
    <row r="407" spans="34:37" x14ac:dyDescent="0.25">
      <c r="AH407" s="130"/>
      <c r="AK407" s="135"/>
    </row>
    <row r="408" spans="34:37" x14ac:dyDescent="0.25">
      <c r="AH408" s="130"/>
      <c r="AK408" s="135"/>
    </row>
    <row r="409" spans="34:37" x14ac:dyDescent="0.25">
      <c r="AH409" s="130"/>
      <c r="AK409" s="135"/>
    </row>
    <row r="410" spans="34:37" x14ac:dyDescent="0.25">
      <c r="AH410" s="130"/>
      <c r="AK410" s="135"/>
    </row>
    <row r="411" spans="34:37" x14ac:dyDescent="0.25">
      <c r="AH411" s="130"/>
      <c r="AK411" s="135"/>
    </row>
    <row r="412" spans="34:37" x14ac:dyDescent="0.25">
      <c r="AH412" s="130"/>
      <c r="AK412" s="135"/>
    </row>
    <row r="413" spans="34:37" x14ac:dyDescent="0.25">
      <c r="AH413" s="130"/>
      <c r="AK413" s="135"/>
    </row>
    <row r="414" spans="34:37" x14ac:dyDescent="0.25">
      <c r="AH414" s="130"/>
      <c r="AK414" s="135"/>
    </row>
    <row r="415" spans="34:37" x14ac:dyDescent="0.25">
      <c r="AH415" s="130"/>
      <c r="AK415" s="135"/>
    </row>
    <row r="416" spans="34:37" x14ac:dyDescent="0.25">
      <c r="AH416" s="130"/>
      <c r="AK416" s="135"/>
    </row>
    <row r="417" spans="34:37" x14ac:dyDescent="0.25">
      <c r="AH417" s="130"/>
      <c r="AK417" s="135"/>
    </row>
    <row r="418" spans="34:37" x14ac:dyDescent="0.25">
      <c r="AH418" s="130"/>
      <c r="AK418" s="135"/>
    </row>
    <row r="419" spans="34:37" x14ac:dyDescent="0.25">
      <c r="AH419" s="130"/>
      <c r="AK419" s="135"/>
    </row>
    <row r="420" spans="34:37" x14ac:dyDescent="0.25">
      <c r="AH420" s="130"/>
      <c r="AK420" s="135"/>
    </row>
    <row r="421" spans="34:37" x14ac:dyDescent="0.25">
      <c r="AH421" s="130"/>
      <c r="AK421" s="135"/>
    </row>
    <row r="422" spans="34:37" x14ac:dyDescent="0.25">
      <c r="AH422" s="130"/>
      <c r="AK422" s="135"/>
    </row>
    <row r="423" spans="34:37" x14ac:dyDescent="0.25">
      <c r="AH423" s="130"/>
      <c r="AK423" s="135"/>
    </row>
    <row r="424" spans="34:37" x14ac:dyDescent="0.25">
      <c r="AH424" s="130"/>
      <c r="AK424" s="135"/>
    </row>
    <row r="425" spans="34:37" x14ac:dyDescent="0.25">
      <c r="AH425" s="130"/>
      <c r="AK425" s="135"/>
    </row>
    <row r="426" spans="34:37" x14ac:dyDescent="0.25">
      <c r="AH426" s="130"/>
      <c r="AK426" s="135"/>
    </row>
    <row r="427" spans="34:37" x14ac:dyDescent="0.25">
      <c r="AH427" s="130"/>
      <c r="AK427" s="135"/>
    </row>
    <row r="428" spans="34:37" x14ac:dyDescent="0.25">
      <c r="AH428" s="130"/>
      <c r="AK428" s="135"/>
    </row>
    <row r="429" spans="34:37" x14ac:dyDescent="0.25">
      <c r="AH429" s="130"/>
      <c r="AK429" s="135"/>
    </row>
    <row r="430" spans="34:37" x14ac:dyDescent="0.25">
      <c r="AH430" s="130"/>
      <c r="AK430" s="135"/>
    </row>
    <row r="431" spans="34:37" x14ac:dyDescent="0.25">
      <c r="AH431" s="130"/>
      <c r="AK431" s="135"/>
    </row>
    <row r="432" spans="34:37" x14ac:dyDescent="0.25">
      <c r="AH432" s="130"/>
      <c r="AK432" s="135"/>
    </row>
    <row r="433" spans="34:37" x14ac:dyDescent="0.25">
      <c r="AH433" s="130"/>
      <c r="AK433" s="135"/>
    </row>
    <row r="434" spans="34:37" x14ac:dyDescent="0.25">
      <c r="AH434" s="130"/>
      <c r="AK434" s="135"/>
    </row>
    <row r="435" spans="34:37" x14ac:dyDescent="0.25">
      <c r="AH435" s="130"/>
      <c r="AK435" s="135"/>
    </row>
    <row r="436" spans="34:37" x14ac:dyDescent="0.25">
      <c r="AH436" s="130"/>
      <c r="AK436" s="135"/>
    </row>
    <row r="437" spans="34:37" x14ac:dyDescent="0.25">
      <c r="AH437" s="130"/>
      <c r="AK437" s="135"/>
    </row>
    <row r="438" spans="34:37" x14ac:dyDescent="0.25">
      <c r="AH438" s="130"/>
      <c r="AK438" s="135"/>
    </row>
    <row r="439" spans="34:37" x14ac:dyDescent="0.25">
      <c r="AH439" s="130"/>
      <c r="AK439" s="135"/>
    </row>
    <row r="440" spans="34:37" x14ac:dyDescent="0.25">
      <c r="AH440" s="130"/>
      <c r="AK440" s="135"/>
    </row>
    <row r="441" spans="34:37" x14ac:dyDescent="0.25">
      <c r="AH441" s="130"/>
      <c r="AK441" s="135"/>
    </row>
    <row r="442" spans="34:37" x14ac:dyDescent="0.25">
      <c r="AH442" s="130"/>
      <c r="AK442" s="135"/>
    </row>
    <row r="443" spans="34:37" x14ac:dyDescent="0.25">
      <c r="AH443" s="130"/>
      <c r="AK443" s="135"/>
    </row>
    <row r="444" spans="34:37" x14ac:dyDescent="0.25">
      <c r="AH444" s="130"/>
      <c r="AK444" s="135"/>
    </row>
    <row r="445" spans="34:37" x14ac:dyDescent="0.25">
      <c r="AH445" s="130"/>
      <c r="AK445" s="135"/>
    </row>
    <row r="446" spans="34:37" x14ac:dyDescent="0.25">
      <c r="AH446" s="130"/>
      <c r="AK446" s="135"/>
    </row>
    <row r="447" spans="34:37" x14ac:dyDescent="0.25">
      <c r="AH447" s="130"/>
      <c r="AK447" s="135"/>
    </row>
    <row r="448" spans="34:37" x14ac:dyDescent="0.25">
      <c r="AH448" s="130"/>
      <c r="AK448" s="135"/>
    </row>
    <row r="449" spans="34:37" x14ac:dyDescent="0.25">
      <c r="AH449" s="130"/>
      <c r="AK449" s="135"/>
    </row>
    <row r="450" spans="34:37" x14ac:dyDescent="0.25">
      <c r="AH450" s="130"/>
      <c r="AK450" s="135"/>
    </row>
    <row r="451" spans="34:37" x14ac:dyDescent="0.25">
      <c r="AH451" s="130"/>
      <c r="AK451" s="135"/>
    </row>
    <row r="452" spans="34:37" x14ac:dyDescent="0.25">
      <c r="AH452" s="130"/>
      <c r="AK452" s="135"/>
    </row>
    <row r="453" spans="34:37" x14ac:dyDescent="0.25">
      <c r="AH453" s="130"/>
      <c r="AK453" s="135"/>
    </row>
    <row r="454" spans="34:37" x14ac:dyDescent="0.25">
      <c r="AH454" s="130"/>
      <c r="AK454" s="135"/>
    </row>
    <row r="455" spans="34:37" x14ac:dyDescent="0.25">
      <c r="AH455" s="130"/>
      <c r="AK455" s="135"/>
    </row>
    <row r="456" spans="34:37" x14ac:dyDescent="0.25">
      <c r="AH456" s="130"/>
      <c r="AK456" s="135"/>
    </row>
    <row r="457" spans="34:37" x14ac:dyDescent="0.25">
      <c r="AH457" s="130"/>
      <c r="AK457" s="135"/>
    </row>
    <row r="458" spans="34:37" x14ac:dyDescent="0.25">
      <c r="AH458" s="130"/>
      <c r="AK458" s="135"/>
    </row>
    <row r="459" spans="34:37" x14ac:dyDescent="0.25">
      <c r="AH459" s="130"/>
      <c r="AK459" s="135"/>
    </row>
    <row r="460" spans="34:37" x14ac:dyDescent="0.25">
      <c r="AH460" s="130"/>
      <c r="AK460" s="135"/>
    </row>
    <row r="461" spans="34:37" x14ac:dyDescent="0.25">
      <c r="AH461" s="130"/>
      <c r="AK461" s="135"/>
    </row>
    <row r="462" spans="34:37" x14ac:dyDescent="0.25">
      <c r="AH462" s="130"/>
      <c r="AK462" s="135"/>
    </row>
    <row r="463" spans="34:37" x14ac:dyDescent="0.25">
      <c r="AH463" s="130"/>
      <c r="AK463" s="135"/>
    </row>
    <row r="464" spans="34:37" x14ac:dyDescent="0.25">
      <c r="AH464" s="130"/>
      <c r="AK464" s="135"/>
    </row>
    <row r="465" spans="34:37" x14ac:dyDescent="0.25">
      <c r="AH465" s="130"/>
      <c r="AK465" s="135"/>
    </row>
    <row r="466" spans="34:37" x14ac:dyDescent="0.25">
      <c r="AH466" s="130"/>
      <c r="AK466" s="135"/>
    </row>
    <row r="467" spans="34:37" x14ac:dyDescent="0.25">
      <c r="AH467" s="130"/>
      <c r="AK467" s="135"/>
    </row>
    <row r="468" spans="34:37" x14ac:dyDescent="0.25">
      <c r="AH468" s="130"/>
      <c r="AK468" s="135"/>
    </row>
    <row r="469" spans="34:37" x14ac:dyDescent="0.25">
      <c r="AH469" s="130"/>
      <c r="AK469" s="135"/>
    </row>
    <row r="470" spans="34:37" x14ac:dyDescent="0.25">
      <c r="AH470" s="130"/>
      <c r="AK470" s="135"/>
    </row>
    <row r="471" spans="34:37" x14ac:dyDescent="0.25">
      <c r="AH471" s="130"/>
      <c r="AK471" s="135"/>
    </row>
    <row r="472" spans="34:37" x14ac:dyDescent="0.25">
      <c r="AH472" s="130"/>
      <c r="AK472" s="135"/>
    </row>
    <row r="473" spans="34:37" x14ac:dyDescent="0.25">
      <c r="AH473" s="130"/>
      <c r="AK473" s="135"/>
    </row>
    <row r="474" spans="34:37" x14ac:dyDescent="0.25">
      <c r="AH474" s="130"/>
      <c r="AK474" s="135"/>
    </row>
    <row r="475" spans="34:37" x14ac:dyDescent="0.25">
      <c r="AH475" s="130"/>
      <c r="AK475" s="135"/>
    </row>
    <row r="476" spans="34:37" x14ac:dyDescent="0.25">
      <c r="AH476" s="130"/>
      <c r="AK476" s="135"/>
    </row>
    <row r="477" spans="34:37" x14ac:dyDescent="0.25">
      <c r="AH477" s="130"/>
      <c r="AK477" s="135"/>
    </row>
    <row r="478" spans="34:37" x14ac:dyDescent="0.25">
      <c r="AH478" s="130"/>
      <c r="AK478" s="135"/>
    </row>
    <row r="479" spans="34:37" x14ac:dyDescent="0.25">
      <c r="AH479" s="130"/>
      <c r="AK479" s="135"/>
    </row>
    <row r="480" spans="34:37" x14ac:dyDescent="0.25">
      <c r="AH480" s="130"/>
      <c r="AK480" s="135"/>
    </row>
    <row r="481" spans="34:37" x14ac:dyDescent="0.25">
      <c r="AH481" s="130"/>
      <c r="AK481" s="135"/>
    </row>
    <row r="482" spans="34:37" x14ac:dyDescent="0.25">
      <c r="AH482" s="130"/>
      <c r="AK482" s="135"/>
    </row>
    <row r="483" spans="34:37" x14ac:dyDescent="0.25">
      <c r="AH483" s="130"/>
      <c r="AK483" s="135"/>
    </row>
    <row r="484" spans="34:37" x14ac:dyDescent="0.25">
      <c r="AH484" s="130"/>
      <c r="AK484" s="135"/>
    </row>
    <row r="485" spans="34:37" x14ac:dyDescent="0.25">
      <c r="AH485" s="130"/>
      <c r="AK485" s="135"/>
    </row>
    <row r="486" spans="34:37" x14ac:dyDescent="0.25">
      <c r="AH486" s="130"/>
      <c r="AK486" s="135"/>
    </row>
    <row r="487" spans="34:37" x14ac:dyDescent="0.25">
      <c r="AH487" s="130"/>
      <c r="AK487" s="135"/>
    </row>
    <row r="488" spans="34:37" x14ac:dyDescent="0.25">
      <c r="AH488" s="130"/>
      <c r="AK488" s="135"/>
    </row>
    <row r="489" spans="34:37" x14ac:dyDescent="0.25">
      <c r="AH489" s="130"/>
      <c r="AK489" s="135"/>
    </row>
    <row r="490" spans="34:37" x14ac:dyDescent="0.25">
      <c r="AH490" s="130"/>
      <c r="AK490" s="135"/>
    </row>
    <row r="491" spans="34:37" x14ac:dyDescent="0.25">
      <c r="AH491" s="130"/>
      <c r="AK491" s="135"/>
    </row>
    <row r="492" spans="34:37" x14ac:dyDescent="0.25">
      <c r="AH492" s="130"/>
      <c r="AK492" s="135"/>
    </row>
    <row r="493" spans="34:37" x14ac:dyDescent="0.25">
      <c r="AH493" s="130"/>
      <c r="AK493" s="135"/>
    </row>
    <row r="494" spans="34:37" x14ac:dyDescent="0.25">
      <c r="AH494" s="130"/>
      <c r="AK494" s="135"/>
    </row>
    <row r="495" spans="34:37" x14ac:dyDescent="0.25">
      <c r="AH495" s="130"/>
      <c r="AK495" s="135"/>
    </row>
    <row r="496" spans="34:37" x14ac:dyDescent="0.25">
      <c r="AH496" s="130"/>
      <c r="AK496" s="135"/>
    </row>
    <row r="497" spans="34:37" x14ac:dyDescent="0.25">
      <c r="AH497" s="130"/>
      <c r="AK497" s="135"/>
    </row>
    <row r="498" spans="34:37" x14ac:dyDescent="0.25">
      <c r="AH498" s="130"/>
      <c r="AK498" s="135"/>
    </row>
    <row r="499" spans="34:37" x14ac:dyDescent="0.25">
      <c r="AH499" s="130"/>
      <c r="AK499" s="135"/>
    </row>
    <row r="500" spans="34:37" x14ac:dyDescent="0.25">
      <c r="AH500" s="130"/>
      <c r="AK500" s="135"/>
    </row>
    <row r="501" spans="34:37" x14ac:dyDescent="0.25">
      <c r="AH501" s="130"/>
      <c r="AK501" s="135"/>
    </row>
    <row r="502" spans="34:37" x14ac:dyDescent="0.25">
      <c r="AH502" s="130"/>
      <c r="AK502" s="135"/>
    </row>
    <row r="503" spans="34:37" x14ac:dyDescent="0.25">
      <c r="AH503" s="130"/>
      <c r="AK503" s="135"/>
    </row>
    <row r="504" spans="34:37" x14ac:dyDescent="0.25">
      <c r="AH504" s="130"/>
      <c r="AK504" s="135"/>
    </row>
    <row r="505" spans="34:37" x14ac:dyDescent="0.25">
      <c r="AH505" s="130"/>
      <c r="AK505" s="135"/>
    </row>
    <row r="506" spans="34:37" x14ac:dyDescent="0.25">
      <c r="AH506" s="130"/>
      <c r="AK506" s="135"/>
    </row>
    <row r="507" spans="34:37" x14ac:dyDescent="0.25">
      <c r="AH507" s="130"/>
      <c r="AK507" s="135"/>
    </row>
    <row r="508" spans="34:37" x14ac:dyDescent="0.25">
      <c r="AH508" s="130"/>
      <c r="AK508" s="135"/>
    </row>
    <row r="509" spans="34:37" x14ac:dyDescent="0.25">
      <c r="AH509" s="130"/>
      <c r="AK509" s="135"/>
    </row>
    <row r="510" spans="34:37" x14ac:dyDescent="0.25">
      <c r="AH510" s="130"/>
      <c r="AK510" s="135"/>
    </row>
    <row r="511" spans="34:37" x14ac:dyDescent="0.25">
      <c r="AH511" s="130"/>
      <c r="AK511" s="135"/>
    </row>
    <row r="512" spans="34:37" x14ac:dyDescent="0.25">
      <c r="AH512" s="130"/>
      <c r="AK512" s="135"/>
    </row>
    <row r="513" spans="34:37" x14ac:dyDescent="0.25">
      <c r="AH513" s="130"/>
      <c r="AK513" s="135"/>
    </row>
    <row r="514" spans="34:37" x14ac:dyDescent="0.25">
      <c r="AH514" s="130"/>
      <c r="AK514" s="135"/>
    </row>
    <row r="515" spans="34:37" x14ac:dyDescent="0.25">
      <c r="AH515" s="130"/>
      <c r="AK515" s="135"/>
    </row>
    <row r="516" spans="34:37" x14ac:dyDescent="0.25">
      <c r="AH516" s="130"/>
      <c r="AK516" s="135"/>
    </row>
    <row r="517" spans="34:37" x14ac:dyDescent="0.25">
      <c r="AH517" s="130"/>
      <c r="AK517" s="135"/>
    </row>
    <row r="518" spans="34:37" x14ac:dyDescent="0.25">
      <c r="AH518" s="130"/>
      <c r="AK518" s="135"/>
    </row>
    <row r="519" spans="34:37" x14ac:dyDescent="0.25">
      <c r="AH519" s="130"/>
      <c r="AK519" s="135"/>
    </row>
    <row r="520" spans="34:37" x14ac:dyDescent="0.25">
      <c r="AH520" s="130"/>
      <c r="AK520" s="135"/>
    </row>
    <row r="521" spans="34:37" x14ac:dyDescent="0.25">
      <c r="AH521" s="130"/>
      <c r="AK521" s="135"/>
    </row>
    <row r="522" spans="34:37" x14ac:dyDescent="0.25">
      <c r="AH522" s="130"/>
      <c r="AK522" s="135"/>
    </row>
    <row r="523" spans="34:37" x14ac:dyDescent="0.25">
      <c r="AH523" s="130"/>
      <c r="AK523" s="135"/>
    </row>
    <row r="524" spans="34:37" x14ac:dyDescent="0.25">
      <c r="AH524" s="130"/>
      <c r="AK524" s="135"/>
    </row>
    <row r="525" spans="34:37" x14ac:dyDescent="0.25">
      <c r="AH525" s="130"/>
      <c r="AK525" s="135"/>
    </row>
    <row r="526" spans="34:37" x14ac:dyDescent="0.25">
      <c r="AH526" s="130"/>
      <c r="AK526" s="135"/>
    </row>
    <row r="527" spans="34:37" x14ac:dyDescent="0.25">
      <c r="AH527" s="130"/>
      <c r="AK527" s="135"/>
    </row>
    <row r="528" spans="34:37" x14ac:dyDescent="0.25">
      <c r="AH528" s="130"/>
      <c r="AK528" s="135"/>
    </row>
    <row r="529" spans="34:37" x14ac:dyDescent="0.25">
      <c r="AH529" s="130"/>
      <c r="AK529" s="135"/>
    </row>
    <row r="530" spans="34:37" x14ac:dyDescent="0.25">
      <c r="AH530" s="130"/>
      <c r="AK530" s="135"/>
    </row>
    <row r="531" spans="34:37" x14ac:dyDescent="0.25">
      <c r="AH531" s="130"/>
      <c r="AK531" s="135"/>
    </row>
    <row r="532" spans="34:37" x14ac:dyDescent="0.25">
      <c r="AH532" s="130"/>
      <c r="AK532" s="135"/>
    </row>
    <row r="533" spans="34:37" x14ac:dyDescent="0.25">
      <c r="AH533" s="130"/>
      <c r="AK533" s="135"/>
    </row>
    <row r="534" spans="34:37" x14ac:dyDescent="0.25">
      <c r="AH534" s="130"/>
      <c r="AK534" s="135"/>
    </row>
    <row r="535" spans="34:37" x14ac:dyDescent="0.25">
      <c r="AH535" s="130"/>
      <c r="AK535" s="135"/>
    </row>
    <row r="536" spans="34:37" x14ac:dyDescent="0.25">
      <c r="AH536" s="130"/>
      <c r="AK536" s="135"/>
    </row>
    <row r="537" spans="34:37" x14ac:dyDescent="0.25">
      <c r="AH537" s="130"/>
      <c r="AK537" s="135"/>
    </row>
    <row r="538" spans="34:37" x14ac:dyDescent="0.25">
      <c r="AH538" s="130"/>
      <c r="AK538" s="135"/>
    </row>
    <row r="539" spans="34:37" x14ac:dyDescent="0.25">
      <c r="AH539" s="130"/>
      <c r="AK539" s="135"/>
    </row>
    <row r="540" spans="34:37" x14ac:dyDescent="0.25">
      <c r="AH540" s="130"/>
      <c r="AK540" s="135"/>
    </row>
    <row r="541" spans="34:37" x14ac:dyDescent="0.25">
      <c r="AH541" s="130"/>
      <c r="AK541" s="135"/>
    </row>
    <row r="542" spans="34:37" x14ac:dyDescent="0.25">
      <c r="AH542" s="130"/>
      <c r="AK542" s="135"/>
    </row>
    <row r="543" spans="34:37" x14ac:dyDescent="0.25">
      <c r="AH543" s="130"/>
      <c r="AK543" s="135"/>
    </row>
    <row r="544" spans="34:37" x14ac:dyDescent="0.25">
      <c r="AH544" s="130"/>
      <c r="AK544" s="135"/>
    </row>
    <row r="545" spans="34:37" x14ac:dyDescent="0.25">
      <c r="AH545" s="130"/>
      <c r="AK545" s="135"/>
    </row>
    <row r="546" spans="34:37" x14ac:dyDescent="0.25">
      <c r="AH546" s="130"/>
      <c r="AK546" s="135"/>
    </row>
    <row r="547" spans="34:37" x14ac:dyDescent="0.25">
      <c r="AH547" s="130"/>
      <c r="AK547" s="135"/>
    </row>
    <row r="548" spans="34:37" x14ac:dyDescent="0.25">
      <c r="AH548" s="130"/>
      <c r="AK548" s="135"/>
    </row>
    <row r="549" spans="34:37" x14ac:dyDescent="0.25">
      <c r="AH549" s="130"/>
      <c r="AK549" s="135"/>
    </row>
    <row r="550" spans="34:37" x14ac:dyDescent="0.25">
      <c r="AH550" s="130"/>
      <c r="AK550" s="135"/>
    </row>
    <row r="551" spans="34:37" x14ac:dyDescent="0.25">
      <c r="AH551" s="130"/>
      <c r="AK551" s="135"/>
    </row>
    <row r="552" spans="34:37" x14ac:dyDescent="0.25">
      <c r="AH552" s="130"/>
      <c r="AK552" s="135"/>
    </row>
    <row r="553" spans="34:37" x14ac:dyDescent="0.25">
      <c r="AH553" s="130"/>
      <c r="AK553" s="135"/>
    </row>
    <row r="554" spans="34:37" x14ac:dyDescent="0.25">
      <c r="AH554" s="130"/>
      <c r="AK554" s="135"/>
    </row>
    <row r="555" spans="34:37" x14ac:dyDescent="0.25">
      <c r="AH555" s="130"/>
      <c r="AK555" s="135"/>
    </row>
    <row r="556" spans="34:37" x14ac:dyDescent="0.25">
      <c r="AH556" s="130"/>
      <c r="AK556" s="135"/>
    </row>
    <row r="557" spans="34:37" x14ac:dyDescent="0.25">
      <c r="AH557" s="130"/>
      <c r="AK557" s="135"/>
    </row>
    <row r="558" spans="34:37" x14ac:dyDescent="0.25">
      <c r="AH558" s="130"/>
      <c r="AK558" s="135"/>
    </row>
    <row r="559" spans="34:37" x14ac:dyDescent="0.25">
      <c r="AH559" s="130"/>
      <c r="AK559" s="135"/>
    </row>
    <row r="560" spans="34:37" x14ac:dyDescent="0.25">
      <c r="AH560" s="130"/>
      <c r="AK560" s="135"/>
    </row>
    <row r="561" spans="34:37" x14ac:dyDescent="0.25">
      <c r="AH561" s="130"/>
      <c r="AK561" s="135"/>
    </row>
    <row r="562" spans="34:37" x14ac:dyDescent="0.25">
      <c r="AH562" s="130"/>
      <c r="AK562" s="135"/>
    </row>
    <row r="563" spans="34:37" x14ac:dyDescent="0.25">
      <c r="AH563" s="130"/>
      <c r="AK563" s="135"/>
    </row>
    <row r="564" spans="34:37" x14ac:dyDescent="0.25">
      <c r="AH564" s="130"/>
      <c r="AK564" s="135"/>
    </row>
    <row r="565" spans="34:37" x14ac:dyDescent="0.25">
      <c r="AH565" s="130"/>
      <c r="AK565" s="135"/>
    </row>
    <row r="566" spans="34:37" x14ac:dyDescent="0.25">
      <c r="AH566" s="130"/>
      <c r="AK566" s="135"/>
    </row>
    <row r="567" spans="34:37" x14ac:dyDescent="0.25">
      <c r="AH567" s="130"/>
      <c r="AK567" s="135"/>
    </row>
    <row r="568" spans="34:37" x14ac:dyDescent="0.25">
      <c r="AH568" s="130"/>
      <c r="AK568" s="135"/>
    </row>
    <row r="569" spans="34:37" x14ac:dyDescent="0.25">
      <c r="AH569" s="130"/>
      <c r="AK569" s="135"/>
    </row>
    <row r="570" spans="34:37" x14ac:dyDescent="0.25">
      <c r="AH570" s="130"/>
      <c r="AK570" s="135"/>
    </row>
    <row r="571" spans="34:37" x14ac:dyDescent="0.25">
      <c r="AH571" s="130"/>
      <c r="AK571" s="135"/>
    </row>
    <row r="572" spans="34:37" x14ac:dyDescent="0.25">
      <c r="AH572" s="130"/>
      <c r="AK572" s="135"/>
    </row>
    <row r="573" spans="34:37" x14ac:dyDescent="0.25">
      <c r="AH573" s="130"/>
      <c r="AK573" s="135"/>
    </row>
    <row r="574" spans="34:37" x14ac:dyDescent="0.25">
      <c r="AH574" s="130"/>
      <c r="AK574" s="135"/>
    </row>
    <row r="575" spans="34:37" x14ac:dyDescent="0.25">
      <c r="AH575" s="130"/>
      <c r="AK575" s="135"/>
    </row>
    <row r="576" spans="34:37" x14ac:dyDescent="0.25">
      <c r="AH576" s="130"/>
      <c r="AK576" s="135"/>
    </row>
    <row r="577" spans="34:37" x14ac:dyDescent="0.25">
      <c r="AH577" s="130"/>
      <c r="AK577" s="135"/>
    </row>
    <row r="578" spans="34:37" x14ac:dyDescent="0.25">
      <c r="AH578" s="130"/>
      <c r="AK578" s="135"/>
    </row>
    <row r="579" spans="34:37" x14ac:dyDescent="0.25">
      <c r="AH579" s="130"/>
      <c r="AK579" s="135"/>
    </row>
    <row r="580" spans="34:37" x14ac:dyDescent="0.25">
      <c r="AH580" s="130"/>
      <c r="AK580" s="135"/>
    </row>
    <row r="581" spans="34:37" x14ac:dyDescent="0.25">
      <c r="AH581" s="130"/>
      <c r="AK581" s="135"/>
    </row>
    <row r="582" spans="34:37" x14ac:dyDescent="0.25">
      <c r="AH582" s="130"/>
      <c r="AK582" s="135"/>
    </row>
    <row r="583" spans="34:37" x14ac:dyDescent="0.25">
      <c r="AH583" s="130"/>
      <c r="AK583" s="135"/>
    </row>
    <row r="584" spans="34:37" x14ac:dyDescent="0.25">
      <c r="AH584" s="130"/>
      <c r="AK584" s="135"/>
    </row>
    <row r="585" spans="34:37" x14ac:dyDescent="0.25">
      <c r="AH585" s="130"/>
      <c r="AK585" s="135"/>
    </row>
    <row r="586" spans="34:37" x14ac:dyDescent="0.25">
      <c r="AH586" s="130"/>
      <c r="AK586" s="135"/>
    </row>
    <row r="587" spans="34:37" x14ac:dyDescent="0.25">
      <c r="AH587" s="130"/>
      <c r="AK587" s="135"/>
    </row>
  </sheetData>
  <mergeCells count="1259">
    <mergeCell ref="A226:F226"/>
    <mergeCell ref="BF208:BF211"/>
    <mergeCell ref="AR212:AR215"/>
    <mergeCell ref="AS212:AS215"/>
    <mergeCell ref="AT212:AT215"/>
    <mergeCell ref="AU212:AU215"/>
    <mergeCell ref="AT216:AT219"/>
    <mergeCell ref="AU216:AU219"/>
    <mergeCell ref="BG212:BG215"/>
    <mergeCell ref="BG208:BG211"/>
    <mergeCell ref="BG204:BG207"/>
    <mergeCell ref="AZ220:AZ221"/>
    <mergeCell ref="BA220:BA221"/>
    <mergeCell ref="BB220:BB221"/>
    <mergeCell ref="BC220:BC221"/>
    <mergeCell ref="BD220:BD221"/>
    <mergeCell ref="BE220:BE221"/>
    <mergeCell ref="BF220:BF221"/>
    <mergeCell ref="BG216:BG219"/>
    <mergeCell ref="BG220:BG221"/>
    <mergeCell ref="BA212:BA215"/>
    <mergeCell ref="BB212:BB215"/>
    <mergeCell ref="BC212:BC215"/>
    <mergeCell ref="BD212:BD215"/>
    <mergeCell ref="BE212:BE215"/>
    <mergeCell ref="BF212:BF215"/>
    <mergeCell ref="BA216:BA219"/>
    <mergeCell ref="BB216:BB219"/>
    <mergeCell ref="BC216:BC219"/>
    <mergeCell ref="BD216:BD219"/>
    <mergeCell ref="BE216:BE219"/>
    <mergeCell ref="BF216:BF219"/>
    <mergeCell ref="BA204:BA207"/>
    <mergeCell ref="BB204:BB207"/>
    <mergeCell ref="BC204:BC207"/>
    <mergeCell ref="BD204:BD207"/>
    <mergeCell ref="BE204:BE207"/>
    <mergeCell ref="BF204:BF207"/>
    <mergeCell ref="AZ208:AZ211"/>
    <mergeCell ref="BA208:BA211"/>
    <mergeCell ref="AP216:AP219"/>
    <mergeCell ref="AQ216:AQ219"/>
    <mergeCell ref="AR216:AR219"/>
    <mergeCell ref="AS216:AS219"/>
    <mergeCell ref="AV216:AV219"/>
    <mergeCell ref="AW216:AW219"/>
    <mergeCell ref="AX216:AX219"/>
    <mergeCell ref="AP204:AP207"/>
    <mergeCell ref="AQ204:AQ207"/>
    <mergeCell ref="AR204:AR207"/>
    <mergeCell ref="AS204:AS207"/>
    <mergeCell ref="AT204:AT207"/>
    <mergeCell ref="AP208:AP211"/>
    <mergeCell ref="AQ208:AQ211"/>
    <mergeCell ref="AR208:AR211"/>
    <mergeCell ref="AS208:AS211"/>
    <mergeCell ref="AT208:AT211"/>
    <mergeCell ref="BB208:BB211"/>
    <mergeCell ref="BC208:BC211"/>
    <mergeCell ref="BD208:BD211"/>
    <mergeCell ref="BE208:BE211"/>
    <mergeCell ref="AV189:AV192"/>
    <mergeCell ref="AW189:AW192"/>
    <mergeCell ref="AZ189:AZ192"/>
    <mergeCell ref="AY189:AY192"/>
    <mergeCell ref="AV204:AV207"/>
    <mergeCell ref="AW204:AW207"/>
    <mergeCell ref="AX204:AX207"/>
    <mergeCell ref="AY204:AY207"/>
    <mergeCell ref="AZ204:AZ207"/>
    <mergeCell ref="AV212:AV215"/>
    <mergeCell ref="AW212:AW215"/>
    <mergeCell ref="AX212:AX215"/>
    <mergeCell ref="AY212:AY215"/>
    <mergeCell ref="AZ212:AZ215"/>
    <mergeCell ref="AV220:AV221"/>
    <mergeCell ref="AW220:AW221"/>
    <mergeCell ref="AX220:AX221"/>
    <mergeCell ref="AY220:AY221"/>
    <mergeCell ref="AY216:AY219"/>
    <mergeCell ref="AZ216:AZ219"/>
    <mergeCell ref="AV208:AV211"/>
    <mergeCell ref="AW208:AW211"/>
    <mergeCell ref="AX208:AX211"/>
    <mergeCell ref="AY208:AY211"/>
    <mergeCell ref="AO220:AO221"/>
    <mergeCell ref="AL222:AL225"/>
    <mergeCell ref="AM222:AM225"/>
    <mergeCell ref="AN222:AN225"/>
    <mergeCell ref="AO222:AO225"/>
    <mergeCell ref="AL208:AL211"/>
    <mergeCell ref="AM208:AM211"/>
    <mergeCell ref="AN208:AN211"/>
    <mergeCell ref="AO208:AO211"/>
    <mergeCell ref="AL212:AL215"/>
    <mergeCell ref="AM212:AM215"/>
    <mergeCell ref="AN212:AN215"/>
    <mergeCell ref="AO212:AO215"/>
    <mergeCell ref="AP212:AP215"/>
    <mergeCell ref="AQ212:AQ215"/>
    <mergeCell ref="AP220:AP221"/>
    <mergeCell ref="AQ220:AQ221"/>
    <mergeCell ref="AR220:AR221"/>
    <mergeCell ref="AS220:AS221"/>
    <mergeCell ref="AT220:AT221"/>
    <mergeCell ref="AU189:AU192"/>
    <mergeCell ref="AP193:AP196"/>
    <mergeCell ref="AQ193:AQ196"/>
    <mergeCell ref="AR193:AR196"/>
    <mergeCell ref="AS193:AS196"/>
    <mergeCell ref="AT193:AT196"/>
    <mergeCell ref="AU193:AU196"/>
    <mergeCell ref="AP197:AP199"/>
    <mergeCell ref="AQ197:AQ199"/>
    <mergeCell ref="AR197:AR199"/>
    <mergeCell ref="AS197:AS199"/>
    <mergeCell ref="AT197:AT199"/>
    <mergeCell ref="AU197:AU199"/>
    <mergeCell ref="AR200:AR203"/>
    <mergeCell ref="AS200:AS203"/>
    <mergeCell ref="AT200:AT203"/>
    <mergeCell ref="AP200:AP203"/>
    <mergeCell ref="AQ200:AQ203"/>
    <mergeCell ref="AP189:AP192"/>
    <mergeCell ref="AQ189:AQ192"/>
    <mergeCell ref="AU200:AU203"/>
    <mergeCell ref="AR189:AR192"/>
    <mergeCell ref="AS189:AS192"/>
    <mergeCell ref="AT189:AT192"/>
    <mergeCell ref="AU220:AU221"/>
    <mergeCell ref="AU204:AU207"/>
    <mergeCell ref="AU208:AU211"/>
    <mergeCell ref="AL193:AL196"/>
    <mergeCell ref="AM193:AM196"/>
    <mergeCell ref="AN193:AN196"/>
    <mergeCell ref="AO193:AO196"/>
    <mergeCell ref="AL197:AL199"/>
    <mergeCell ref="AM197:AM199"/>
    <mergeCell ref="AN197:AN199"/>
    <mergeCell ref="AO197:AO199"/>
    <mergeCell ref="AK208:AK211"/>
    <mergeCell ref="AK222:AK225"/>
    <mergeCell ref="AK220:AK221"/>
    <mergeCell ref="AK216:AK219"/>
    <mergeCell ref="AK212:AK215"/>
    <mergeCell ref="AL189:AL192"/>
    <mergeCell ref="AM189:AM192"/>
    <mergeCell ref="AN189:AN192"/>
    <mergeCell ref="AO189:AO192"/>
    <mergeCell ref="AL200:AL203"/>
    <mergeCell ref="AM200:AM203"/>
    <mergeCell ref="AN200:AN203"/>
    <mergeCell ref="AO200:AO203"/>
    <mergeCell ref="AL204:AL207"/>
    <mergeCell ref="AM204:AM207"/>
    <mergeCell ref="AN204:AN207"/>
    <mergeCell ref="AO204:AO207"/>
    <mergeCell ref="AL216:AL219"/>
    <mergeCell ref="AM216:AM219"/>
    <mergeCell ref="AN216:AN219"/>
    <mergeCell ref="AO216:AO219"/>
    <mergeCell ref="AL220:AL221"/>
    <mergeCell ref="AM220:AM221"/>
    <mergeCell ref="AN220:AN221"/>
    <mergeCell ref="AK189:AK192"/>
    <mergeCell ref="AK193:AK196"/>
    <mergeCell ref="AK197:AK199"/>
    <mergeCell ref="AK200:AK203"/>
    <mergeCell ref="AK204:AK207"/>
    <mergeCell ref="L193:L196"/>
    <mergeCell ref="M193:M196"/>
    <mergeCell ref="N193:N196"/>
    <mergeCell ref="O193:O196"/>
    <mergeCell ref="P193:P196"/>
    <mergeCell ref="Q193:Q196"/>
    <mergeCell ref="R193:R196"/>
    <mergeCell ref="S193:S196"/>
    <mergeCell ref="L189:L192"/>
    <mergeCell ref="M189:M192"/>
    <mergeCell ref="N189:N192"/>
    <mergeCell ref="O189:O192"/>
    <mergeCell ref="P189:P192"/>
    <mergeCell ref="Q189:Q192"/>
    <mergeCell ref="R189:R192"/>
    <mergeCell ref="M200:M203"/>
    <mergeCell ref="N200:N203"/>
    <mergeCell ref="O200:O203"/>
    <mergeCell ref="P200:P203"/>
    <mergeCell ref="Q200:Q203"/>
    <mergeCell ref="R200:R203"/>
    <mergeCell ref="S200:S203"/>
    <mergeCell ref="T200:T203"/>
    <mergeCell ref="L197:L199"/>
    <mergeCell ref="M197:M199"/>
    <mergeCell ref="N197:N199"/>
    <mergeCell ref="O197:O199"/>
    <mergeCell ref="P197:P199"/>
    <mergeCell ref="Q197:Q199"/>
    <mergeCell ref="R197:R199"/>
    <mergeCell ref="S197:S199"/>
    <mergeCell ref="T197:T199"/>
    <mergeCell ref="L204:L207"/>
    <mergeCell ref="M204:M207"/>
    <mergeCell ref="N204:N207"/>
    <mergeCell ref="O204:O207"/>
    <mergeCell ref="P204:P207"/>
    <mergeCell ref="Q204:Q207"/>
    <mergeCell ref="R204:R207"/>
    <mergeCell ref="S204:S207"/>
    <mergeCell ref="T204:T207"/>
    <mergeCell ref="L208:L211"/>
    <mergeCell ref="M208:M211"/>
    <mergeCell ref="N208:N211"/>
    <mergeCell ref="O208:O211"/>
    <mergeCell ref="P208:P211"/>
    <mergeCell ref="Q208:Q211"/>
    <mergeCell ref="R208:R211"/>
    <mergeCell ref="S208:S211"/>
    <mergeCell ref="T208:T211"/>
    <mergeCell ref="L212:L215"/>
    <mergeCell ref="M212:M215"/>
    <mergeCell ref="N212:N215"/>
    <mergeCell ref="O212:O215"/>
    <mergeCell ref="P212:P215"/>
    <mergeCell ref="Q212:Q215"/>
    <mergeCell ref="R212:R215"/>
    <mergeCell ref="S212:S215"/>
    <mergeCell ref="T212:T215"/>
    <mergeCell ref="T220:T221"/>
    <mergeCell ref="L216:L219"/>
    <mergeCell ref="M216:M219"/>
    <mergeCell ref="N216:N219"/>
    <mergeCell ref="O216:O219"/>
    <mergeCell ref="P216:P219"/>
    <mergeCell ref="Q216:Q219"/>
    <mergeCell ref="R216:R219"/>
    <mergeCell ref="S216:S219"/>
    <mergeCell ref="T216:T219"/>
    <mergeCell ref="L220:L221"/>
    <mergeCell ref="M220:M221"/>
    <mergeCell ref="N220:N221"/>
    <mergeCell ref="O220:O221"/>
    <mergeCell ref="P220:P221"/>
    <mergeCell ref="Q220:Q221"/>
    <mergeCell ref="R220:R221"/>
    <mergeCell ref="S220:S221"/>
    <mergeCell ref="L222:L225"/>
    <mergeCell ref="M222:M225"/>
    <mergeCell ref="N222:N225"/>
    <mergeCell ref="O222:O225"/>
    <mergeCell ref="P222:P225"/>
    <mergeCell ref="Q222:Q225"/>
    <mergeCell ref="R222:R225"/>
    <mergeCell ref="S222:S225"/>
    <mergeCell ref="T222:T225"/>
    <mergeCell ref="J222:J225"/>
    <mergeCell ref="K222:K225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A222:A225"/>
    <mergeCell ref="B222:B225"/>
    <mergeCell ref="C222:C225"/>
    <mergeCell ref="D222:D225"/>
    <mergeCell ref="E222:E225"/>
    <mergeCell ref="F222:F225"/>
    <mergeCell ref="G222:G225"/>
    <mergeCell ref="H222:H225"/>
    <mergeCell ref="I222:I225"/>
    <mergeCell ref="B204:B207"/>
    <mergeCell ref="C204:C207"/>
    <mergeCell ref="D204:D207"/>
    <mergeCell ref="E204:E207"/>
    <mergeCell ref="F204:F207"/>
    <mergeCell ref="G204:G207"/>
    <mergeCell ref="H204:H207"/>
    <mergeCell ref="I212:I215"/>
    <mergeCell ref="J212:J215"/>
    <mergeCell ref="K212:K215"/>
    <mergeCell ref="J208:J211"/>
    <mergeCell ref="K208:K211"/>
    <mergeCell ref="A216:A219"/>
    <mergeCell ref="B216:B219"/>
    <mergeCell ref="C216:C219"/>
    <mergeCell ref="D216:D219"/>
    <mergeCell ref="E216:E219"/>
    <mergeCell ref="F216:F219"/>
    <mergeCell ref="G216:G219"/>
    <mergeCell ref="H216:H219"/>
    <mergeCell ref="I216:I219"/>
    <mergeCell ref="J216:J219"/>
    <mergeCell ref="K216:K219"/>
    <mergeCell ref="A212:A215"/>
    <mergeCell ref="B212:B215"/>
    <mergeCell ref="C212:C215"/>
    <mergeCell ref="D212:D215"/>
    <mergeCell ref="E212:E215"/>
    <mergeCell ref="F212:F215"/>
    <mergeCell ref="G212:G215"/>
    <mergeCell ref="H212:H215"/>
    <mergeCell ref="BE200:BE203"/>
    <mergeCell ref="BF200:BF203"/>
    <mergeCell ref="BG200:BG203"/>
    <mergeCell ref="T189:T192"/>
    <mergeCell ref="S189:S192"/>
    <mergeCell ref="T193:T196"/>
    <mergeCell ref="F189:F192"/>
    <mergeCell ref="C189:C192"/>
    <mergeCell ref="D189:D192"/>
    <mergeCell ref="E189:E192"/>
    <mergeCell ref="F193:F196"/>
    <mergeCell ref="E193:E196"/>
    <mergeCell ref="D193:D196"/>
    <mergeCell ref="C193:C196"/>
    <mergeCell ref="F197:F199"/>
    <mergeCell ref="C197:C199"/>
    <mergeCell ref="D197:D199"/>
    <mergeCell ref="E197:E199"/>
    <mergeCell ref="C200:C203"/>
    <mergeCell ref="D200:D203"/>
    <mergeCell ref="E200:E203"/>
    <mergeCell ref="F200:F203"/>
    <mergeCell ref="L200:L203"/>
    <mergeCell ref="AV200:AV203"/>
    <mergeCell ref="AW200:AW203"/>
    <mergeCell ref="AX200:AX203"/>
    <mergeCell ref="AY200:AY203"/>
    <mergeCell ref="AZ200:AZ203"/>
    <mergeCell ref="BA200:BA203"/>
    <mergeCell ref="BB200:BB203"/>
    <mergeCell ref="BC200:BC203"/>
    <mergeCell ref="BD200:BD203"/>
    <mergeCell ref="BG193:BG196"/>
    <mergeCell ref="BA189:BA192"/>
    <mergeCell ref="BB189:BB192"/>
    <mergeCell ref="BC189:BC192"/>
    <mergeCell ref="BD189:BD192"/>
    <mergeCell ref="BE189:BE192"/>
    <mergeCell ref="BF189:BF192"/>
    <mergeCell ref="BG189:BG192"/>
    <mergeCell ref="AX193:AX196"/>
    <mergeCell ref="AY193:AY196"/>
    <mergeCell ref="AZ193:AZ196"/>
    <mergeCell ref="BA193:BA196"/>
    <mergeCell ref="BB193:BB196"/>
    <mergeCell ref="BC193:BC196"/>
    <mergeCell ref="BD193:BD196"/>
    <mergeCell ref="BE193:BE196"/>
    <mergeCell ref="BF193:BF196"/>
    <mergeCell ref="H14:AG14"/>
    <mergeCell ref="AH14:AK16"/>
    <mergeCell ref="A14:G16"/>
    <mergeCell ref="H15:T16"/>
    <mergeCell ref="AX15:AZ16"/>
    <mergeCell ref="BA15:BB16"/>
    <mergeCell ref="BE15:BG16"/>
    <mergeCell ref="AV197:AV199"/>
    <mergeCell ref="AW197:AW199"/>
    <mergeCell ref="AX197:AX199"/>
    <mergeCell ref="AY197:AY199"/>
    <mergeCell ref="AZ197:AZ199"/>
    <mergeCell ref="BA197:BA199"/>
    <mergeCell ref="BB197:BB199"/>
    <mergeCell ref="BC197:BC199"/>
    <mergeCell ref="BD197:BD199"/>
    <mergeCell ref="BE197:BE199"/>
    <mergeCell ref="BF197:BF199"/>
    <mergeCell ref="BG197:BG199"/>
    <mergeCell ref="AV193:AV196"/>
    <mergeCell ref="AW193:AW196"/>
    <mergeCell ref="BE145:BE152"/>
    <mergeCell ref="BE160:BE167"/>
    <mergeCell ref="B105:B113"/>
    <mergeCell ref="BG105:BG113"/>
    <mergeCell ref="AR105:AR113"/>
    <mergeCell ref="AS105:AS113"/>
    <mergeCell ref="AT105:AT113"/>
    <mergeCell ref="AU105:AU113"/>
    <mergeCell ref="AV105:AV113"/>
    <mergeCell ref="AW105:AW113"/>
    <mergeCell ref="AX105:AX113"/>
    <mergeCell ref="B168:B175"/>
    <mergeCell ref="B153:B159"/>
    <mergeCell ref="C176:C183"/>
    <mergeCell ref="Q184:Q188"/>
    <mergeCell ref="P184:P188"/>
    <mergeCell ref="Q160:Q167"/>
    <mergeCell ref="P160:P167"/>
    <mergeCell ref="R168:R175"/>
    <mergeCell ref="H168:H175"/>
    <mergeCell ref="I168:I175"/>
    <mergeCell ref="P176:P183"/>
    <mergeCell ref="Q176:Q183"/>
    <mergeCell ref="H176:H183"/>
    <mergeCell ref="B184:B188"/>
    <mergeCell ref="Q168:Q175"/>
    <mergeCell ref="N176:N183"/>
    <mergeCell ref="F176:F183"/>
    <mergeCell ref="J168:J175"/>
    <mergeCell ref="I204:I207"/>
    <mergeCell ref="J204:J207"/>
    <mergeCell ref="K204:K207"/>
    <mergeCell ref="A208:A211"/>
    <mergeCell ref="B208:B211"/>
    <mergeCell ref="C208:C211"/>
    <mergeCell ref="D208:D211"/>
    <mergeCell ref="E208:E211"/>
    <mergeCell ref="F208:F211"/>
    <mergeCell ref="G208:G211"/>
    <mergeCell ref="H208:H211"/>
    <mergeCell ref="I208:I211"/>
    <mergeCell ref="A204:A207"/>
    <mergeCell ref="AY105:AY113"/>
    <mergeCell ref="AZ105:AZ113"/>
    <mergeCell ref="BA105:BA113"/>
    <mergeCell ref="BB105:BB113"/>
    <mergeCell ref="BC105:BC113"/>
    <mergeCell ref="BD105:BD113"/>
    <mergeCell ref="BE105:BE113"/>
    <mergeCell ref="BF105:BF113"/>
    <mergeCell ref="AK105:AK113"/>
    <mergeCell ref="D138:D144"/>
    <mergeCell ref="F138:F144"/>
    <mergeCell ref="D153:D159"/>
    <mergeCell ref="E153:E159"/>
    <mergeCell ref="BF176:BF183"/>
    <mergeCell ref="AW176:AW183"/>
    <mergeCell ref="AX176:AX183"/>
    <mergeCell ref="AY176:AY183"/>
    <mergeCell ref="BA176:BA183"/>
    <mergeCell ref="BC176:BC183"/>
    <mergeCell ref="BE176:BE183"/>
    <mergeCell ref="AZ176:AZ183"/>
    <mergeCell ref="BB176:BB183"/>
    <mergeCell ref="M160:M167"/>
    <mergeCell ref="S168:S175"/>
    <mergeCell ref="T168:T175"/>
    <mergeCell ref="AT176:AT183"/>
    <mergeCell ref="AU176:AU183"/>
    <mergeCell ref="BA145:BA152"/>
    <mergeCell ref="BC145:BC152"/>
    <mergeCell ref="BD145:BD152"/>
    <mergeCell ref="AY145:AY152"/>
    <mergeCell ref="AX160:AX167"/>
    <mergeCell ref="BG184:BG188"/>
    <mergeCell ref="AT184:AT188"/>
    <mergeCell ref="AU184:AU188"/>
    <mergeCell ref="AV184:AV188"/>
    <mergeCell ref="AW184:AW188"/>
    <mergeCell ref="AX184:AX188"/>
    <mergeCell ref="AY184:AY188"/>
    <mergeCell ref="AZ184:AZ188"/>
    <mergeCell ref="BA184:BA188"/>
    <mergeCell ref="BB184:BB188"/>
    <mergeCell ref="BC184:BC188"/>
    <mergeCell ref="BD184:BD188"/>
    <mergeCell ref="BE184:BE188"/>
    <mergeCell ref="BF184:BF188"/>
    <mergeCell ref="AK184:AK188"/>
    <mergeCell ref="AL184:AL188"/>
    <mergeCell ref="AM184:AM188"/>
    <mergeCell ref="AN184:AN188"/>
    <mergeCell ref="AO184:AO188"/>
    <mergeCell ref="AP184:AP188"/>
    <mergeCell ref="AQ184:AQ188"/>
    <mergeCell ref="AR184:AR188"/>
    <mergeCell ref="AS184:AS188"/>
    <mergeCell ref="BG176:BG183"/>
    <mergeCell ref="AK176:AK183"/>
    <mergeCell ref="I176:I183"/>
    <mergeCell ref="J176:J183"/>
    <mergeCell ref="T176:T183"/>
    <mergeCell ref="S176:S183"/>
    <mergeCell ref="AQ168:AQ175"/>
    <mergeCell ref="AK168:AK175"/>
    <mergeCell ref="AN168:AN175"/>
    <mergeCell ref="AO168:AO175"/>
    <mergeCell ref="T160:T167"/>
    <mergeCell ref="AL176:AL183"/>
    <mergeCell ref="AP176:AP183"/>
    <mergeCell ref="AM176:AM183"/>
    <mergeCell ref="AN176:AN183"/>
    <mergeCell ref="AO176:AO183"/>
    <mergeCell ref="AP160:AP167"/>
    <mergeCell ref="BF168:BF175"/>
    <mergeCell ref="BG168:BG175"/>
    <mergeCell ref="BG160:BG167"/>
    <mergeCell ref="BF160:BF167"/>
    <mergeCell ref="BE168:BE175"/>
    <mergeCell ref="AM160:AM167"/>
    <mergeCell ref="AN160:AN167"/>
    <mergeCell ref="AO160:AO167"/>
    <mergeCell ref="AU160:AU167"/>
    <mergeCell ref="I160:I167"/>
    <mergeCell ref="K160:K167"/>
    <mergeCell ref="M176:M183"/>
    <mergeCell ref="M168:M175"/>
    <mergeCell ref="N168:N175"/>
    <mergeCell ref="O168:O175"/>
    <mergeCell ref="BA153:BA159"/>
    <mergeCell ref="BB153:BB159"/>
    <mergeCell ref="AX145:AX152"/>
    <mergeCell ref="BD160:BD167"/>
    <mergeCell ref="AZ160:AZ167"/>
    <mergeCell ref="AY153:AY159"/>
    <mergeCell ref="AX153:AX159"/>
    <mergeCell ref="BD176:BD183"/>
    <mergeCell ref="AQ176:AQ183"/>
    <mergeCell ref="N160:N167"/>
    <mergeCell ref="AM168:AM175"/>
    <mergeCell ref="BD168:BD175"/>
    <mergeCell ref="AX168:AX175"/>
    <mergeCell ref="AS168:AS175"/>
    <mergeCell ref="BA168:BA175"/>
    <mergeCell ref="AY168:AY175"/>
    <mergeCell ref="AP168:AP175"/>
    <mergeCell ref="AV160:AV167"/>
    <mergeCell ref="AW160:AW167"/>
    <mergeCell ref="BB168:BB175"/>
    <mergeCell ref="BC168:BC175"/>
    <mergeCell ref="AR168:AR175"/>
    <mergeCell ref="BB160:BB167"/>
    <mergeCell ref="BC160:BC167"/>
    <mergeCell ref="BA160:BA167"/>
    <mergeCell ref="P168:P175"/>
    <mergeCell ref="AV176:AV183"/>
    <mergeCell ref="AR176:AR183"/>
    <mergeCell ref="AS176:AS183"/>
    <mergeCell ref="AV153:AV159"/>
    <mergeCell ref="AR160:AR167"/>
    <mergeCell ref="AW153:AW159"/>
    <mergeCell ref="AW145:AW152"/>
    <mergeCell ref="AT160:AT167"/>
    <mergeCell ref="AS160:AS167"/>
    <mergeCell ref="AZ168:AZ175"/>
    <mergeCell ref="A184:A188"/>
    <mergeCell ref="A176:A183"/>
    <mergeCell ref="T184:T188"/>
    <mergeCell ref="R184:R188"/>
    <mergeCell ref="F184:F188"/>
    <mergeCell ref="E184:E188"/>
    <mergeCell ref="B176:B183"/>
    <mergeCell ref="D176:D183"/>
    <mergeCell ref="E176:E183"/>
    <mergeCell ref="G176:G183"/>
    <mergeCell ref="H184:H188"/>
    <mergeCell ref="O184:O188"/>
    <mergeCell ref="N184:N188"/>
    <mergeCell ref="M184:M188"/>
    <mergeCell ref="S184:S188"/>
    <mergeCell ref="D184:D188"/>
    <mergeCell ref="C184:C188"/>
    <mergeCell ref="G184:G188"/>
    <mergeCell ref="S145:S152"/>
    <mergeCell ref="AZ145:AZ152"/>
    <mergeCell ref="K176:K183"/>
    <mergeCell ref="O176:O183"/>
    <mergeCell ref="R176:R183"/>
    <mergeCell ref="L184:L188"/>
    <mergeCell ref="K184:K188"/>
    <mergeCell ref="J184:J188"/>
    <mergeCell ref="AY160:AY167"/>
    <mergeCell ref="P138:P144"/>
    <mergeCell ref="AN145:AN152"/>
    <mergeCell ref="AU153:AU159"/>
    <mergeCell ref="AT145:AT152"/>
    <mergeCell ref="I184:I188"/>
    <mergeCell ref="S160:S167"/>
    <mergeCell ref="R160:R167"/>
    <mergeCell ref="AL160:AL167"/>
    <mergeCell ref="AK160:AK167"/>
    <mergeCell ref="F153:F159"/>
    <mergeCell ref="G153:G159"/>
    <mergeCell ref="H145:H152"/>
    <mergeCell ref="F168:F175"/>
    <mergeCell ref="G168:G175"/>
    <mergeCell ref="J153:J159"/>
    <mergeCell ref="K153:K159"/>
    <mergeCell ref="L153:L159"/>
    <mergeCell ref="L160:L167"/>
    <mergeCell ref="J145:J152"/>
    <mergeCell ref="J160:J167"/>
    <mergeCell ref="L168:L175"/>
    <mergeCell ref="L176:L183"/>
    <mergeCell ref="AL153:AL159"/>
    <mergeCell ref="O160:O167"/>
    <mergeCell ref="M153:M159"/>
    <mergeCell ref="N145:N152"/>
    <mergeCell ref="M145:M152"/>
    <mergeCell ref="N153:N159"/>
    <mergeCell ref="H153:H159"/>
    <mergeCell ref="K168:K175"/>
    <mergeCell ref="AL168:AL175"/>
    <mergeCell ref="AQ160:AQ167"/>
    <mergeCell ref="Q145:Q152"/>
    <mergeCell ref="AQ153:AQ159"/>
    <mergeCell ref="O153:O159"/>
    <mergeCell ref="P153:P159"/>
    <mergeCell ref="S153:S159"/>
    <mergeCell ref="AN153:AN159"/>
    <mergeCell ref="AO153:AO159"/>
    <mergeCell ref="AU145:AU152"/>
    <mergeCell ref="AV145:AV152"/>
    <mergeCell ref="AS145:AS152"/>
    <mergeCell ref="AM145:AM152"/>
    <mergeCell ref="AQ145:AQ152"/>
    <mergeCell ref="AR145:AR152"/>
    <mergeCell ref="AP153:AP159"/>
    <mergeCell ref="AO145:AO152"/>
    <mergeCell ref="P145:P152"/>
    <mergeCell ref="AK145:AK152"/>
    <mergeCell ref="Q153:Q159"/>
    <mergeCell ref="R153:R159"/>
    <mergeCell ref="O145:O152"/>
    <mergeCell ref="T153:T159"/>
    <mergeCell ref="AL145:AL152"/>
    <mergeCell ref="R145:R152"/>
    <mergeCell ref="Q91:Q98"/>
    <mergeCell ref="AK82:AK90"/>
    <mergeCell ref="AW99:AW104"/>
    <mergeCell ref="AP138:AP144"/>
    <mergeCell ref="AO138:AO144"/>
    <mergeCell ref="AR123:AR137"/>
    <mergeCell ref="AX99:AX104"/>
    <mergeCell ref="AL123:AL137"/>
    <mergeCell ref="S123:S137"/>
    <mergeCell ref="AL91:AL98"/>
    <mergeCell ref="AM91:AM98"/>
    <mergeCell ref="AR138:AR144"/>
    <mergeCell ref="AK138:AK144"/>
    <mergeCell ref="AL138:AL144"/>
    <mergeCell ref="AT138:AT144"/>
    <mergeCell ref="AL105:AL113"/>
    <mergeCell ref="AR114:AR122"/>
    <mergeCell ref="R99:R104"/>
    <mergeCell ref="Q114:Q122"/>
    <mergeCell ref="AS114:AS122"/>
    <mergeCell ref="AT114:AT122"/>
    <mergeCell ref="AM82:AM90"/>
    <mergeCell ref="AV123:AV137"/>
    <mergeCell ref="AX123:AX137"/>
    <mergeCell ref="AW123:AW137"/>
    <mergeCell ref="S138:S144"/>
    <mergeCell ref="T138:T144"/>
    <mergeCell ref="Q138:Q144"/>
    <mergeCell ref="R138:R144"/>
    <mergeCell ref="AM153:AM159"/>
    <mergeCell ref="T145:T152"/>
    <mergeCell ref="AK153:AK159"/>
    <mergeCell ref="AP145:AP152"/>
    <mergeCell ref="AS138:AS144"/>
    <mergeCell ref="AM105:AM113"/>
    <mergeCell ref="P105:P113"/>
    <mergeCell ref="AL114:AL122"/>
    <mergeCell ref="AO99:AO104"/>
    <mergeCell ref="AM114:AM122"/>
    <mergeCell ref="AN114:AN122"/>
    <mergeCell ref="AK91:AK98"/>
    <mergeCell ref="S91:S98"/>
    <mergeCell ref="T91:T98"/>
    <mergeCell ref="T114:T122"/>
    <mergeCell ref="AN105:AN113"/>
    <mergeCell ref="AO105:AO113"/>
    <mergeCell ref="AP105:AP113"/>
    <mergeCell ref="AQ105:AQ113"/>
    <mergeCell ref="AL99:AL104"/>
    <mergeCell ref="T99:T104"/>
    <mergeCell ref="S99:S104"/>
    <mergeCell ref="Q99:Q104"/>
    <mergeCell ref="P99:P104"/>
    <mergeCell ref="S114:S122"/>
    <mergeCell ref="AK99:AK104"/>
    <mergeCell ref="P114:P122"/>
    <mergeCell ref="AK114:AK122"/>
    <mergeCell ref="AM99:AM104"/>
    <mergeCell ref="AN99:AN104"/>
    <mergeCell ref="P91:P98"/>
    <mergeCell ref="T123:T137"/>
    <mergeCell ref="BG73:BG81"/>
    <mergeCell ref="BE60:BE72"/>
    <mergeCell ref="BG91:BG98"/>
    <mergeCell ref="BE153:BE159"/>
    <mergeCell ref="G160:G167"/>
    <mergeCell ref="AT168:AT175"/>
    <mergeCell ref="AU168:AU175"/>
    <mergeCell ref="AV168:AV175"/>
    <mergeCell ref="AW168:AW175"/>
    <mergeCell ref="BE46:BE59"/>
    <mergeCell ref="AN60:AN72"/>
    <mergeCell ref="AO60:AO72"/>
    <mergeCell ref="AN91:AN98"/>
    <mergeCell ref="AO91:AO98"/>
    <mergeCell ref="AN73:AN81"/>
    <mergeCell ref="BC91:BC98"/>
    <mergeCell ref="BD91:BD98"/>
    <mergeCell ref="AV91:AV98"/>
    <mergeCell ref="BD60:BD72"/>
    <mergeCell ref="AM46:AM59"/>
    <mergeCell ref="AN46:AN59"/>
    <mergeCell ref="BC153:BC159"/>
    <mergeCell ref="AR153:AR159"/>
    <mergeCell ref="AS153:AS159"/>
    <mergeCell ref="BD153:BD159"/>
    <mergeCell ref="AT153:AT159"/>
    <mergeCell ref="BB145:BB152"/>
    <mergeCell ref="AT91:AT98"/>
    <mergeCell ref="AP99:AP104"/>
    <mergeCell ref="AT99:AT104"/>
    <mergeCell ref="BD99:BD104"/>
    <mergeCell ref="AY91:AY98"/>
    <mergeCell ref="AZ123:AZ137"/>
    <mergeCell ref="BG46:BG59"/>
    <mergeCell ref="BG82:BG90"/>
    <mergeCell ref="AZ82:AZ90"/>
    <mergeCell ref="BA82:BA90"/>
    <mergeCell ref="BG35:BG45"/>
    <mergeCell ref="BG60:BG72"/>
    <mergeCell ref="AZ19:AZ24"/>
    <mergeCell ref="BF82:BF90"/>
    <mergeCell ref="BF91:BF98"/>
    <mergeCell ref="BF46:BF59"/>
    <mergeCell ref="BF35:BF45"/>
    <mergeCell ref="BB46:BB59"/>
    <mergeCell ref="BD35:BD45"/>
    <mergeCell ref="BA35:BA45"/>
    <mergeCell ref="BB35:BB45"/>
    <mergeCell ref="BF19:BF24"/>
    <mergeCell ref="BG19:BG24"/>
    <mergeCell ref="BG25:BG34"/>
    <mergeCell ref="BF25:BF34"/>
    <mergeCell ref="BC19:BC24"/>
    <mergeCell ref="BE35:BE45"/>
    <mergeCell ref="BD25:BD34"/>
    <mergeCell ref="BE25:BE34"/>
    <mergeCell ref="BF73:BF81"/>
    <mergeCell ref="BD46:BD59"/>
    <mergeCell ref="BD73:BD81"/>
    <mergeCell ref="AZ25:AZ34"/>
    <mergeCell ref="BE73:BE81"/>
    <mergeCell ref="BB82:BB90"/>
    <mergeCell ref="BE82:BE90"/>
    <mergeCell ref="BC82:BC90"/>
    <mergeCell ref="AV14:BG14"/>
    <mergeCell ref="T82:T90"/>
    <mergeCell ref="S82:S90"/>
    <mergeCell ref="R82:R90"/>
    <mergeCell ref="AY19:AY24"/>
    <mergeCell ref="AP60:AP72"/>
    <mergeCell ref="AW60:AW72"/>
    <mergeCell ref="AX60:AX72"/>
    <mergeCell ref="AS73:AS81"/>
    <mergeCell ref="AP19:AP24"/>
    <mergeCell ref="S25:S34"/>
    <mergeCell ref="AM19:AM24"/>
    <mergeCell ref="AU60:AU72"/>
    <mergeCell ref="AV60:AV72"/>
    <mergeCell ref="AT35:AT45"/>
    <mergeCell ref="AQ35:AQ45"/>
    <mergeCell ref="AQ46:AQ59"/>
    <mergeCell ref="AO35:AO45"/>
    <mergeCell ref="S35:S45"/>
    <mergeCell ref="S19:S24"/>
    <mergeCell ref="AL82:AL90"/>
    <mergeCell ref="AP46:AP59"/>
    <mergeCell ref="BE19:BE24"/>
    <mergeCell ref="BA25:BA34"/>
    <mergeCell ref="BB25:BB34"/>
    <mergeCell ref="BC25:BC34"/>
    <mergeCell ref="S73:S81"/>
    <mergeCell ref="AV73:AV81"/>
    <mergeCell ref="AY73:AY81"/>
    <mergeCell ref="AW82:AW90"/>
    <mergeCell ref="AS60:AS72"/>
    <mergeCell ref="AT60:AT72"/>
    <mergeCell ref="AS15:AS17"/>
    <mergeCell ref="A19:A24"/>
    <mergeCell ref="AO25:AO34"/>
    <mergeCell ref="AP25:AP34"/>
    <mergeCell ref="T25:T34"/>
    <mergeCell ref="AK25:AK34"/>
    <mergeCell ref="AL25:AL34"/>
    <mergeCell ref="H25:H34"/>
    <mergeCell ref="I25:I34"/>
    <mergeCell ref="J25:J34"/>
    <mergeCell ref="R19:R24"/>
    <mergeCell ref="M25:M34"/>
    <mergeCell ref="A25:A34"/>
    <mergeCell ref="G25:G34"/>
    <mergeCell ref="AL15:AL17"/>
    <mergeCell ref="AM15:AM17"/>
    <mergeCell ref="AN15:AN17"/>
    <mergeCell ref="AO15:AO17"/>
    <mergeCell ref="AP15:AP17"/>
    <mergeCell ref="AT15:AT17"/>
    <mergeCell ref="AU15:AU17"/>
    <mergeCell ref="AV15:AV17"/>
    <mergeCell ref="AL14:AO14"/>
    <mergeCell ref="AP14:AU14"/>
    <mergeCell ref="Y16:Z16"/>
    <mergeCell ref="AA16:AD16"/>
    <mergeCell ref="AE15:AG15"/>
    <mergeCell ref="AE16:AG16"/>
    <mergeCell ref="BC15:BC17"/>
    <mergeCell ref="AQ15:AQ17"/>
    <mergeCell ref="B25:B34"/>
    <mergeCell ref="C25:C34"/>
    <mergeCell ref="BC35:BC45"/>
    <mergeCell ref="AW15:AW17"/>
    <mergeCell ref="N35:N45"/>
    <mergeCell ref="O35:O45"/>
    <mergeCell ref="P35:P45"/>
    <mergeCell ref="Q35:Q45"/>
    <mergeCell ref="O25:O34"/>
    <mergeCell ref="I19:I24"/>
    <mergeCell ref="AT25:AT34"/>
    <mergeCell ref="AU25:AU34"/>
    <mergeCell ref="M19:M24"/>
    <mergeCell ref="N19:N24"/>
    <mergeCell ref="O19:O24"/>
    <mergeCell ref="P19:P24"/>
    <mergeCell ref="AN19:AN24"/>
    <mergeCell ref="J19:J24"/>
    <mergeCell ref="K19:K24"/>
    <mergeCell ref="AR15:AR17"/>
    <mergeCell ref="J35:J45"/>
    <mergeCell ref="F35:F45"/>
    <mergeCell ref="AM35:AM45"/>
    <mergeCell ref="AN35:AN45"/>
    <mergeCell ref="B19:B24"/>
    <mergeCell ref="C19:C24"/>
    <mergeCell ref="D19:D24"/>
    <mergeCell ref="E19:E24"/>
    <mergeCell ref="F19:F24"/>
    <mergeCell ref="G19:G24"/>
    <mergeCell ref="U15:AD15"/>
    <mergeCell ref="U16:X16"/>
    <mergeCell ref="BD15:BD17"/>
    <mergeCell ref="BD19:BD24"/>
    <mergeCell ref="AQ19:AQ24"/>
    <mergeCell ref="BB19:BB24"/>
    <mergeCell ref="AX19:AX24"/>
    <mergeCell ref="AT19:AT24"/>
    <mergeCell ref="AU19:AU24"/>
    <mergeCell ref="AV19:AV24"/>
    <mergeCell ref="L19:L24"/>
    <mergeCell ref="AW19:AW24"/>
    <mergeCell ref="AO19:AO24"/>
    <mergeCell ref="T19:T24"/>
    <mergeCell ref="BA19:BA24"/>
    <mergeCell ref="H19:H24"/>
    <mergeCell ref="AR19:AR24"/>
    <mergeCell ref="AS19:AS24"/>
    <mergeCell ref="Q19:Q24"/>
    <mergeCell ref="AK19:AK24"/>
    <mergeCell ref="AL19:AL24"/>
    <mergeCell ref="AY35:AY45"/>
    <mergeCell ref="AW25:AW34"/>
    <mergeCell ref="AS25:AS34"/>
    <mergeCell ref="AV25:AV34"/>
    <mergeCell ref="AN25:AN34"/>
    <mergeCell ref="AQ25:AQ34"/>
    <mergeCell ref="AR25:AR34"/>
    <mergeCell ref="AM25:AM34"/>
    <mergeCell ref="Q25:Q34"/>
    <mergeCell ref="R25:R34"/>
    <mergeCell ref="AU35:AU45"/>
    <mergeCell ref="AV35:AV45"/>
    <mergeCell ref="AW35:AW45"/>
    <mergeCell ref="AX25:AX34"/>
    <mergeCell ref="AY25:AY34"/>
    <mergeCell ref="AR35:AR45"/>
    <mergeCell ref="AS35:AS45"/>
    <mergeCell ref="AP35:AP45"/>
    <mergeCell ref="D25:D34"/>
    <mergeCell ref="E25:E34"/>
    <mergeCell ref="F25:F34"/>
    <mergeCell ref="L25:L34"/>
    <mergeCell ref="N25:N34"/>
    <mergeCell ref="G35:G45"/>
    <mergeCell ref="D35:D45"/>
    <mergeCell ref="P25:P34"/>
    <mergeCell ref="I73:I81"/>
    <mergeCell ref="G73:G81"/>
    <mergeCell ref="S46:S59"/>
    <mergeCell ref="M46:M59"/>
    <mergeCell ref="N46:N59"/>
    <mergeCell ref="O46:O59"/>
    <mergeCell ref="K60:K72"/>
    <mergeCell ref="K46:K59"/>
    <mergeCell ref="L60:L72"/>
    <mergeCell ref="K35:K45"/>
    <mergeCell ref="L35:L45"/>
    <mergeCell ref="J73:J81"/>
    <mergeCell ref="R46:R59"/>
    <mergeCell ref="E35:E45"/>
    <mergeCell ref="K25:K34"/>
    <mergeCell ref="R35:R45"/>
    <mergeCell ref="I35:I45"/>
    <mergeCell ref="L46:L59"/>
    <mergeCell ref="H46:H59"/>
    <mergeCell ref="N60:N72"/>
    <mergeCell ref="M60:M72"/>
    <mergeCell ref="O60:O72"/>
    <mergeCell ref="M73:M81"/>
    <mergeCell ref="N73:N81"/>
    <mergeCell ref="BF138:BF144"/>
    <mergeCell ref="E99:E104"/>
    <mergeCell ref="B99:B104"/>
    <mergeCell ref="E91:E98"/>
    <mergeCell ref="C82:C90"/>
    <mergeCell ref="E46:E59"/>
    <mergeCell ref="H60:H72"/>
    <mergeCell ref="P60:P72"/>
    <mergeCell ref="Q60:Q72"/>
    <mergeCell ref="R60:R72"/>
    <mergeCell ref="B82:B90"/>
    <mergeCell ref="O82:O90"/>
    <mergeCell ref="H91:H98"/>
    <mergeCell ref="B138:B144"/>
    <mergeCell ref="D114:D122"/>
    <mergeCell ref="E114:E122"/>
    <mergeCell ref="E138:E144"/>
    <mergeCell ref="H105:H113"/>
    <mergeCell ref="R73:R81"/>
    <mergeCell ref="S60:S72"/>
    <mergeCell ref="Q73:Q81"/>
    <mergeCell ref="AR46:AR59"/>
    <mergeCell ref="AS46:AS59"/>
    <mergeCell ref="BA99:BA104"/>
    <mergeCell ref="BB99:BB104"/>
    <mergeCell ref="AW91:AW98"/>
    <mergeCell ref="AX91:AX98"/>
    <mergeCell ref="AY60:AY72"/>
    <mergeCell ref="BA91:BA98"/>
    <mergeCell ref="BB91:BB98"/>
    <mergeCell ref="BF123:BF137"/>
    <mergeCell ref="T46:T59"/>
    <mergeCell ref="T60:T72"/>
    <mergeCell ref="AQ60:AQ72"/>
    <mergeCell ref="AL35:AL45"/>
    <mergeCell ref="AK46:AK59"/>
    <mergeCell ref="AK60:AK72"/>
    <mergeCell ref="AM60:AM72"/>
    <mergeCell ref="AK35:AK45"/>
    <mergeCell ref="I60:I72"/>
    <mergeCell ref="M35:M45"/>
    <mergeCell ref="T35:T45"/>
    <mergeCell ref="AZ60:AZ72"/>
    <mergeCell ref="BA60:BA72"/>
    <mergeCell ref="BC46:BC59"/>
    <mergeCell ref="T73:T81"/>
    <mergeCell ref="AO73:AO81"/>
    <mergeCell ref="AR60:AR72"/>
    <mergeCell ref="AK73:AK81"/>
    <mergeCell ref="AU46:AU59"/>
    <mergeCell ref="AX46:AX59"/>
    <mergeCell ref="AO46:AO59"/>
    <mergeCell ref="AV46:AV59"/>
    <mergeCell ref="AW46:AW59"/>
    <mergeCell ref="AY46:AY59"/>
    <mergeCell ref="AT46:AT59"/>
    <mergeCell ref="AL60:AL72"/>
    <mergeCell ref="AL46:AL59"/>
    <mergeCell ref="AL73:AL81"/>
    <mergeCell ref="AM73:AM81"/>
    <mergeCell ref="AR73:AR81"/>
    <mergeCell ref="I46:I59"/>
    <mergeCell ref="Q46:Q59"/>
    <mergeCell ref="AX35:AX45"/>
    <mergeCell ref="BD82:BD90"/>
    <mergeCell ref="BE99:BE104"/>
    <mergeCell ref="AX82:AX90"/>
    <mergeCell ref="AS82:AS90"/>
    <mergeCell ref="AT82:AT90"/>
    <mergeCell ref="AS91:AS98"/>
    <mergeCell ref="AU82:AU90"/>
    <mergeCell ref="AQ91:AQ98"/>
    <mergeCell ref="AV82:AV90"/>
    <mergeCell ref="AQ99:AQ104"/>
    <mergeCell ref="AT73:AT81"/>
    <mergeCell ref="AU91:AU98"/>
    <mergeCell ref="AW73:AW81"/>
    <mergeCell ref="AY82:AY90"/>
    <mergeCell ref="AQ82:AQ90"/>
    <mergeCell ref="AR82:AR90"/>
    <mergeCell ref="AZ91:AZ98"/>
    <mergeCell ref="AU73:AU81"/>
    <mergeCell ref="AX73:AX81"/>
    <mergeCell ref="AR99:AR104"/>
    <mergeCell ref="BF99:BF104"/>
    <mergeCell ref="AY99:AY104"/>
    <mergeCell ref="AU114:AU122"/>
    <mergeCell ref="AU99:AU104"/>
    <mergeCell ref="AV99:AV104"/>
    <mergeCell ref="BC114:BC122"/>
    <mergeCell ref="AV114:AV122"/>
    <mergeCell ref="AP82:AP90"/>
    <mergeCell ref="BG99:BG104"/>
    <mergeCell ref="BG153:BG159"/>
    <mergeCell ref="AZ46:AZ59"/>
    <mergeCell ref="BA46:BA59"/>
    <mergeCell ref="AZ35:AZ45"/>
    <mergeCell ref="BF60:BF72"/>
    <mergeCell ref="BB60:BB72"/>
    <mergeCell ref="BC60:BC72"/>
    <mergeCell ref="AZ153:AZ159"/>
    <mergeCell ref="BF153:BF159"/>
    <mergeCell ref="BG145:BG152"/>
    <mergeCell ref="BG123:BG137"/>
    <mergeCell ref="BE123:BE137"/>
    <mergeCell ref="BG138:BG144"/>
    <mergeCell ref="BF145:BF152"/>
    <mergeCell ref="BC99:BC104"/>
    <mergeCell ref="BE91:BE98"/>
    <mergeCell ref="BG114:BG122"/>
    <mergeCell ref="BF114:BF122"/>
    <mergeCell ref="AZ73:AZ81"/>
    <mergeCell ref="BA73:BA81"/>
    <mergeCell ref="BB73:BB81"/>
    <mergeCell ref="BC73:BC81"/>
    <mergeCell ref="BC138:BC144"/>
    <mergeCell ref="BD138:BD144"/>
    <mergeCell ref="BE138:BE144"/>
    <mergeCell ref="AZ99:AZ104"/>
    <mergeCell ref="BD123:BD137"/>
    <mergeCell ref="BE114:BE122"/>
    <mergeCell ref="BD114:BD122"/>
    <mergeCell ref="AZ138:AZ144"/>
    <mergeCell ref="BA138:BA144"/>
    <mergeCell ref="BB138:BB144"/>
    <mergeCell ref="I105:I113"/>
    <mergeCell ref="A73:A81"/>
    <mergeCell ref="D105:D113"/>
    <mergeCell ref="AY138:AY144"/>
    <mergeCell ref="AQ138:AQ144"/>
    <mergeCell ref="AM123:AM137"/>
    <mergeCell ref="AO123:AO137"/>
    <mergeCell ref="AP123:AP137"/>
    <mergeCell ref="AU123:AU137"/>
    <mergeCell ref="AM138:AM144"/>
    <mergeCell ref="AN138:AN144"/>
    <mergeCell ref="BB114:BB122"/>
    <mergeCell ref="AQ114:AQ122"/>
    <mergeCell ref="AX138:AX144"/>
    <mergeCell ref="AV138:AV144"/>
    <mergeCell ref="AW138:AW144"/>
    <mergeCell ref="AU138:AU144"/>
    <mergeCell ref="AW114:AW122"/>
    <mergeCell ref="AY114:AY122"/>
    <mergeCell ref="AY123:AY137"/>
    <mergeCell ref="AZ114:AZ122"/>
    <mergeCell ref="BA114:BA122"/>
    <mergeCell ref="BA123:BA137"/>
    <mergeCell ref="E168:E175"/>
    <mergeCell ref="F105:F113"/>
    <mergeCell ref="E105:E113"/>
    <mergeCell ref="BC123:BC137"/>
    <mergeCell ref="BB123:BB137"/>
    <mergeCell ref="AS99:AS104"/>
    <mergeCell ref="AT123:AT137"/>
    <mergeCell ref="AQ123:AQ137"/>
    <mergeCell ref="Q82:Q90"/>
    <mergeCell ref="P82:P90"/>
    <mergeCell ref="A82:A90"/>
    <mergeCell ref="B91:B98"/>
    <mergeCell ref="A114:A122"/>
    <mergeCell ref="B114:B122"/>
    <mergeCell ref="C114:C122"/>
    <mergeCell ref="A160:A167"/>
    <mergeCell ref="D145:D152"/>
    <mergeCell ref="C138:C144"/>
    <mergeCell ref="A145:A152"/>
    <mergeCell ref="A138:A144"/>
    <mergeCell ref="F123:F137"/>
    <mergeCell ref="C145:C152"/>
    <mergeCell ref="B145:B152"/>
    <mergeCell ref="G145:G152"/>
    <mergeCell ref="E145:E152"/>
    <mergeCell ref="F160:F167"/>
    <mergeCell ref="AX114:AX122"/>
    <mergeCell ref="R123:R137"/>
    <mergeCell ref="Q123:Q137"/>
    <mergeCell ref="P123:P137"/>
    <mergeCell ref="O123:O137"/>
    <mergeCell ref="D123:D137"/>
    <mergeCell ref="M82:M90"/>
    <mergeCell ref="O73:O81"/>
    <mergeCell ref="K73:K81"/>
    <mergeCell ref="L73:L81"/>
    <mergeCell ref="K99:K104"/>
    <mergeCell ref="M99:M104"/>
    <mergeCell ref="AO82:AO90"/>
    <mergeCell ref="AN82:AN90"/>
    <mergeCell ref="AS123:AS137"/>
    <mergeCell ref="AO114:AO122"/>
    <mergeCell ref="AP114:AP122"/>
    <mergeCell ref="G105:G113"/>
    <mergeCell ref="J123:J137"/>
    <mergeCell ref="L123:L137"/>
    <mergeCell ref="AK123:AK137"/>
    <mergeCell ref="N123:N137"/>
    <mergeCell ref="AN123:AN137"/>
    <mergeCell ref="G123:G137"/>
    <mergeCell ref="K123:K137"/>
    <mergeCell ref="L99:L104"/>
    <mergeCell ref="O99:O104"/>
    <mergeCell ref="L91:L98"/>
    <mergeCell ref="R114:R122"/>
    <mergeCell ref="T105:T113"/>
    <mergeCell ref="S105:S113"/>
    <mergeCell ref="R105:R113"/>
    <mergeCell ref="Q105:Q113"/>
    <mergeCell ref="AP73:AP81"/>
    <mergeCell ref="AQ73:AQ81"/>
    <mergeCell ref="AR91:AR98"/>
    <mergeCell ref="AP91:AP98"/>
    <mergeCell ref="R91:R98"/>
    <mergeCell ref="I153:I159"/>
    <mergeCell ref="I138:I144"/>
    <mergeCell ref="E123:E137"/>
    <mergeCell ref="C123:C137"/>
    <mergeCell ref="G114:G122"/>
    <mergeCell ref="H114:H122"/>
    <mergeCell ref="I114:I122"/>
    <mergeCell ref="B46:B59"/>
    <mergeCell ref="C46:C59"/>
    <mergeCell ref="C73:C81"/>
    <mergeCell ref="D73:D81"/>
    <mergeCell ref="F46:F59"/>
    <mergeCell ref="J46:J59"/>
    <mergeCell ref="E73:E81"/>
    <mergeCell ref="P46:P59"/>
    <mergeCell ref="P73:P81"/>
    <mergeCell ref="D46:D59"/>
    <mergeCell ref="I82:I90"/>
    <mergeCell ref="H82:H90"/>
    <mergeCell ref="L82:L90"/>
    <mergeCell ref="K82:K90"/>
    <mergeCell ref="J82:J90"/>
    <mergeCell ref="N82:N90"/>
    <mergeCell ref="J60:J72"/>
    <mergeCell ref="B60:B72"/>
    <mergeCell ref="E82:E90"/>
    <mergeCell ref="F82:F90"/>
    <mergeCell ref="K91:K98"/>
    <mergeCell ref="N99:N104"/>
    <mergeCell ref="N91:N98"/>
    <mergeCell ref="M91:M98"/>
    <mergeCell ref="O91:O98"/>
    <mergeCell ref="A91:A98"/>
    <mergeCell ref="D91:D98"/>
    <mergeCell ref="C91:C98"/>
    <mergeCell ref="G99:G104"/>
    <mergeCell ref="B123:B137"/>
    <mergeCell ref="A123:A137"/>
    <mergeCell ref="H99:H104"/>
    <mergeCell ref="G91:G98"/>
    <mergeCell ref="I123:I137"/>
    <mergeCell ref="H123:H137"/>
    <mergeCell ref="H138:H144"/>
    <mergeCell ref="C105:C113"/>
    <mergeCell ref="F99:F104"/>
    <mergeCell ref="A105:A113"/>
    <mergeCell ref="F91:F98"/>
    <mergeCell ref="G82:G90"/>
    <mergeCell ref="F114:F122"/>
    <mergeCell ref="G138:G144"/>
    <mergeCell ref="A153:A159"/>
    <mergeCell ref="F145:F152"/>
    <mergeCell ref="C168:C175"/>
    <mergeCell ref="C160:C167"/>
    <mergeCell ref="B160:B167"/>
    <mergeCell ref="J91:J98"/>
    <mergeCell ref="H73:H81"/>
    <mergeCell ref="G46:G59"/>
    <mergeCell ref="F73:F81"/>
    <mergeCell ref="H35:H45"/>
    <mergeCell ref="A60:A72"/>
    <mergeCell ref="J99:J104"/>
    <mergeCell ref="C99:C104"/>
    <mergeCell ref="D99:D104"/>
    <mergeCell ref="A46:A59"/>
    <mergeCell ref="A35:A45"/>
    <mergeCell ref="C60:C72"/>
    <mergeCell ref="D60:D72"/>
    <mergeCell ref="E60:E72"/>
    <mergeCell ref="F60:F72"/>
    <mergeCell ref="G60:G72"/>
    <mergeCell ref="B35:B45"/>
    <mergeCell ref="C35:C45"/>
    <mergeCell ref="I91:I98"/>
    <mergeCell ref="A99:A104"/>
    <mergeCell ref="B73:B81"/>
    <mergeCell ref="I99:I104"/>
    <mergeCell ref="D82:D90"/>
    <mergeCell ref="J138:J144"/>
    <mergeCell ref="I145:I152"/>
    <mergeCell ref="E160:E167"/>
    <mergeCell ref="C153:C159"/>
    <mergeCell ref="O105:O113"/>
    <mergeCell ref="N105:N113"/>
    <mergeCell ref="M114:M122"/>
    <mergeCell ref="M105:M113"/>
    <mergeCell ref="L105:L113"/>
    <mergeCell ref="K105:K113"/>
    <mergeCell ref="J105:J113"/>
    <mergeCell ref="M123:M137"/>
    <mergeCell ref="J114:J122"/>
    <mergeCell ref="K114:K122"/>
    <mergeCell ref="O114:O122"/>
    <mergeCell ref="K138:K144"/>
    <mergeCell ref="K145:K152"/>
    <mergeCell ref="N138:N144"/>
    <mergeCell ref="N114:N122"/>
    <mergeCell ref="L114:L122"/>
    <mergeCell ref="L138:L144"/>
    <mergeCell ref="M138:M144"/>
    <mergeCell ref="L145:L152"/>
    <mergeCell ref="O138:O144"/>
    <mergeCell ref="D160:D167"/>
    <mergeCell ref="D168:D175"/>
    <mergeCell ref="A200:A203"/>
    <mergeCell ref="B200:B203"/>
    <mergeCell ref="A193:A196"/>
    <mergeCell ref="B193:B196"/>
    <mergeCell ref="H189:H192"/>
    <mergeCell ref="I189:I192"/>
    <mergeCell ref="J189:J192"/>
    <mergeCell ref="K189:K192"/>
    <mergeCell ref="G189:G192"/>
    <mergeCell ref="A189:A192"/>
    <mergeCell ref="B189:B192"/>
    <mergeCell ref="G200:G203"/>
    <mergeCell ref="K200:K203"/>
    <mergeCell ref="J200:J203"/>
    <mergeCell ref="I200:I203"/>
    <mergeCell ref="H200:H203"/>
    <mergeCell ref="I197:I199"/>
    <mergeCell ref="H197:H199"/>
    <mergeCell ref="G197:G199"/>
    <mergeCell ref="J197:J199"/>
    <mergeCell ref="K197:K199"/>
    <mergeCell ref="K193:K196"/>
    <mergeCell ref="J193:J196"/>
    <mergeCell ref="I193:I196"/>
    <mergeCell ref="H193:H196"/>
    <mergeCell ref="G193:G196"/>
    <mergeCell ref="B197:B199"/>
    <mergeCell ref="A197:A199"/>
    <mergeCell ref="H160:H167"/>
    <mergeCell ref="A168:A175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16" fitToHeight="0" orientation="landscape" r:id="rId1"/>
  <colBreaks count="4" manualBreakCount="4">
    <brk id="7" max="1048575" man="1"/>
    <brk id="20" max="1048575" man="1"/>
    <brk id="37" max="1048575" man="1"/>
    <brk id="47" max="1048575" man="1"/>
  </colBreaks>
  <ignoredErrors>
    <ignoredError sqref="AM10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RBTRANS LICITAÇÕES JAN 2024</vt:lpstr>
      <vt:lpstr>'RBTRANS LICITAÇÕES JAN 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2024-02-05T17:53:40Z</cp:lastPrinted>
  <dcterms:created xsi:type="dcterms:W3CDTF">2013-10-11T22:10:57Z</dcterms:created>
  <dcterms:modified xsi:type="dcterms:W3CDTF">2024-02-28T15:41:35Z</dcterms:modified>
</cp:coreProperties>
</file>