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840" tabRatio="779"/>
  </bookViews>
  <sheets>
    <sheet name="RBTRANS LICITAÇÕES DEZ 2022" sheetId="4" r:id="rId1"/>
    <sheet name="RESUMO" sheetId="5" r:id="rId2"/>
  </sheets>
  <definedNames>
    <definedName name="_xlnm._FilterDatabase" localSheetId="0" hidden="1">'RBTRANS LICITAÇÕES DEZ 2022'!$D$1:$D$581</definedName>
    <definedName name="_xlnm.Print_Area" localSheetId="0">'RBTRANS LICITAÇÕES DEZ 2022'!$A$1:$BH$141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78" i="4" l="1"/>
  <c r="AL191" i="4"/>
  <c r="AK191" i="4"/>
  <c r="AJ191" i="4"/>
  <c r="AI191" i="4"/>
  <c r="AH191" i="4"/>
  <c r="AE191" i="4"/>
  <c r="AD191" i="4"/>
  <c r="S191" i="4"/>
  <c r="R191" i="4"/>
  <c r="L191" i="4"/>
  <c r="AL26" i="4"/>
  <c r="AL21" i="4"/>
  <c r="AL17" i="4"/>
  <c r="AI174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89" i="4"/>
  <c r="AI90" i="4"/>
  <c r="AI91" i="4"/>
  <c r="AI92" i="4"/>
  <c r="AI93" i="4"/>
  <c r="AI94" i="4"/>
  <c r="AI95" i="4"/>
  <c r="AI96" i="4"/>
  <c r="AI97" i="4"/>
  <c r="AI98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116" i="4"/>
  <c r="AI117" i="4"/>
  <c r="AI118" i="4"/>
  <c r="AI119" i="4"/>
  <c r="AI120" i="4"/>
  <c r="AI121" i="4"/>
  <c r="AI122" i="4"/>
  <c r="AI123" i="4"/>
  <c r="AI124" i="4"/>
  <c r="AI125" i="4"/>
  <c r="AI126" i="4"/>
  <c r="AI127" i="4"/>
  <c r="AI128" i="4"/>
  <c r="AI129" i="4"/>
  <c r="AI130" i="4"/>
  <c r="AI131" i="4"/>
  <c r="AI132" i="4"/>
  <c r="AI133" i="4"/>
  <c r="AI134" i="4"/>
  <c r="AI135" i="4"/>
  <c r="AI136" i="4"/>
  <c r="AI137" i="4"/>
  <c r="AI138" i="4"/>
  <c r="AI139" i="4"/>
  <c r="AI140" i="4"/>
  <c r="AI141" i="4"/>
  <c r="AI142" i="4"/>
  <c r="AI143" i="4"/>
  <c r="AI144" i="4"/>
  <c r="AI145" i="4"/>
  <c r="AI146" i="4"/>
  <c r="AI147" i="4"/>
  <c r="AI148" i="4"/>
  <c r="AI149" i="4"/>
  <c r="AI150" i="4"/>
  <c r="AI151" i="4"/>
  <c r="AI152" i="4"/>
  <c r="AI153" i="4"/>
  <c r="AI154" i="4"/>
  <c r="AI155" i="4"/>
  <c r="AI156" i="4"/>
  <c r="AI157" i="4"/>
  <c r="AI158" i="4"/>
  <c r="AI159" i="4"/>
  <c r="AI160" i="4"/>
  <c r="AI161" i="4"/>
  <c r="AI162" i="4"/>
  <c r="AI163" i="4"/>
  <c r="AI164" i="4"/>
  <c r="AI165" i="4"/>
  <c r="AI166" i="4"/>
  <c r="AI167" i="4"/>
  <c r="AI168" i="4"/>
  <c r="AI169" i="4"/>
  <c r="AI170" i="4"/>
  <c r="AI171" i="4"/>
  <c r="AI172" i="4"/>
  <c r="AI173" i="4"/>
  <c r="AI175" i="4"/>
  <c r="AI176" i="4"/>
  <c r="AI177" i="4"/>
  <c r="AI178" i="4"/>
  <c r="AI179" i="4"/>
  <c r="AI180" i="4"/>
  <c r="AI181" i="4"/>
  <c r="AI182" i="4"/>
  <c r="AI183" i="4"/>
  <c r="AI184" i="4"/>
  <c r="AI185" i="4"/>
  <c r="AI186" i="4"/>
  <c r="AI187" i="4"/>
  <c r="AI188" i="4"/>
  <c r="AI189" i="4"/>
  <c r="AI190" i="4"/>
  <c r="AI17" i="4"/>
  <c r="B93" i="5" l="1"/>
  <c r="B98" i="5" s="1"/>
  <c r="B100" i="5" s="1"/>
  <c r="E10" i="5"/>
  <c r="C98" i="5"/>
  <c r="D18" i="5"/>
  <c r="D14" i="5"/>
  <c r="D80" i="5"/>
  <c r="D70" i="5"/>
  <c r="C14" i="5"/>
  <c r="C94" i="5" s="1"/>
  <c r="D60" i="5"/>
  <c r="D66" i="5"/>
  <c r="D24" i="5"/>
  <c r="D42" i="5"/>
  <c r="D30" i="5"/>
  <c r="D63" i="5"/>
  <c r="D61" i="5"/>
  <c r="D59" i="5"/>
  <c r="D62" i="5"/>
  <c r="D72" i="5"/>
  <c r="D38" i="5"/>
  <c r="D10" i="5"/>
  <c r="D7" i="5"/>
  <c r="D34" i="5"/>
  <c r="D25" i="5"/>
  <c r="D35" i="5"/>
  <c r="D27" i="5"/>
  <c r="C78" i="5"/>
  <c r="C71" i="5"/>
  <c r="C80" i="5"/>
  <c r="C70" i="5"/>
  <c r="C69" i="5"/>
  <c r="C83" i="5"/>
  <c r="C74" i="5"/>
  <c r="C76" i="5"/>
  <c r="C73" i="5"/>
  <c r="C72" i="5"/>
  <c r="E14" i="5" l="1"/>
  <c r="B94" i="5"/>
  <c r="D84" i="5"/>
  <c r="D67" i="5"/>
  <c r="C84" i="5"/>
  <c r="C97" i="5" s="1"/>
  <c r="C24" i="5"/>
  <c r="C10" i="5"/>
  <c r="C93" i="5" s="1"/>
  <c r="C7" i="5"/>
  <c r="C47" i="5"/>
  <c r="C27" i="5"/>
  <c r="AK149" i="4"/>
  <c r="AK94" i="4"/>
  <c r="AK170" i="4"/>
  <c r="AK105" i="4"/>
  <c r="AK124" i="4"/>
  <c r="AK61" i="4"/>
  <c r="AK54" i="4"/>
  <c r="AL48" i="4" s="1"/>
  <c r="AK40" i="4"/>
  <c r="AK35" i="4"/>
  <c r="AK101" i="4"/>
  <c r="AK130" i="4"/>
  <c r="AK20" i="4"/>
  <c r="E84" i="5" l="1"/>
  <c r="B97" i="5" s="1"/>
  <c r="E24" i="5"/>
  <c r="B96" i="5" s="1"/>
  <c r="C96" i="5"/>
  <c r="E7" i="5"/>
  <c r="B92" i="5" s="1"/>
  <c r="C92" i="5"/>
  <c r="D68" i="5"/>
  <c r="D85" i="5" s="1"/>
  <c r="C67" i="5"/>
  <c r="AL164" i="4"/>
  <c r="AK63" i="4"/>
  <c r="AK59" i="4"/>
  <c r="AK56" i="4"/>
  <c r="AK47" i="4"/>
  <c r="C68" i="5" l="1"/>
  <c r="C85" i="5" s="1"/>
  <c r="C87" i="5" s="1"/>
  <c r="C95" i="5"/>
  <c r="E67" i="5"/>
  <c r="AL57" i="4"/>
  <c r="AL60" i="4"/>
  <c r="AL55" i="4"/>
  <c r="AL32" i="4"/>
  <c r="E68" i="5" l="1"/>
  <c r="E85" i="5" s="1"/>
  <c r="B95" i="5"/>
  <c r="AL62" i="4"/>
  <c r="AK98" i="4"/>
  <c r="AK97" i="4"/>
  <c r="AL97" i="4" l="1"/>
  <c r="AK175" i="4"/>
  <c r="AL174" i="4" s="1"/>
  <c r="AK188" i="4"/>
  <c r="AK186" i="4"/>
  <c r="AK187" i="4"/>
  <c r="AK189" i="4"/>
  <c r="AL190" i="4"/>
  <c r="AL181" i="4"/>
  <c r="AK173" i="4"/>
  <c r="AL173" i="4" s="1"/>
  <c r="AL180" i="4"/>
  <c r="AL184" i="4"/>
  <c r="AL186" i="4" l="1"/>
  <c r="AL176" i="4"/>
  <c r="AL177" i="4"/>
  <c r="AL179" i="4"/>
  <c r="AL182" i="4"/>
  <c r="AL183" i="4"/>
  <c r="AL187" i="4"/>
  <c r="AL188" i="4"/>
  <c r="AK169" i="4" l="1"/>
  <c r="AL169" i="4" s="1"/>
  <c r="AL172" i="4"/>
  <c r="AL171" i="4"/>
  <c r="AL170" i="4"/>
  <c r="AK168" i="4"/>
  <c r="AL168" i="4" s="1"/>
  <c r="AL167" i="4" l="1"/>
  <c r="AK156" i="4"/>
  <c r="AL156" i="4" s="1"/>
  <c r="AK154" i="4"/>
  <c r="AL154" i="4" s="1"/>
  <c r="AK153" i="4"/>
  <c r="AL153" i="4" s="1"/>
  <c r="AK155" i="4"/>
  <c r="AL155" i="4" s="1"/>
  <c r="AL166" i="4"/>
  <c r="AL165" i="4"/>
  <c r="AL163" i="4"/>
  <c r="AL159" i="4"/>
  <c r="AL162" i="4"/>
  <c r="AL158" i="4"/>
  <c r="AL161" i="4"/>
  <c r="AL160" i="4"/>
  <c r="AL185" i="4"/>
  <c r="AL157" i="4"/>
  <c r="AL152" i="4"/>
  <c r="AL151" i="4"/>
  <c r="AL150" i="4"/>
  <c r="AL149" i="4"/>
  <c r="L149" i="4"/>
  <c r="AK148" i="4" l="1"/>
  <c r="AK147" i="4"/>
  <c r="AK146" i="4"/>
  <c r="AL146" i="4" s="1"/>
  <c r="AK145" i="4"/>
  <c r="AL145" i="4" s="1"/>
  <c r="AL143" i="4"/>
  <c r="AL147" i="4" l="1"/>
  <c r="AL142" i="4"/>
  <c r="AK137" i="4" l="1"/>
  <c r="AL137" i="4" s="1"/>
  <c r="AK136" i="4"/>
  <c r="AL136" i="4" s="1"/>
  <c r="AL138" i="4"/>
  <c r="AL139" i="4"/>
  <c r="AL132" i="4"/>
  <c r="AK131" i="4"/>
  <c r="AL126" i="4" s="1"/>
  <c r="AL124" i="4" l="1"/>
  <c r="AL125" i="4"/>
  <c r="AK123" i="4" l="1"/>
  <c r="AK122" i="4"/>
  <c r="AJ122" i="4"/>
  <c r="AK115" i="4" l="1"/>
  <c r="AK114" i="4"/>
  <c r="AJ113" i="4"/>
  <c r="AJ108" i="4"/>
  <c r="AL107" i="4" s="1"/>
  <c r="AL103" i="4"/>
  <c r="AJ101" i="4"/>
  <c r="AL110" i="4" l="1"/>
  <c r="AK96" i="4"/>
  <c r="AK95" i="4"/>
  <c r="AJ82" i="4"/>
  <c r="AL69" i="4"/>
  <c r="AL64" i="4"/>
  <c r="AL29" i="4"/>
  <c r="AK28" i="4"/>
  <c r="AK27" i="4"/>
  <c r="AJ27" i="4"/>
  <c r="AL87" i="4" l="1"/>
  <c r="AJ41" i="4"/>
  <c r="AL41" i="4" s="1"/>
  <c r="AJ117" i="4" l="1"/>
  <c r="AL116" i="4" s="1"/>
  <c r="AL141" i="4"/>
  <c r="AL140" i="4"/>
  <c r="AL84" i="4" l="1"/>
  <c r="AL135" i="4" l="1"/>
  <c r="AJ120" i="4"/>
  <c r="AL120" i="4" s="1"/>
  <c r="AJ99" i="4" l="1"/>
  <c r="AL99" i="4" s="1"/>
  <c r="AJ80" i="4" l="1"/>
  <c r="AL80" i="4" s="1"/>
  <c r="AJ75" i="4"/>
  <c r="AL74" i="4" s="1"/>
  <c r="AJ36" i="4"/>
  <c r="AL36" i="4" s="1"/>
  <c r="AJ17" i="4" l="1"/>
  <c r="AL189" i="4" l="1"/>
</calcChain>
</file>

<file path=xl/sharedStrings.xml><?xml version="1.0" encoding="utf-8"?>
<sst xmlns="http://schemas.openxmlformats.org/spreadsheetml/2006/main" count="16658" uniqueCount="717">
  <si>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</si>
  <si>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</si>
  <si>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</si>
  <si>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</si>
  <si>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</si>
  <si>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</si>
  <si>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</si>
  <si>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</si>
  <si>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</si>
  <si>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</si>
  <si>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</si>
  <si>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</si>
  <si>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</si>
  <si>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</si>
  <si>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</si>
  <si>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</si>
  <si>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</si>
  <si>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</si>
  <si>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</si>
  <si>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</si>
  <si>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</si>
  <si>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</si>
  <si>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</si>
  <si>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</si>
  <si>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</si>
  <si>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</si>
  <si>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</si>
  <si>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</si>
  <si>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</si>
  <si>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</si>
  <si>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</si>
  <si>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</si>
  <si>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</si>
  <si>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</si>
  <si>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</si>
  <si>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</si>
  <si>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</si>
  <si>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</si>
  <si>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</si>
  <si>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</si>
  <si>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</si>
  <si>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</si>
  <si>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</si>
  <si>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</si>
  <si>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</si>
  <si>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</si>
  <si>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</si>
  <si>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</si>
  <si>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</si>
  <si>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</si>
  <si>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</si>
  <si>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</si>
  <si>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</si>
  <si>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</si>
  <si>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</si>
  <si>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</si>
  <si>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</si>
  <si>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</si>
  <si>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</si>
  <si>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</si>
  <si>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</si>
  <si>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</si>
  <si>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</si>
  <si>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</si>
  <si>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</si>
  <si>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</si>
  <si>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</si>
  <si>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</si>
  <si>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</si>
  <si>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</si>
  <si>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</si>
  <si>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</si>
  <si>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</si>
  <si>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>Contrato e Termo Aditivo</t>
  </si>
  <si>
    <t>Especificação de obras e serviços de engenharia</t>
  </si>
  <si>
    <t>(at)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</si>
  <si>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</si>
  <si>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</si>
  <si>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</si>
  <si>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</si>
  <si>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</si>
  <si>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</si>
  <si>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</si>
  <si>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</si>
  <si>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</si>
  <si>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</si>
  <si>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</si>
  <si>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</si>
  <si>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</si>
  <si>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</si>
  <si>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</si>
  <si>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</si>
  <si>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</si>
  <si>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</si>
  <si>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</si>
  <si>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</si>
  <si>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</si>
  <si>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Sistema de Registro de Preços</t>
  </si>
  <si>
    <t>33.90.39.00</t>
  </si>
  <si>
    <t>Menor preço por item</t>
  </si>
  <si>
    <t>-</t>
  </si>
  <si>
    <t>1º Termo Aditivo</t>
  </si>
  <si>
    <t>11.140.110/0001-75</t>
  </si>
  <si>
    <t>COOPERATIVA DE PROPRIETÁRIOS DE VEÍCULOS - COOPERVEL</t>
  </si>
  <si>
    <t>13.052.004/0001-65</t>
  </si>
  <si>
    <t>Locação de veículo pick-up, tipo caminhoneta (com condutor/ motorista).</t>
  </si>
  <si>
    <t>038/2013</t>
  </si>
  <si>
    <t>Secretaria de Estado de Saúde - SESACRE</t>
  </si>
  <si>
    <t>2º Termo Aditivo</t>
  </si>
  <si>
    <t>3º Termo Aditivo</t>
  </si>
  <si>
    <t>4º Termo Aditivo</t>
  </si>
  <si>
    <t>Fonte 10</t>
  </si>
  <si>
    <t>Fonte 01 e Fonte 10</t>
  </si>
  <si>
    <t>Locação de um galpão para acomodação do almoxarifado de engenharia da RBTRANS</t>
  </si>
  <si>
    <t>COMAUTO COMERCIAL DE AUTOMÓVEIS LTDA</t>
  </si>
  <si>
    <t>04.116.398/0001-87</t>
  </si>
  <si>
    <t>Termo Aditivo de Valor</t>
  </si>
  <si>
    <t xml:space="preserve">Fonte 01, Fonte 07  e Fonte 10 </t>
  </si>
  <si>
    <t>33.90.30.00</t>
  </si>
  <si>
    <t>(t)</t>
  </si>
  <si>
    <t>(u )</t>
  </si>
  <si>
    <t>Nº do Termo</t>
  </si>
  <si>
    <t>(ad)</t>
  </si>
  <si>
    <t xml:space="preserve">(ae) </t>
  </si>
  <si>
    <t>Data da concessão do reajuste</t>
  </si>
  <si>
    <t>% de reajuste</t>
  </si>
  <si>
    <t>Valor do reajuste</t>
  </si>
  <si>
    <t>(ag)</t>
  </si>
  <si>
    <t>(ah)</t>
  </si>
  <si>
    <t>(ai) = (k) - (ae) + (ad) + (ah)</t>
  </si>
  <si>
    <t xml:space="preserve">(ak) </t>
  </si>
  <si>
    <t>(al) = (aj) + (ak)</t>
  </si>
  <si>
    <t>(aw)</t>
  </si>
  <si>
    <t>(bf)</t>
  </si>
  <si>
    <t>(bg)</t>
  </si>
  <si>
    <t>(bh)</t>
  </si>
  <si>
    <t>Pregão SRP Nº 721/2016 CPL 01</t>
  </si>
  <si>
    <t>085/2017</t>
  </si>
  <si>
    <t>Pregão SRP Nº 069/2017</t>
  </si>
  <si>
    <t>023/2018</t>
  </si>
  <si>
    <t>A. S. LIMA - ME</t>
  </si>
  <si>
    <t>04.035.754/0001-38</t>
  </si>
  <si>
    <t>Prorrogação de prazo até 31 de dezembro de 2019</t>
  </si>
  <si>
    <t>12.457</t>
  </si>
  <si>
    <t>001/2019</t>
  </si>
  <si>
    <t>Prorrogar o prazo até 31 de dezembro de 2019</t>
  </si>
  <si>
    <t>007/2019</t>
  </si>
  <si>
    <t>009/2019</t>
  </si>
  <si>
    <t>Serviço de implantação e operacionalização de sistema informatizado de abastecimento e administração de despesas de combustível.</t>
  </si>
  <si>
    <t>LINK CARD ADMINISTRADORA DE BENEFÍCIOS EIRELI</t>
  </si>
  <si>
    <t>12.039.966/0001-11</t>
  </si>
  <si>
    <t>Sistema de Registro de Preços - Adesão</t>
  </si>
  <si>
    <t>Fonte 07</t>
  </si>
  <si>
    <t>Pregão SRP Nº 002/2017 CEL/PMRB</t>
  </si>
  <si>
    <t>087/2017</t>
  </si>
  <si>
    <t>LOACRE - LOC. E COM. DE MÁQ. E EQUIP.</t>
  </si>
  <si>
    <t>03.520.514/0001-66</t>
  </si>
  <si>
    <t>Prestação de serviços de transporte automotivo (c/ e s/ condutor)</t>
  </si>
  <si>
    <t>300/2017</t>
  </si>
  <si>
    <t>025/2017</t>
  </si>
  <si>
    <t>Prorrogar o prazo até 15 de fevereiro de 2019</t>
  </si>
  <si>
    <t>Pregão SRP Nº 053/2017   CPL 01</t>
  </si>
  <si>
    <t>025/2018</t>
  </si>
  <si>
    <t>DERACRE</t>
  </si>
  <si>
    <t>016/2017</t>
  </si>
  <si>
    <t>33.90.39.00    33.90.30.00</t>
  </si>
  <si>
    <t>030/2019</t>
  </si>
  <si>
    <t>080/2019</t>
  </si>
  <si>
    <t>Fonte 07 e Fonte 10</t>
  </si>
  <si>
    <t>Pregão SRP nº 427/2018 CPL 04</t>
  </si>
  <si>
    <t>12.521</t>
  </si>
  <si>
    <t xml:space="preserve">SECRETARIA DE ESTADO  DA EDUCAÇÃO, CULTURA E ESPORTES </t>
  </si>
  <si>
    <t>Contratação de empresa para prestação de serviços de limpeza de prédios, mobiliários e equipamentos</t>
  </si>
  <si>
    <t>TEC NEWS EIRELI</t>
  </si>
  <si>
    <t>05.608.779/0001-46</t>
  </si>
  <si>
    <t>Pregão SRP Nº 050/2019   CEL/PMRB</t>
  </si>
  <si>
    <t>Manutenção preventiva e corretiva com fornecimento de peças</t>
  </si>
  <si>
    <t>22.391.531/0001-95</t>
  </si>
  <si>
    <t>33.90.39.00      33.90.30.00</t>
  </si>
  <si>
    <t>Parecer PROJU Nº 001/2019</t>
  </si>
  <si>
    <t>Inexigibilidade de licitação</t>
  </si>
  <si>
    <t>Contratação da Empresa Brasileira de Correios e Telegráfos - CORREIOS</t>
  </si>
  <si>
    <t>9912462363</t>
  </si>
  <si>
    <t>EMPRESA BRASILEIRA DE CORREIOS E TELEGRÁFOS - CORREIOS</t>
  </si>
  <si>
    <t>34.028.316/7709-95</t>
  </si>
  <si>
    <t>12.570</t>
  </si>
  <si>
    <t>Artigo 25 e inciso VIII do art. 24 da Lei de Licitações nº 8.666/93</t>
  </si>
  <si>
    <t>Serviços de impressão</t>
  </si>
  <si>
    <t>SERMATEC COM. E SERVIÇOS IMP. E EXP. LTDA</t>
  </si>
  <si>
    <t>04.439.665/0001-57</t>
  </si>
  <si>
    <t>12.711</t>
  </si>
  <si>
    <t>Prorrogação de prazo até 31 de dezembro de 2020</t>
  </si>
  <si>
    <t>Pregão SRP Nº 130/2019 CEL/PMRB</t>
  </si>
  <si>
    <t>Contratação dos serviços de transportes, caminhão carga seca, como motorista.</t>
  </si>
  <si>
    <t>R. J. ANDRADE TRANSPORTES E TERRAPLANAGEM</t>
  </si>
  <si>
    <t>22.901.124/0001-80</t>
  </si>
  <si>
    <t>002/2020</t>
  </si>
  <si>
    <t>Pregão SRP Nº 141/2019 CPL - PMRB</t>
  </si>
  <si>
    <t>Contratação de serviço de mensageria através da utilização de motocicleta</t>
  </si>
  <si>
    <t>055/2020</t>
  </si>
  <si>
    <t>F. M. TERCEIRIZAÇÃO LTDA</t>
  </si>
  <si>
    <t>20.345.453/0001-67</t>
  </si>
  <si>
    <t>Pregão SRP Nº 110/2019 CEL/PMRB</t>
  </si>
  <si>
    <t>Contratação de empresa para prestação de serviços de terceirizados para apoio técnico e atividades auxiliares</t>
  </si>
  <si>
    <t>062/2020</t>
  </si>
  <si>
    <t>33.90.37.00</t>
  </si>
  <si>
    <t>071/2020</t>
  </si>
  <si>
    <t>066/2020</t>
  </si>
  <si>
    <t>012/2020</t>
  </si>
  <si>
    <t>Prestação de serviço de manutenção preventiva e corretiva de veículo tipo motocicleta</t>
  </si>
  <si>
    <t>Prorogar o prazo até 30 de junho de 2020</t>
  </si>
  <si>
    <t>Prorrogar o prazo até 31 de dezembro de 2020</t>
  </si>
  <si>
    <t>4,844256%</t>
  </si>
  <si>
    <t>Termo Aditivo de Repactuação</t>
  </si>
  <si>
    <t>16,9247458%</t>
  </si>
  <si>
    <t>12.486</t>
  </si>
  <si>
    <t>Prefeitura Municipal de Rio Branco</t>
  </si>
  <si>
    <t>Prorrogar o prazo até 02 de março de 2021</t>
  </si>
  <si>
    <t>Pregão SRP Nº 082/2019 CEL/PMRB</t>
  </si>
  <si>
    <t>054/2019</t>
  </si>
  <si>
    <t>Prorrogar o prazo até 24 de setembro de 2021</t>
  </si>
  <si>
    <t>Locação de veículo de apoio, tipo passeio, c/ condutor</t>
  </si>
  <si>
    <t>Prestação de serviços de transporte automotivo c/ e s/ condutor</t>
  </si>
  <si>
    <t>Prestação de serviços de transporte automotivo c/ condutor</t>
  </si>
  <si>
    <t>Prorrogar o prazo até 16 de fevereiro de 2020</t>
  </si>
  <si>
    <t>Prorrogar o prazo até 17 de fevereiro de 2021</t>
  </si>
  <si>
    <t>081/2019</t>
  </si>
  <si>
    <t>MGU ELEVADORES LTDA</t>
  </si>
  <si>
    <t>Pregão SRP Nº 143/2019 CEL/PMRB</t>
  </si>
  <si>
    <t>Locação com manutenção preventiva e corretiva de bebedouros industriais</t>
  </si>
  <si>
    <t xml:space="preserve">ACQUALIMP PRODUTOS QUÍMICOS LTDA - ME </t>
  </si>
  <si>
    <t>34.704.593/0001-99</t>
  </si>
  <si>
    <t>Parecer Jurídico Nº 037/2020</t>
  </si>
  <si>
    <t>058/2020</t>
  </si>
  <si>
    <t>Prorrogar o prazo até 31/12/2020</t>
  </si>
  <si>
    <t>Pregão SRP Nº 117/2019 CEL/PMRB</t>
  </si>
  <si>
    <t xml:space="preserve">Cotratação de empresa especializada no serviço de rastreamento e monitoramento de veículos via satélite, compreendendo a instalação em comodata, de módulos rastreadores </t>
  </si>
  <si>
    <t>054/2020</t>
  </si>
  <si>
    <t>ECS - EMPRESA DE COMUNICAÇÃO E SEGURANÇA LTDA - EPP</t>
  </si>
  <si>
    <t>00.405.867/0001-27</t>
  </si>
  <si>
    <t xml:space="preserve">Menor preço </t>
  </si>
  <si>
    <t>Prorrogar o prazo até 30 de abril de 2021</t>
  </si>
  <si>
    <t>Prorrogar o prazo até 31 de maio de 2021</t>
  </si>
  <si>
    <t>Prorrogar o prazo até 30/06/2021</t>
  </si>
  <si>
    <t>003/2021</t>
  </si>
  <si>
    <t>Pregão SRP Nº 091/2019 CPL/PMRB</t>
  </si>
  <si>
    <t>Locação de envelopadora</t>
  </si>
  <si>
    <t>071/2019</t>
  </si>
  <si>
    <t>DUX COMÉRCIO, REPRESENTAÇÕES, IMPORTAÇÃO E EXPORTAÇÃO LTDA</t>
  </si>
  <si>
    <t>05.502.105/0001-62</t>
  </si>
  <si>
    <t>Prorrogar o prazo até 20/11/2021</t>
  </si>
  <si>
    <t>Prorrogar o prazo até 31/12/2021</t>
  </si>
  <si>
    <t>12/213</t>
  </si>
  <si>
    <t>Pregão SRP Nº 170/2018 - CPL 02</t>
  </si>
  <si>
    <t>Locação de equipamentos de informática e mobiliário</t>
  </si>
  <si>
    <t>073/2020</t>
  </si>
  <si>
    <t>07.471.301/0001-42</t>
  </si>
  <si>
    <t>C.COM INFORMÁTICA,IMPORTAÇÃO, EXPORTÇÃO COM. E INDÚSTRIA</t>
  </si>
  <si>
    <t>Menor preço    por item</t>
  </si>
  <si>
    <t>MS SERVIÇOS COMÉRCIO E REPRESENTAÇÕES EIRELI</t>
  </si>
  <si>
    <t>22.172.177/0001-08</t>
  </si>
  <si>
    <t>099/2020</t>
  </si>
  <si>
    <t>Prorrogar o prazo até 30 de junho de 2021</t>
  </si>
  <si>
    <t>Prorrogar o prazo até 01 de julho de 2022</t>
  </si>
  <si>
    <t>Prorrogar o prazo até 02 de março de 2022</t>
  </si>
  <si>
    <t xml:space="preserve">Menor preço por item </t>
  </si>
  <si>
    <t>44.90.52.00</t>
  </si>
  <si>
    <t>Pregão SRP Nº 006/2018    CEL/PMRB</t>
  </si>
  <si>
    <t>Pregão SRP Nº 031/2020 CEL/PMRB</t>
  </si>
  <si>
    <t>Aquisição de material de expediente para atender as necessidades da RBTRANS</t>
  </si>
  <si>
    <t>5º Termo Aditivo</t>
  </si>
  <si>
    <t>Termo Aditivo de Prazo</t>
  </si>
  <si>
    <t>6º Termo Aditivo</t>
  </si>
  <si>
    <t>Prorrogar o prazo até 31/01/2022</t>
  </si>
  <si>
    <t>12.961</t>
  </si>
  <si>
    <t>12.953</t>
  </si>
  <si>
    <t>Prorrogar o prazo até 31 de março de 2021</t>
  </si>
  <si>
    <t>13.033</t>
  </si>
  <si>
    <t>Prorrogar o prazo até 31 de dezembro de 2021</t>
  </si>
  <si>
    <t>13.073</t>
  </si>
  <si>
    <t>13.012</t>
  </si>
  <si>
    <t>13.071</t>
  </si>
  <si>
    <t>095/2020</t>
  </si>
  <si>
    <t>Prorrogar o prazo até 08 de janeiro de 2022</t>
  </si>
  <si>
    <t>13.069</t>
  </si>
  <si>
    <t>21/06/2021</t>
  </si>
  <si>
    <t>Prorrogação de prazo até 31 de dezembro de 2021</t>
  </si>
  <si>
    <t>12.942</t>
  </si>
  <si>
    <t>2° Termo Aditivo</t>
  </si>
  <si>
    <t>12.941</t>
  </si>
  <si>
    <t>Termo aditivo de prazo</t>
  </si>
  <si>
    <t>13.133</t>
  </si>
  <si>
    <t>13.185</t>
  </si>
  <si>
    <t>Prorrogar o prazo até 01/10/2022</t>
  </si>
  <si>
    <t>Prorrogar o prazo até 20/11/2022</t>
  </si>
  <si>
    <t>ECO MOURA</t>
  </si>
  <si>
    <t>28.572.074/0001-11</t>
  </si>
  <si>
    <t>Prorrogar o prazo até 14 de outubro de 2022</t>
  </si>
  <si>
    <t>09.179.593/0001-70</t>
  </si>
  <si>
    <t>NORTE XPRESS TRANSPORTES E SERVIÇOS LTDA</t>
  </si>
  <si>
    <t>Prorrogar o prazo até 02 de julho de 2022</t>
  </si>
  <si>
    <t>13.153</t>
  </si>
  <si>
    <t>Prorrogar o prazo até 02 de dezembro de 2022</t>
  </si>
  <si>
    <t>004/2021</t>
  </si>
  <si>
    <t>Acréscimo de um veículo</t>
  </si>
  <si>
    <t>Prorrogar o prazo até 17 de fevereiro de 2022</t>
  </si>
  <si>
    <t>Parecer PROJU Nº 062/2020</t>
  </si>
  <si>
    <t>Menor preço</t>
  </si>
  <si>
    <t>Contratação de empresa especializada em tecnologia da informação para processamento e gerenciamento de autos de infração</t>
  </si>
  <si>
    <t>SERVIÇO FEDERAL DE PROCESSAMENTO DE DADOS - SERPRO</t>
  </si>
  <si>
    <t>33.683.111/0002-80</t>
  </si>
  <si>
    <t>Pregão SRP Nº 015/2021 CEL/PMRB</t>
  </si>
  <si>
    <t>Contratação de empresa em serviços contínuos de lavagem, lubrificação e higienização de veículos</t>
  </si>
  <si>
    <t>600/2021</t>
  </si>
  <si>
    <t>SANCAR COMERCIO E SERVIÇOS EIRELI</t>
  </si>
  <si>
    <t>08.805.247/0001-97</t>
  </si>
  <si>
    <t>RESOLUÇÃO Nº 087, DE 28 DE NOVEMBRO DE 2013 - TRIBUNAL DE CONTAS DO ESTADO DO ACRE</t>
  </si>
  <si>
    <t>009/2022</t>
  </si>
  <si>
    <t>Executado até o exercício de 2021</t>
  </si>
  <si>
    <t xml:space="preserve"> Executado no Exercício  de 2022</t>
  </si>
  <si>
    <t>023/2022</t>
  </si>
  <si>
    <t>Acréscimo de 25% do valor do contrato</t>
  </si>
  <si>
    <t>3°Termo Aditivo</t>
  </si>
  <si>
    <t>Prorrogar o prazo até 30/09/2023</t>
  </si>
  <si>
    <t>032/2022</t>
  </si>
  <si>
    <t>019/2022</t>
  </si>
  <si>
    <t>Prorrogar o prazo até 25 de setembro de 2022</t>
  </si>
  <si>
    <t>Prorrogar o prazo até 25 de setembro de 2023</t>
  </si>
  <si>
    <t>071/2022</t>
  </si>
  <si>
    <t>001/2022</t>
  </si>
  <si>
    <t>028/2022</t>
  </si>
  <si>
    <t>13.312</t>
  </si>
  <si>
    <t>20/06/2022</t>
  </si>
  <si>
    <t>Prorrogar a prazo até 01 de julho de 2023</t>
  </si>
  <si>
    <t>037/2022</t>
  </si>
  <si>
    <t>Prorrogar o prazo até 02 de março de de 2023</t>
  </si>
  <si>
    <t>Prorrogar o prazo até 31 de dezembro 2020</t>
  </si>
  <si>
    <t>017/2022</t>
  </si>
  <si>
    <t>Prorrogar o prazo até 31 de dezembro de 2022</t>
  </si>
  <si>
    <t>011/2022</t>
  </si>
  <si>
    <t>Fonte 01</t>
  </si>
  <si>
    <t>7º Termo Aditivo</t>
  </si>
  <si>
    <t>Prorrogar o prazo até 30 de junho de 2022</t>
  </si>
  <si>
    <t xml:space="preserve">8º Termo Aditivo </t>
  </si>
  <si>
    <t>9º Termo Aditivo</t>
  </si>
  <si>
    <t>6,391837%</t>
  </si>
  <si>
    <t>13.057</t>
  </si>
  <si>
    <t>Prorrogar o prazo até 01 de novembro de 2021</t>
  </si>
  <si>
    <t>Prorrogar o prazo até 30/04/2022</t>
  </si>
  <si>
    <t>13.275</t>
  </si>
  <si>
    <t>008/2022</t>
  </si>
  <si>
    <t>029/2022</t>
  </si>
  <si>
    <t>13.195</t>
  </si>
  <si>
    <t>010/2022</t>
  </si>
  <si>
    <t>Prorrogar o prazo até 31 de dezembro 2022</t>
  </si>
  <si>
    <t>052/2022</t>
  </si>
  <si>
    <t>Prorrogar o prazo até 17 de fevereiro de 2023</t>
  </si>
  <si>
    <t>020/2022</t>
  </si>
  <si>
    <t>Prorrogar o prazo até 23 de junho 2022</t>
  </si>
  <si>
    <t>Prorrogar o prazo até 23 de junho de 2023</t>
  </si>
  <si>
    <t>006/2022</t>
  </si>
  <si>
    <t>13.194</t>
  </si>
  <si>
    <t>099/2022</t>
  </si>
  <si>
    <t>003/2022</t>
  </si>
  <si>
    <t>004/2022</t>
  </si>
  <si>
    <t>Prorrogar o prazo até 30/06/2022</t>
  </si>
  <si>
    <t>046/2022</t>
  </si>
  <si>
    <t>043/2022</t>
  </si>
  <si>
    <t>Prorrogar o prazo até 20 de novembro de 2023</t>
  </si>
  <si>
    <t>002/2022</t>
  </si>
  <si>
    <t>026/2022</t>
  </si>
  <si>
    <t>1° Termo Aditivo</t>
  </si>
  <si>
    <t>Termo aditivo de quantidade e e valor</t>
  </si>
  <si>
    <t>021/2022</t>
  </si>
  <si>
    <t>038/2020</t>
  </si>
  <si>
    <t>AZ COMÉRCIO, SERVIÇOS E REPRESENTAÇÕES E IMP E EXP. LTDA</t>
  </si>
  <si>
    <t>08.078.762/0001-12</t>
  </si>
  <si>
    <t>12.932</t>
  </si>
  <si>
    <t>054/2022</t>
  </si>
  <si>
    <t xml:space="preserve">Pregão SRP Nº 002/2022 CPL /PMRB </t>
  </si>
  <si>
    <t>Aquisição de material ( Material para manutenção de bens imóveis, hidráulico, elétrico, equipamentos, de proteção e segurança, material básico de construção, ferramentas etc.)</t>
  </si>
  <si>
    <t>1072/2022</t>
  </si>
  <si>
    <t>093/2022</t>
  </si>
  <si>
    <t>007/2022</t>
  </si>
  <si>
    <t>13.314</t>
  </si>
  <si>
    <t>030/2022</t>
  </si>
  <si>
    <t>018/2022</t>
  </si>
  <si>
    <t>Prorrogar o prazo até o dia 31 de janeiro de 2023</t>
  </si>
  <si>
    <t>13.216</t>
  </si>
  <si>
    <t>13.316</t>
  </si>
  <si>
    <t>050/2022</t>
  </si>
  <si>
    <t>13.225</t>
  </si>
  <si>
    <t>Prorrogar o prazo até 24 de janeiro de 2023</t>
  </si>
  <si>
    <t>005/2022</t>
  </si>
  <si>
    <t>Prorrogar o prazo até o dia 31 de dezembro de 2022</t>
  </si>
  <si>
    <t>13.429</t>
  </si>
  <si>
    <t>Termo aditivo de valor</t>
  </si>
  <si>
    <t>13.317</t>
  </si>
  <si>
    <t>AUTO POSTO CORRENTÃO</t>
  </si>
  <si>
    <t>DALCAR</t>
  </si>
  <si>
    <t>CHEVROMAIS</t>
  </si>
  <si>
    <t>AUTOMECÂNICA METAL DIESEL</t>
  </si>
  <si>
    <t>031/2022</t>
  </si>
  <si>
    <t>Aquisição de material de consumo - água mineral sem gás</t>
  </si>
  <si>
    <t>964/2021</t>
  </si>
  <si>
    <t>AUGUSTO S. DE ARUJO - EIRELI</t>
  </si>
  <si>
    <t>05.511.061/0001-37</t>
  </si>
  <si>
    <t>Prorrogar o prazo até 29 de novembro de 2022</t>
  </si>
  <si>
    <t>045/2022</t>
  </si>
  <si>
    <t>Aquisição de material de consumo - Gás liquefeito, café, açucar e copo descartável 180 ml</t>
  </si>
  <si>
    <t>1798/2022</t>
  </si>
  <si>
    <t>068/2022</t>
  </si>
  <si>
    <t>Aquisição de material de consumo (combustível)</t>
  </si>
  <si>
    <t>1099/2022</t>
  </si>
  <si>
    <t>06.189.982/0001-98</t>
  </si>
  <si>
    <t>G.S SILVEIRA - ME</t>
  </si>
  <si>
    <t>84.313.923/0001-93</t>
  </si>
  <si>
    <t>083/2022</t>
  </si>
  <si>
    <t>059/2022</t>
  </si>
  <si>
    <t>1070/2022</t>
  </si>
  <si>
    <t>CIPRIANI &amp; CIPRIANI LTDA</t>
  </si>
  <si>
    <t>01.805.545/0001-38</t>
  </si>
  <si>
    <t>040/2022</t>
  </si>
  <si>
    <t>042/2022</t>
  </si>
  <si>
    <t>Aquisição para fornecimento de materiais para sinalização viária.</t>
  </si>
  <si>
    <t>09.017.325./0001-51</t>
  </si>
  <si>
    <t>10//01/2023</t>
  </si>
  <si>
    <t>091/2022</t>
  </si>
  <si>
    <t xml:space="preserve">Contratação patra fornecimento de material para sinalização vertical e semafórica (Postes) </t>
  </si>
  <si>
    <t>1488/2022</t>
  </si>
  <si>
    <t>DISTRIBUIDORA FXO EIRELI</t>
  </si>
  <si>
    <t>30.149.559/0001-49</t>
  </si>
  <si>
    <t>Fonte 110</t>
  </si>
  <si>
    <t>013/2022</t>
  </si>
  <si>
    <t>Parecer PROJU Nº 012/2022</t>
  </si>
  <si>
    <t>Locação de imóvel tipo galpão, com escritório, 03 banheiros e estacionamento</t>
  </si>
  <si>
    <t>1179/2022</t>
  </si>
  <si>
    <t>IF LOCAÇÕES DE IMÓVEIS EIRELI</t>
  </si>
  <si>
    <t>34.625.024/0001-58</t>
  </si>
  <si>
    <t>127/2022</t>
  </si>
  <si>
    <t>Aquisição de materiais, ferramentas e equipamentos de informática</t>
  </si>
  <si>
    <t>1612/2022</t>
  </si>
  <si>
    <t>134/2022</t>
  </si>
  <si>
    <t>Aquisição de materiais elétricos, ferramentas e equipamentos</t>
  </si>
  <si>
    <t>1560/2022</t>
  </si>
  <si>
    <t>1486/2022</t>
  </si>
  <si>
    <t>088/2022</t>
  </si>
  <si>
    <t>Contratação para fornecimento de placas de sinalização viária, para uso nos serviços de sinalização vertical</t>
  </si>
  <si>
    <t>Contratação de empresa de engenharia, para sob demanda, prestar serviços comuns de manutenção predial preventiva e corretiva, com fornecimento de materiial, equipamentos e mão de obras.</t>
  </si>
  <si>
    <t>025/2022</t>
  </si>
  <si>
    <t>Parecer jurídico Nº 008/2022</t>
  </si>
  <si>
    <t>1085/2022</t>
  </si>
  <si>
    <t>Aquisição de material de consumo, gêneros alimentícios - café torrado e moído</t>
  </si>
  <si>
    <t>045/222</t>
  </si>
  <si>
    <t>Aquisição de material de consumo - Botija de gás, (recarga e botjija completa</t>
  </si>
  <si>
    <t>128/02022</t>
  </si>
  <si>
    <t>1613/2022</t>
  </si>
  <si>
    <t>LEGALMART LTDA</t>
  </si>
  <si>
    <t>07.204.141/0001-75</t>
  </si>
  <si>
    <t>1143/2022</t>
  </si>
  <si>
    <t>069/2022</t>
  </si>
  <si>
    <t>Pregão SRP Nº 041/2022 CEL/PMRB</t>
  </si>
  <si>
    <t>079/2022</t>
  </si>
  <si>
    <t>Pregão SRP Nº 004/2021 CPL/PMRB</t>
  </si>
  <si>
    <t>Contratação para fornecimento e prestação de diversos materiais gráficos, tais como cópias de chaves, carmbos, autos de infração, cartões, taxa de embarque blocos</t>
  </si>
  <si>
    <t>Aquisição de 01 (um) caminhão com plataforma pantográfica para utilização na sinalização semafórica viária</t>
  </si>
  <si>
    <t>1188/2022</t>
  </si>
  <si>
    <t>GIORDANI VEÍCULOS LTDA</t>
  </si>
  <si>
    <t>31.306.601/0001-50</t>
  </si>
  <si>
    <t>081/2022</t>
  </si>
  <si>
    <t>Pregão SRP Nº 009/2022 CPL /PMRB</t>
  </si>
  <si>
    <t>Aquisição de material permanente - mobliário e eletrodoméstico</t>
  </si>
  <si>
    <t>1212/2022</t>
  </si>
  <si>
    <t>PLP SOLUÇÕES E COMÉRCIO EIRELI</t>
  </si>
  <si>
    <t>36.073.412/0001-07</t>
  </si>
  <si>
    <t>1214/2022</t>
  </si>
  <si>
    <t>22.173.882/0001-20</t>
  </si>
  <si>
    <t>AC EMPREENDIMENTOS E NEGÓCIOS LTDA</t>
  </si>
  <si>
    <t>Pregão SRP Nº 009/2022 CPL/ PMRB</t>
  </si>
  <si>
    <t>082/2022</t>
  </si>
  <si>
    <t>31.974.770/0001-69</t>
  </si>
  <si>
    <t>1213/2022</t>
  </si>
  <si>
    <t>Aquisição de empresa para fornecimento de materiais para sinalização viária</t>
  </si>
  <si>
    <t>Pregão SRP Nº 078/2021 CLP/PMRB</t>
  </si>
  <si>
    <t>041/2022</t>
  </si>
  <si>
    <t>047/2022</t>
  </si>
  <si>
    <t>Aquisição de material de consumo - Botija de gás, (recarga e botjija completa), café torradoe moído, açucar , e copo descartável 180 ml</t>
  </si>
  <si>
    <t>044/2022</t>
  </si>
  <si>
    <t>F. F MEDEIROS</t>
  </si>
  <si>
    <t>09.638.709/0001-91</t>
  </si>
  <si>
    <t>SEQ.</t>
  </si>
  <si>
    <t>Prorrogação de prazo até 31 de dezembro de 2022</t>
  </si>
  <si>
    <t>Prorrogar o prazo até 14 de outubro de 2023</t>
  </si>
  <si>
    <t>Prorrogar o prazo até 31/12/2022</t>
  </si>
  <si>
    <t>957/2021</t>
  </si>
  <si>
    <t>022/2022</t>
  </si>
  <si>
    <t>Pregão SRP Nº 032/2021   CEL/PMRB</t>
  </si>
  <si>
    <t>Aquisição de material de consumo - água mineral, gelo em barra, GLP, café e açúcar.</t>
  </si>
  <si>
    <t>Prorrogar o prazo até 09 de janeiro de 2023</t>
  </si>
  <si>
    <t>G.R. DA ROSA</t>
  </si>
  <si>
    <t>1750/2022</t>
  </si>
  <si>
    <t>090/2022</t>
  </si>
  <si>
    <t>1207/2022</t>
  </si>
  <si>
    <t>1460/2022</t>
  </si>
  <si>
    <t>13.378</t>
  </si>
  <si>
    <t>052/2021</t>
  </si>
  <si>
    <t>EMURB</t>
  </si>
  <si>
    <t>089/2022</t>
  </si>
  <si>
    <t>Contratação de empresa especializada na prestação de serviços de manutenção preventiva e corretiva de veículos</t>
  </si>
  <si>
    <t>1236/2022</t>
  </si>
  <si>
    <t>19.534.034/0001-94</t>
  </si>
  <si>
    <t>1234/2022</t>
  </si>
  <si>
    <t>19.064790/0001-05</t>
  </si>
  <si>
    <t xml:space="preserve"> M.G.M. CARVALHO (CONFORT MÓVEIS EIRELI)</t>
  </si>
  <si>
    <t>JR DISTRIBUIDORA (MOTA &amp; LIMA)</t>
  </si>
  <si>
    <t>33.412.571/0001-92</t>
  </si>
  <si>
    <t>087/2022</t>
  </si>
  <si>
    <t>Aquisição de material para sinalização vertical e semafórica</t>
  </si>
  <si>
    <t>1485/2022</t>
  </si>
  <si>
    <t>10/2021</t>
  </si>
  <si>
    <t>DETRAN/AC</t>
  </si>
  <si>
    <t>13.060</t>
  </si>
  <si>
    <t>158/2022</t>
  </si>
  <si>
    <t>16/2022</t>
  </si>
  <si>
    <t>13.206</t>
  </si>
  <si>
    <t>Aquisição de material para sinalização viária</t>
  </si>
  <si>
    <t>MM2 SINALIZAÇÃO E TINTAS EIRELI</t>
  </si>
  <si>
    <t>04.996.705/0001-61</t>
  </si>
  <si>
    <t xml:space="preserve">                         </t>
  </si>
  <si>
    <t>055/2022</t>
  </si>
  <si>
    <t>1073/2022</t>
  </si>
  <si>
    <t>V. E K. PALOMBO IMPORTAÇÃO E EXPORTAÇÃO LTDA</t>
  </si>
  <si>
    <t>16.807.046/0001-57</t>
  </si>
  <si>
    <t>Pregão SRP Nº 069/2020 CEL PMRB</t>
  </si>
  <si>
    <t>Aquisição de equipamento e material semafórico</t>
  </si>
  <si>
    <t>TERRA SINALIZAÇÃO VIÁRIA EIRELI - EPP</t>
  </si>
  <si>
    <t>11.716.447/0001-88</t>
  </si>
  <si>
    <t>Fonte  10</t>
  </si>
  <si>
    <t>077/2022</t>
  </si>
  <si>
    <t>1046/2022</t>
  </si>
  <si>
    <t>05.111.060/0001-03</t>
  </si>
  <si>
    <t>129/2022</t>
  </si>
  <si>
    <t>1611/2022</t>
  </si>
  <si>
    <t>GASKAM COMÉRCIO E CONSTRUÇÃO CIVIL EIRELI</t>
  </si>
  <si>
    <t>32.519.346/0001-97</t>
  </si>
  <si>
    <t>080/2022</t>
  </si>
  <si>
    <t>Parecer jurídico Nº 025/2022</t>
  </si>
  <si>
    <t>Prestação de serviço de assessoramento e elaboração de estudos técnicos e jurídicos</t>
  </si>
  <si>
    <t>1238/2022</t>
  </si>
  <si>
    <t>EGL ENGENHARIA LTDA</t>
  </si>
  <si>
    <t>05.275.061/0001-85</t>
  </si>
  <si>
    <t>1365/2022</t>
  </si>
  <si>
    <t>076/2022</t>
  </si>
  <si>
    <t xml:space="preserve">SSAT SINALIZAÇÃO E ADESIVOS EIRELI </t>
  </si>
  <si>
    <t>130/2022</t>
  </si>
  <si>
    <t>Contratação para fornecimento de água potável atra´ves de carros - pipas, para abastecimento de cisternas e caixas d'água dos locais sob responsabilidade da RBTRANS</t>
  </si>
  <si>
    <t>1558/2022</t>
  </si>
  <si>
    <t>ACRETEC</t>
  </si>
  <si>
    <t>04.475.329/0001-60</t>
  </si>
  <si>
    <t>074/2022</t>
  </si>
  <si>
    <t>Perecer  PROJU  Nº 021/2022</t>
  </si>
  <si>
    <t>Contratação de empresa especializadas na prestação de serviços de auditoria no sindicato das empresas de Transporte Coletivo do Estado do Acre - SINDICOL, e SITURB</t>
  </si>
  <si>
    <t>1196/2022</t>
  </si>
  <si>
    <t>ÉDIPO SENNA AZARO LTDA</t>
  </si>
  <si>
    <t>37.818.541/0001-31</t>
  </si>
  <si>
    <t>Aquisição de Material de consumo - Cartões em PVC  e fitas para impressão automática</t>
  </si>
  <si>
    <t>Contratação de empresa especializada para o fornecimento e prestação de serviço de diversos materiais gráficos, tais como cópias de chaves, carimbos, autos de infração, cartões, taxas de embarques e blocos para atender as demandas da Rbtrans</t>
  </si>
  <si>
    <t>Menor Preço</t>
  </si>
  <si>
    <t>133/2022</t>
  </si>
  <si>
    <t>Contratação de empresa para aquisição de materiais elétricos, ferramentas e equipamentos a serem utilizados pela Engenharia de Trânsito , atendendo as necesssidades da Superintendência Municipal de Transporte e Trânsito.</t>
  </si>
  <si>
    <t>1559/2022</t>
  </si>
  <si>
    <t>J.M ARAUJO CONSTRUTORA LTDA</t>
  </si>
  <si>
    <t>28.436.059/0001-46</t>
  </si>
  <si>
    <t>176/2022</t>
  </si>
  <si>
    <t>Pregão SRP Nº 062/2022 CPL/ PMRB</t>
  </si>
  <si>
    <t>Aquisição de materiais de consumo - Material de expediente, para atender as necessidades da Superintendência Municipal de Transporte e Trânsito</t>
  </si>
  <si>
    <t>2226/2022</t>
  </si>
  <si>
    <t>RICHARD S MIRANDA</t>
  </si>
  <si>
    <t>07.650.136./0001-96</t>
  </si>
  <si>
    <t>075/2022</t>
  </si>
  <si>
    <t>Contratação de empresa especializada para fornecimento de equipamentos e materiais semafóricos, atendendo as necessidades da  Superintendência Municipal de Transporte e Trânsito - RBTRANS</t>
  </si>
  <si>
    <t>1045/2022</t>
  </si>
  <si>
    <t>CONTRANSIN INDUSTRIA E COMERCIO LTDA</t>
  </si>
  <si>
    <t>00.390.052/0001-11</t>
  </si>
  <si>
    <t>33.90.30.00                 44.90.52.00</t>
  </si>
  <si>
    <t>144/2022</t>
  </si>
  <si>
    <t>Aquisição de madeira para manutenção e construção de abrigos de transporte urbano, dispositivo de interdição e vedação de ambientes, bem como outras demandas sob a competência da Superintedência Municipal de Trasnporte e Trânsito - RBTRANS</t>
  </si>
  <si>
    <t>1792/2022</t>
  </si>
  <si>
    <t>22.015.427/0001-04</t>
  </si>
  <si>
    <t>Pregão SRP Nº 007/2022 CPL/ PMRB</t>
  </si>
  <si>
    <t>Pregão SRP Nº 069/2020 CPL/ PMRB</t>
  </si>
  <si>
    <t>Pregão SRP Nº 011/2022 CEL/ PMRB</t>
  </si>
  <si>
    <t>AMAZONAS COMÉRCIO SERV E REPRESENTAÇÕES LTDA</t>
  </si>
  <si>
    <t>08.580.940/0001-09</t>
  </si>
  <si>
    <t>1715/2022</t>
  </si>
  <si>
    <t>Contratação de empresa especializada na prestação de serviços de manuntenção preventiva e corretiva, instalação e desinstalação de aparelhos de ar condicionado com fornecimento de peças, para atender as necessidades da Superintendência Municipal de Transporte e Trânsito - RBTRANS.</t>
  </si>
  <si>
    <t>Pregão SRP Nº 046/2022 - CPL/PMRB</t>
  </si>
  <si>
    <t>139/2022</t>
  </si>
  <si>
    <t>R. LASSI COMÉRCIO E SERVIÇOS EIRELI</t>
  </si>
  <si>
    <t>559/2021</t>
  </si>
  <si>
    <t>09.390.038/0001-92</t>
  </si>
  <si>
    <t>Contratação de empresa para fornecimento de  materiais para sinalização viária (placas de sinalização e microesferas), destinados a atender as demandas da Superintendência Municipal de Trasnporte e Trânsito - RBTRANS</t>
  </si>
  <si>
    <t>Pregão SRP Nº 068/2020 - CPL/PMRB</t>
  </si>
  <si>
    <t>106/2021</t>
  </si>
  <si>
    <t>LUX MASTER COMERCIO E SERVIÇOS LTDA</t>
  </si>
  <si>
    <t>21.876.022/0001-90</t>
  </si>
  <si>
    <t>689/2021</t>
  </si>
  <si>
    <t>Contratatação de empresa especializada para fornecimento de equipamentos e materiais semafóricos, atendendo as necessidades da Superintendência Municipal de Transporte e Trânsito- RBTRANS</t>
  </si>
  <si>
    <t>118/2021</t>
  </si>
  <si>
    <t>Pregão SRP Nº 069/2020 CPL/PMRB</t>
  </si>
  <si>
    <t>ASCOT TELECOMUNICAÇÃO LTDA ME</t>
  </si>
  <si>
    <t>1546/2022</t>
  </si>
  <si>
    <t>74.428.657/0001-90</t>
  </si>
  <si>
    <t>Contratação de pessoa jurídica para prestação de serviços continuados de manutenção corretiva e suporte técnico, configuração em centrais telefônicas tipo PABX INTELBRAS IMPACTA 94 - CENTRAL PABX HIBRIDA, equipamentos periféricos (roteadores, sistema de suprimento de energia, aparelhos analógicos, digitais e outros) Com fornecimento de peças e acessórios, reparo em aparelhos digitais, aparelhos analógicos, inspeção testes, ajustes e programações necessárias para atender as necessidades da Superintendência Municipal de Trasnporte e Trânsito - RBTRANS</t>
  </si>
  <si>
    <t>Pregão SRP Nº 028/2022</t>
  </si>
  <si>
    <t>135/2022</t>
  </si>
  <si>
    <t xml:space="preserve">Fonte </t>
  </si>
  <si>
    <t>1503/2022</t>
  </si>
  <si>
    <t>Pregão SRP Nº 041/2021 CPL/PMRB</t>
  </si>
  <si>
    <t>096/2022</t>
  </si>
  <si>
    <t>Contratação de empresa especializada para o fornecimento de diversos materiais gráficos, tais como,  autos de infração, cartões, taxas de embarques e blocos para atender as demandas da Rbtrans</t>
  </si>
  <si>
    <t>039/2022</t>
  </si>
  <si>
    <t>1327/2022</t>
  </si>
  <si>
    <t>084/2022</t>
  </si>
  <si>
    <t>Dispensa de Licitação Nº 008/2022</t>
  </si>
  <si>
    <t>Contratatação de empresa especializada na prestação de serviço de recuperação de dados de HD externo com capacidade de 3TB e eventual aquisição de HD externo com capacidade de armazenamento de 2TB, visando atender a Gerência de Tecnologia da Informação da Superintendência Municipal de Tranaporte e Trânsito - RBTRANS</t>
  </si>
  <si>
    <t>1467/2022</t>
  </si>
  <si>
    <t>CENTRO BRASILEIRO DE RECUPERAÇÃO DE DADOS EIRELI</t>
  </si>
  <si>
    <t>41.573.900/0001-05</t>
  </si>
  <si>
    <t xml:space="preserve">33.90.39.00    33.90.30.00 </t>
  </si>
  <si>
    <t>33.90.39.00     33.90.30.00                 44.90.52.00</t>
  </si>
  <si>
    <t>33.90.39.00                      44.90.52.00</t>
  </si>
  <si>
    <t>TOTAL</t>
  </si>
  <si>
    <t xml:space="preserve">33.90.39.00                33.90.30.00   </t>
  </si>
  <si>
    <t>Pregão SRP Nº 037/2022 CPL/ PMRB</t>
  </si>
  <si>
    <t>1970/2022</t>
  </si>
  <si>
    <t>155/2022</t>
  </si>
  <si>
    <t>Pregão SRP Nº 057/2021 CPL/PMRB</t>
  </si>
  <si>
    <t>Pregão SRP Nº 143/2020  CPL 02</t>
  </si>
  <si>
    <t>Pregão SRP Nº 085/2019 SRP/PMRB</t>
  </si>
  <si>
    <t>Pregão SRP Nº 032/2021 CPL/PMRB</t>
  </si>
  <si>
    <t>Pregão SRP Nº 060/2021 CPL/PMRB</t>
  </si>
  <si>
    <t>Pregão SRP Nº 060/2021 CEL/PMRB</t>
  </si>
  <si>
    <t>Pregão SRP Nº 023/2021 CPL/ PMRB</t>
  </si>
  <si>
    <t>Pregão  SRP Nº 007/2022 CPL/ PMRB</t>
  </si>
  <si>
    <t>Pregão SRP  Nº 078/2021 CPL/ PMRB</t>
  </si>
  <si>
    <t>Pregão SRP Nº 023/2022 CEL/PMRB</t>
  </si>
  <si>
    <t>Pregão SRP  Nº 011/2022 CPL/PMRB</t>
  </si>
  <si>
    <t>Pregão SRP Nº 159/2020  CPL 02</t>
  </si>
  <si>
    <t>Pregão SRP Nº 078/2021 CPL/ PMRB</t>
  </si>
  <si>
    <t>Pregão SRP Nº 060/2021 CPL/ PMRB</t>
  </si>
  <si>
    <t>L.N. MOTA EIRELI</t>
  </si>
  <si>
    <t>094/2022</t>
  </si>
  <si>
    <t>Pregão SRP Nº 197/2020 CPL 04</t>
  </si>
  <si>
    <t>Contrattação de empresa para prestação de serviço terceirizado e continuado de apoio operacional e administrativo com disponibilização de mao de obra em regime de dedicação exclusiva</t>
  </si>
  <si>
    <t>1541/2022</t>
  </si>
  <si>
    <t>SECRETARIA DE ESTADO DA FAZENDA</t>
  </si>
  <si>
    <t>13.309</t>
  </si>
  <si>
    <t>Termo aditivo de Prazo</t>
  </si>
  <si>
    <t>Menor Preço por item</t>
  </si>
  <si>
    <t>Contratação de empresa para prestação de serviços de terceirizados de apoio administrativo e operacional</t>
  </si>
  <si>
    <t>1593/2022</t>
  </si>
  <si>
    <t>SEFIN/PMRB</t>
  </si>
  <si>
    <t>13.405</t>
  </si>
  <si>
    <t>124/2022</t>
  </si>
  <si>
    <t>136/2022</t>
  </si>
  <si>
    <t>Pregão SRP Nº 032/2022 CPL /PMRB</t>
  </si>
  <si>
    <t>Aquisição de material de material de consumo - capacete articulado</t>
  </si>
  <si>
    <t>1556/2022</t>
  </si>
  <si>
    <t>EMPRESA</t>
  </si>
  <si>
    <t>VALOR</t>
  </si>
  <si>
    <t>MODALIDADE</t>
  </si>
  <si>
    <t>Inexigibilidade</t>
  </si>
  <si>
    <t xml:space="preserve">Pregão SRP  Nº 41/2021  CPL/PMRB </t>
  </si>
  <si>
    <t>Fornecimento e prestação de serviço de diversos materiais gráficos</t>
  </si>
  <si>
    <t>2068/2022</t>
  </si>
  <si>
    <t>Dispensa de Licitação</t>
  </si>
  <si>
    <t xml:space="preserve">Sistema de Registro de Preços - Adesão </t>
  </si>
  <si>
    <t>Dispensa de Licitação -  em razão do valor</t>
  </si>
  <si>
    <t>DISPENSA DE LICITAÇÃO</t>
  </si>
  <si>
    <t>DISPENSA DE LICITAÇÃO - EM RAZÃO DO VALOR</t>
  </si>
  <si>
    <t>INEXIGIBILIDADE</t>
  </si>
  <si>
    <t>SISTEMA DE REGISTRO DE PREÇOS - ADESÃO</t>
  </si>
  <si>
    <t>SISTEMA DE REGISTRO DE PREÇOS</t>
  </si>
  <si>
    <t>INSCRIÇÃO EM RP - 2022</t>
  </si>
  <si>
    <t>OUTROS</t>
  </si>
  <si>
    <t>3.3.90.91.00 - SENTENÇAS JUDICIAIS</t>
  </si>
  <si>
    <t>JARI</t>
  </si>
  <si>
    <t>SUBVENÇÃO DO TRANSPORTE COLETIVO</t>
  </si>
  <si>
    <t>TARIFA BANCÁRIA</t>
  </si>
  <si>
    <t>3.3.90.93.00 - INDENIZAÇÕES E RESTITUIÇÕES</t>
  </si>
  <si>
    <t>DIÁRIA</t>
  </si>
  <si>
    <t>ENERGIA</t>
  </si>
  <si>
    <t>PESSOAL E ENCARGOS SOCIAIS</t>
  </si>
  <si>
    <t>CERTIFICADO DIGITAL</t>
  </si>
  <si>
    <t>OBRIGAÇÕES TRIBUTÁRIAS E CONTRIBUTIVAS</t>
  </si>
  <si>
    <t>TELEFONE</t>
  </si>
  <si>
    <t>RICCO</t>
  </si>
  <si>
    <t>ÁGUA E ESGOTO</t>
  </si>
  <si>
    <t>SINDCOL</t>
  </si>
  <si>
    <t>TRIBUNAL REGIONAL DO TRABALHO</t>
  </si>
  <si>
    <t>CONTRANSIN</t>
  </si>
  <si>
    <t>SENAT</t>
  </si>
  <si>
    <t>MVP ELETRODOMESTICOS</t>
  </si>
  <si>
    <t>PAGO</t>
  </si>
  <si>
    <t>EMPENHADO</t>
  </si>
  <si>
    <t>RESUMO</t>
  </si>
  <si>
    <t>Nome do titular do Órgão/Entidade/Fundo (no exercício do cargo): Francisco José Benício Dias</t>
  </si>
  <si>
    <t>PODER EXECUTIVO MUNICIPAL</t>
  </si>
  <si>
    <t>PRESTAÇÃO DE CONTAS ANUAL - 2022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</si>
  <si>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SUPERINTENDÊNCIA MUNICIPAL DE TRANSPORTE E TRÂNSITO - RBTRANS</t>
    </r>
  </si>
  <si>
    <r>
      <t xml:space="preserve">ATUALIZADO ATÉ: </t>
    </r>
    <r>
      <rPr>
        <b/>
        <sz val="11"/>
        <rFont val="Calibri"/>
        <family val="2"/>
        <scheme val="minor"/>
      </rPr>
      <t>JANEIRO A DEZEMBRO/2022</t>
    </r>
  </si>
  <si>
    <t>DEMONSTRATIVOS DE LICITAÇÕES, CONTRATOS E OBRAS</t>
  </si>
  <si>
    <t>Em andamento em 2022</t>
  </si>
  <si>
    <t>Concluída em 2022</t>
  </si>
  <si>
    <t>Nome do responsável pela planilha: Ariane Batista Pessoa Alencar - Diretora Administrativa e Financeira</t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</si>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</sst>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2"/>
      <name val="Calibri Light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/>
    </xf>
    <xf numFmtId="43" fontId="4" fillId="3" borderId="10" xfId="1" applyFont="1" applyFill="1" applyBorder="1" applyAlignment="1">
      <alignment horizontal="center"/>
    </xf>
    <xf numFmtId="43" fontId="4" fillId="3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1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0" fillId="0" borderId="0" xfId="1" applyFont="1"/>
    <xf numFmtId="43" fontId="3" fillId="4" borderId="1" xfId="1" applyFont="1" applyFill="1" applyBorder="1"/>
    <xf numFmtId="0" fontId="3" fillId="4" borderId="1" xfId="0" applyFont="1" applyFill="1" applyBorder="1" applyAlignment="1">
      <alignment horizontal="center"/>
    </xf>
    <xf numFmtId="43" fontId="3" fillId="4" borderId="1" xfId="0" applyNumberFormat="1" applyFont="1" applyFill="1" applyBorder="1"/>
    <xf numFmtId="43" fontId="4" fillId="4" borderId="1" xfId="1" applyFont="1" applyFill="1" applyBorder="1"/>
    <xf numFmtId="0" fontId="4" fillId="5" borderId="0" xfId="0" applyFont="1" applyFill="1" applyAlignment="1">
      <alignment horizontal="center"/>
    </xf>
    <xf numFmtId="43" fontId="4" fillId="5" borderId="0" xfId="1" applyFont="1" applyFill="1"/>
    <xf numFmtId="43" fontId="4" fillId="5" borderId="0" xfId="0" applyNumberFormat="1" applyFont="1" applyFill="1"/>
    <xf numFmtId="43" fontId="3" fillId="0" borderId="0" xfId="1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3" fontId="4" fillId="0" borderId="1" xfId="1" applyFont="1" applyBorder="1"/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4" fontId="7" fillId="0" borderId="0" xfId="2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/>
    </xf>
    <xf numFmtId="14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14" fontId="9" fillId="0" borderId="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4" fontId="6" fillId="0" borderId="1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Alignment="1">
      <alignment horizontal="left"/>
    </xf>
    <xf numFmtId="0" fontId="9" fillId="0" borderId="4" xfId="0" applyFont="1" applyFill="1" applyBorder="1" applyAlignment="1">
      <alignment horizontal="left" vertical="center" wrapText="1"/>
    </xf>
    <xf numFmtId="10" fontId="9" fillId="0" borderId="1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9" fontId="9" fillId="0" borderId="1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8" fillId="0" borderId="14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3" fontId="4" fillId="3" borderId="5" xfId="1" applyFont="1" applyFill="1" applyBorder="1" applyAlignment="1">
      <alignment horizontal="center" wrapText="1"/>
    </xf>
    <xf numFmtId="43" fontId="4" fillId="3" borderId="4" xfId="1" applyFont="1" applyFill="1" applyBorder="1" applyAlignment="1">
      <alignment horizontal="center" wrapText="1"/>
    </xf>
    <xf numFmtId="0" fontId="4" fillId="5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4" fontId="9" fillId="0" borderId="5" xfId="0" applyNumberFormat="1" applyFont="1" applyFill="1" applyBorder="1" applyAlignment="1">
      <alignment horizontal="left" vertical="center"/>
    </xf>
    <xf numFmtId="14" fontId="9" fillId="0" borderId="5" xfId="0" applyNumberFormat="1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14" fontId="6" fillId="0" borderId="7" xfId="0" applyNumberFormat="1" applyFont="1" applyFill="1" applyBorder="1" applyAlignment="1">
      <alignment horizontal="left" vertical="center"/>
    </xf>
    <xf numFmtId="14" fontId="6" fillId="0" borderId="7" xfId="0" applyNumberFormat="1" applyFont="1" applyFill="1" applyBorder="1" applyAlignment="1">
      <alignment horizontal="left" vertical="center" wrapText="1"/>
    </xf>
    <xf numFmtId="14" fontId="6" fillId="0" borderId="7" xfId="1" applyNumberFormat="1" applyFont="1" applyFill="1" applyBorder="1" applyAlignment="1">
      <alignment horizontal="left" vertical="center"/>
    </xf>
    <xf numFmtId="4" fontId="6" fillId="0" borderId="7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 wrapText="1"/>
    </xf>
    <xf numFmtId="44" fontId="7" fillId="0" borderId="0" xfId="2" applyFont="1" applyFill="1" applyBorder="1" applyAlignment="1">
      <alignment horizontal="left" vertical="center"/>
    </xf>
    <xf numFmtId="44" fontId="6" fillId="0" borderId="1" xfId="2" applyFont="1" applyFill="1" applyBorder="1" applyAlignment="1">
      <alignment horizontal="center" vertical="center" wrapText="1"/>
    </xf>
    <xf numFmtId="44" fontId="6" fillId="0" borderId="3" xfId="2" applyFont="1" applyFill="1" applyBorder="1" applyAlignment="1">
      <alignment horizontal="center" vertical="center" wrapText="1"/>
    </xf>
    <xf numFmtId="44" fontId="6" fillId="0" borderId="4" xfId="2" applyFont="1" applyFill="1" applyBorder="1" applyAlignment="1">
      <alignment horizontal="left" vertical="center" wrapText="1"/>
    </xf>
    <xf numFmtId="44" fontId="6" fillId="0" borderId="1" xfId="2" applyFont="1" applyFill="1" applyBorder="1" applyAlignment="1">
      <alignment horizontal="left" vertical="center" wrapText="1"/>
    </xf>
    <xf numFmtId="44" fontId="6" fillId="0" borderId="1" xfId="2" applyFont="1" applyFill="1" applyBorder="1" applyAlignment="1">
      <alignment horizontal="left" vertical="center"/>
    </xf>
    <xf numFmtId="44" fontId="6" fillId="0" borderId="5" xfId="2" applyFont="1" applyFill="1" applyBorder="1" applyAlignment="1">
      <alignment horizontal="left" vertical="center"/>
    </xf>
    <xf numFmtId="44" fontId="6" fillId="0" borderId="7" xfId="2" applyFont="1" applyFill="1" applyBorder="1" applyAlignment="1">
      <alignment horizontal="left" vertical="center"/>
    </xf>
    <xf numFmtId="44" fontId="6" fillId="0" borderId="0" xfId="2" applyFont="1" applyFill="1" applyAlignment="1">
      <alignment horizontal="left" vertical="center"/>
    </xf>
    <xf numFmtId="44" fontId="9" fillId="0" borderId="4" xfId="2" applyFont="1" applyFill="1" applyBorder="1" applyAlignment="1">
      <alignment horizontal="left" vertical="center" wrapText="1"/>
    </xf>
    <xf numFmtId="44" fontId="9" fillId="0" borderId="1" xfId="2" applyFont="1" applyFill="1" applyBorder="1" applyAlignment="1">
      <alignment horizontal="left" vertical="center" wrapText="1"/>
    </xf>
    <xf numFmtId="44" fontId="9" fillId="0" borderId="1" xfId="2" applyFont="1" applyFill="1" applyBorder="1" applyAlignment="1">
      <alignment horizontal="left" vertical="center"/>
    </xf>
    <xf numFmtId="44" fontId="9" fillId="0" borderId="5" xfId="2" applyFont="1" applyFill="1" applyBorder="1" applyAlignment="1">
      <alignment horizontal="left" vertical="center"/>
    </xf>
    <xf numFmtId="44" fontId="9" fillId="0" borderId="0" xfId="2" applyFont="1" applyFill="1" applyAlignment="1">
      <alignment horizontal="left" vertical="center"/>
    </xf>
    <xf numFmtId="44" fontId="7" fillId="0" borderId="0" xfId="2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6" fillId="0" borderId="4" xfId="2" applyFont="1" applyFill="1" applyBorder="1" applyAlignment="1">
      <alignment horizontal="left" vertical="center" wrapText="1"/>
    </xf>
    <xf numFmtId="44" fontId="6" fillId="0" borderId="1" xfId="2" applyFont="1" applyFill="1" applyBorder="1" applyAlignment="1">
      <alignment horizontal="left" vertical="center" wrapText="1"/>
    </xf>
    <xf numFmtId="44" fontId="9" fillId="0" borderId="14" xfId="2" applyFont="1" applyFill="1" applyBorder="1" applyAlignment="1">
      <alignment horizontal="left" vertical="center"/>
    </xf>
    <xf numFmtId="44" fontId="6" fillId="0" borderId="15" xfId="2" applyFont="1" applyFill="1" applyBorder="1" applyAlignment="1">
      <alignment horizontal="lef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13</xdr:row>
      <xdr:rowOff>0</xdr:rowOff>
    </xdr:from>
    <xdr:to>
      <xdr:col>8</xdr:col>
      <xdr:colOff>981075</xdr:colOff>
      <xdr:row>13</xdr:row>
      <xdr:rowOff>182656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4860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1</xdr:row>
      <xdr:rowOff>73176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981075</xdr:colOff>
      <xdr:row>16</xdr:row>
      <xdr:rowOff>0</xdr:rowOff>
    </xdr:from>
    <xdr:ext cx="0" cy="469900"/>
    <xdr:pic>
      <xdr:nvPicPr>
        <xdr:cNvPr id="5" name="Imagem 4" descr="pmrb_evandr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6489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16</xdr:row>
      <xdr:rowOff>0</xdr:rowOff>
    </xdr:from>
    <xdr:ext cx="0" cy="469900"/>
    <xdr:pic>
      <xdr:nvPicPr>
        <xdr:cNvPr id="6" name="Imagem 5" descr="pmrb_evandr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3249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16</xdr:row>
      <xdr:rowOff>0</xdr:rowOff>
    </xdr:from>
    <xdr:ext cx="0" cy="469900"/>
    <xdr:pic>
      <xdr:nvPicPr>
        <xdr:cNvPr id="7" name="Imagem 6" descr="pmrb_evandr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7897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16</xdr:row>
      <xdr:rowOff>0</xdr:rowOff>
    </xdr:from>
    <xdr:ext cx="0" cy="469900"/>
    <xdr:pic>
      <xdr:nvPicPr>
        <xdr:cNvPr id="8" name="Imagem 7" descr="pmrb_evandr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21361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9" name="Imagem 8" descr="pmrb_evandr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53936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10" name="Imagem 9" descr="pmrb_evandr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98037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11" name="Imagem 10" descr="pmrb_evandr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3842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12" name="Imagem 11" descr="pmrb_evandr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85286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990600</xdr:colOff>
      <xdr:row>23</xdr:row>
      <xdr:rowOff>0</xdr:rowOff>
    </xdr:from>
    <xdr:ext cx="0" cy="469900"/>
    <xdr:pic>
      <xdr:nvPicPr>
        <xdr:cNvPr id="13" name="Imagem 12" descr="pmrb_evandr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0225" y="17449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4" name="Imagem 13" descr="pmrb_evandr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434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5" name="Imagem 14" descr="pmrb_evandr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0349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23</xdr:row>
      <xdr:rowOff>0</xdr:rowOff>
    </xdr:from>
    <xdr:ext cx="0" cy="469900"/>
    <xdr:pic>
      <xdr:nvPicPr>
        <xdr:cNvPr id="16" name="Imagem 15" descr="pmrb_evandr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30981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7" name="Imagem 16" descr="pmrb_evandr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76738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8" name="Imagem 17" descr="pmrb_evandr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09123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9" name="Imagem 18" descr="pmrb_evandr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4112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0" name="Imagem 19" descr="pmrb_evandr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7998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1" name="Imagem 20" descr="pmrb_evandr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1561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2" name="Imagem 21" descr="pmrb_evandr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4942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3" name="Imagem 22" descr="pmrb_evandr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98004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24" name="Imagem 23" descr="pmrb_evandr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42676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25" name="Imagem 24" descr="pmrb_evandr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8001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25</xdr:row>
      <xdr:rowOff>0</xdr:rowOff>
    </xdr:from>
    <xdr:ext cx="0" cy="469900"/>
    <xdr:pic>
      <xdr:nvPicPr>
        <xdr:cNvPr id="26" name="Imagem 25" descr="pmrb_evandr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57605" y="2641226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27" name="Imagem 26" descr="pmrb_evandr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54786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28" name="Imagem 27" descr="pmrb_evandr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9164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29" name="Imagem 28" descr="pmrb_evandr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3050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16</xdr:row>
      <xdr:rowOff>0</xdr:rowOff>
    </xdr:from>
    <xdr:ext cx="0" cy="469900"/>
    <xdr:pic>
      <xdr:nvPicPr>
        <xdr:cNvPr id="30" name="Imagem 29" descr="pmrb_evandr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3440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16</xdr:row>
      <xdr:rowOff>0</xdr:rowOff>
    </xdr:from>
    <xdr:ext cx="0" cy="469900"/>
    <xdr:pic>
      <xdr:nvPicPr>
        <xdr:cNvPr id="31" name="Imagem 30" descr="pmrb_evandr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62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32" name="Imagem 31" descr="pmrb_evandr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63080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16</xdr:row>
      <xdr:rowOff>0</xdr:rowOff>
    </xdr:from>
    <xdr:ext cx="0" cy="469900"/>
    <xdr:pic>
      <xdr:nvPicPr>
        <xdr:cNvPr id="33" name="Imagem 32" descr="pmrb_evandr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23184" y="24822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43" name="Imagem 42" descr="pmrb_evandr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44" name="Imagem 43" descr="pmrb_evandr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45" name="Imagem 44" descr="pmrb_evandr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31</xdr:row>
      <xdr:rowOff>0</xdr:rowOff>
    </xdr:from>
    <xdr:ext cx="0" cy="469900"/>
    <xdr:pic>
      <xdr:nvPicPr>
        <xdr:cNvPr id="46" name="Imagem 45" descr="pmrb_evandr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25400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47" name="Imagem 46" descr="pmrb_evandr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48" name="Imagem 47" descr="pmrb_evandr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49" name="Imagem 48" descr="pmrb_evandr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50" name="Imagem 49" descr="pmrb_evandr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51" name="Imagem 50" descr="pmrb_evandr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52" name="Imagem 51" descr="pmrb_evandro">
          <a:extLst>
            <a:ext uri="{FF2B5EF4-FFF2-40B4-BE49-F238E27FC236}">
              <a16:creationId xmlns:a16="http://schemas.microsoft.com/office/drawing/2014/main" xmlns="" id="{E376BE9D-5D5F-482C-8A48-ED8C01C99F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53" name="Imagem 52" descr="pmrb_evandro">
          <a:extLst>
            <a:ext uri="{FF2B5EF4-FFF2-40B4-BE49-F238E27FC236}">
              <a16:creationId xmlns:a16="http://schemas.microsoft.com/office/drawing/2014/main" xmlns="" id="{B9CD5D59-B83E-45F3-B402-2EAE165378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54" name="Imagem 53" descr="pmrb_evandro">
          <a:extLst>
            <a:ext uri="{FF2B5EF4-FFF2-40B4-BE49-F238E27FC236}">
              <a16:creationId xmlns:a16="http://schemas.microsoft.com/office/drawing/2014/main" xmlns="" id="{E81E299F-21AD-407D-A438-DD82289A5D4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31</xdr:row>
      <xdr:rowOff>0</xdr:rowOff>
    </xdr:from>
    <xdr:ext cx="0" cy="469900"/>
    <xdr:pic>
      <xdr:nvPicPr>
        <xdr:cNvPr id="55" name="Imagem 54" descr="pmrb_evandro">
          <a:extLst>
            <a:ext uri="{FF2B5EF4-FFF2-40B4-BE49-F238E27FC236}">
              <a16:creationId xmlns:a16="http://schemas.microsoft.com/office/drawing/2014/main" xmlns="" id="{2E759501-8D73-4FB3-A43C-4C414F38724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82800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56" name="Imagem 55" descr="pmrb_evandro">
          <a:extLst>
            <a:ext uri="{FF2B5EF4-FFF2-40B4-BE49-F238E27FC236}">
              <a16:creationId xmlns:a16="http://schemas.microsoft.com/office/drawing/2014/main" xmlns="" id="{70F882EA-B020-4435-8C5C-2825B19C2EA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57" name="Imagem 56" descr="pmrb_evandro">
          <a:extLst>
            <a:ext uri="{FF2B5EF4-FFF2-40B4-BE49-F238E27FC236}">
              <a16:creationId xmlns:a16="http://schemas.microsoft.com/office/drawing/2014/main" xmlns="" id="{A10040CE-81B4-4976-9372-614E3A534CE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58" name="Imagem 57" descr="pmrb_evandro">
          <a:extLst>
            <a:ext uri="{FF2B5EF4-FFF2-40B4-BE49-F238E27FC236}">
              <a16:creationId xmlns:a16="http://schemas.microsoft.com/office/drawing/2014/main" xmlns="" id="{A4A60F7E-7BE2-4C23-86E6-7E5A1E30CF3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59" name="Imagem 58" descr="pmrb_evandro">
          <a:extLst>
            <a:ext uri="{FF2B5EF4-FFF2-40B4-BE49-F238E27FC236}">
              <a16:creationId xmlns:a16="http://schemas.microsoft.com/office/drawing/2014/main" xmlns="" id="{71C5DDFC-78E6-4236-9660-42450600B83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60" name="Imagem 59" descr="pmrb_evandro">
          <a:extLst>
            <a:ext uri="{FF2B5EF4-FFF2-40B4-BE49-F238E27FC236}">
              <a16:creationId xmlns:a16="http://schemas.microsoft.com/office/drawing/2014/main" xmlns="" id="{2D66FCBF-3585-4041-B0C3-F2EC1D58407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61" name="Imagem 60" descr="pmrb_evandro">
          <a:extLst>
            <a:ext uri="{FF2B5EF4-FFF2-40B4-BE49-F238E27FC236}">
              <a16:creationId xmlns:a16="http://schemas.microsoft.com/office/drawing/2014/main" xmlns="" id="{5ACDF188-9C03-41E1-AA26-6AE77E6163C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62" name="Imagem 61" descr="pmrb_evandro">
          <a:extLst>
            <a:ext uri="{FF2B5EF4-FFF2-40B4-BE49-F238E27FC236}">
              <a16:creationId xmlns:a16="http://schemas.microsoft.com/office/drawing/2014/main" xmlns="" id="{A9E6F7F3-DD1C-46D2-8608-0CA56F509EB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63" name="Imagem 62" descr="pmrb_evandro">
          <a:extLst>
            <a:ext uri="{FF2B5EF4-FFF2-40B4-BE49-F238E27FC236}">
              <a16:creationId xmlns:a16="http://schemas.microsoft.com/office/drawing/2014/main" xmlns="" id="{8536228D-549B-494E-8D97-636B2AD51D1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31</xdr:row>
      <xdr:rowOff>0</xdr:rowOff>
    </xdr:from>
    <xdr:ext cx="0" cy="469900"/>
    <xdr:pic>
      <xdr:nvPicPr>
        <xdr:cNvPr id="64" name="Imagem 63" descr="pmrb_evandro">
          <a:extLst>
            <a:ext uri="{FF2B5EF4-FFF2-40B4-BE49-F238E27FC236}">
              <a16:creationId xmlns:a16="http://schemas.microsoft.com/office/drawing/2014/main" xmlns="" id="{4FECC584-D672-4C02-ACD6-6B8B12A5020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63675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65" name="Imagem 64" descr="pmrb_evandro">
          <a:extLst>
            <a:ext uri="{FF2B5EF4-FFF2-40B4-BE49-F238E27FC236}">
              <a16:creationId xmlns:a16="http://schemas.microsoft.com/office/drawing/2014/main" xmlns="" id="{F041C9BB-B253-44CE-A0EA-39A889EA999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66" name="Imagem 65" descr="pmrb_evandro">
          <a:extLst>
            <a:ext uri="{FF2B5EF4-FFF2-40B4-BE49-F238E27FC236}">
              <a16:creationId xmlns:a16="http://schemas.microsoft.com/office/drawing/2014/main" xmlns="" id="{6EFD5A8B-B244-41F1-BE93-3E5CE212CBA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67" name="Imagem 66" descr="pmrb_evandro">
          <a:extLst>
            <a:ext uri="{FF2B5EF4-FFF2-40B4-BE49-F238E27FC236}">
              <a16:creationId xmlns:a16="http://schemas.microsoft.com/office/drawing/2014/main" xmlns="" id="{386C88E4-4201-4C65-AB47-615917057D5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68" name="Imagem 67" descr="pmrb_evandro">
          <a:extLst>
            <a:ext uri="{FF2B5EF4-FFF2-40B4-BE49-F238E27FC236}">
              <a16:creationId xmlns:a16="http://schemas.microsoft.com/office/drawing/2014/main" xmlns="" id="{E77222B3-F39B-47FB-8390-B52D7E12968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31</xdr:row>
      <xdr:rowOff>0</xdr:rowOff>
    </xdr:from>
    <xdr:ext cx="0" cy="469900"/>
    <xdr:pic>
      <xdr:nvPicPr>
        <xdr:cNvPr id="69" name="Imagem 68" descr="pmrb_evandro">
          <a:extLst>
            <a:ext uri="{FF2B5EF4-FFF2-40B4-BE49-F238E27FC236}">
              <a16:creationId xmlns:a16="http://schemas.microsoft.com/office/drawing/2014/main" xmlns="" id="{AB95C9E4-D666-4E17-A341-1E76C309EA1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291043</xdr:colOff>
      <xdr:row>0</xdr:row>
      <xdr:rowOff>238123</xdr:rowOff>
    </xdr:from>
    <xdr:to>
      <xdr:col>1</xdr:col>
      <xdr:colOff>1217084</xdr:colOff>
      <xdr:row>0</xdr:row>
      <xdr:rowOff>1481666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xmlns="" id="{D8C11C6A-D3CA-7752-4FFB-257E563B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126" y="238123"/>
          <a:ext cx="926041" cy="1243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1</xdr:col>
      <xdr:colOff>619125</xdr:colOff>
      <xdr:row>2</xdr:row>
      <xdr:rowOff>161925</xdr:rowOff>
    </xdr:to>
    <xdr:pic>
      <xdr:nvPicPr>
        <xdr:cNvPr id="70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8575"/>
          <a:ext cx="4095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981075</xdr:colOff>
      <xdr:row>0</xdr:row>
      <xdr:rowOff>0</xdr:rowOff>
    </xdr:from>
    <xdr:to>
      <xdr:col>0</xdr:col>
      <xdr:colOff>981075</xdr:colOff>
      <xdr:row>0</xdr:row>
      <xdr:rowOff>182656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6398756D-B184-4C83-BB3C-3F26AA3D9B0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1485900"/>
          <a:ext cx="0" cy="182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981075</xdr:colOff>
      <xdr:row>0</xdr:row>
      <xdr:rowOff>0</xdr:rowOff>
    </xdr:from>
    <xdr:to>
      <xdr:col>0</xdr:col>
      <xdr:colOff>981075</xdr:colOff>
      <xdr:row>0</xdr:row>
      <xdr:rowOff>182656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72877884-CD6A-4763-AEC5-EE1D0F750BA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1485900"/>
          <a:ext cx="0" cy="182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981075</xdr:colOff>
      <xdr:row>0</xdr:row>
      <xdr:rowOff>0</xdr:rowOff>
    </xdr:from>
    <xdr:to>
      <xdr:col>0</xdr:col>
      <xdr:colOff>981075</xdr:colOff>
      <xdr:row>0</xdr:row>
      <xdr:rowOff>182656</xdr:rowOff>
    </xdr:to>
    <xdr:pic>
      <xdr:nvPicPr>
        <xdr:cNvPr id="4" name="Imagem 3" descr="pmrb_evandro">
          <a:extLst>
            <a:ext uri="{FF2B5EF4-FFF2-40B4-BE49-F238E27FC236}">
              <a16:creationId xmlns:a16="http://schemas.microsoft.com/office/drawing/2014/main" xmlns="" id="{F73DC94D-8079-48DA-82E8-C1A066D5A4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1485900"/>
          <a:ext cx="0" cy="182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981075</xdr:colOff>
      <xdr:row>1</xdr:row>
      <xdr:rowOff>0</xdr:rowOff>
    </xdr:from>
    <xdr:to>
      <xdr:col>0</xdr:col>
      <xdr:colOff>981075</xdr:colOff>
      <xdr:row>1</xdr:row>
      <xdr:rowOff>182656</xdr:rowOff>
    </xdr:to>
    <xdr:pic>
      <xdr:nvPicPr>
        <xdr:cNvPr id="5" name="Imagem 4" descr="pmrb_evandro">
          <a:extLst>
            <a:ext uri="{FF2B5EF4-FFF2-40B4-BE49-F238E27FC236}">
              <a16:creationId xmlns:a16="http://schemas.microsoft.com/office/drawing/2014/main" xmlns="" id="{050B2D6F-8144-4D82-8029-3352CDA60F3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209550"/>
          <a:ext cx="0" cy="182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981075</xdr:colOff>
      <xdr:row>19</xdr:row>
      <xdr:rowOff>0</xdr:rowOff>
    </xdr:from>
    <xdr:to>
      <xdr:col>0</xdr:col>
      <xdr:colOff>981075</xdr:colOff>
      <xdr:row>19</xdr:row>
      <xdr:rowOff>182656</xdr:rowOff>
    </xdr:to>
    <xdr:pic>
      <xdr:nvPicPr>
        <xdr:cNvPr id="6" name="Imagem 5" descr="pmrb_evandro">
          <a:extLst>
            <a:ext uri="{FF2B5EF4-FFF2-40B4-BE49-F238E27FC236}">
              <a16:creationId xmlns:a16="http://schemas.microsoft.com/office/drawing/2014/main" xmlns="" id="{ABFE5568-CD94-4570-93C2-ACFF4CE0424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209550"/>
          <a:ext cx="0" cy="182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F581"/>
  <sheetViews>
    <sheetView tabSelected="1" zoomScaleNormal="100" workbookViewId="0">
      <selection activeCell="AL194" sqref="AL194"/>
    </sheetView>
  </sheetViews>
  <sheetFormatPr defaultRowHeight="12.75" x14ac:dyDescent="0.2"/>
  <cols>
    <col min="1" max="1" width="5.7109375" style="30" customWidth="1"/>
    <col min="2" max="2" width="14.42578125" style="30" customWidth="1"/>
    <col min="3" max="3" width="20.42578125" style="30" bestFit="1" customWidth="1"/>
    <col min="4" max="4" width="32.140625" style="30" bestFit="1" customWidth="1"/>
    <col min="5" max="5" width="18.28515625" style="30" bestFit="1" customWidth="1"/>
    <col min="6" max="6" width="60.7109375" style="30" customWidth="1"/>
    <col min="7" max="7" width="12.42578125" style="160" customWidth="1"/>
    <col min="8" max="8" width="11" style="170" bestFit="1" customWidth="1"/>
    <col min="9" max="9" width="59.85546875" style="30" bestFit="1" customWidth="1"/>
    <col min="10" max="10" width="17.85546875" style="30" bestFit="1" customWidth="1"/>
    <col min="11" max="11" width="10.42578125" style="30" bestFit="1" customWidth="1"/>
    <col min="12" max="12" width="16" style="142" bestFit="1" customWidth="1"/>
    <col min="13" max="13" width="12.28515625" style="30" customWidth="1"/>
    <col min="14" max="14" width="10.42578125" style="30" bestFit="1" customWidth="1"/>
    <col min="15" max="15" width="11.140625" style="30" bestFit="1" customWidth="1"/>
    <col min="16" max="16" width="24.5703125" style="30" bestFit="1" customWidth="1"/>
    <col min="17" max="17" width="15.28515625" style="30" customWidth="1"/>
    <col min="18" max="18" width="10.42578125" style="147" bestFit="1" customWidth="1"/>
    <col min="19" max="19" width="11.85546875" style="147" bestFit="1" customWidth="1"/>
    <col min="20" max="20" width="22.5703125" style="30" bestFit="1" customWidth="1"/>
    <col min="21" max="21" width="4.28515625" style="30" bestFit="1" customWidth="1"/>
    <col min="22" max="22" width="14.140625" style="30" bestFit="1" customWidth="1"/>
    <col min="23" max="23" width="10.42578125" style="30" bestFit="1" customWidth="1"/>
    <col min="24" max="24" width="11.42578125" style="160" bestFit="1" customWidth="1"/>
    <col min="25" max="25" width="42.85546875" style="30" bestFit="1" customWidth="1"/>
    <col min="26" max="27" width="10.42578125" style="30" bestFit="1" customWidth="1"/>
    <col min="28" max="29" width="10.28515625" style="30" customWidth="1"/>
    <col min="30" max="30" width="13.5703125" style="147" bestFit="1" customWidth="1"/>
    <col min="31" max="31" width="8.7109375" style="147" bestFit="1" customWidth="1"/>
    <col min="32" max="32" width="16.7109375" style="30" customWidth="1"/>
    <col min="33" max="33" width="7.42578125" style="30" bestFit="1" customWidth="1"/>
    <col min="34" max="34" width="12.42578125" style="147" bestFit="1" customWidth="1"/>
    <col min="35" max="35" width="22.42578125" style="173" bestFit="1" customWidth="1"/>
    <col min="36" max="36" width="17.42578125" style="147" customWidth="1"/>
    <col min="37" max="37" width="16" style="142" bestFit="1" customWidth="1"/>
    <col min="38" max="38" width="16" style="174" bestFit="1" customWidth="1"/>
    <col min="39" max="39" width="8.7109375" style="30" bestFit="1" customWidth="1"/>
    <col min="40" max="40" width="13" style="56" customWidth="1"/>
    <col min="41" max="41" width="35.7109375" style="30" customWidth="1"/>
    <col min="42" max="42" width="13.5703125" style="56" customWidth="1"/>
    <col min="43" max="43" width="23" style="30" bestFit="1" customWidth="1"/>
    <col min="44" max="44" width="20.5703125" style="30" bestFit="1" customWidth="1"/>
    <col min="45" max="45" width="13.85546875" style="30" customWidth="1"/>
    <col min="46" max="46" width="10.7109375" style="30" bestFit="1" customWidth="1"/>
    <col min="47" max="47" width="13.28515625" style="30" customWidth="1"/>
    <col min="48" max="48" width="10.7109375" style="30" bestFit="1" customWidth="1"/>
    <col min="49" max="49" width="4.42578125" style="30" bestFit="1" customWidth="1"/>
    <col min="50" max="50" width="8.42578125" style="30" bestFit="1" customWidth="1"/>
    <col min="51" max="51" width="5" style="30" bestFit="1" customWidth="1"/>
    <col min="52" max="52" width="7.5703125" style="30" bestFit="1" customWidth="1"/>
    <col min="53" max="53" width="4" style="30" bestFit="1" customWidth="1"/>
    <col min="54" max="54" width="4.140625" style="30" bestFit="1" customWidth="1"/>
    <col min="55" max="55" width="10.140625" style="30" bestFit="1" customWidth="1"/>
    <col min="56" max="56" width="11.42578125" style="30" bestFit="1" customWidth="1"/>
    <col min="57" max="57" width="12.85546875" style="30" bestFit="1" customWidth="1"/>
    <col min="58" max="58" width="5.28515625" style="30" bestFit="1" customWidth="1"/>
    <col min="59" max="59" width="7.28515625" style="30" bestFit="1" customWidth="1"/>
    <col min="60" max="60" width="6.7109375" style="30" bestFit="1" customWidth="1"/>
    <col min="61" max="61" width="9" style="31" customWidth="1"/>
    <col min="62" max="16384" width="9.140625" style="31"/>
  </cols>
  <sheetData>
    <row r="1" spans="1:60" s="28" customFormat="1" ht="15" x14ac:dyDescent="0.25">
      <c r="G1" s="148"/>
      <c r="H1" s="164"/>
      <c r="L1" s="29"/>
      <c r="M1" s="57"/>
      <c r="R1" s="29"/>
      <c r="S1" s="29"/>
      <c r="W1" s="29"/>
      <c r="X1" s="148"/>
      <c r="Y1" s="29"/>
      <c r="Z1" s="29"/>
      <c r="AA1" s="29"/>
      <c r="AC1" s="29"/>
      <c r="AD1" s="29"/>
      <c r="AE1" s="29"/>
      <c r="AH1" s="29"/>
      <c r="AI1" s="29"/>
      <c r="AJ1" s="29"/>
      <c r="AK1" s="29"/>
      <c r="AL1" s="29"/>
    </row>
    <row r="2" spans="1:60" s="28" customFormat="1" ht="15" x14ac:dyDescent="0.25">
      <c r="G2" s="148"/>
      <c r="H2" s="164"/>
      <c r="L2" s="29"/>
      <c r="M2" s="57"/>
      <c r="R2" s="29"/>
      <c r="S2" s="29"/>
      <c r="W2" s="29"/>
      <c r="X2" s="148"/>
      <c r="Y2" s="29"/>
      <c r="Z2" s="29"/>
      <c r="AA2" s="29"/>
      <c r="AC2" s="29"/>
      <c r="AD2" s="29"/>
      <c r="AE2" s="29"/>
      <c r="AH2" s="29"/>
      <c r="AI2" s="29"/>
      <c r="AJ2" s="29"/>
      <c r="AK2" s="29"/>
      <c r="AL2" s="29"/>
    </row>
    <row r="3" spans="1:60" s="28" customFormat="1" ht="15" x14ac:dyDescent="0.25">
      <c r="G3" s="148"/>
      <c r="H3" s="164"/>
      <c r="L3" s="29"/>
      <c r="M3" s="57"/>
      <c r="R3" s="29"/>
      <c r="S3" s="29"/>
      <c r="W3" s="29"/>
      <c r="X3" s="148"/>
      <c r="Y3" s="29"/>
      <c r="Z3" s="29"/>
      <c r="AA3" s="29"/>
      <c r="AC3" s="29"/>
      <c r="AD3" s="29"/>
      <c r="AE3" s="29"/>
      <c r="AH3" s="29"/>
      <c r="AI3" s="29"/>
      <c r="AJ3" s="29"/>
      <c r="AK3" s="29"/>
      <c r="AL3" s="29"/>
    </row>
    <row r="4" spans="1:60" s="28" customFormat="1" ht="15" x14ac:dyDescent="0.25">
      <c r="A4" s="27" t="s">
        <v>708</v>
      </c>
      <c r="G4" s="148"/>
      <c r="H4" s="164"/>
      <c r="L4" s="29"/>
      <c r="R4" s="29"/>
      <c r="S4" s="29"/>
      <c r="W4" s="29"/>
      <c r="X4" s="148"/>
      <c r="Y4" s="29"/>
      <c r="Z4" s="29"/>
      <c r="AA4" s="29"/>
      <c r="AC4" s="29"/>
      <c r="AD4" s="29"/>
      <c r="AE4" s="29"/>
      <c r="AH4" s="29"/>
      <c r="AI4" s="29"/>
      <c r="AJ4" s="29"/>
      <c r="AK4" s="29"/>
      <c r="AL4" s="29"/>
    </row>
    <row r="5" spans="1:60" s="28" customFormat="1" ht="15" x14ac:dyDescent="0.25">
      <c r="G5" s="148"/>
      <c r="H5" s="164"/>
      <c r="L5" s="29"/>
      <c r="R5" s="29"/>
      <c r="S5" s="29"/>
      <c r="W5" s="29"/>
      <c r="X5" s="148"/>
      <c r="Y5" s="29"/>
      <c r="Z5" s="29"/>
      <c r="AA5" s="29"/>
      <c r="AC5" s="29"/>
      <c r="AD5" s="29"/>
      <c r="AE5" s="29"/>
      <c r="AH5" s="29"/>
      <c r="AI5" s="29"/>
      <c r="AJ5" s="29"/>
      <c r="AK5" s="29"/>
      <c r="AL5" s="29"/>
    </row>
    <row r="6" spans="1:60" s="28" customFormat="1" ht="15" x14ac:dyDescent="0.25">
      <c r="A6" s="27" t="s">
        <v>709</v>
      </c>
      <c r="G6" s="148"/>
      <c r="H6" s="164"/>
      <c r="L6" s="29"/>
      <c r="R6" s="29"/>
      <c r="S6" s="29"/>
      <c r="W6" s="29"/>
      <c r="X6" s="148"/>
      <c r="Y6" s="29"/>
      <c r="Z6" s="29"/>
      <c r="AA6" s="29"/>
      <c r="AC6" s="29"/>
      <c r="AD6" s="29"/>
      <c r="AE6" s="29"/>
      <c r="AH6" s="29"/>
      <c r="AI6" s="29"/>
      <c r="AJ6" s="29"/>
      <c r="AK6" s="29"/>
      <c r="AL6" s="29"/>
    </row>
    <row r="7" spans="1:60" s="28" customFormat="1" ht="15" x14ac:dyDescent="0.25">
      <c r="A7" s="28" t="s">
        <v>316</v>
      </c>
      <c r="G7" s="148"/>
      <c r="H7" s="164"/>
      <c r="L7" s="29"/>
      <c r="R7" s="29"/>
      <c r="S7" s="29"/>
      <c r="W7" s="29"/>
      <c r="X7" s="148"/>
      <c r="Y7" s="29"/>
      <c r="Z7" s="29"/>
      <c r="AA7" s="29"/>
      <c r="AC7" s="29"/>
      <c r="AD7" s="29"/>
      <c r="AE7" s="29"/>
      <c r="AH7" s="29"/>
      <c r="AI7" s="29"/>
      <c r="AJ7" s="29"/>
      <c r="AK7" s="29"/>
      <c r="AL7" s="29"/>
    </row>
    <row r="8" spans="1:60" s="28" customFormat="1" ht="15" x14ac:dyDescent="0.25">
      <c r="G8" s="148"/>
      <c r="H8" s="164"/>
      <c r="L8" s="29"/>
      <c r="R8" s="29"/>
      <c r="S8" s="29"/>
      <c r="W8" s="29"/>
      <c r="X8" s="148"/>
      <c r="Y8" s="29"/>
      <c r="Z8" s="29"/>
      <c r="AA8" s="29"/>
      <c r="AC8" s="29"/>
      <c r="AD8" s="29"/>
      <c r="AE8" s="29"/>
      <c r="AH8" s="29"/>
      <c r="AI8" s="29"/>
      <c r="AJ8" s="29"/>
      <c r="AK8" s="29"/>
      <c r="AL8" s="29"/>
    </row>
    <row r="9" spans="1:60" s="28" customFormat="1" ht="15" x14ac:dyDescent="0.25">
      <c r="A9" s="28" t="s">
        <v>710</v>
      </c>
      <c r="G9" s="148"/>
      <c r="H9" s="164"/>
      <c r="L9" s="29"/>
      <c r="R9" s="29"/>
      <c r="S9" s="29"/>
      <c r="W9" s="29"/>
      <c r="X9" s="148"/>
      <c r="Y9" s="29"/>
      <c r="Z9" s="29"/>
      <c r="AA9" s="29"/>
      <c r="AC9" s="29"/>
      <c r="AD9" s="29"/>
      <c r="AE9" s="29"/>
      <c r="AH9" s="29"/>
      <c r="AI9" s="29"/>
      <c r="AJ9" s="29"/>
      <c r="AK9" s="29"/>
      <c r="AL9" s="29"/>
    </row>
    <row r="10" spans="1:60" s="28" customFormat="1" ht="15" x14ac:dyDescent="0.25">
      <c r="A10" s="28" t="s">
        <v>711</v>
      </c>
      <c r="G10" s="148"/>
      <c r="H10" s="164"/>
      <c r="L10" s="29"/>
      <c r="R10" s="29"/>
      <c r="S10" s="29"/>
      <c r="W10" s="29"/>
      <c r="X10" s="148"/>
      <c r="Y10" s="29"/>
      <c r="Z10" s="29"/>
      <c r="AA10" s="29"/>
      <c r="AC10" s="29"/>
      <c r="AD10" s="29"/>
      <c r="AE10" s="29"/>
      <c r="AH10" s="29"/>
      <c r="AI10" s="29"/>
      <c r="AJ10" s="29"/>
      <c r="AK10" s="29"/>
      <c r="AL10" s="29"/>
    </row>
    <row r="11" spans="1:60" s="60" customFormat="1" ht="15" x14ac:dyDescent="0.25">
      <c r="A11" s="58"/>
      <c r="B11" s="59"/>
      <c r="C11" s="59"/>
      <c r="D11" s="59"/>
      <c r="E11" s="59"/>
      <c r="F11" s="59"/>
      <c r="G11" s="149"/>
      <c r="H11" s="165"/>
      <c r="I11" s="59"/>
      <c r="J11" s="59"/>
      <c r="K11" s="59"/>
      <c r="L11" s="134"/>
      <c r="M11" s="59"/>
      <c r="N11" s="59"/>
      <c r="O11" s="59"/>
      <c r="P11" s="59"/>
      <c r="Q11" s="59"/>
      <c r="R11" s="134"/>
      <c r="S11" s="134"/>
      <c r="T11" s="59"/>
      <c r="U11" s="59"/>
      <c r="V11" s="59"/>
      <c r="W11" s="59"/>
      <c r="X11" s="149"/>
      <c r="Y11" s="59"/>
      <c r="Z11" s="59"/>
      <c r="AA11" s="59"/>
      <c r="AB11" s="59"/>
      <c r="AC11" s="59"/>
      <c r="AD11" s="134"/>
      <c r="AE11" s="134"/>
      <c r="AF11" s="59"/>
      <c r="AG11" s="59"/>
      <c r="AH11" s="134"/>
      <c r="AI11" s="134"/>
      <c r="AJ11" s="134"/>
      <c r="AK11" s="134"/>
      <c r="AL11" s="134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</row>
    <row r="12" spans="1:60" s="60" customFormat="1" ht="15.75" thickBot="1" x14ac:dyDescent="0.3">
      <c r="A12" s="61" t="s">
        <v>712</v>
      </c>
      <c r="B12" s="59"/>
      <c r="C12" s="59"/>
      <c r="D12" s="59"/>
      <c r="E12" s="59"/>
      <c r="F12" s="59"/>
      <c r="G12" s="149"/>
      <c r="H12" s="165"/>
      <c r="I12" s="59"/>
      <c r="J12" s="59"/>
      <c r="K12" s="59"/>
      <c r="L12" s="134"/>
      <c r="M12" s="59"/>
      <c r="N12" s="59"/>
      <c r="O12" s="59"/>
      <c r="P12" s="59"/>
      <c r="Q12" s="59"/>
      <c r="R12" s="134"/>
      <c r="S12" s="134"/>
      <c r="T12" s="59"/>
      <c r="U12" s="59"/>
      <c r="V12" s="59"/>
      <c r="W12" s="59"/>
      <c r="X12" s="149"/>
      <c r="Y12" s="59"/>
      <c r="Z12" s="59"/>
      <c r="AA12" s="59"/>
      <c r="AB12" s="59"/>
      <c r="AC12" s="59"/>
      <c r="AD12" s="134"/>
      <c r="AE12" s="134"/>
      <c r="AF12" s="59"/>
      <c r="AG12" s="59"/>
      <c r="AH12" s="134"/>
      <c r="AI12" s="134"/>
      <c r="AJ12" s="134"/>
      <c r="AK12" s="134"/>
      <c r="AL12" s="134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</row>
    <row r="13" spans="1:60" ht="11.25" customHeight="1" x14ac:dyDescent="0.2">
      <c r="A13" s="102" t="s">
        <v>490</v>
      </c>
      <c r="B13" s="83" t="s">
        <v>21</v>
      </c>
      <c r="C13" s="84"/>
      <c r="D13" s="84"/>
      <c r="E13" s="84"/>
      <c r="F13" s="84"/>
      <c r="G13" s="85"/>
      <c r="H13" s="89" t="s">
        <v>73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1"/>
      <c r="AM13" s="83" t="s">
        <v>76</v>
      </c>
      <c r="AN13" s="84"/>
      <c r="AO13" s="84"/>
      <c r="AP13" s="85"/>
      <c r="AQ13" s="83" t="s">
        <v>96</v>
      </c>
      <c r="AR13" s="84"/>
      <c r="AS13" s="84"/>
      <c r="AT13" s="84"/>
      <c r="AU13" s="84"/>
      <c r="AV13" s="85"/>
      <c r="AW13" s="89" t="s">
        <v>74</v>
      </c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2"/>
    </row>
    <row r="14" spans="1:60" ht="25.5" customHeight="1" x14ac:dyDescent="0.2">
      <c r="A14" s="103"/>
      <c r="B14" s="86"/>
      <c r="C14" s="87"/>
      <c r="D14" s="87"/>
      <c r="E14" s="87"/>
      <c r="F14" s="87"/>
      <c r="G14" s="88"/>
      <c r="H14" s="80" t="s">
        <v>49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2"/>
      <c r="AM14" s="86"/>
      <c r="AN14" s="87"/>
      <c r="AO14" s="87"/>
      <c r="AP14" s="88"/>
      <c r="AQ14" s="86"/>
      <c r="AR14" s="87"/>
      <c r="AS14" s="87"/>
      <c r="AT14" s="87"/>
      <c r="AU14" s="87"/>
      <c r="AV14" s="88"/>
      <c r="AW14" s="93" t="s">
        <v>58</v>
      </c>
      <c r="AX14" s="94"/>
      <c r="AY14" s="94"/>
      <c r="AZ14" s="94"/>
      <c r="BA14" s="95"/>
      <c r="BB14" s="93" t="s">
        <v>61</v>
      </c>
      <c r="BC14" s="95"/>
      <c r="BD14" s="97" t="s">
        <v>714</v>
      </c>
      <c r="BE14" s="97" t="s">
        <v>713</v>
      </c>
      <c r="BF14" s="93" t="s">
        <v>64</v>
      </c>
      <c r="BG14" s="94"/>
      <c r="BH14" s="96"/>
    </row>
    <row r="15" spans="1:60" ht="38.25" x14ac:dyDescent="0.2">
      <c r="A15" s="103"/>
      <c r="B15" s="63" t="s">
        <v>6</v>
      </c>
      <c r="C15" s="63" t="s">
        <v>7</v>
      </c>
      <c r="D15" s="63" t="s">
        <v>0</v>
      </c>
      <c r="E15" s="63" t="s">
        <v>1</v>
      </c>
      <c r="F15" s="63" t="s">
        <v>2</v>
      </c>
      <c r="G15" s="63" t="s">
        <v>8</v>
      </c>
      <c r="H15" s="66" t="s">
        <v>9</v>
      </c>
      <c r="I15" s="63" t="s">
        <v>3</v>
      </c>
      <c r="J15" s="63" t="s">
        <v>19</v>
      </c>
      <c r="K15" s="63" t="s">
        <v>10</v>
      </c>
      <c r="L15" s="135" t="s">
        <v>47</v>
      </c>
      <c r="M15" s="63" t="s">
        <v>14</v>
      </c>
      <c r="N15" s="63" t="s">
        <v>13</v>
      </c>
      <c r="O15" s="63" t="s">
        <v>12</v>
      </c>
      <c r="P15" s="63" t="s">
        <v>4</v>
      </c>
      <c r="Q15" s="63" t="s">
        <v>716</v>
      </c>
      <c r="R15" s="135" t="s">
        <v>50</v>
      </c>
      <c r="S15" s="135" t="s">
        <v>51</v>
      </c>
      <c r="T15" s="63" t="s">
        <v>5</v>
      </c>
      <c r="U15" s="63" t="s">
        <v>1</v>
      </c>
      <c r="V15" s="63" t="s">
        <v>121</v>
      </c>
      <c r="W15" s="63" t="s">
        <v>10</v>
      </c>
      <c r="X15" s="63" t="s">
        <v>14</v>
      </c>
      <c r="Y15" s="63" t="s">
        <v>11</v>
      </c>
      <c r="Z15" s="63" t="s">
        <v>13</v>
      </c>
      <c r="AA15" s="63" t="s">
        <v>12</v>
      </c>
      <c r="AB15" s="63" t="s">
        <v>15</v>
      </c>
      <c r="AC15" s="63" t="s">
        <v>16</v>
      </c>
      <c r="AD15" s="135" t="s">
        <v>17</v>
      </c>
      <c r="AE15" s="135" t="s">
        <v>18</v>
      </c>
      <c r="AF15" s="63" t="s">
        <v>124</v>
      </c>
      <c r="AG15" s="63" t="s">
        <v>125</v>
      </c>
      <c r="AH15" s="135" t="s">
        <v>126</v>
      </c>
      <c r="AI15" s="135" t="s">
        <v>22</v>
      </c>
      <c r="AJ15" s="135" t="s">
        <v>318</v>
      </c>
      <c r="AK15" s="135" t="s">
        <v>319</v>
      </c>
      <c r="AL15" s="135" t="s">
        <v>20</v>
      </c>
      <c r="AM15" s="63" t="s">
        <v>78</v>
      </c>
      <c r="AN15" s="65" t="s">
        <v>79</v>
      </c>
      <c r="AO15" s="63" t="s">
        <v>77</v>
      </c>
      <c r="AP15" s="65" t="s">
        <v>80</v>
      </c>
      <c r="AQ15" s="63" t="s">
        <v>85</v>
      </c>
      <c r="AR15" s="63" t="s">
        <v>86</v>
      </c>
      <c r="AS15" s="63" t="s">
        <v>87</v>
      </c>
      <c r="AT15" s="63" t="s">
        <v>89</v>
      </c>
      <c r="AU15" s="63" t="s">
        <v>88</v>
      </c>
      <c r="AV15" s="63" t="s">
        <v>89</v>
      </c>
      <c r="AW15" s="63" t="s">
        <v>1</v>
      </c>
      <c r="AX15" s="63" t="s">
        <v>54</v>
      </c>
      <c r="AY15" s="64" t="s">
        <v>55</v>
      </c>
      <c r="AZ15" s="64" t="s">
        <v>56</v>
      </c>
      <c r="BA15" s="64" t="s">
        <v>57</v>
      </c>
      <c r="BB15" s="64" t="s">
        <v>59</v>
      </c>
      <c r="BC15" s="63" t="s">
        <v>60</v>
      </c>
      <c r="BD15" s="98"/>
      <c r="BE15" s="98"/>
      <c r="BF15" s="64" t="s">
        <v>55</v>
      </c>
      <c r="BG15" s="64" t="s">
        <v>63</v>
      </c>
      <c r="BH15" s="69" t="s">
        <v>62</v>
      </c>
    </row>
    <row r="16" spans="1:60" ht="13.5" thickBot="1" x14ac:dyDescent="0.25">
      <c r="A16" s="104"/>
      <c r="B16" s="70" t="s">
        <v>23</v>
      </c>
      <c r="C16" s="70" t="s">
        <v>24</v>
      </c>
      <c r="D16" s="71" t="s">
        <v>46</v>
      </c>
      <c r="E16" s="70" t="s">
        <v>25</v>
      </c>
      <c r="F16" s="70" t="s">
        <v>26</v>
      </c>
      <c r="G16" s="70" t="s">
        <v>27</v>
      </c>
      <c r="H16" s="71" t="s">
        <v>28</v>
      </c>
      <c r="I16" s="70" t="s">
        <v>29</v>
      </c>
      <c r="J16" s="70" t="s">
        <v>30</v>
      </c>
      <c r="K16" s="70" t="s">
        <v>31</v>
      </c>
      <c r="L16" s="136" t="s">
        <v>32</v>
      </c>
      <c r="M16" s="70" t="s">
        <v>33</v>
      </c>
      <c r="N16" s="70" t="s">
        <v>34</v>
      </c>
      <c r="O16" s="70" t="s">
        <v>35</v>
      </c>
      <c r="P16" s="70" t="s">
        <v>36</v>
      </c>
      <c r="Q16" s="70" t="s">
        <v>37</v>
      </c>
      <c r="R16" s="136" t="s">
        <v>38</v>
      </c>
      <c r="S16" s="136" t="s">
        <v>48</v>
      </c>
      <c r="T16" s="70" t="s">
        <v>39</v>
      </c>
      <c r="U16" s="70" t="s">
        <v>119</v>
      </c>
      <c r="V16" s="70" t="s">
        <v>120</v>
      </c>
      <c r="W16" s="70" t="s">
        <v>40</v>
      </c>
      <c r="X16" s="70" t="s">
        <v>41</v>
      </c>
      <c r="Y16" s="70" t="s">
        <v>42</v>
      </c>
      <c r="Z16" s="70" t="s">
        <v>43</v>
      </c>
      <c r="AA16" s="70" t="s">
        <v>44</v>
      </c>
      <c r="AB16" s="70" t="s">
        <v>52</v>
      </c>
      <c r="AC16" s="70" t="s">
        <v>45</v>
      </c>
      <c r="AD16" s="136" t="s">
        <v>122</v>
      </c>
      <c r="AE16" s="136" t="s">
        <v>123</v>
      </c>
      <c r="AF16" s="70" t="s">
        <v>53</v>
      </c>
      <c r="AG16" s="70" t="s">
        <v>127</v>
      </c>
      <c r="AH16" s="136" t="s">
        <v>128</v>
      </c>
      <c r="AI16" s="136" t="s">
        <v>129</v>
      </c>
      <c r="AJ16" s="136" t="s">
        <v>65</v>
      </c>
      <c r="AK16" s="136" t="s">
        <v>130</v>
      </c>
      <c r="AL16" s="136" t="s">
        <v>131</v>
      </c>
      <c r="AM16" s="70" t="s">
        <v>66</v>
      </c>
      <c r="AN16" s="72" t="s">
        <v>67</v>
      </c>
      <c r="AO16" s="70" t="s">
        <v>68</v>
      </c>
      <c r="AP16" s="72" t="s">
        <v>69</v>
      </c>
      <c r="AQ16" s="73" t="s">
        <v>70</v>
      </c>
      <c r="AR16" s="73" t="s">
        <v>71</v>
      </c>
      <c r="AS16" s="73" t="s">
        <v>72</v>
      </c>
      <c r="AT16" s="73" t="s">
        <v>75</v>
      </c>
      <c r="AU16" s="73" t="s">
        <v>81</v>
      </c>
      <c r="AV16" s="73" t="s">
        <v>82</v>
      </c>
      <c r="AW16" s="73" t="s">
        <v>132</v>
      </c>
      <c r="AX16" s="73" t="s">
        <v>83</v>
      </c>
      <c r="AY16" s="73" t="s">
        <v>90</v>
      </c>
      <c r="AZ16" s="73" t="s">
        <v>84</v>
      </c>
      <c r="BA16" s="73" t="s">
        <v>91</v>
      </c>
      <c r="BB16" s="73" t="s">
        <v>92</v>
      </c>
      <c r="BC16" s="73" t="s">
        <v>93</v>
      </c>
      <c r="BD16" s="73" t="s">
        <v>94</v>
      </c>
      <c r="BE16" s="73" t="s">
        <v>95</v>
      </c>
      <c r="BF16" s="73" t="s">
        <v>133</v>
      </c>
      <c r="BG16" s="73" t="s">
        <v>134</v>
      </c>
      <c r="BH16" s="74" t="s">
        <v>135</v>
      </c>
    </row>
    <row r="17" spans="1:577" s="34" customFormat="1" ht="13.5" thickBot="1" x14ac:dyDescent="0.25">
      <c r="A17" s="101">
        <v>1</v>
      </c>
      <c r="B17" s="76" t="s">
        <v>360</v>
      </c>
      <c r="C17" s="76" t="s">
        <v>138</v>
      </c>
      <c r="D17" s="76" t="s">
        <v>97</v>
      </c>
      <c r="E17" s="76" t="s">
        <v>99</v>
      </c>
      <c r="F17" s="76" t="s">
        <v>209</v>
      </c>
      <c r="G17" s="161">
        <v>12150</v>
      </c>
      <c r="H17" s="166" t="s">
        <v>139</v>
      </c>
      <c r="I17" s="78" t="s">
        <v>140</v>
      </c>
      <c r="J17" s="51" t="s">
        <v>141</v>
      </c>
      <c r="K17" s="43">
        <v>43200</v>
      </c>
      <c r="L17" s="137">
        <v>60000</v>
      </c>
      <c r="M17" s="67">
        <v>12283</v>
      </c>
      <c r="N17" s="43">
        <v>43200</v>
      </c>
      <c r="O17" s="43">
        <v>43465</v>
      </c>
      <c r="P17" s="51" t="s">
        <v>117</v>
      </c>
      <c r="Q17" s="43" t="s">
        <v>100</v>
      </c>
      <c r="R17" s="143" t="s">
        <v>100</v>
      </c>
      <c r="S17" s="143" t="s">
        <v>100</v>
      </c>
      <c r="T17" s="51" t="s">
        <v>165</v>
      </c>
      <c r="U17" s="43" t="s">
        <v>100</v>
      </c>
      <c r="V17" s="43" t="s">
        <v>101</v>
      </c>
      <c r="W17" s="43">
        <v>43437</v>
      </c>
      <c r="X17" s="150" t="s">
        <v>143</v>
      </c>
      <c r="Y17" s="43" t="s">
        <v>142</v>
      </c>
      <c r="Z17" s="43">
        <v>43467</v>
      </c>
      <c r="AA17" s="43">
        <v>43830</v>
      </c>
      <c r="AB17" s="43" t="s">
        <v>100</v>
      </c>
      <c r="AC17" s="43" t="s">
        <v>100</v>
      </c>
      <c r="AD17" s="143">
        <v>0</v>
      </c>
      <c r="AE17" s="143">
        <v>0</v>
      </c>
      <c r="AF17" s="68" t="s">
        <v>100</v>
      </c>
      <c r="AG17" s="68" t="s">
        <v>100</v>
      </c>
      <c r="AH17" s="143">
        <v>0</v>
      </c>
      <c r="AI17" s="143">
        <f>L17-AE17+AD17+AH17</f>
        <v>60000</v>
      </c>
      <c r="AJ17" s="143">
        <f>17036.3+12250.11</f>
        <v>29286.41</v>
      </c>
      <c r="AK17" s="143">
        <v>0</v>
      </c>
      <c r="AL17" s="171">
        <f>AJ17+AJ18+AJ19+AJ20+AK17+AK18+AK19+AK20</f>
        <v>75542.86</v>
      </c>
      <c r="AM17" s="76" t="s">
        <v>100</v>
      </c>
      <c r="AN17" s="76" t="s">
        <v>100</v>
      </c>
      <c r="AO17" s="76" t="s">
        <v>100</v>
      </c>
      <c r="AP17" s="76" t="s">
        <v>100</v>
      </c>
      <c r="AQ17" s="76" t="s">
        <v>100</v>
      </c>
      <c r="AR17" s="76" t="s">
        <v>100</v>
      </c>
      <c r="AS17" s="76" t="s">
        <v>100</v>
      </c>
      <c r="AT17" s="76" t="s">
        <v>100</v>
      </c>
      <c r="AU17" s="76" t="s">
        <v>100</v>
      </c>
      <c r="AV17" s="76" t="s">
        <v>100</v>
      </c>
      <c r="AW17" s="76" t="s">
        <v>100</v>
      </c>
      <c r="AX17" s="76" t="s">
        <v>100</v>
      </c>
      <c r="AY17" s="76" t="s">
        <v>100</v>
      </c>
      <c r="AZ17" s="76" t="s">
        <v>100</v>
      </c>
      <c r="BA17" s="76" t="s">
        <v>100</v>
      </c>
      <c r="BB17" s="76" t="s">
        <v>100</v>
      </c>
      <c r="BC17" s="76" t="s">
        <v>100</v>
      </c>
      <c r="BD17" s="76" t="s">
        <v>100</v>
      </c>
      <c r="BE17" s="76" t="s">
        <v>100</v>
      </c>
      <c r="BF17" s="76" t="s">
        <v>100</v>
      </c>
      <c r="BG17" s="76" t="s">
        <v>100</v>
      </c>
      <c r="BH17" s="76" t="s">
        <v>100</v>
      </c>
      <c r="BI17" s="30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  <c r="QZ17" s="31"/>
      <c r="RA17" s="31"/>
      <c r="RB17" s="31"/>
      <c r="RC17" s="31"/>
      <c r="RD17" s="31"/>
      <c r="RE17" s="31"/>
      <c r="RF17" s="31"/>
      <c r="RG17" s="31"/>
      <c r="RH17" s="31"/>
      <c r="RI17" s="31"/>
      <c r="RJ17" s="31"/>
      <c r="RK17" s="31"/>
      <c r="RL17" s="31"/>
      <c r="RM17" s="31"/>
      <c r="RN17" s="31"/>
      <c r="RO17" s="31"/>
      <c r="RP17" s="31"/>
      <c r="RQ17" s="31"/>
      <c r="RR17" s="31"/>
      <c r="RS17" s="31"/>
      <c r="RT17" s="31"/>
      <c r="RU17" s="31"/>
      <c r="RV17" s="31"/>
      <c r="RW17" s="31"/>
      <c r="RX17" s="31"/>
      <c r="RY17" s="31"/>
      <c r="RZ17" s="31"/>
      <c r="SA17" s="31"/>
      <c r="SB17" s="31"/>
      <c r="SC17" s="31"/>
      <c r="SD17" s="31"/>
      <c r="SE17" s="31"/>
      <c r="SF17" s="31"/>
      <c r="SG17" s="31"/>
      <c r="SH17" s="31"/>
      <c r="SI17" s="31"/>
      <c r="SJ17" s="31"/>
      <c r="SK17" s="31"/>
      <c r="SL17" s="31"/>
      <c r="SM17" s="31"/>
      <c r="SN17" s="31"/>
      <c r="SO17" s="31"/>
      <c r="SP17" s="31"/>
      <c r="SQ17" s="31"/>
      <c r="SR17" s="31"/>
      <c r="SS17" s="31"/>
      <c r="ST17" s="31"/>
      <c r="SU17" s="31"/>
      <c r="SV17" s="31"/>
      <c r="SW17" s="31"/>
      <c r="SX17" s="31"/>
      <c r="SY17" s="31"/>
      <c r="SZ17" s="31"/>
      <c r="TA17" s="31"/>
      <c r="TB17" s="31"/>
      <c r="TC17" s="31"/>
      <c r="TD17" s="31"/>
      <c r="TE17" s="31"/>
      <c r="TF17" s="31"/>
      <c r="TG17" s="31"/>
      <c r="TH17" s="31"/>
      <c r="TI17" s="31"/>
      <c r="TJ17" s="31"/>
      <c r="TK17" s="31"/>
      <c r="TL17" s="31"/>
      <c r="TM17" s="31"/>
      <c r="TN17" s="31"/>
      <c r="TO17" s="31"/>
      <c r="TP17" s="31"/>
      <c r="TQ17" s="31"/>
      <c r="TR17" s="31"/>
      <c r="TS17" s="31"/>
      <c r="TT17" s="31"/>
      <c r="TU17" s="31"/>
      <c r="TV17" s="31"/>
      <c r="TW17" s="31"/>
      <c r="TX17" s="31"/>
      <c r="TY17" s="31"/>
      <c r="TZ17" s="31"/>
      <c r="UA17" s="31"/>
      <c r="UB17" s="31"/>
      <c r="UC17" s="31"/>
      <c r="UD17" s="31"/>
      <c r="UE17" s="31"/>
      <c r="UF17" s="31"/>
      <c r="UG17" s="31"/>
      <c r="UH17" s="31"/>
      <c r="UI17" s="31"/>
      <c r="UJ17" s="31"/>
      <c r="UK17" s="31"/>
      <c r="UL17" s="31"/>
      <c r="UM17" s="31"/>
      <c r="UN17" s="31"/>
      <c r="UO17" s="31"/>
      <c r="UP17" s="31"/>
      <c r="UQ17" s="31"/>
      <c r="UR17" s="31"/>
      <c r="US17" s="31"/>
      <c r="UT17" s="31"/>
      <c r="UU17" s="31"/>
      <c r="UV17" s="31"/>
      <c r="UW17" s="31"/>
      <c r="UX17" s="31"/>
      <c r="UY17" s="31"/>
      <c r="UZ17" s="31"/>
      <c r="VA17" s="31"/>
      <c r="VB17" s="31"/>
      <c r="VC17" s="31"/>
      <c r="VD17" s="31"/>
      <c r="VE17" s="31"/>
    </row>
    <row r="18" spans="1:577" x14ac:dyDescent="0.2">
      <c r="A18" s="115"/>
      <c r="B18" s="77"/>
      <c r="C18" s="77"/>
      <c r="D18" s="77"/>
      <c r="E18" s="77"/>
      <c r="F18" s="77"/>
      <c r="G18" s="162"/>
      <c r="H18" s="167"/>
      <c r="I18" s="79"/>
      <c r="J18" s="39"/>
      <c r="K18" s="35"/>
      <c r="L18" s="138"/>
      <c r="M18" s="38"/>
      <c r="N18" s="35"/>
      <c r="O18" s="35"/>
      <c r="P18" s="39"/>
      <c r="Q18" s="35"/>
      <c r="R18" s="144"/>
      <c r="S18" s="144"/>
      <c r="T18" s="39"/>
      <c r="U18" s="35"/>
      <c r="V18" s="35" t="s">
        <v>108</v>
      </c>
      <c r="W18" s="35">
        <v>43818</v>
      </c>
      <c r="X18" s="151" t="s">
        <v>190</v>
      </c>
      <c r="Y18" s="35" t="s">
        <v>191</v>
      </c>
      <c r="Z18" s="35">
        <v>43831</v>
      </c>
      <c r="AA18" s="35">
        <v>44196</v>
      </c>
      <c r="AB18" s="35" t="s">
        <v>100</v>
      </c>
      <c r="AC18" s="35" t="s">
        <v>100</v>
      </c>
      <c r="AD18" s="144">
        <v>0</v>
      </c>
      <c r="AE18" s="144">
        <v>0</v>
      </c>
      <c r="AF18" s="37" t="s">
        <v>100</v>
      </c>
      <c r="AG18" s="37" t="s">
        <v>100</v>
      </c>
      <c r="AH18" s="144">
        <v>0</v>
      </c>
      <c r="AI18" s="143">
        <f t="shared" ref="AI18:AI81" si="0">L18-AE18+AD18+AH18</f>
        <v>0</v>
      </c>
      <c r="AJ18" s="144">
        <v>11112.8</v>
      </c>
      <c r="AK18" s="144">
        <v>0</v>
      </c>
      <c r="AL18" s="172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30"/>
    </row>
    <row r="19" spans="1:577" x14ac:dyDescent="0.2">
      <c r="A19" s="115"/>
      <c r="B19" s="77"/>
      <c r="C19" s="77"/>
      <c r="D19" s="77"/>
      <c r="E19" s="77"/>
      <c r="F19" s="77"/>
      <c r="G19" s="162"/>
      <c r="H19" s="167"/>
      <c r="I19" s="79"/>
      <c r="J19" s="39"/>
      <c r="K19" s="35"/>
      <c r="L19" s="138"/>
      <c r="M19" s="38"/>
      <c r="N19" s="35"/>
      <c r="O19" s="35"/>
      <c r="P19" s="39"/>
      <c r="Q19" s="35"/>
      <c r="R19" s="144"/>
      <c r="S19" s="144"/>
      <c r="T19" s="39"/>
      <c r="U19" s="35"/>
      <c r="V19" s="35" t="s">
        <v>109</v>
      </c>
      <c r="W19" s="35">
        <v>44172</v>
      </c>
      <c r="X19" s="151" t="s">
        <v>287</v>
      </c>
      <c r="Y19" s="35" t="s">
        <v>286</v>
      </c>
      <c r="Z19" s="35">
        <v>44197</v>
      </c>
      <c r="AA19" s="35">
        <v>44561</v>
      </c>
      <c r="AB19" s="35" t="s">
        <v>100</v>
      </c>
      <c r="AC19" s="35" t="s">
        <v>100</v>
      </c>
      <c r="AD19" s="144">
        <v>0</v>
      </c>
      <c r="AE19" s="144">
        <v>0</v>
      </c>
      <c r="AF19" s="37" t="s">
        <v>100</v>
      </c>
      <c r="AG19" s="37" t="s">
        <v>100</v>
      </c>
      <c r="AH19" s="144">
        <v>0</v>
      </c>
      <c r="AI19" s="143">
        <f t="shared" si="0"/>
        <v>0</v>
      </c>
      <c r="AJ19" s="144">
        <v>10953.45</v>
      </c>
      <c r="AK19" s="144">
        <v>0</v>
      </c>
      <c r="AL19" s="172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30"/>
    </row>
    <row r="20" spans="1:577" x14ac:dyDescent="0.2">
      <c r="A20" s="115"/>
      <c r="B20" s="77"/>
      <c r="C20" s="77"/>
      <c r="D20" s="77"/>
      <c r="E20" s="77"/>
      <c r="F20" s="77"/>
      <c r="G20" s="162"/>
      <c r="H20" s="167"/>
      <c r="I20" s="79"/>
      <c r="J20" s="39"/>
      <c r="K20" s="35"/>
      <c r="L20" s="138"/>
      <c r="M20" s="38"/>
      <c r="N20" s="35"/>
      <c r="O20" s="35"/>
      <c r="P20" s="39"/>
      <c r="Q20" s="35"/>
      <c r="R20" s="144"/>
      <c r="S20" s="144"/>
      <c r="T20" s="39"/>
      <c r="U20" s="35"/>
      <c r="V20" s="35" t="s">
        <v>110</v>
      </c>
      <c r="W20" s="35">
        <v>44553</v>
      </c>
      <c r="X20" s="151" t="s">
        <v>361</v>
      </c>
      <c r="Y20" s="35" t="s">
        <v>491</v>
      </c>
      <c r="Z20" s="35">
        <v>44562</v>
      </c>
      <c r="AA20" s="35">
        <v>44926</v>
      </c>
      <c r="AB20" s="35" t="s">
        <v>100</v>
      </c>
      <c r="AC20" s="35" t="s">
        <v>100</v>
      </c>
      <c r="AD20" s="144">
        <v>0</v>
      </c>
      <c r="AE20" s="144">
        <v>0</v>
      </c>
      <c r="AF20" s="37" t="s">
        <v>100</v>
      </c>
      <c r="AG20" s="37" t="s">
        <v>100</v>
      </c>
      <c r="AH20" s="144">
        <v>0</v>
      </c>
      <c r="AI20" s="143">
        <f t="shared" si="0"/>
        <v>0</v>
      </c>
      <c r="AJ20" s="144">
        <v>0</v>
      </c>
      <c r="AK20" s="144">
        <f>24400.4-210.2</f>
        <v>24190.2</v>
      </c>
      <c r="AL20" s="172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</row>
    <row r="21" spans="1:577" ht="25.5" x14ac:dyDescent="0.2">
      <c r="A21" s="99">
        <v>2</v>
      </c>
      <c r="B21" s="39" t="s">
        <v>369</v>
      </c>
      <c r="C21" s="39" t="s">
        <v>136</v>
      </c>
      <c r="D21" s="39" t="s">
        <v>151</v>
      </c>
      <c r="E21" s="39" t="s">
        <v>99</v>
      </c>
      <c r="F21" s="39" t="s">
        <v>105</v>
      </c>
      <c r="G21" s="151" t="s">
        <v>252</v>
      </c>
      <c r="H21" s="66" t="s">
        <v>137</v>
      </c>
      <c r="I21" s="32" t="s">
        <v>103</v>
      </c>
      <c r="J21" s="37" t="s">
        <v>104</v>
      </c>
      <c r="K21" s="35">
        <v>43058</v>
      </c>
      <c r="L21" s="138">
        <v>76800</v>
      </c>
      <c r="M21" s="38">
        <v>12213</v>
      </c>
      <c r="N21" s="35">
        <v>43088</v>
      </c>
      <c r="O21" s="35">
        <v>43453</v>
      </c>
      <c r="P21" s="39" t="s">
        <v>117</v>
      </c>
      <c r="Q21" s="39" t="s">
        <v>100</v>
      </c>
      <c r="R21" s="144" t="s">
        <v>100</v>
      </c>
      <c r="S21" s="144" t="s">
        <v>100</v>
      </c>
      <c r="T21" s="39" t="s">
        <v>98</v>
      </c>
      <c r="U21" s="39" t="s">
        <v>100</v>
      </c>
      <c r="V21" s="39" t="s">
        <v>100</v>
      </c>
      <c r="W21" s="39" t="s">
        <v>100</v>
      </c>
      <c r="X21" s="152" t="s">
        <v>100</v>
      </c>
      <c r="Y21" s="39" t="s">
        <v>100</v>
      </c>
      <c r="Z21" s="39" t="s">
        <v>100</v>
      </c>
      <c r="AA21" s="39" t="s">
        <v>100</v>
      </c>
      <c r="AB21" s="40" t="s">
        <v>100</v>
      </c>
      <c r="AC21" s="40" t="s">
        <v>100</v>
      </c>
      <c r="AD21" s="144">
        <v>0</v>
      </c>
      <c r="AE21" s="144">
        <v>0</v>
      </c>
      <c r="AF21" s="35" t="s">
        <v>100</v>
      </c>
      <c r="AG21" s="35" t="s">
        <v>100</v>
      </c>
      <c r="AH21" s="144">
        <v>0</v>
      </c>
      <c r="AI21" s="143">
        <f t="shared" si="0"/>
        <v>76800</v>
      </c>
      <c r="AJ21" s="144">
        <v>76800</v>
      </c>
      <c r="AK21" s="144">
        <v>0</v>
      </c>
      <c r="AL21" s="138">
        <f>AJ21+AJ22+AJ24+AJ23+AK25</f>
        <v>383200</v>
      </c>
      <c r="AM21" s="39" t="s">
        <v>106</v>
      </c>
      <c r="AN21" s="38">
        <v>11243</v>
      </c>
      <c r="AO21" s="41" t="s">
        <v>107</v>
      </c>
      <c r="AP21" s="38">
        <v>11365</v>
      </c>
      <c r="AQ21" s="42" t="s">
        <v>100</v>
      </c>
      <c r="AR21" s="42" t="s">
        <v>100</v>
      </c>
      <c r="AS21" s="42" t="s">
        <v>100</v>
      </c>
      <c r="AT21" s="42" t="s">
        <v>100</v>
      </c>
      <c r="AU21" s="42" t="s">
        <v>100</v>
      </c>
      <c r="AV21" s="42" t="s">
        <v>100</v>
      </c>
      <c r="AW21" s="42" t="s">
        <v>100</v>
      </c>
      <c r="AX21" s="42" t="s">
        <v>100</v>
      </c>
      <c r="AY21" s="42" t="s">
        <v>100</v>
      </c>
      <c r="AZ21" s="42" t="s">
        <v>100</v>
      </c>
      <c r="BA21" s="42" t="s">
        <v>100</v>
      </c>
      <c r="BB21" s="42" t="s">
        <v>100</v>
      </c>
      <c r="BC21" s="42" t="s">
        <v>100</v>
      </c>
      <c r="BD21" s="42" t="s">
        <v>100</v>
      </c>
      <c r="BE21" s="42" t="s">
        <v>100</v>
      </c>
      <c r="BF21" s="42" t="s">
        <v>100</v>
      </c>
      <c r="BG21" s="42" t="s">
        <v>100</v>
      </c>
      <c r="BH21" s="42" t="s">
        <v>100</v>
      </c>
    </row>
    <row r="22" spans="1:577" x14ac:dyDescent="0.2">
      <c r="A22" s="100"/>
      <c r="B22" s="39"/>
      <c r="C22" s="39"/>
      <c r="D22" s="39"/>
      <c r="E22" s="39"/>
      <c r="F22" s="39"/>
      <c r="G22" s="151"/>
      <c r="H22" s="66"/>
      <c r="I22" s="32"/>
      <c r="J22" s="37"/>
      <c r="K22" s="35"/>
      <c r="L22" s="138"/>
      <c r="M22" s="38"/>
      <c r="N22" s="35"/>
      <c r="O22" s="35"/>
      <c r="P22" s="39"/>
      <c r="Q22" s="39"/>
      <c r="R22" s="144"/>
      <c r="S22" s="144"/>
      <c r="T22" s="39"/>
      <c r="U22" s="39"/>
      <c r="V22" s="39" t="s">
        <v>101</v>
      </c>
      <c r="W22" s="35">
        <v>43437</v>
      </c>
      <c r="X22" s="153">
        <v>12457</v>
      </c>
      <c r="Y22" s="39" t="s">
        <v>145</v>
      </c>
      <c r="Z22" s="35">
        <v>43466</v>
      </c>
      <c r="AA22" s="35">
        <v>43830</v>
      </c>
      <c r="AB22" s="40" t="s">
        <v>100</v>
      </c>
      <c r="AC22" s="40" t="s">
        <v>100</v>
      </c>
      <c r="AD22" s="144">
        <v>0</v>
      </c>
      <c r="AE22" s="144">
        <v>0</v>
      </c>
      <c r="AF22" s="35" t="s">
        <v>100</v>
      </c>
      <c r="AG22" s="35" t="s">
        <v>100</v>
      </c>
      <c r="AH22" s="144">
        <v>0</v>
      </c>
      <c r="AI22" s="143">
        <f t="shared" si="0"/>
        <v>0</v>
      </c>
      <c r="AJ22" s="144">
        <v>76800</v>
      </c>
      <c r="AK22" s="144">
        <v>0</v>
      </c>
      <c r="AL22" s="138"/>
      <c r="AM22" s="39"/>
      <c r="AN22" s="38"/>
      <c r="AO22" s="41"/>
      <c r="AP22" s="38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</row>
    <row r="23" spans="1:577" x14ac:dyDescent="0.2">
      <c r="A23" s="100"/>
      <c r="B23" s="39"/>
      <c r="C23" s="39"/>
      <c r="D23" s="39"/>
      <c r="E23" s="39"/>
      <c r="F23" s="39"/>
      <c r="G23" s="151"/>
      <c r="H23" s="66"/>
      <c r="I23" s="32"/>
      <c r="J23" s="37"/>
      <c r="K23" s="35"/>
      <c r="L23" s="138"/>
      <c r="M23" s="38"/>
      <c r="N23" s="35"/>
      <c r="O23" s="35"/>
      <c r="P23" s="39"/>
      <c r="Q23" s="39"/>
      <c r="R23" s="144"/>
      <c r="S23" s="144"/>
      <c r="T23" s="39"/>
      <c r="U23" s="39"/>
      <c r="V23" s="39" t="s">
        <v>108</v>
      </c>
      <c r="W23" s="35">
        <v>43818</v>
      </c>
      <c r="X23" s="153">
        <v>12711</v>
      </c>
      <c r="Y23" s="39" t="s">
        <v>211</v>
      </c>
      <c r="Z23" s="35">
        <v>43831</v>
      </c>
      <c r="AA23" s="35">
        <v>44196</v>
      </c>
      <c r="AB23" s="40" t="s">
        <v>100</v>
      </c>
      <c r="AC23" s="40" t="s">
        <v>100</v>
      </c>
      <c r="AD23" s="144">
        <v>0</v>
      </c>
      <c r="AE23" s="144">
        <v>0</v>
      </c>
      <c r="AF23" s="35" t="s">
        <v>100</v>
      </c>
      <c r="AG23" s="35" t="s">
        <v>100</v>
      </c>
      <c r="AH23" s="144">
        <v>0</v>
      </c>
      <c r="AI23" s="143">
        <f t="shared" si="0"/>
        <v>0</v>
      </c>
      <c r="AJ23" s="144">
        <v>76000</v>
      </c>
      <c r="AK23" s="144">
        <v>0</v>
      </c>
      <c r="AL23" s="138"/>
      <c r="AM23" s="39"/>
      <c r="AN23" s="38"/>
      <c r="AO23" s="41"/>
      <c r="AP23" s="38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</row>
    <row r="24" spans="1:577" x14ac:dyDescent="0.2">
      <c r="A24" s="100"/>
      <c r="B24" s="39"/>
      <c r="C24" s="39"/>
      <c r="D24" s="39"/>
      <c r="E24" s="39"/>
      <c r="F24" s="39"/>
      <c r="G24" s="151"/>
      <c r="H24" s="66"/>
      <c r="I24" s="32"/>
      <c r="J24" s="37"/>
      <c r="K24" s="35"/>
      <c r="L24" s="138"/>
      <c r="M24" s="38"/>
      <c r="N24" s="35"/>
      <c r="O24" s="35"/>
      <c r="P24" s="39"/>
      <c r="Q24" s="39"/>
      <c r="R24" s="144"/>
      <c r="S24" s="144"/>
      <c r="T24" s="39"/>
      <c r="U24" s="39"/>
      <c r="V24" s="36" t="s">
        <v>109</v>
      </c>
      <c r="W24" s="35">
        <v>44172</v>
      </c>
      <c r="X24" s="153">
        <v>12946</v>
      </c>
      <c r="Y24" s="39" t="s">
        <v>278</v>
      </c>
      <c r="Z24" s="35">
        <v>44197</v>
      </c>
      <c r="AA24" s="35">
        <v>44561</v>
      </c>
      <c r="AB24" s="40" t="s">
        <v>100</v>
      </c>
      <c r="AC24" s="39" t="s">
        <v>100</v>
      </c>
      <c r="AD24" s="144">
        <v>0</v>
      </c>
      <c r="AE24" s="144">
        <v>0</v>
      </c>
      <c r="AF24" s="39" t="s">
        <v>100</v>
      </c>
      <c r="AG24" s="37" t="s">
        <v>100</v>
      </c>
      <c r="AH24" s="144">
        <v>0</v>
      </c>
      <c r="AI24" s="143">
        <f t="shared" si="0"/>
        <v>0</v>
      </c>
      <c r="AJ24" s="144">
        <v>76800</v>
      </c>
      <c r="AK24" s="144">
        <v>0</v>
      </c>
      <c r="AL24" s="138"/>
      <c r="AM24" s="39"/>
      <c r="AN24" s="38"/>
      <c r="AO24" s="41"/>
      <c r="AP24" s="38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</row>
    <row r="25" spans="1:577" x14ac:dyDescent="0.2">
      <c r="A25" s="101"/>
      <c r="B25" s="39"/>
      <c r="C25" s="39"/>
      <c r="D25" s="39"/>
      <c r="E25" s="39"/>
      <c r="F25" s="39"/>
      <c r="G25" s="151"/>
      <c r="H25" s="66"/>
      <c r="I25" s="32"/>
      <c r="J25" s="37"/>
      <c r="K25" s="35"/>
      <c r="L25" s="138"/>
      <c r="M25" s="38"/>
      <c r="N25" s="35"/>
      <c r="O25" s="35"/>
      <c r="P25" s="39"/>
      <c r="Q25" s="39"/>
      <c r="R25" s="144"/>
      <c r="S25" s="144"/>
      <c r="T25" s="39"/>
      <c r="U25" s="39"/>
      <c r="V25" s="36" t="s">
        <v>110</v>
      </c>
      <c r="W25" s="35">
        <v>44522</v>
      </c>
      <c r="X25" s="153">
        <v>13175</v>
      </c>
      <c r="Y25" s="39" t="s">
        <v>338</v>
      </c>
      <c r="Z25" s="35">
        <v>44562</v>
      </c>
      <c r="AA25" s="35">
        <v>44926</v>
      </c>
      <c r="AB25" s="40" t="s">
        <v>100</v>
      </c>
      <c r="AC25" s="39" t="s">
        <v>100</v>
      </c>
      <c r="AD25" s="144">
        <v>0</v>
      </c>
      <c r="AE25" s="144">
        <v>0</v>
      </c>
      <c r="AF25" s="39" t="s">
        <v>100</v>
      </c>
      <c r="AG25" s="37" t="s">
        <v>100</v>
      </c>
      <c r="AH25" s="144">
        <v>0</v>
      </c>
      <c r="AI25" s="143">
        <f t="shared" si="0"/>
        <v>0</v>
      </c>
      <c r="AJ25" s="144"/>
      <c r="AK25" s="144">
        <v>76800</v>
      </c>
      <c r="AL25" s="138"/>
      <c r="AM25" s="39"/>
      <c r="AN25" s="38"/>
      <c r="AO25" s="41"/>
      <c r="AP25" s="38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</row>
    <row r="26" spans="1:577" ht="25.5" x14ac:dyDescent="0.2">
      <c r="A26" s="99">
        <v>3</v>
      </c>
      <c r="B26" s="39" t="s">
        <v>330</v>
      </c>
      <c r="C26" s="39" t="s">
        <v>197</v>
      </c>
      <c r="D26" s="39" t="s">
        <v>97</v>
      </c>
      <c r="E26" s="39" t="s">
        <v>99</v>
      </c>
      <c r="F26" s="39" t="s">
        <v>198</v>
      </c>
      <c r="G26" s="153">
        <v>12697</v>
      </c>
      <c r="H26" s="66" t="s">
        <v>199</v>
      </c>
      <c r="I26" s="32" t="s">
        <v>299</v>
      </c>
      <c r="J26" s="39" t="s">
        <v>102</v>
      </c>
      <c r="K26" s="35">
        <v>43997</v>
      </c>
      <c r="L26" s="138">
        <v>99590.16</v>
      </c>
      <c r="M26" s="38">
        <v>12829</v>
      </c>
      <c r="N26" s="35">
        <v>44013</v>
      </c>
      <c r="O26" s="35">
        <v>44378</v>
      </c>
      <c r="P26" s="39" t="s">
        <v>111</v>
      </c>
      <c r="Q26" s="39" t="s">
        <v>100</v>
      </c>
      <c r="R26" s="144" t="s">
        <v>100</v>
      </c>
      <c r="S26" s="144" t="s">
        <v>100</v>
      </c>
      <c r="T26" s="39" t="s">
        <v>98</v>
      </c>
      <c r="U26" s="32" t="s">
        <v>100</v>
      </c>
      <c r="V26" s="36" t="s">
        <v>100</v>
      </c>
      <c r="W26" s="36" t="s">
        <v>100</v>
      </c>
      <c r="X26" s="151" t="s">
        <v>100</v>
      </c>
      <c r="Y26" s="39" t="s">
        <v>100</v>
      </c>
      <c r="Z26" s="35" t="s">
        <v>100</v>
      </c>
      <c r="AA26" s="35" t="s">
        <v>100</v>
      </c>
      <c r="AB26" s="35" t="s">
        <v>100</v>
      </c>
      <c r="AC26" s="35" t="s">
        <v>100</v>
      </c>
      <c r="AD26" s="144">
        <v>0</v>
      </c>
      <c r="AE26" s="144">
        <v>0</v>
      </c>
      <c r="AF26" s="35" t="s">
        <v>100</v>
      </c>
      <c r="AG26" s="35" t="s">
        <v>100</v>
      </c>
      <c r="AH26" s="144">
        <v>0</v>
      </c>
      <c r="AI26" s="143">
        <f t="shared" si="0"/>
        <v>99590.16</v>
      </c>
      <c r="AJ26" s="144">
        <v>49795.08</v>
      </c>
      <c r="AK26" s="144">
        <v>0</v>
      </c>
      <c r="AL26" s="138">
        <f>AJ26+AJ27+AK27+AK28</f>
        <v>248975.40000000002</v>
      </c>
      <c r="AM26" s="39" t="s">
        <v>100</v>
      </c>
      <c r="AN26" s="39" t="s">
        <v>100</v>
      </c>
      <c r="AO26" s="39" t="s">
        <v>100</v>
      </c>
      <c r="AP26" s="39" t="s">
        <v>100</v>
      </c>
      <c r="AQ26" s="39" t="s">
        <v>100</v>
      </c>
      <c r="AR26" s="39" t="s">
        <v>100</v>
      </c>
      <c r="AS26" s="39" t="s">
        <v>100</v>
      </c>
      <c r="AT26" s="39" t="s">
        <v>100</v>
      </c>
      <c r="AU26" s="39" t="s">
        <v>100</v>
      </c>
      <c r="AV26" s="39" t="s">
        <v>100</v>
      </c>
      <c r="AW26" s="39" t="s">
        <v>100</v>
      </c>
      <c r="AX26" s="39" t="s">
        <v>100</v>
      </c>
      <c r="AY26" s="39" t="s">
        <v>100</v>
      </c>
      <c r="AZ26" s="39" t="s">
        <v>100</v>
      </c>
      <c r="BA26" s="39" t="s">
        <v>100</v>
      </c>
      <c r="BB26" s="39" t="s">
        <v>100</v>
      </c>
      <c r="BC26" s="39" t="s">
        <v>100</v>
      </c>
      <c r="BD26" s="39" t="s">
        <v>100</v>
      </c>
      <c r="BE26" s="39" t="s">
        <v>100</v>
      </c>
      <c r="BF26" s="39" t="s">
        <v>100</v>
      </c>
      <c r="BG26" s="39" t="s">
        <v>100</v>
      </c>
      <c r="BH26" s="39" t="s">
        <v>100</v>
      </c>
    </row>
    <row r="27" spans="1:577" x14ac:dyDescent="0.2">
      <c r="A27" s="100"/>
      <c r="B27" s="39"/>
      <c r="C27" s="39"/>
      <c r="D27" s="39"/>
      <c r="E27" s="39"/>
      <c r="F27" s="39"/>
      <c r="G27" s="153"/>
      <c r="H27" s="66"/>
      <c r="I27" s="32"/>
      <c r="J27" s="39"/>
      <c r="K27" s="35"/>
      <c r="L27" s="138"/>
      <c r="M27" s="38"/>
      <c r="N27" s="35"/>
      <c r="O27" s="35"/>
      <c r="P27" s="39"/>
      <c r="Q27" s="39"/>
      <c r="R27" s="144"/>
      <c r="S27" s="144"/>
      <c r="T27" s="39"/>
      <c r="U27" s="32"/>
      <c r="V27" s="36" t="s">
        <v>101</v>
      </c>
      <c r="W27" s="36" t="s">
        <v>285</v>
      </c>
      <c r="X27" s="151" t="s">
        <v>284</v>
      </c>
      <c r="Y27" s="39" t="s">
        <v>300</v>
      </c>
      <c r="Z27" s="35">
        <v>44379</v>
      </c>
      <c r="AA27" s="35">
        <v>44744</v>
      </c>
      <c r="AB27" s="35" t="s">
        <v>100</v>
      </c>
      <c r="AC27" s="35" t="s">
        <v>100</v>
      </c>
      <c r="AD27" s="144">
        <v>0</v>
      </c>
      <c r="AE27" s="144">
        <v>0</v>
      </c>
      <c r="AF27" s="35" t="s">
        <v>100</v>
      </c>
      <c r="AG27" s="35" t="s">
        <v>100</v>
      </c>
      <c r="AH27" s="144">
        <v>0</v>
      </c>
      <c r="AI27" s="143">
        <f t="shared" si="0"/>
        <v>0</v>
      </c>
      <c r="AJ27" s="144">
        <f>41495.9+58094.26</f>
        <v>99590.16</v>
      </c>
      <c r="AK27" s="144">
        <f>6*8299.18</f>
        <v>49795.08</v>
      </c>
      <c r="AL27" s="138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</row>
    <row r="28" spans="1:577" x14ac:dyDescent="0.2">
      <c r="A28" s="101"/>
      <c r="B28" s="39"/>
      <c r="C28" s="39"/>
      <c r="D28" s="39"/>
      <c r="E28" s="39"/>
      <c r="F28" s="39"/>
      <c r="G28" s="153"/>
      <c r="H28" s="66"/>
      <c r="I28" s="32"/>
      <c r="J28" s="39"/>
      <c r="K28" s="35"/>
      <c r="L28" s="138"/>
      <c r="M28" s="38"/>
      <c r="N28" s="35"/>
      <c r="O28" s="35"/>
      <c r="P28" s="39"/>
      <c r="Q28" s="39"/>
      <c r="R28" s="144"/>
      <c r="S28" s="144"/>
      <c r="T28" s="39"/>
      <c r="U28" s="32"/>
      <c r="V28" s="36" t="s">
        <v>108</v>
      </c>
      <c r="W28" s="36" t="s">
        <v>332</v>
      </c>
      <c r="X28" s="151" t="s">
        <v>331</v>
      </c>
      <c r="Y28" s="39" t="s">
        <v>333</v>
      </c>
      <c r="Z28" s="35">
        <v>44744</v>
      </c>
      <c r="AA28" s="35">
        <v>45108</v>
      </c>
      <c r="AB28" s="35" t="s">
        <v>100</v>
      </c>
      <c r="AC28" s="35" t="s">
        <v>100</v>
      </c>
      <c r="AD28" s="144">
        <v>0</v>
      </c>
      <c r="AE28" s="144">
        <v>0</v>
      </c>
      <c r="AF28" s="35" t="s">
        <v>100</v>
      </c>
      <c r="AG28" s="35" t="s">
        <v>100</v>
      </c>
      <c r="AH28" s="144">
        <v>0</v>
      </c>
      <c r="AI28" s="143">
        <f t="shared" si="0"/>
        <v>0</v>
      </c>
      <c r="AJ28" s="144">
        <v>0</v>
      </c>
      <c r="AK28" s="144">
        <f>6*8299.18</f>
        <v>49795.08</v>
      </c>
      <c r="AL28" s="138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</row>
    <row r="29" spans="1:577" ht="25.5" x14ac:dyDescent="0.2">
      <c r="A29" s="99">
        <v>4</v>
      </c>
      <c r="B29" s="39" t="s">
        <v>324</v>
      </c>
      <c r="C29" s="39" t="s">
        <v>232</v>
      </c>
      <c r="D29" s="39" t="s">
        <v>676</v>
      </c>
      <c r="E29" s="39" t="s">
        <v>265</v>
      </c>
      <c r="F29" s="39" t="s">
        <v>113</v>
      </c>
      <c r="G29" s="153">
        <v>12835</v>
      </c>
      <c r="H29" s="66" t="s">
        <v>233</v>
      </c>
      <c r="I29" s="32" t="s">
        <v>114</v>
      </c>
      <c r="J29" s="39" t="s">
        <v>115</v>
      </c>
      <c r="K29" s="35">
        <v>44012</v>
      </c>
      <c r="L29" s="138">
        <v>41722.559999999998</v>
      </c>
      <c r="M29" s="38">
        <v>12835</v>
      </c>
      <c r="N29" s="35">
        <v>44013</v>
      </c>
      <c r="O29" s="35">
        <v>44196</v>
      </c>
      <c r="P29" s="39" t="s">
        <v>152</v>
      </c>
      <c r="Q29" s="39" t="s">
        <v>100</v>
      </c>
      <c r="R29" s="144" t="s">
        <v>100</v>
      </c>
      <c r="S29" s="144" t="s">
        <v>100</v>
      </c>
      <c r="T29" s="39" t="s">
        <v>98</v>
      </c>
      <c r="U29" s="32" t="s">
        <v>100</v>
      </c>
      <c r="V29" s="32" t="s">
        <v>100</v>
      </c>
      <c r="W29" s="32" t="s">
        <v>100</v>
      </c>
      <c r="X29" s="63" t="s">
        <v>100</v>
      </c>
      <c r="Y29" s="32" t="s">
        <v>100</v>
      </c>
      <c r="Z29" s="32" t="s">
        <v>100</v>
      </c>
      <c r="AA29" s="32" t="s">
        <v>100</v>
      </c>
      <c r="AB29" s="32" t="s">
        <v>100</v>
      </c>
      <c r="AC29" s="32" t="s">
        <v>100</v>
      </c>
      <c r="AD29" s="144">
        <v>0</v>
      </c>
      <c r="AE29" s="144">
        <v>0</v>
      </c>
      <c r="AF29" s="39" t="s">
        <v>100</v>
      </c>
      <c r="AG29" s="39" t="s">
        <v>100</v>
      </c>
      <c r="AH29" s="144">
        <v>0</v>
      </c>
      <c r="AI29" s="143">
        <f t="shared" si="0"/>
        <v>41722.559999999998</v>
      </c>
      <c r="AJ29" s="144">
        <v>41722.559999999998</v>
      </c>
      <c r="AK29" s="144">
        <v>0</v>
      </c>
      <c r="AL29" s="138">
        <f>AJ29+AJ30+AJ31+AK31</f>
        <v>166890.23999999999</v>
      </c>
      <c r="AM29" s="39" t="s">
        <v>100</v>
      </c>
      <c r="AN29" s="39" t="s">
        <v>100</v>
      </c>
      <c r="AO29" s="39" t="s">
        <v>100</v>
      </c>
      <c r="AP29" s="39" t="s">
        <v>100</v>
      </c>
      <c r="AQ29" s="39" t="s">
        <v>100</v>
      </c>
      <c r="AR29" s="39" t="s">
        <v>100</v>
      </c>
      <c r="AS29" s="39" t="s">
        <v>100</v>
      </c>
      <c r="AT29" s="39" t="s">
        <v>100</v>
      </c>
      <c r="AU29" s="39" t="s">
        <v>100</v>
      </c>
      <c r="AV29" s="39" t="s">
        <v>100</v>
      </c>
      <c r="AW29" s="39" t="s">
        <v>100</v>
      </c>
      <c r="AX29" s="39" t="s">
        <v>100</v>
      </c>
      <c r="AY29" s="39" t="s">
        <v>100</v>
      </c>
      <c r="AZ29" s="39" t="s">
        <v>100</v>
      </c>
      <c r="BA29" s="39" t="s">
        <v>100</v>
      </c>
      <c r="BB29" s="39" t="s">
        <v>100</v>
      </c>
      <c r="BC29" s="39" t="s">
        <v>100</v>
      </c>
      <c r="BD29" s="39" t="s">
        <v>100</v>
      </c>
      <c r="BE29" s="39" t="s">
        <v>100</v>
      </c>
      <c r="BF29" s="39" t="s">
        <v>100</v>
      </c>
      <c r="BG29" s="39" t="s">
        <v>100</v>
      </c>
      <c r="BH29" s="39" t="s">
        <v>100</v>
      </c>
    </row>
    <row r="30" spans="1:577" x14ac:dyDescent="0.2">
      <c r="A30" s="100"/>
      <c r="B30" s="39"/>
      <c r="C30" s="39"/>
      <c r="D30" s="39"/>
      <c r="E30" s="39"/>
      <c r="F30" s="39"/>
      <c r="G30" s="153"/>
      <c r="H30" s="66"/>
      <c r="I30" s="32"/>
      <c r="J30" s="39"/>
      <c r="K30" s="35"/>
      <c r="L30" s="138"/>
      <c r="M30" s="38"/>
      <c r="N30" s="35"/>
      <c r="O30" s="35"/>
      <c r="P30" s="39"/>
      <c r="Q30" s="39"/>
      <c r="R30" s="144"/>
      <c r="S30" s="144"/>
      <c r="T30" s="39"/>
      <c r="U30" s="32"/>
      <c r="V30" s="39" t="s">
        <v>101</v>
      </c>
      <c r="W30" s="35">
        <v>44187</v>
      </c>
      <c r="X30" s="153">
        <v>12953</v>
      </c>
      <c r="Y30" s="39" t="s">
        <v>262</v>
      </c>
      <c r="Z30" s="35">
        <v>44197</v>
      </c>
      <c r="AA30" s="35">
        <v>44377</v>
      </c>
      <c r="AB30" s="39" t="s">
        <v>100</v>
      </c>
      <c r="AC30" s="39" t="s">
        <v>100</v>
      </c>
      <c r="AD30" s="144">
        <v>0</v>
      </c>
      <c r="AE30" s="144">
        <v>0</v>
      </c>
      <c r="AF30" s="39" t="s">
        <v>100</v>
      </c>
      <c r="AG30" s="39" t="s">
        <v>100</v>
      </c>
      <c r="AH30" s="144">
        <v>0</v>
      </c>
      <c r="AI30" s="143">
        <f t="shared" si="0"/>
        <v>0</v>
      </c>
      <c r="AJ30" s="144">
        <v>34768.800000000003</v>
      </c>
      <c r="AK30" s="144">
        <v>0</v>
      </c>
      <c r="AL30" s="138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</row>
    <row r="31" spans="1:577" x14ac:dyDescent="0.2">
      <c r="A31" s="101"/>
      <c r="B31" s="39"/>
      <c r="C31" s="39"/>
      <c r="D31" s="39"/>
      <c r="E31" s="39"/>
      <c r="F31" s="39"/>
      <c r="G31" s="153"/>
      <c r="H31" s="66"/>
      <c r="I31" s="32"/>
      <c r="J31" s="39"/>
      <c r="K31" s="35"/>
      <c r="L31" s="138"/>
      <c r="M31" s="38"/>
      <c r="N31" s="35"/>
      <c r="O31" s="35"/>
      <c r="P31" s="39"/>
      <c r="Q31" s="39"/>
      <c r="R31" s="144"/>
      <c r="S31" s="144"/>
      <c r="T31" s="39"/>
      <c r="U31" s="32"/>
      <c r="V31" s="36" t="s">
        <v>108</v>
      </c>
      <c r="W31" s="35">
        <v>44371</v>
      </c>
      <c r="X31" s="153">
        <v>13073</v>
      </c>
      <c r="Y31" s="39" t="s">
        <v>263</v>
      </c>
      <c r="Z31" s="35">
        <v>44378</v>
      </c>
      <c r="AA31" s="35">
        <v>44743</v>
      </c>
      <c r="AB31" s="40" t="s">
        <v>100</v>
      </c>
      <c r="AC31" s="40" t="s">
        <v>100</v>
      </c>
      <c r="AD31" s="144">
        <v>0</v>
      </c>
      <c r="AE31" s="144">
        <v>0</v>
      </c>
      <c r="AF31" s="39" t="s">
        <v>100</v>
      </c>
      <c r="AG31" s="39" t="s">
        <v>100</v>
      </c>
      <c r="AH31" s="144">
        <v>0</v>
      </c>
      <c r="AI31" s="143">
        <f t="shared" si="0"/>
        <v>0</v>
      </c>
      <c r="AJ31" s="144">
        <v>48676.32</v>
      </c>
      <c r="AK31" s="144">
        <v>41722.559999999998</v>
      </c>
      <c r="AL31" s="138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</row>
    <row r="32" spans="1:577" ht="25.5" x14ac:dyDescent="0.2">
      <c r="A32" s="99">
        <v>5</v>
      </c>
      <c r="B32" s="39" t="s">
        <v>386</v>
      </c>
      <c r="C32" s="39" t="s">
        <v>202</v>
      </c>
      <c r="D32" s="39" t="s">
        <v>97</v>
      </c>
      <c r="E32" s="39" t="s">
        <v>99</v>
      </c>
      <c r="F32" s="39" t="s">
        <v>203</v>
      </c>
      <c r="G32" s="155">
        <v>12653</v>
      </c>
      <c r="H32" s="66" t="s">
        <v>208</v>
      </c>
      <c r="I32" s="32" t="s">
        <v>200</v>
      </c>
      <c r="J32" s="39" t="s">
        <v>201</v>
      </c>
      <c r="K32" s="48">
        <v>43860</v>
      </c>
      <c r="L32" s="138">
        <v>1476187.92</v>
      </c>
      <c r="M32" s="47">
        <v>12738</v>
      </c>
      <c r="N32" s="48">
        <v>43862</v>
      </c>
      <c r="O32" s="48">
        <v>44227</v>
      </c>
      <c r="P32" s="39" t="s">
        <v>112</v>
      </c>
      <c r="Q32" s="35" t="s">
        <v>100</v>
      </c>
      <c r="R32" s="144" t="s">
        <v>100</v>
      </c>
      <c r="S32" s="144" t="s">
        <v>100</v>
      </c>
      <c r="T32" s="39" t="s">
        <v>205</v>
      </c>
      <c r="U32" s="39" t="s">
        <v>100</v>
      </c>
      <c r="V32" s="35" t="s">
        <v>100</v>
      </c>
      <c r="W32" s="35" t="s">
        <v>100</v>
      </c>
      <c r="X32" s="154" t="s">
        <v>100</v>
      </c>
      <c r="Y32" s="35" t="s">
        <v>100</v>
      </c>
      <c r="Z32" s="35" t="s">
        <v>100</v>
      </c>
      <c r="AA32" s="35" t="s">
        <v>100</v>
      </c>
      <c r="AB32" s="35" t="s">
        <v>100</v>
      </c>
      <c r="AC32" s="35" t="s">
        <v>100</v>
      </c>
      <c r="AD32" s="144">
        <v>0</v>
      </c>
      <c r="AE32" s="144">
        <v>0</v>
      </c>
      <c r="AF32" s="35" t="s">
        <v>100</v>
      </c>
      <c r="AG32" s="35" t="s">
        <v>100</v>
      </c>
      <c r="AH32" s="144">
        <v>0</v>
      </c>
      <c r="AI32" s="143">
        <f t="shared" si="0"/>
        <v>1476187.92</v>
      </c>
      <c r="AJ32" s="144">
        <v>1413576.36</v>
      </c>
      <c r="AK32" s="145">
        <v>0</v>
      </c>
      <c r="AL32" s="139">
        <f>AJ32+AJ33+AK35</f>
        <v>4489428.9700000007</v>
      </c>
      <c r="AM32" s="39" t="s">
        <v>100</v>
      </c>
      <c r="AN32" s="39" t="s">
        <v>100</v>
      </c>
      <c r="AO32" s="39" t="s">
        <v>100</v>
      </c>
      <c r="AP32" s="39" t="s">
        <v>100</v>
      </c>
      <c r="AQ32" s="39" t="s">
        <v>100</v>
      </c>
      <c r="AR32" s="39" t="s">
        <v>100</v>
      </c>
      <c r="AS32" s="39" t="s">
        <v>100</v>
      </c>
      <c r="AT32" s="39" t="s">
        <v>100</v>
      </c>
      <c r="AU32" s="39" t="s">
        <v>100</v>
      </c>
      <c r="AV32" s="38" t="s">
        <v>100</v>
      </c>
      <c r="AW32" s="38" t="s">
        <v>100</v>
      </c>
      <c r="AX32" s="38" t="s">
        <v>100</v>
      </c>
      <c r="AY32" s="38" t="s">
        <v>100</v>
      </c>
      <c r="AZ32" s="38" t="s">
        <v>100</v>
      </c>
      <c r="BA32" s="38" t="s">
        <v>100</v>
      </c>
      <c r="BB32" s="38" t="s">
        <v>100</v>
      </c>
      <c r="BC32" s="38" t="s">
        <v>100</v>
      </c>
      <c r="BD32" s="38" t="s">
        <v>100</v>
      </c>
      <c r="BE32" s="38" t="s">
        <v>100</v>
      </c>
      <c r="BF32" s="38" t="s">
        <v>100</v>
      </c>
      <c r="BG32" s="38" t="s">
        <v>100</v>
      </c>
      <c r="BH32" s="39" t="s">
        <v>100</v>
      </c>
    </row>
    <row r="33" spans="1:60" x14ac:dyDescent="0.2">
      <c r="A33" s="100"/>
      <c r="B33" s="39"/>
      <c r="C33" s="39"/>
      <c r="D33" s="39"/>
      <c r="E33" s="39"/>
      <c r="F33" s="39"/>
      <c r="G33" s="155"/>
      <c r="H33" s="66"/>
      <c r="I33" s="32"/>
      <c r="J33" s="39"/>
      <c r="K33" s="48"/>
      <c r="L33" s="138"/>
      <c r="M33" s="47"/>
      <c r="N33" s="48"/>
      <c r="O33" s="48"/>
      <c r="P33" s="39"/>
      <c r="Q33" s="35"/>
      <c r="R33" s="144"/>
      <c r="S33" s="144"/>
      <c r="T33" s="39"/>
      <c r="U33" s="39"/>
      <c r="V33" s="35" t="s">
        <v>101</v>
      </c>
      <c r="W33" s="35">
        <v>44188</v>
      </c>
      <c r="X33" s="151" t="s">
        <v>274</v>
      </c>
      <c r="Y33" s="35" t="s">
        <v>273</v>
      </c>
      <c r="Z33" s="35">
        <v>44228</v>
      </c>
      <c r="AA33" s="35">
        <v>44592</v>
      </c>
      <c r="AB33" s="35" t="s">
        <v>100</v>
      </c>
      <c r="AC33" s="35" t="s">
        <v>100</v>
      </c>
      <c r="AD33" s="144">
        <v>0</v>
      </c>
      <c r="AE33" s="144">
        <v>0</v>
      </c>
      <c r="AF33" s="35" t="s">
        <v>100</v>
      </c>
      <c r="AG33" s="35" t="s">
        <v>100</v>
      </c>
      <c r="AH33" s="144">
        <v>0</v>
      </c>
      <c r="AI33" s="143">
        <f t="shared" si="0"/>
        <v>0</v>
      </c>
      <c r="AJ33" s="144">
        <v>1524416.86</v>
      </c>
      <c r="AK33" s="145">
        <v>0</v>
      </c>
      <c r="AL33" s="139"/>
      <c r="AM33" s="39"/>
      <c r="AN33" s="39"/>
      <c r="AO33" s="39"/>
      <c r="AP33" s="39"/>
      <c r="AQ33" s="39"/>
      <c r="AR33" s="39"/>
      <c r="AS33" s="39"/>
      <c r="AT33" s="39"/>
      <c r="AU33" s="39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9"/>
    </row>
    <row r="34" spans="1:60" x14ac:dyDescent="0.2">
      <c r="A34" s="100"/>
      <c r="B34" s="39"/>
      <c r="C34" s="39"/>
      <c r="D34" s="39"/>
      <c r="E34" s="39"/>
      <c r="F34" s="39"/>
      <c r="G34" s="155"/>
      <c r="H34" s="66"/>
      <c r="I34" s="32"/>
      <c r="J34" s="39"/>
      <c r="K34" s="48"/>
      <c r="L34" s="138"/>
      <c r="M34" s="47"/>
      <c r="N34" s="48"/>
      <c r="O34" s="48"/>
      <c r="P34" s="39"/>
      <c r="Q34" s="35"/>
      <c r="R34" s="144"/>
      <c r="S34" s="144"/>
      <c r="T34" s="39"/>
      <c r="U34" s="39"/>
      <c r="V34" s="35" t="s">
        <v>288</v>
      </c>
      <c r="W34" s="35">
        <v>44589</v>
      </c>
      <c r="X34" s="151" t="s">
        <v>388</v>
      </c>
      <c r="Y34" s="35" t="s">
        <v>387</v>
      </c>
      <c r="Z34" s="35">
        <v>44593</v>
      </c>
      <c r="AA34" s="35">
        <v>44957</v>
      </c>
      <c r="AB34" s="35" t="s">
        <v>100</v>
      </c>
      <c r="AC34" s="35" t="s">
        <v>100</v>
      </c>
      <c r="AD34" s="144">
        <v>0</v>
      </c>
      <c r="AE34" s="144">
        <v>0</v>
      </c>
      <c r="AF34" s="35" t="s">
        <v>100</v>
      </c>
      <c r="AG34" s="35" t="s">
        <v>100</v>
      </c>
      <c r="AH34" s="144">
        <v>0</v>
      </c>
      <c r="AI34" s="143">
        <f t="shared" si="0"/>
        <v>0</v>
      </c>
      <c r="AJ34" s="144">
        <v>0</v>
      </c>
      <c r="AK34" s="145">
        <v>0</v>
      </c>
      <c r="AL34" s="139"/>
      <c r="AM34" s="39"/>
      <c r="AN34" s="39"/>
      <c r="AO34" s="39"/>
      <c r="AP34" s="39"/>
      <c r="AQ34" s="39"/>
      <c r="AR34" s="39"/>
      <c r="AS34" s="39"/>
      <c r="AT34" s="39"/>
      <c r="AU34" s="39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9"/>
    </row>
    <row r="35" spans="1:60" x14ac:dyDescent="0.2">
      <c r="A35" s="101"/>
      <c r="B35" s="39"/>
      <c r="C35" s="39"/>
      <c r="D35" s="39"/>
      <c r="E35" s="39"/>
      <c r="F35" s="39"/>
      <c r="G35" s="155"/>
      <c r="H35" s="66"/>
      <c r="I35" s="32"/>
      <c r="J35" s="39"/>
      <c r="K35" s="48"/>
      <c r="L35" s="138"/>
      <c r="M35" s="47"/>
      <c r="N35" s="48"/>
      <c r="O35" s="48"/>
      <c r="P35" s="39"/>
      <c r="Q35" s="35"/>
      <c r="R35" s="144"/>
      <c r="S35" s="144"/>
      <c r="T35" s="39"/>
      <c r="U35" s="39"/>
      <c r="V35" s="35" t="s">
        <v>109</v>
      </c>
      <c r="W35" s="35">
        <v>44740</v>
      </c>
      <c r="X35" s="151" t="s">
        <v>389</v>
      </c>
      <c r="Y35" s="39" t="s">
        <v>116</v>
      </c>
      <c r="Z35" s="35">
        <v>44563</v>
      </c>
      <c r="AA35" s="35">
        <v>44926</v>
      </c>
      <c r="AB35" s="35" t="s">
        <v>100</v>
      </c>
      <c r="AC35" s="35" t="s">
        <v>100</v>
      </c>
      <c r="AD35" s="144">
        <v>0</v>
      </c>
      <c r="AE35" s="144">
        <v>0</v>
      </c>
      <c r="AF35" s="35" t="s">
        <v>100</v>
      </c>
      <c r="AG35" s="35" t="s">
        <v>100</v>
      </c>
      <c r="AH35" s="144">
        <v>0</v>
      </c>
      <c r="AI35" s="143">
        <f t="shared" si="0"/>
        <v>0</v>
      </c>
      <c r="AJ35" s="144">
        <v>0</v>
      </c>
      <c r="AK35" s="145">
        <f>1551435.75</f>
        <v>1551435.75</v>
      </c>
      <c r="AL35" s="139"/>
      <c r="AM35" s="39"/>
      <c r="AN35" s="39"/>
      <c r="AO35" s="39"/>
      <c r="AP35" s="39"/>
      <c r="AQ35" s="39"/>
      <c r="AR35" s="39"/>
      <c r="AS35" s="39"/>
      <c r="AT35" s="39"/>
      <c r="AU35" s="39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9"/>
    </row>
    <row r="36" spans="1:60" ht="25.5" x14ac:dyDescent="0.2">
      <c r="A36" s="99">
        <v>6</v>
      </c>
      <c r="B36" s="39" t="s">
        <v>351</v>
      </c>
      <c r="C36" s="39" t="s">
        <v>202</v>
      </c>
      <c r="D36" s="39" t="s">
        <v>97</v>
      </c>
      <c r="E36" s="39" t="s">
        <v>99</v>
      </c>
      <c r="F36" s="39" t="s">
        <v>203</v>
      </c>
      <c r="G36" s="155">
        <v>12653</v>
      </c>
      <c r="H36" s="66" t="s">
        <v>204</v>
      </c>
      <c r="I36" s="32" t="s">
        <v>200</v>
      </c>
      <c r="J36" s="39" t="s">
        <v>201</v>
      </c>
      <c r="K36" s="48">
        <v>44042</v>
      </c>
      <c r="L36" s="138">
        <v>96699.25</v>
      </c>
      <c r="M36" s="47">
        <v>12856</v>
      </c>
      <c r="N36" s="48">
        <v>44044</v>
      </c>
      <c r="O36" s="48">
        <v>44196</v>
      </c>
      <c r="P36" s="39" t="s">
        <v>117</v>
      </c>
      <c r="Q36" s="35" t="s">
        <v>100</v>
      </c>
      <c r="R36" s="144" t="s">
        <v>100</v>
      </c>
      <c r="S36" s="144" t="s">
        <v>100</v>
      </c>
      <c r="T36" s="39" t="s">
        <v>205</v>
      </c>
      <c r="U36" s="39" t="s">
        <v>100</v>
      </c>
      <c r="V36" s="35" t="s">
        <v>100</v>
      </c>
      <c r="W36" s="35" t="s">
        <v>100</v>
      </c>
      <c r="X36" s="154" t="s">
        <v>100</v>
      </c>
      <c r="Y36" s="35" t="s">
        <v>100</v>
      </c>
      <c r="Z36" s="35" t="s">
        <v>100</v>
      </c>
      <c r="AA36" s="35" t="s">
        <v>100</v>
      </c>
      <c r="AB36" s="35" t="s">
        <v>100</v>
      </c>
      <c r="AC36" s="35" t="s">
        <v>100</v>
      </c>
      <c r="AD36" s="144">
        <v>0</v>
      </c>
      <c r="AE36" s="144">
        <v>0</v>
      </c>
      <c r="AF36" s="35" t="s">
        <v>100</v>
      </c>
      <c r="AG36" s="35" t="s">
        <v>100</v>
      </c>
      <c r="AH36" s="144">
        <v>0</v>
      </c>
      <c r="AI36" s="143">
        <f t="shared" si="0"/>
        <v>96699.25</v>
      </c>
      <c r="AJ36" s="144">
        <f>13537.9+19339.85+19339.85+19339.85+1932.87+1445.36+19339.85+1621.77+411.38+646.82+2033.15</f>
        <v>98988.650000000009</v>
      </c>
      <c r="AK36" s="145">
        <v>0</v>
      </c>
      <c r="AL36" s="139">
        <f>AJ36+AJ39+AK40</f>
        <v>622158.54</v>
      </c>
      <c r="AM36" s="39" t="s">
        <v>100</v>
      </c>
      <c r="AN36" s="39" t="s">
        <v>100</v>
      </c>
      <c r="AO36" s="39" t="s">
        <v>100</v>
      </c>
      <c r="AP36" s="39" t="s">
        <v>100</v>
      </c>
      <c r="AQ36" s="39" t="s">
        <v>100</v>
      </c>
      <c r="AR36" s="39" t="s">
        <v>100</v>
      </c>
      <c r="AS36" s="39" t="s">
        <v>100</v>
      </c>
      <c r="AT36" s="39" t="s">
        <v>100</v>
      </c>
      <c r="AU36" s="39" t="s">
        <v>100</v>
      </c>
      <c r="AV36" s="38" t="s">
        <v>100</v>
      </c>
      <c r="AW36" s="38" t="s">
        <v>100</v>
      </c>
      <c r="AX36" s="38" t="s">
        <v>100</v>
      </c>
      <c r="AY36" s="38" t="s">
        <v>100</v>
      </c>
      <c r="AZ36" s="38" t="s">
        <v>100</v>
      </c>
      <c r="BA36" s="38" t="s">
        <v>100</v>
      </c>
      <c r="BB36" s="38" t="s">
        <v>100</v>
      </c>
      <c r="BC36" s="38" t="s">
        <v>100</v>
      </c>
      <c r="BD36" s="38" t="s">
        <v>100</v>
      </c>
      <c r="BE36" s="38" t="s">
        <v>100</v>
      </c>
      <c r="BF36" s="38" t="s">
        <v>100</v>
      </c>
      <c r="BG36" s="38" t="s">
        <v>100</v>
      </c>
      <c r="BH36" s="39" t="s">
        <v>100</v>
      </c>
    </row>
    <row r="37" spans="1:60" x14ac:dyDescent="0.2">
      <c r="A37" s="100"/>
      <c r="B37" s="39"/>
      <c r="C37" s="39"/>
      <c r="D37" s="39"/>
      <c r="E37" s="39"/>
      <c r="F37" s="39"/>
      <c r="G37" s="155"/>
      <c r="H37" s="66"/>
      <c r="I37" s="32"/>
      <c r="J37" s="39"/>
      <c r="K37" s="48"/>
      <c r="L37" s="138"/>
      <c r="M37" s="47"/>
      <c r="N37" s="48"/>
      <c r="O37" s="48"/>
      <c r="P37" s="39"/>
      <c r="Q37" s="35"/>
      <c r="R37" s="144"/>
      <c r="S37" s="144"/>
      <c r="T37" s="39"/>
      <c r="U37" s="39"/>
      <c r="V37" s="35" t="s">
        <v>101</v>
      </c>
      <c r="W37" s="35">
        <v>44188</v>
      </c>
      <c r="X37" s="151" t="s">
        <v>275</v>
      </c>
      <c r="Y37" s="35" t="s">
        <v>242</v>
      </c>
      <c r="Z37" s="35">
        <v>44197</v>
      </c>
      <c r="AA37" s="35">
        <v>44347</v>
      </c>
      <c r="AB37" s="35" t="s">
        <v>100</v>
      </c>
      <c r="AC37" s="35" t="s">
        <v>100</v>
      </c>
      <c r="AD37" s="144">
        <v>0</v>
      </c>
      <c r="AE37" s="144">
        <v>0</v>
      </c>
      <c r="AF37" s="35" t="s">
        <v>100</v>
      </c>
      <c r="AG37" s="35" t="s">
        <v>100</v>
      </c>
      <c r="AH37" s="144">
        <v>0</v>
      </c>
      <c r="AI37" s="143">
        <f t="shared" si="0"/>
        <v>0</v>
      </c>
      <c r="AJ37" s="144">
        <v>0</v>
      </c>
      <c r="AK37" s="145">
        <v>0</v>
      </c>
      <c r="AL37" s="139"/>
      <c r="AM37" s="39"/>
      <c r="AN37" s="39"/>
      <c r="AO37" s="39"/>
      <c r="AP37" s="39"/>
      <c r="AQ37" s="39"/>
      <c r="AR37" s="39"/>
      <c r="AS37" s="39"/>
      <c r="AT37" s="39"/>
      <c r="AU37" s="39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9"/>
    </row>
    <row r="38" spans="1:60" x14ac:dyDescent="0.2">
      <c r="A38" s="100"/>
      <c r="B38" s="39"/>
      <c r="C38" s="39"/>
      <c r="D38" s="39"/>
      <c r="E38" s="39"/>
      <c r="F38" s="39"/>
      <c r="G38" s="155"/>
      <c r="H38" s="66"/>
      <c r="I38" s="32"/>
      <c r="J38" s="39"/>
      <c r="K38" s="48"/>
      <c r="L38" s="138"/>
      <c r="M38" s="47"/>
      <c r="N38" s="48"/>
      <c r="O38" s="48"/>
      <c r="P38" s="39"/>
      <c r="Q38" s="35"/>
      <c r="R38" s="144"/>
      <c r="S38" s="144"/>
      <c r="T38" s="39"/>
      <c r="U38" s="39"/>
      <c r="V38" s="35" t="s">
        <v>108</v>
      </c>
      <c r="W38" s="35">
        <v>44348</v>
      </c>
      <c r="X38" s="151" t="s">
        <v>346</v>
      </c>
      <c r="Y38" s="35" t="s">
        <v>347</v>
      </c>
      <c r="Z38" s="35">
        <v>44348</v>
      </c>
      <c r="AA38" s="35">
        <v>44501</v>
      </c>
      <c r="AB38" s="35" t="s">
        <v>100</v>
      </c>
      <c r="AC38" s="35" t="s">
        <v>100</v>
      </c>
      <c r="AD38" s="144">
        <v>0</v>
      </c>
      <c r="AE38" s="144">
        <v>0</v>
      </c>
      <c r="AF38" s="35" t="s">
        <v>100</v>
      </c>
      <c r="AG38" s="35" t="s">
        <v>100</v>
      </c>
      <c r="AH38" s="144">
        <v>0</v>
      </c>
      <c r="AI38" s="143">
        <f t="shared" si="0"/>
        <v>0</v>
      </c>
      <c r="AJ38" s="144">
        <v>0</v>
      </c>
      <c r="AK38" s="145">
        <v>0</v>
      </c>
      <c r="AL38" s="139"/>
      <c r="AM38" s="39"/>
      <c r="AN38" s="39"/>
      <c r="AO38" s="39"/>
      <c r="AP38" s="39"/>
      <c r="AQ38" s="39"/>
      <c r="AR38" s="39"/>
      <c r="AS38" s="39"/>
      <c r="AT38" s="39"/>
      <c r="AU38" s="39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9"/>
    </row>
    <row r="39" spans="1:60" x14ac:dyDescent="0.2">
      <c r="A39" s="100"/>
      <c r="B39" s="39"/>
      <c r="C39" s="39"/>
      <c r="D39" s="39"/>
      <c r="E39" s="39"/>
      <c r="F39" s="39"/>
      <c r="G39" s="155"/>
      <c r="H39" s="66"/>
      <c r="I39" s="32"/>
      <c r="J39" s="39"/>
      <c r="K39" s="48"/>
      <c r="L39" s="138"/>
      <c r="M39" s="47"/>
      <c r="N39" s="48"/>
      <c r="O39" s="48"/>
      <c r="P39" s="39"/>
      <c r="Q39" s="35"/>
      <c r="R39" s="144"/>
      <c r="S39" s="144"/>
      <c r="T39" s="39"/>
      <c r="U39" s="39"/>
      <c r="V39" s="35" t="s">
        <v>109</v>
      </c>
      <c r="W39" s="35">
        <v>44490</v>
      </c>
      <c r="X39" s="151" t="s">
        <v>301</v>
      </c>
      <c r="Y39" s="35" t="s">
        <v>348</v>
      </c>
      <c r="Z39" s="35">
        <v>44501</v>
      </c>
      <c r="AA39" s="35">
        <v>44681</v>
      </c>
      <c r="AB39" s="35" t="s">
        <v>100</v>
      </c>
      <c r="AC39" s="35" t="s">
        <v>100</v>
      </c>
      <c r="AD39" s="144">
        <v>0</v>
      </c>
      <c r="AE39" s="144">
        <v>0</v>
      </c>
      <c r="AF39" s="35" t="s">
        <v>100</v>
      </c>
      <c r="AG39" s="35" t="s">
        <v>100</v>
      </c>
      <c r="AH39" s="144">
        <v>0</v>
      </c>
      <c r="AI39" s="143">
        <f t="shared" si="0"/>
        <v>0</v>
      </c>
      <c r="AJ39" s="144">
        <v>252713.12</v>
      </c>
      <c r="AK39" s="145">
        <v>0</v>
      </c>
      <c r="AL39" s="139"/>
      <c r="AM39" s="39"/>
      <c r="AN39" s="39"/>
      <c r="AO39" s="39"/>
      <c r="AP39" s="39"/>
      <c r="AQ39" s="39"/>
      <c r="AR39" s="39"/>
      <c r="AS39" s="39"/>
      <c r="AT39" s="39"/>
      <c r="AU39" s="39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</row>
    <row r="40" spans="1:60" x14ac:dyDescent="0.2">
      <c r="A40" s="101"/>
      <c r="B40" s="39"/>
      <c r="C40" s="39"/>
      <c r="D40" s="39"/>
      <c r="E40" s="39"/>
      <c r="F40" s="39"/>
      <c r="G40" s="155"/>
      <c r="H40" s="66"/>
      <c r="I40" s="32"/>
      <c r="J40" s="39"/>
      <c r="K40" s="48"/>
      <c r="L40" s="138"/>
      <c r="M40" s="47"/>
      <c r="N40" s="48"/>
      <c r="O40" s="48"/>
      <c r="P40" s="39"/>
      <c r="Q40" s="35"/>
      <c r="R40" s="144"/>
      <c r="S40" s="144"/>
      <c r="T40" s="39"/>
      <c r="U40" s="39"/>
      <c r="V40" s="35" t="s">
        <v>110</v>
      </c>
      <c r="W40" s="35">
        <v>44678</v>
      </c>
      <c r="X40" s="151" t="s">
        <v>349</v>
      </c>
      <c r="Y40" s="39" t="s">
        <v>271</v>
      </c>
      <c r="Z40" s="35">
        <v>44682</v>
      </c>
      <c r="AA40" s="35">
        <v>44865</v>
      </c>
      <c r="AB40" s="35" t="s">
        <v>100</v>
      </c>
      <c r="AC40" s="35" t="s">
        <v>100</v>
      </c>
      <c r="AD40" s="144">
        <v>0</v>
      </c>
      <c r="AE40" s="144">
        <v>0</v>
      </c>
      <c r="AF40" s="35" t="s">
        <v>100</v>
      </c>
      <c r="AG40" s="35" t="s">
        <v>100</v>
      </c>
      <c r="AH40" s="144">
        <v>0</v>
      </c>
      <c r="AI40" s="143">
        <f t="shared" si="0"/>
        <v>0</v>
      </c>
      <c r="AJ40" s="144">
        <v>0</v>
      </c>
      <c r="AK40" s="145">
        <f>270456.77</f>
        <v>270456.77</v>
      </c>
      <c r="AL40" s="139"/>
      <c r="AM40" s="39"/>
      <c r="AN40" s="39"/>
      <c r="AO40" s="39"/>
      <c r="AP40" s="39"/>
      <c r="AQ40" s="39"/>
      <c r="AR40" s="39"/>
      <c r="AS40" s="39"/>
      <c r="AT40" s="39"/>
      <c r="AU40" s="39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9"/>
    </row>
    <row r="41" spans="1:60" ht="25.5" x14ac:dyDescent="0.2">
      <c r="A41" s="99">
        <v>7</v>
      </c>
      <c r="B41" s="39" t="s">
        <v>383</v>
      </c>
      <c r="C41" s="39" t="s">
        <v>202</v>
      </c>
      <c r="D41" s="39" t="s">
        <v>97</v>
      </c>
      <c r="E41" s="39" t="s">
        <v>99</v>
      </c>
      <c r="F41" s="39" t="s">
        <v>203</v>
      </c>
      <c r="G41" s="155">
        <v>12653</v>
      </c>
      <c r="H41" s="66" t="s">
        <v>207</v>
      </c>
      <c r="I41" s="32" t="s">
        <v>200</v>
      </c>
      <c r="J41" s="39" t="s">
        <v>201</v>
      </c>
      <c r="K41" s="48">
        <v>44074</v>
      </c>
      <c r="L41" s="138">
        <v>72083.360000000001</v>
      </c>
      <c r="M41" s="47">
        <v>12873</v>
      </c>
      <c r="N41" s="48">
        <v>44075</v>
      </c>
      <c r="O41" s="48">
        <v>44196</v>
      </c>
      <c r="P41" s="39" t="s">
        <v>117</v>
      </c>
      <c r="Q41" s="35" t="s">
        <v>100</v>
      </c>
      <c r="R41" s="144" t="s">
        <v>100</v>
      </c>
      <c r="S41" s="144" t="s">
        <v>100</v>
      </c>
      <c r="T41" s="39" t="s">
        <v>205</v>
      </c>
      <c r="U41" s="39" t="s">
        <v>100</v>
      </c>
      <c r="V41" s="35" t="s">
        <v>100</v>
      </c>
      <c r="W41" s="35" t="s">
        <v>100</v>
      </c>
      <c r="X41" s="154" t="s">
        <v>100</v>
      </c>
      <c r="Y41" s="35" t="s">
        <v>100</v>
      </c>
      <c r="Z41" s="35" t="s">
        <v>100</v>
      </c>
      <c r="AA41" s="35" t="s">
        <v>100</v>
      </c>
      <c r="AB41" s="35" t="s">
        <v>100</v>
      </c>
      <c r="AC41" s="35" t="s">
        <v>100</v>
      </c>
      <c r="AD41" s="144">
        <v>0</v>
      </c>
      <c r="AE41" s="144">
        <v>0</v>
      </c>
      <c r="AF41" s="35" t="s">
        <v>100</v>
      </c>
      <c r="AG41" s="35" t="s">
        <v>100</v>
      </c>
      <c r="AH41" s="144">
        <v>0</v>
      </c>
      <c r="AI41" s="143">
        <f t="shared" si="0"/>
        <v>72083.360000000001</v>
      </c>
      <c r="AJ41" s="144">
        <f>18020.84+6398.95+18020.84+18020.84+18020.84</f>
        <v>78482.31</v>
      </c>
      <c r="AK41" s="145">
        <v>0</v>
      </c>
      <c r="AL41" s="139">
        <f>AJ41+AJ44+AK47</f>
        <v>527352.11</v>
      </c>
      <c r="AM41" s="39" t="s">
        <v>100</v>
      </c>
      <c r="AN41" s="39" t="s">
        <v>100</v>
      </c>
      <c r="AO41" s="39" t="s">
        <v>100</v>
      </c>
      <c r="AP41" s="39" t="s">
        <v>100</v>
      </c>
      <c r="AQ41" s="39" t="s">
        <v>100</v>
      </c>
      <c r="AR41" s="39" t="s">
        <v>100</v>
      </c>
      <c r="AS41" s="39" t="s">
        <v>100</v>
      </c>
      <c r="AT41" s="39" t="s">
        <v>100</v>
      </c>
      <c r="AU41" s="39" t="s">
        <v>100</v>
      </c>
      <c r="AV41" s="38" t="s">
        <v>100</v>
      </c>
      <c r="AW41" s="38" t="s">
        <v>100</v>
      </c>
      <c r="AX41" s="38" t="s">
        <v>100</v>
      </c>
      <c r="AY41" s="38" t="s">
        <v>100</v>
      </c>
      <c r="AZ41" s="38" t="s">
        <v>100</v>
      </c>
      <c r="BA41" s="38" t="s">
        <v>100</v>
      </c>
      <c r="BB41" s="38" t="s">
        <v>100</v>
      </c>
      <c r="BC41" s="38" t="s">
        <v>100</v>
      </c>
      <c r="BD41" s="38" t="s">
        <v>100</v>
      </c>
      <c r="BE41" s="38" t="s">
        <v>100</v>
      </c>
      <c r="BF41" s="38" t="s">
        <v>100</v>
      </c>
      <c r="BG41" s="38" t="s">
        <v>100</v>
      </c>
      <c r="BH41" s="39" t="s">
        <v>100</v>
      </c>
    </row>
    <row r="42" spans="1:60" x14ac:dyDescent="0.2">
      <c r="A42" s="100"/>
      <c r="B42" s="39"/>
      <c r="C42" s="39"/>
      <c r="D42" s="39"/>
      <c r="E42" s="39"/>
      <c r="F42" s="39"/>
      <c r="G42" s="155"/>
      <c r="H42" s="66"/>
      <c r="I42" s="32"/>
      <c r="J42" s="39"/>
      <c r="K42" s="48"/>
      <c r="L42" s="138"/>
      <c r="M42" s="47"/>
      <c r="N42" s="48"/>
      <c r="O42" s="48"/>
      <c r="P42" s="39"/>
      <c r="Q42" s="35"/>
      <c r="R42" s="144"/>
      <c r="S42" s="144"/>
      <c r="T42" s="39"/>
      <c r="U42" s="39"/>
      <c r="V42" s="35" t="s">
        <v>101</v>
      </c>
      <c r="W42" s="35">
        <v>44188</v>
      </c>
      <c r="X42" s="151" t="s">
        <v>275</v>
      </c>
      <c r="Y42" s="35" t="s">
        <v>241</v>
      </c>
      <c r="Z42" s="35">
        <v>44197</v>
      </c>
      <c r="AA42" s="35">
        <v>44316</v>
      </c>
      <c r="AB42" s="35" t="s">
        <v>100</v>
      </c>
      <c r="AC42" s="35" t="s">
        <v>100</v>
      </c>
      <c r="AD42" s="144">
        <v>0</v>
      </c>
      <c r="AE42" s="144">
        <v>0</v>
      </c>
      <c r="AF42" s="35" t="s">
        <v>100</v>
      </c>
      <c r="AG42" s="35" t="s">
        <v>100</v>
      </c>
      <c r="AH42" s="144">
        <v>0</v>
      </c>
      <c r="AI42" s="143">
        <f t="shared" si="0"/>
        <v>0</v>
      </c>
      <c r="AJ42" s="144">
        <v>0</v>
      </c>
      <c r="AK42" s="145">
        <v>0</v>
      </c>
      <c r="AL42" s="139"/>
      <c r="AM42" s="39"/>
      <c r="AN42" s="39"/>
      <c r="AO42" s="39"/>
      <c r="AP42" s="39"/>
      <c r="AQ42" s="39"/>
      <c r="AR42" s="39"/>
      <c r="AS42" s="39"/>
      <c r="AT42" s="39"/>
      <c r="AU42" s="39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9"/>
    </row>
    <row r="43" spans="1:60" x14ac:dyDescent="0.2">
      <c r="A43" s="100"/>
      <c r="B43" s="39"/>
      <c r="C43" s="39"/>
      <c r="D43" s="39"/>
      <c r="E43" s="39"/>
      <c r="F43" s="39"/>
      <c r="G43" s="155"/>
      <c r="H43" s="66"/>
      <c r="I43" s="32"/>
      <c r="J43" s="39"/>
      <c r="K43" s="48"/>
      <c r="L43" s="138"/>
      <c r="M43" s="47"/>
      <c r="N43" s="48"/>
      <c r="O43" s="48"/>
      <c r="P43" s="39"/>
      <c r="Q43" s="35"/>
      <c r="R43" s="144"/>
      <c r="S43" s="144"/>
      <c r="T43" s="39"/>
      <c r="U43" s="39"/>
      <c r="V43" s="35" t="s">
        <v>108</v>
      </c>
      <c r="W43" s="35">
        <v>44314</v>
      </c>
      <c r="X43" s="151" t="s">
        <v>277</v>
      </c>
      <c r="Y43" s="35" t="s">
        <v>262</v>
      </c>
      <c r="Z43" s="35">
        <v>44317</v>
      </c>
      <c r="AA43" s="35">
        <v>44377</v>
      </c>
      <c r="AB43" s="35" t="s">
        <v>100</v>
      </c>
      <c r="AC43" s="35" t="s">
        <v>100</v>
      </c>
      <c r="AD43" s="144">
        <v>0</v>
      </c>
      <c r="AE43" s="144">
        <v>0</v>
      </c>
      <c r="AF43" s="35" t="s">
        <v>100</v>
      </c>
      <c r="AG43" s="35" t="s">
        <v>100</v>
      </c>
      <c r="AH43" s="144">
        <v>0</v>
      </c>
      <c r="AI43" s="143">
        <f t="shared" si="0"/>
        <v>0</v>
      </c>
      <c r="AJ43" s="144">
        <v>0</v>
      </c>
      <c r="AK43" s="145">
        <v>0</v>
      </c>
      <c r="AL43" s="139"/>
      <c r="AM43" s="39"/>
      <c r="AN43" s="39"/>
      <c r="AO43" s="39"/>
      <c r="AP43" s="39"/>
      <c r="AQ43" s="39"/>
      <c r="AR43" s="39"/>
      <c r="AS43" s="39"/>
      <c r="AT43" s="39"/>
      <c r="AU43" s="39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9"/>
    </row>
    <row r="44" spans="1:60" x14ac:dyDescent="0.2">
      <c r="A44" s="100"/>
      <c r="B44" s="39"/>
      <c r="C44" s="39"/>
      <c r="D44" s="39"/>
      <c r="E44" s="39"/>
      <c r="F44" s="39"/>
      <c r="G44" s="155"/>
      <c r="H44" s="66"/>
      <c r="I44" s="32"/>
      <c r="J44" s="39"/>
      <c r="K44" s="48"/>
      <c r="L44" s="138"/>
      <c r="M44" s="47"/>
      <c r="N44" s="48"/>
      <c r="O44" s="48"/>
      <c r="P44" s="39"/>
      <c r="Q44" s="35"/>
      <c r="R44" s="144"/>
      <c r="S44" s="144"/>
      <c r="T44" s="39"/>
      <c r="U44" s="39"/>
      <c r="V44" s="35" t="s">
        <v>109</v>
      </c>
      <c r="W44" s="35">
        <v>44372</v>
      </c>
      <c r="X44" s="151" t="s">
        <v>279</v>
      </c>
      <c r="Y44" s="35" t="s">
        <v>278</v>
      </c>
      <c r="Z44" s="35">
        <v>44378</v>
      </c>
      <c r="AA44" s="35">
        <v>44561</v>
      </c>
      <c r="AB44" s="35" t="s">
        <v>100</v>
      </c>
      <c r="AC44" s="35" t="s">
        <v>100</v>
      </c>
      <c r="AD44" s="144">
        <v>0</v>
      </c>
      <c r="AE44" s="144">
        <v>0</v>
      </c>
      <c r="AF44" s="35" t="s">
        <v>100</v>
      </c>
      <c r="AG44" s="35" t="s">
        <v>100</v>
      </c>
      <c r="AH44" s="144">
        <v>0</v>
      </c>
      <c r="AI44" s="143">
        <f t="shared" si="0"/>
        <v>0</v>
      </c>
      <c r="AJ44" s="144">
        <v>215701.74</v>
      </c>
      <c r="AK44" s="145">
        <v>0</v>
      </c>
      <c r="AL44" s="139"/>
      <c r="AM44" s="39"/>
      <c r="AN44" s="39"/>
      <c r="AO44" s="39"/>
      <c r="AP44" s="39"/>
      <c r="AQ44" s="39"/>
      <c r="AR44" s="39"/>
      <c r="AS44" s="39"/>
      <c r="AT44" s="39"/>
      <c r="AU44" s="39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9"/>
    </row>
    <row r="45" spans="1:60" x14ac:dyDescent="0.2">
      <c r="A45" s="100"/>
      <c r="B45" s="39"/>
      <c r="C45" s="39"/>
      <c r="D45" s="39"/>
      <c r="E45" s="39"/>
      <c r="F45" s="39"/>
      <c r="G45" s="155"/>
      <c r="H45" s="66"/>
      <c r="I45" s="32"/>
      <c r="J45" s="39"/>
      <c r="K45" s="48"/>
      <c r="L45" s="138"/>
      <c r="M45" s="47"/>
      <c r="N45" s="48"/>
      <c r="O45" s="48"/>
      <c r="P45" s="39"/>
      <c r="Q45" s="35"/>
      <c r="R45" s="144"/>
      <c r="S45" s="144"/>
      <c r="T45" s="39"/>
      <c r="U45" s="39"/>
      <c r="V45" s="35" t="s">
        <v>110</v>
      </c>
      <c r="W45" s="35">
        <v>44551</v>
      </c>
      <c r="X45" s="151" t="s">
        <v>361</v>
      </c>
      <c r="Y45" s="35" t="s">
        <v>342</v>
      </c>
      <c r="Z45" s="35">
        <v>44562</v>
      </c>
      <c r="AA45" s="35">
        <v>44742</v>
      </c>
      <c r="AB45" s="35" t="s">
        <v>100</v>
      </c>
      <c r="AC45" s="35" t="s">
        <v>100</v>
      </c>
      <c r="AD45" s="144">
        <v>0</v>
      </c>
      <c r="AE45" s="144">
        <v>0</v>
      </c>
      <c r="AF45" s="35" t="s">
        <v>100</v>
      </c>
      <c r="AG45" s="35" t="s">
        <v>100</v>
      </c>
      <c r="AH45" s="144">
        <v>0</v>
      </c>
      <c r="AI45" s="143">
        <f t="shared" si="0"/>
        <v>0</v>
      </c>
      <c r="AJ45" s="144">
        <v>0</v>
      </c>
      <c r="AK45" s="145">
        <v>0</v>
      </c>
      <c r="AL45" s="139"/>
      <c r="AM45" s="39"/>
      <c r="AN45" s="39"/>
      <c r="AO45" s="39"/>
      <c r="AP45" s="39"/>
      <c r="AQ45" s="39"/>
      <c r="AR45" s="39"/>
      <c r="AS45" s="39"/>
      <c r="AT45" s="39"/>
      <c r="AU45" s="39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9"/>
    </row>
    <row r="46" spans="1:60" x14ac:dyDescent="0.2">
      <c r="A46" s="100"/>
      <c r="B46" s="39"/>
      <c r="C46" s="39"/>
      <c r="D46" s="39"/>
      <c r="E46" s="39"/>
      <c r="F46" s="39"/>
      <c r="G46" s="155"/>
      <c r="H46" s="66"/>
      <c r="I46" s="32"/>
      <c r="J46" s="39"/>
      <c r="K46" s="48"/>
      <c r="L46" s="138"/>
      <c r="M46" s="47"/>
      <c r="N46" s="48"/>
      <c r="O46" s="48"/>
      <c r="P46" s="39"/>
      <c r="Q46" s="35"/>
      <c r="R46" s="144"/>
      <c r="S46" s="144"/>
      <c r="T46" s="39"/>
      <c r="U46" s="39"/>
      <c r="V46" s="35" t="s">
        <v>270</v>
      </c>
      <c r="W46" s="35">
        <v>44736</v>
      </c>
      <c r="X46" s="151" t="s">
        <v>384</v>
      </c>
      <c r="Y46" s="35" t="s">
        <v>354</v>
      </c>
      <c r="Z46" s="35">
        <v>44743</v>
      </c>
      <c r="AA46" s="35">
        <v>44926</v>
      </c>
      <c r="AB46" s="35" t="s">
        <v>100</v>
      </c>
      <c r="AC46" s="35" t="s">
        <v>100</v>
      </c>
      <c r="AD46" s="144">
        <v>0</v>
      </c>
      <c r="AE46" s="144">
        <v>0</v>
      </c>
      <c r="AF46" s="35" t="s">
        <v>100</v>
      </c>
      <c r="AG46" s="35" t="s">
        <v>100</v>
      </c>
      <c r="AH46" s="144">
        <v>0</v>
      </c>
      <c r="AI46" s="143">
        <f t="shared" si="0"/>
        <v>0</v>
      </c>
      <c r="AJ46" s="144">
        <v>0</v>
      </c>
      <c r="AK46" s="145">
        <v>0</v>
      </c>
      <c r="AL46" s="139"/>
      <c r="AM46" s="39"/>
      <c r="AN46" s="39"/>
      <c r="AO46" s="39"/>
      <c r="AP46" s="39"/>
      <c r="AQ46" s="39"/>
      <c r="AR46" s="39"/>
      <c r="AS46" s="39"/>
      <c r="AT46" s="39"/>
      <c r="AU46" s="39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9"/>
    </row>
    <row r="47" spans="1:60" x14ac:dyDescent="0.2">
      <c r="A47" s="101"/>
      <c r="B47" s="39"/>
      <c r="C47" s="39"/>
      <c r="D47" s="39"/>
      <c r="E47" s="39"/>
      <c r="F47" s="39"/>
      <c r="G47" s="155"/>
      <c r="H47" s="66"/>
      <c r="I47" s="32"/>
      <c r="J47" s="39"/>
      <c r="K47" s="48"/>
      <c r="L47" s="138"/>
      <c r="M47" s="47"/>
      <c r="N47" s="48"/>
      <c r="O47" s="48"/>
      <c r="P47" s="39"/>
      <c r="Q47" s="35"/>
      <c r="R47" s="144"/>
      <c r="S47" s="144"/>
      <c r="T47" s="39"/>
      <c r="U47" s="39"/>
      <c r="V47" s="35" t="s">
        <v>272</v>
      </c>
      <c r="W47" s="35">
        <v>44895</v>
      </c>
      <c r="X47" s="151" t="s">
        <v>395</v>
      </c>
      <c r="Y47" s="35" t="s">
        <v>396</v>
      </c>
      <c r="Z47" s="35">
        <v>44895</v>
      </c>
      <c r="AA47" s="35">
        <v>44926</v>
      </c>
      <c r="AB47" s="35" t="s">
        <v>100</v>
      </c>
      <c r="AC47" s="35" t="s">
        <v>100</v>
      </c>
      <c r="AD47" s="144">
        <v>0</v>
      </c>
      <c r="AE47" s="144">
        <v>0</v>
      </c>
      <c r="AF47" s="35" t="s">
        <v>100</v>
      </c>
      <c r="AG47" s="35" t="s">
        <v>100</v>
      </c>
      <c r="AH47" s="144">
        <v>0</v>
      </c>
      <c r="AI47" s="143">
        <f t="shared" si="0"/>
        <v>0</v>
      </c>
      <c r="AJ47" s="144">
        <v>0</v>
      </c>
      <c r="AK47" s="145">
        <f>233168.06</f>
        <v>233168.06</v>
      </c>
      <c r="AL47" s="139"/>
      <c r="AM47" s="39"/>
      <c r="AN47" s="39"/>
      <c r="AO47" s="39"/>
      <c r="AP47" s="39"/>
      <c r="AQ47" s="39"/>
      <c r="AR47" s="39"/>
      <c r="AS47" s="39"/>
      <c r="AT47" s="39"/>
      <c r="AU47" s="39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9"/>
    </row>
    <row r="48" spans="1:60" s="44" customFormat="1" ht="25.5" x14ac:dyDescent="0.2">
      <c r="A48" s="99">
        <v>8</v>
      </c>
      <c r="B48" s="39" t="s">
        <v>350</v>
      </c>
      <c r="C48" s="39" t="s">
        <v>202</v>
      </c>
      <c r="D48" s="39" t="s">
        <v>97</v>
      </c>
      <c r="E48" s="39" t="s">
        <v>99</v>
      </c>
      <c r="F48" s="39" t="s">
        <v>203</v>
      </c>
      <c r="G48" s="153">
        <v>12653</v>
      </c>
      <c r="H48" s="66" t="s">
        <v>206</v>
      </c>
      <c r="I48" s="32" t="s">
        <v>200</v>
      </c>
      <c r="J48" s="39" t="s">
        <v>201</v>
      </c>
      <c r="K48" s="48">
        <v>44097</v>
      </c>
      <c r="L48" s="138">
        <v>53338.05</v>
      </c>
      <c r="M48" s="47">
        <v>12892</v>
      </c>
      <c r="N48" s="48">
        <v>44105</v>
      </c>
      <c r="O48" s="48">
        <v>44196</v>
      </c>
      <c r="P48" s="39" t="s">
        <v>117</v>
      </c>
      <c r="Q48" s="35" t="s">
        <v>100</v>
      </c>
      <c r="R48" s="144" t="s">
        <v>100</v>
      </c>
      <c r="S48" s="144" t="s">
        <v>100</v>
      </c>
      <c r="T48" s="39" t="s">
        <v>205</v>
      </c>
      <c r="U48" s="39" t="s">
        <v>100</v>
      </c>
      <c r="V48" s="35" t="s">
        <v>100</v>
      </c>
      <c r="W48" s="35" t="s">
        <v>100</v>
      </c>
      <c r="X48" s="154" t="s">
        <v>100</v>
      </c>
      <c r="Y48" s="35" t="s">
        <v>100</v>
      </c>
      <c r="Z48" s="35" t="s">
        <v>100</v>
      </c>
      <c r="AA48" s="35" t="s">
        <v>100</v>
      </c>
      <c r="AB48" s="45" t="s">
        <v>100</v>
      </c>
      <c r="AC48" s="45" t="s">
        <v>100</v>
      </c>
      <c r="AD48" s="144">
        <v>0</v>
      </c>
      <c r="AE48" s="144">
        <v>0</v>
      </c>
      <c r="AF48" s="35" t="s">
        <v>100</v>
      </c>
      <c r="AG48" s="35" t="s">
        <v>100</v>
      </c>
      <c r="AH48" s="144">
        <v>0</v>
      </c>
      <c r="AI48" s="143">
        <f t="shared" si="0"/>
        <v>53338.05</v>
      </c>
      <c r="AJ48" s="144">
        <v>26910.26</v>
      </c>
      <c r="AK48" s="145">
        <v>0</v>
      </c>
      <c r="AL48" s="139">
        <f>AJ48+AJ49+AJ51+AK54</f>
        <v>492028.73</v>
      </c>
      <c r="AM48" s="39" t="s">
        <v>100</v>
      </c>
      <c r="AN48" s="39" t="s">
        <v>100</v>
      </c>
      <c r="AO48" s="39" t="s">
        <v>100</v>
      </c>
      <c r="AP48" s="39" t="s">
        <v>100</v>
      </c>
      <c r="AQ48" s="39" t="s">
        <v>100</v>
      </c>
      <c r="AR48" s="39" t="s">
        <v>100</v>
      </c>
      <c r="AS48" s="39" t="s">
        <v>100</v>
      </c>
      <c r="AT48" s="39" t="s">
        <v>100</v>
      </c>
      <c r="AU48" s="39" t="s">
        <v>100</v>
      </c>
      <c r="AV48" s="39" t="s">
        <v>100</v>
      </c>
      <c r="AW48" s="39" t="s">
        <v>100</v>
      </c>
      <c r="AX48" s="39" t="s">
        <v>100</v>
      </c>
      <c r="AY48" s="39" t="s">
        <v>100</v>
      </c>
      <c r="AZ48" s="39" t="s">
        <v>100</v>
      </c>
      <c r="BA48" s="39" t="s">
        <v>100</v>
      </c>
      <c r="BB48" s="39" t="s">
        <v>100</v>
      </c>
      <c r="BC48" s="39" t="s">
        <v>100</v>
      </c>
      <c r="BD48" s="39" t="s">
        <v>100</v>
      </c>
      <c r="BE48" s="39" t="s">
        <v>100</v>
      </c>
      <c r="BF48" s="39" t="s">
        <v>100</v>
      </c>
      <c r="BG48" s="39" t="s">
        <v>100</v>
      </c>
      <c r="BH48" s="39" t="s">
        <v>100</v>
      </c>
    </row>
    <row r="49" spans="1:297" s="44" customFormat="1" x14ac:dyDescent="0.2">
      <c r="A49" s="100"/>
      <c r="B49" s="39"/>
      <c r="C49" s="39"/>
      <c r="D49" s="39"/>
      <c r="E49" s="39"/>
      <c r="F49" s="39"/>
      <c r="G49" s="153"/>
      <c r="H49" s="66"/>
      <c r="I49" s="32"/>
      <c r="J49" s="39"/>
      <c r="K49" s="48"/>
      <c r="L49" s="138"/>
      <c r="M49" s="47"/>
      <c r="N49" s="48"/>
      <c r="O49" s="48"/>
      <c r="P49" s="39"/>
      <c r="Q49" s="35"/>
      <c r="R49" s="144"/>
      <c r="S49" s="144"/>
      <c r="T49" s="39"/>
      <c r="U49" s="39"/>
      <c r="V49" s="35" t="s">
        <v>101</v>
      </c>
      <c r="W49" s="35">
        <v>44188</v>
      </c>
      <c r="X49" s="151" t="s">
        <v>275</v>
      </c>
      <c r="Y49" s="35" t="s">
        <v>276</v>
      </c>
      <c r="Z49" s="35">
        <v>44197</v>
      </c>
      <c r="AA49" s="35">
        <v>44286</v>
      </c>
      <c r="AB49" s="45" t="s">
        <v>100</v>
      </c>
      <c r="AC49" s="45" t="s">
        <v>100</v>
      </c>
      <c r="AD49" s="144">
        <v>0</v>
      </c>
      <c r="AE49" s="144">
        <v>0</v>
      </c>
      <c r="AF49" s="35" t="s">
        <v>100</v>
      </c>
      <c r="AG49" s="35" t="s">
        <v>100</v>
      </c>
      <c r="AH49" s="144">
        <v>0</v>
      </c>
      <c r="AI49" s="143">
        <f t="shared" si="0"/>
        <v>0</v>
      </c>
      <c r="AJ49" s="144">
        <v>0</v>
      </c>
      <c r="AK49" s="145">
        <v>0</v>
      </c>
      <c r="AL49" s="1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</row>
    <row r="50" spans="1:297" s="44" customFormat="1" x14ac:dyDescent="0.2">
      <c r="A50" s="100"/>
      <c r="B50" s="39"/>
      <c r="C50" s="39"/>
      <c r="D50" s="39"/>
      <c r="E50" s="39"/>
      <c r="F50" s="39"/>
      <c r="G50" s="153"/>
      <c r="H50" s="66"/>
      <c r="I50" s="32"/>
      <c r="J50" s="39"/>
      <c r="K50" s="48"/>
      <c r="L50" s="138"/>
      <c r="M50" s="47"/>
      <c r="N50" s="48"/>
      <c r="O50" s="48"/>
      <c r="P50" s="39"/>
      <c r="Q50" s="35"/>
      <c r="R50" s="144"/>
      <c r="S50" s="144"/>
      <c r="T50" s="39"/>
      <c r="U50" s="39"/>
      <c r="V50" s="35" t="s">
        <v>108</v>
      </c>
      <c r="W50" s="35">
        <v>44284</v>
      </c>
      <c r="X50" s="151" t="s">
        <v>280</v>
      </c>
      <c r="Y50" s="35" t="s">
        <v>262</v>
      </c>
      <c r="Z50" s="35">
        <v>44287</v>
      </c>
      <c r="AA50" s="35">
        <v>44377</v>
      </c>
      <c r="AB50" s="45" t="s">
        <v>100</v>
      </c>
      <c r="AC50" s="45" t="s">
        <v>100</v>
      </c>
      <c r="AD50" s="144">
        <v>0</v>
      </c>
      <c r="AE50" s="144">
        <v>0</v>
      </c>
      <c r="AF50" s="35" t="s">
        <v>100</v>
      </c>
      <c r="AG50" s="35" t="s">
        <v>100</v>
      </c>
      <c r="AH50" s="144">
        <v>0</v>
      </c>
      <c r="AI50" s="143">
        <f t="shared" si="0"/>
        <v>0</v>
      </c>
      <c r="AJ50" s="144">
        <v>0</v>
      </c>
      <c r="AK50" s="145">
        <v>0</v>
      </c>
      <c r="AL50" s="1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</row>
    <row r="51" spans="1:297" s="44" customFormat="1" x14ac:dyDescent="0.2">
      <c r="A51" s="100"/>
      <c r="B51" s="39"/>
      <c r="C51" s="39"/>
      <c r="D51" s="39"/>
      <c r="E51" s="39"/>
      <c r="F51" s="39"/>
      <c r="G51" s="153"/>
      <c r="H51" s="66"/>
      <c r="I51" s="32"/>
      <c r="J51" s="39"/>
      <c r="K51" s="48"/>
      <c r="L51" s="138"/>
      <c r="M51" s="47"/>
      <c r="N51" s="48"/>
      <c r="O51" s="48"/>
      <c r="P51" s="39"/>
      <c r="Q51" s="35"/>
      <c r="R51" s="144"/>
      <c r="S51" s="144"/>
      <c r="T51" s="39"/>
      <c r="U51" s="39"/>
      <c r="V51" s="35" t="s">
        <v>109</v>
      </c>
      <c r="W51" s="35">
        <v>44369</v>
      </c>
      <c r="X51" s="151" t="s">
        <v>281</v>
      </c>
      <c r="Y51" s="35" t="s">
        <v>278</v>
      </c>
      <c r="Z51" s="35">
        <v>44378</v>
      </c>
      <c r="AA51" s="35">
        <v>44561</v>
      </c>
      <c r="AB51" s="35" t="s">
        <v>100</v>
      </c>
      <c r="AC51" s="35" t="s">
        <v>100</v>
      </c>
      <c r="AD51" s="144">
        <v>0</v>
      </c>
      <c r="AE51" s="144">
        <v>0</v>
      </c>
      <c r="AF51" s="35" t="s">
        <v>100</v>
      </c>
      <c r="AG51" s="35" t="s">
        <v>100</v>
      </c>
      <c r="AH51" s="144">
        <v>0</v>
      </c>
      <c r="AI51" s="143">
        <f t="shared" si="0"/>
        <v>0</v>
      </c>
      <c r="AJ51" s="144">
        <v>227665.83</v>
      </c>
      <c r="AK51" s="145">
        <v>0</v>
      </c>
      <c r="AL51" s="1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</row>
    <row r="52" spans="1:297" s="44" customFormat="1" x14ac:dyDescent="0.2">
      <c r="A52" s="100"/>
      <c r="B52" s="39"/>
      <c r="C52" s="39"/>
      <c r="D52" s="39"/>
      <c r="E52" s="39"/>
      <c r="F52" s="39"/>
      <c r="G52" s="153"/>
      <c r="H52" s="66"/>
      <c r="I52" s="32"/>
      <c r="J52" s="39"/>
      <c r="K52" s="48"/>
      <c r="L52" s="138"/>
      <c r="M52" s="47"/>
      <c r="N52" s="48"/>
      <c r="O52" s="48"/>
      <c r="P52" s="39"/>
      <c r="Q52" s="35"/>
      <c r="R52" s="144"/>
      <c r="S52" s="144"/>
      <c r="T52" s="39"/>
      <c r="U52" s="39"/>
      <c r="V52" s="35" t="s">
        <v>110</v>
      </c>
      <c r="W52" s="35">
        <v>44559</v>
      </c>
      <c r="X52" s="151" t="s">
        <v>352</v>
      </c>
      <c r="Y52" s="35" t="s">
        <v>342</v>
      </c>
      <c r="Z52" s="35">
        <v>44562</v>
      </c>
      <c r="AA52" s="35">
        <v>44742</v>
      </c>
      <c r="AB52" s="35" t="s">
        <v>100</v>
      </c>
      <c r="AC52" s="35" t="s">
        <v>100</v>
      </c>
      <c r="AD52" s="144">
        <v>0</v>
      </c>
      <c r="AE52" s="144">
        <v>0</v>
      </c>
      <c r="AF52" s="35" t="s">
        <v>100</v>
      </c>
      <c r="AG52" s="35" t="s">
        <v>100</v>
      </c>
      <c r="AH52" s="144">
        <v>0</v>
      </c>
      <c r="AI52" s="143">
        <f t="shared" si="0"/>
        <v>0</v>
      </c>
      <c r="AJ52" s="144">
        <v>0</v>
      </c>
      <c r="AK52" s="145">
        <v>0</v>
      </c>
      <c r="AL52" s="1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</row>
    <row r="53" spans="1:297" s="44" customFormat="1" x14ac:dyDescent="0.2">
      <c r="A53" s="100"/>
      <c r="B53" s="39"/>
      <c r="C53" s="39"/>
      <c r="D53" s="39"/>
      <c r="E53" s="39"/>
      <c r="F53" s="39"/>
      <c r="G53" s="153"/>
      <c r="H53" s="66"/>
      <c r="I53" s="32"/>
      <c r="J53" s="39"/>
      <c r="K53" s="48"/>
      <c r="L53" s="138"/>
      <c r="M53" s="47"/>
      <c r="N53" s="48"/>
      <c r="O53" s="48"/>
      <c r="P53" s="39"/>
      <c r="Q53" s="35"/>
      <c r="R53" s="144"/>
      <c r="S53" s="144"/>
      <c r="T53" s="39"/>
      <c r="U53" s="39"/>
      <c r="V53" s="35" t="s">
        <v>270</v>
      </c>
      <c r="W53" s="35">
        <v>44739</v>
      </c>
      <c r="X53" s="151" t="s">
        <v>397</v>
      </c>
      <c r="Y53" s="35" t="s">
        <v>338</v>
      </c>
      <c r="Z53" s="35">
        <v>44743</v>
      </c>
      <c r="AA53" s="35">
        <v>44926</v>
      </c>
      <c r="AB53" s="35" t="s">
        <v>100</v>
      </c>
      <c r="AC53" s="35" t="s">
        <v>100</v>
      </c>
      <c r="AD53" s="144">
        <v>0</v>
      </c>
      <c r="AE53" s="144">
        <v>0</v>
      </c>
      <c r="AF53" s="35" t="s">
        <v>100</v>
      </c>
      <c r="AG53" s="35" t="s">
        <v>100</v>
      </c>
      <c r="AH53" s="144">
        <v>0</v>
      </c>
      <c r="AI53" s="143">
        <f t="shared" si="0"/>
        <v>0</v>
      </c>
      <c r="AJ53" s="144">
        <v>0</v>
      </c>
      <c r="AK53" s="145">
        <v>0</v>
      </c>
      <c r="AL53" s="1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</row>
    <row r="54" spans="1:297" x14ac:dyDescent="0.2">
      <c r="A54" s="101"/>
      <c r="B54" s="39"/>
      <c r="C54" s="39"/>
      <c r="D54" s="39"/>
      <c r="E54" s="39"/>
      <c r="F54" s="39"/>
      <c r="G54" s="153"/>
      <c r="H54" s="66"/>
      <c r="I54" s="32"/>
      <c r="J54" s="39"/>
      <c r="K54" s="48"/>
      <c r="L54" s="138"/>
      <c r="M54" s="47"/>
      <c r="N54" s="48"/>
      <c r="O54" s="48"/>
      <c r="P54" s="39"/>
      <c r="Q54" s="35"/>
      <c r="R54" s="144"/>
      <c r="S54" s="144"/>
      <c r="T54" s="39"/>
      <c r="U54" s="39"/>
      <c r="V54" s="35" t="s">
        <v>272</v>
      </c>
      <c r="W54" s="35">
        <v>44895</v>
      </c>
      <c r="X54" s="151" t="s">
        <v>395</v>
      </c>
      <c r="Y54" s="35" t="s">
        <v>396</v>
      </c>
      <c r="Z54" s="35">
        <v>44895</v>
      </c>
      <c r="AA54" s="35">
        <v>44926</v>
      </c>
      <c r="AB54" s="35" t="s">
        <v>100</v>
      </c>
      <c r="AC54" s="35" t="s">
        <v>100</v>
      </c>
      <c r="AD54" s="144">
        <v>0</v>
      </c>
      <c r="AE54" s="144">
        <v>0</v>
      </c>
      <c r="AF54" s="35" t="s">
        <v>100</v>
      </c>
      <c r="AG54" s="35" t="s">
        <v>100</v>
      </c>
      <c r="AH54" s="144">
        <v>0</v>
      </c>
      <c r="AI54" s="143">
        <f t="shared" si="0"/>
        <v>0</v>
      </c>
      <c r="AJ54" s="144">
        <v>0</v>
      </c>
      <c r="AK54" s="145">
        <f>237452.64</f>
        <v>237452.64</v>
      </c>
      <c r="AL54" s="1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</row>
    <row r="55" spans="1:297" ht="25.5" x14ac:dyDescent="0.2">
      <c r="A55" s="99">
        <v>9</v>
      </c>
      <c r="B55" s="39" t="s">
        <v>385</v>
      </c>
      <c r="C55" s="39" t="s">
        <v>202</v>
      </c>
      <c r="D55" s="39" t="s">
        <v>97</v>
      </c>
      <c r="E55" s="39" t="s">
        <v>99</v>
      </c>
      <c r="F55" s="39" t="s">
        <v>203</v>
      </c>
      <c r="G55" s="155">
        <v>12653</v>
      </c>
      <c r="H55" s="66" t="s">
        <v>282</v>
      </c>
      <c r="I55" s="32" t="s">
        <v>200</v>
      </c>
      <c r="J55" s="39" t="s">
        <v>201</v>
      </c>
      <c r="K55" s="48">
        <v>44162</v>
      </c>
      <c r="L55" s="138">
        <v>45676.800000000003</v>
      </c>
      <c r="M55" s="47">
        <v>12939</v>
      </c>
      <c r="N55" s="48">
        <v>44166</v>
      </c>
      <c r="O55" s="48">
        <v>44530</v>
      </c>
      <c r="P55" s="39" t="s">
        <v>117</v>
      </c>
      <c r="Q55" s="35" t="s">
        <v>100</v>
      </c>
      <c r="R55" s="144" t="s">
        <v>100</v>
      </c>
      <c r="S55" s="144" t="s">
        <v>100</v>
      </c>
      <c r="T55" s="39" t="s">
        <v>205</v>
      </c>
      <c r="U55" s="39" t="s">
        <v>100</v>
      </c>
      <c r="V55" s="35" t="s">
        <v>100</v>
      </c>
      <c r="W55" s="35" t="s">
        <v>100</v>
      </c>
      <c r="X55" s="151" t="s">
        <v>100</v>
      </c>
      <c r="Y55" s="35" t="s">
        <v>100</v>
      </c>
      <c r="Z55" s="35" t="s">
        <v>100</v>
      </c>
      <c r="AA55" s="35" t="s">
        <v>100</v>
      </c>
      <c r="AB55" s="35" t="s">
        <v>100</v>
      </c>
      <c r="AC55" s="35" t="s">
        <v>100</v>
      </c>
      <c r="AD55" s="144">
        <v>0</v>
      </c>
      <c r="AE55" s="144">
        <v>0</v>
      </c>
      <c r="AF55" s="35" t="s">
        <v>100</v>
      </c>
      <c r="AG55" s="35" t="s">
        <v>100</v>
      </c>
      <c r="AH55" s="144">
        <v>0</v>
      </c>
      <c r="AI55" s="143">
        <f t="shared" si="0"/>
        <v>45676.800000000003</v>
      </c>
      <c r="AJ55" s="144">
        <v>56264.39</v>
      </c>
      <c r="AK55" s="145">
        <v>0</v>
      </c>
      <c r="AL55" s="139">
        <f>AJ55+AK56</f>
        <v>113777.85</v>
      </c>
      <c r="AM55" s="39" t="s">
        <v>100</v>
      </c>
      <c r="AN55" s="39" t="s">
        <v>100</v>
      </c>
      <c r="AO55" s="39" t="s">
        <v>100</v>
      </c>
      <c r="AP55" s="39" t="s">
        <v>100</v>
      </c>
      <c r="AQ55" s="39" t="s">
        <v>100</v>
      </c>
      <c r="AR55" s="39" t="s">
        <v>100</v>
      </c>
      <c r="AS55" s="39" t="s">
        <v>100</v>
      </c>
      <c r="AT55" s="39" t="s">
        <v>100</v>
      </c>
      <c r="AU55" s="39" t="s">
        <v>100</v>
      </c>
      <c r="AV55" s="39" t="s">
        <v>100</v>
      </c>
      <c r="AW55" s="39" t="s">
        <v>100</v>
      </c>
      <c r="AX55" s="39" t="s">
        <v>100</v>
      </c>
      <c r="AY55" s="39" t="s">
        <v>100</v>
      </c>
      <c r="AZ55" s="39" t="s">
        <v>100</v>
      </c>
      <c r="BA55" s="39" t="s">
        <v>100</v>
      </c>
      <c r="BB55" s="39" t="s">
        <v>100</v>
      </c>
      <c r="BC55" s="39" t="s">
        <v>100</v>
      </c>
      <c r="BD55" s="39" t="s">
        <v>100</v>
      </c>
      <c r="BE55" s="39" t="s">
        <v>100</v>
      </c>
      <c r="BF55" s="39" t="s">
        <v>100</v>
      </c>
      <c r="BG55" s="39" t="s">
        <v>100</v>
      </c>
      <c r="BH55" s="39" t="s">
        <v>100</v>
      </c>
    </row>
    <row r="56" spans="1:297" x14ac:dyDescent="0.2">
      <c r="A56" s="101"/>
      <c r="B56" s="39"/>
      <c r="C56" s="39"/>
      <c r="D56" s="39"/>
      <c r="E56" s="39"/>
      <c r="F56" s="39"/>
      <c r="G56" s="155"/>
      <c r="H56" s="66"/>
      <c r="I56" s="32"/>
      <c r="J56" s="39"/>
      <c r="K56" s="48"/>
      <c r="L56" s="138"/>
      <c r="M56" s="47"/>
      <c r="N56" s="48"/>
      <c r="O56" s="48"/>
      <c r="P56" s="39"/>
      <c r="Q56" s="35"/>
      <c r="R56" s="144"/>
      <c r="S56" s="144"/>
      <c r="T56" s="39"/>
      <c r="U56" s="39"/>
      <c r="V56" s="35" t="s">
        <v>101</v>
      </c>
      <c r="W56" s="35">
        <v>44490</v>
      </c>
      <c r="X56" s="151" t="s">
        <v>301</v>
      </c>
      <c r="Y56" s="35" t="s">
        <v>302</v>
      </c>
      <c r="Z56" s="35">
        <v>44897</v>
      </c>
      <c r="AA56" s="35">
        <v>45262</v>
      </c>
      <c r="AB56" s="35" t="s">
        <v>100</v>
      </c>
      <c r="AC56" s="35" t="s">
        <v>100</v>
      </c>
      <c r="AD56" s="144">
        <v>0</v>
      </c>
      <c r="AE56" s="144">
        <v>0</v>
      </c>
      <c r="AF56" s="35" t="s">
        <v>100</v>
      </c>
      <c r="AG56" s="35" t="s">
        <v>100</v>
      </c>
      <c r="AH56" s="144">
        <v>0</v>
      </c>
      <c r="AI56" s="143">
        <f t="shared" si="0"/>
        <v>0</v>
      </c>
      <c r="AJ56" s="144">
        <v>0</v>
      </c>
      <c r="AK56" s="145">
        <f>57513.46</f>
        <v>57513.46</v>
      </c>
      <c r="AL56" s="1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</row>
    <row r="57" spans="1:297" ht="25.5" x14ac:dyDescent="0.2">
      <c r="A57" s="99">
        <v>10</v>
      </c>
      <c r="B57" s="39" t="s">
        <v>393</v>
      </c>
      <c r="C57" s="39" t="s">
        <v>202</v>
      </c>
      <c r="D57" s="39" t="s">
        <v>97</v>
      </c>
      <c r="E57" s="39" t="s">
        <v>99</v>
      </c>
      <c r="F57" s="39" t="s">
        <v>203</v>
      </c>
      <c r="G57" s="155">
        <v>12953</v>
      </c>
      <c r="H57" s="66" t="s">
        <v>261</v>
      </c>
      <c r="I57" s="32" t="s">
        <v>200</v>
      </c>
      <c r="J57" s="39" t="s">
        <v>201</v>
      </c>
      <c r="K57" s="48">
        <v>44194</v>
      </c>
      <c r="L57" s="138">
        <v>48688.56</v>
      </c>
      <c r="M57" s="47">
        <v>12953</v>
      </c>
      <c r="N57" s="48">
        <v>44197</v>
      </c>
      <c r="O57" s="48">
        <v>44561</v>
      </c>
      <c r="P57" s="39" t="s">
        <v>117</v>
      </c>
      <c r="Q57" s="35" t="s">
        <v>100</v>
      </c>
      <c r="R57" s="144" t="s">
        <v>100</v>
      </c>
      <c r="S57" s="144" t="s">
        <v>100</v>
      </c>
      <c r="T57" s="39" t="s">
        <v>205</v>
      </c>
      <c r="U57" s="39" t="s">
        <v>100</v>
      </c>
      <c r="V57" s="35" t="s">
        <v>100</v>
      </c>
      <c r="W57" s="35" t="s">
        <v>100</v>
      </c>
      <c r="X57" s="154" t="s">
        <v>100</v>
      </c>
      <c r="Y57" s="35" t="s">
        <v>100</v>
      </c>
      <c r="Z57" s="35" t="s">
        <v>100</v>
      </c>
      <c r="AA57" s="35" t="s">
        <v>100</v>
      </c>
      <c r="AB57" s="35" t="s">
        <v>100</v>
      </c>
      <c r="AC57" s="35" t="s">
        <v>100</v>
      </c>
      <c r="AD57" s="144">
        <v>0</v>
      </c>
      <c r="AE57" s="144">
        <v>0</v>
      </c>
      <c r="AF57" s="35"/>
      <c r="AG57" s="35" t="s">
        <v>100</v>
      </c>
      <c r="AH57" s="144">
        <v>0</v>
      </c>
      <c r="AI57" s="143">
        <f t="shared" si="0"/>
        <v>48688.56</v>
      </c>
      <c r="AJ57" s="144" t="s">
        <v>100</v>
      </c>
      <c r="AK57" s="145">
        <v>0</v>
      </c>
      <c r="AL57" s="139">
        <f>AJ58+AK59</f>
        <v>245805.34</v>
      </c>
      <c r="AM57" s="39" t="s">
        <v>100</v>
      </c>
      <c r="AN57" s="39" t="s">
        <v>100</v>
      </c>
      <c r="AO57" s="39" t="s">
        <v>100</v>
      </c>
      <c r="AP57" s="39" t="s">
        <v>100</v>
      </c>
      <c r="AQ57" s="39" t="s">
        <v>100</v>
      </c>
      <c r="AR57" s="39" t="s">
        <v>100</v>
      </c>
      <c r="AS57" s="39" t="s">
        <v>100</v>
      </c>
      <c r="AT57" s="39" t="s">
        <v>100</v>
      </c>
      <c r="AU57" s="39" t="s">
        <v>100</v>
      </c>
      <c r="AV57" s="38" t="s">
        <v>100</v>
      </c>
      <c r="AW57" s="38" t="s">
        <v>100</v>
      </c>
      <c r="AX57" s="38" t="s">
        <v>100</v>
      </c>
      <c r="AY57" s="38" t="s">
        <v>100</v>
      </c>
      <c r="AZ57" s="38" t="s">
        <v>100</v>
      </c>
      <c r="BA57" s="38" t="s">
        <v>100</v>
      </c>
      <c r="BB57" s="38" t="s">
        <v>100</v>
      </c>
      <c r="BC57" s="38" t="s">
        <v>100</v>
      </c>
      <c r="BD57" s="38" t="s">
        <v>100</v>
      </c>
      <c r="BE57" s="38" t="s">
        <v>100</v>
      </c>
      <c r="BF57" s="38" t="s">
        <v>100</v>
      </c>
      <c r="BG57" s="38" t="s">
        <v>100</v>
      </c>
      <c r="BH57" s="39" t="s">
        <v>100</v>
      </c>
    </row>
    <row r="58" spans="1:297" x14ac:dyDescent="0.2">
      <c r="A58" s="100"/>
      <c r="B58" s="39"/>
      <c r="C58" s="39"/>
      <c r="D58" s="39"/>
      <c r="E58" s="39"/>
      <c r="F58" s="39"/>
      <c r="G58" s="155"/>
      <c r="H58" s="66"/>
      <c r="I58" s="32"/>
      <c r="J58" s="39"/>
      <c r="K58" s="48"/>
      <c r="L58" s="138"/>
      <c r="M58" s="47"/>
      <c r="N58" s="48"/>
      <c r="O58" s="48"/>
      <c r="P58" s="39"/>
      <c r="Q58" s="35"/>
      <c r="R58" s="144"/>
      <c r="S58" s="144"/>
      <c r="T58" s="39"/>
      <c r="U58" s="39"/>
      <c r="V58" s="35" t="s">
        <v>101</v>
      </c>
      <c r="W58" s="35">
        <v>44559</v>
      </c>
      <c r="X58" s="151" t="s">
        <v>352</v>
      </c>
      <c r="Y58" s="35" t="s">
        <v>394</v>
      </c>
      <c r="Z58" s="35">
        <v>44562</v>
      </c>
      <c r="AA58" s="35">
        <v>44592</v>
      </c>
      <c r="AB58" s="35" t="s">
        <v>100</v>
      </c>
      <c r="AC58" s="35" t="s">
        <v>100</v>
      </c>
      <c r="AD58" s="144">
        <v>0</v>
      </c>
      <c r="AE58" s="144">
        <v>0</v>
      </c>
      <c r="AF58" s="35" t="s">
        <v>100</v>
      </c>
      <c r="AG58" s="35" t="s">
        <v>100</v>
      </c>
      <c r="AH58" s="144">
        <v>0</v>
      </c>
      <c r="AI58" s="143">
        <f t="shared" si="0"/>
        <v>0</v>
      </c>
      <c r="AJ58" s="144">
        <v>60084.56</v>
      </c>
      <c r="AK58" s="145">
        <v>0</v>
      </c>
      <c r="AL58" s="139"/>
      <c r="AM58" s="39"/>
      <c r="AN58" s="39"/>
      <c r="AO58" s="39"/>
      <c r="AP58" s="39"/>
      <c r="AQ58" s="39"/>
      <c r="AR58" s="39"/>
      <c r="AS58" s="39"/>
      <c r="AT58" s="39"/>
      <c r="AU58" s="39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9"/>
    </row>
    <row r="59" spans="1:297" x14ac:dyDescent="0.2">
      <c r="A59" s="101"/>
      <c r="B59" s="39"/>
      <c r="C59" s="39"/>
      <c r="D59" s="39"/>
      <c r="E59" s="39"/>
      <c r="F59" s="39"/>
      <c r="G59" s="155"/>
      <c r="H59" s="66"/>
      <c r="I59" s="32"/>
      <c r="J59" s="39"/>
      <c r="K59" s="48"/>
      <c r="L59" s="138"/>
      <c r="M59" s="47"/>
      <c r="N59" s="48"/>
      <c r="O59" s="48"/>
      <c r="P59" s="39"/>
      <c r="Q59" s="35"/>
      <c r="R59" s="144"/>
      <c r="S59" s="144"/>
      <c r="T59" s="39"/>
      <c r="U59" s="39"/>
      <c r="V59" s="35" t="s">
        <v>108</v>
      </c>
      <c r="W59" s="35">
        <v>44895</v>
      </c>
      <c r="X59" s="151" t="s">
        <v>395</v>
      </c>
      <c r="Y59" s="35" t="s">
        <v>396</v>
      </c>
      <c r="Z59" s="35">
        <v>44895</v>
      </c>
      <c r="AA59" s="35">
        <v>44926</v>
      </c>
      <c r="AB59" s="35" t="s">
        <v>100</v>
      </c>
      <c r="AC59" s="35" t="s">
        <v>100</v>
      </c>
      <c r="AD59" s="144">
        <v>0</v>
      </c>
      <c r="AE59" s="144">
        <v>0</v>
      </c>
      <c r="AF59" s="35" t="s">
        <v>100</v>
      </c>
      <c r="AG59" s="35" t="s">
        <v>100</v>
      </c>
      <c r="AH59" s="144">
        <v>0</v>
      </c>
      <c r="AI59" s="143">
        <f t="shared" si="0"/>
        <v>0</v>
      </c>
      <c r="AJ59" s="144">
        <v>0</v>
      </c>
      <c r="AK59" s="145">
        <f>185720.78</f>
        <v>185720.78</v>
      </c>
      <c r="AL59" s="139"/>
      <c r="AM59" s="39"/>
      <c r="AN59" s="39"/>
      <c r="AO59" s="39"/>
      <c r="AP59" s="39"/>
      <c r="AQ59" s="39"/>
      <c r="AR59" s="39"/>
      <c r="AS59" s="39"/>
      <c r="AT59" s="39"/>
      <c r="AU59" s="39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9"/>
    </row>
    <row r="60" spans="1:297" ht="25.5" x14ac:dyDescent="0.2">
      <c r="A60" s="99">
        <v>11</v>
      </c>
      <c r="B60" s="39" t="s">
        <v>390</v>
      </c>
      <c r="C60" s="39" t="s">
        <v>202</v>
      </c>
      <c r="D60" s="39" t="s">
        <v>97</v>
      </c>
      <c r="E60" s="39" t="s">
        <v>99</v>
      </c>
      <c r="F60" s="39" t="s">
        <v>203</v>
      </c>
      <c r="G60" s="155">
        <v>12971</v>
      </c>
      <c r="H60" s="66" t="s">
        <v>244</v>
      </c>
      <c r="I60" s="32" t="s">
        <v>200</v>
      </c>
      <c r="J60" s="39" t="s">
        <v>201</v>
      </c>
      <c r="K60" s="48">
        <v>44221</v>
      </c>
      <c r="L60" s="138">
        <v>161062.32</v>
      </c>
      <c r="M60" s="47">
        <v>12971</v>
      </c>
      <c r="N60" s="48">
        <v>44221</v>
      </c>
      <c r="O60" s="48">
        <v>44585</v>
      </c>
      <c r="P60" s="39" t="s">
        <v>117</v>
      </c>
      <c r="Q60" s="35" t="s">
        <v>100</v>
      </c>
      <c r="R60" s="144" t="s">
        <v>100</v>
      </c>
      <c r="S60" s="144" t="s">
        <v>100</v>
      </c>
      <c r="T60" s="39" t="s">
        <v>205</v>
      </c>
      <c r="U60" s="39" t="s">
        <v>100</v>
      </c>
      <c r="V60" s="35" t="s">
        <v>100</v>
      </c>
      <c r="W60" s="35" t="s">
        <v>100</v>
      </c>
      <c r="X60" s="154" t="s">
        <v>100</v>
      </c>
      <c r="Y60" s="35" t="s">
        <v>100</v>
      </c>
      <c r="Z60" s="35" t="s">
        <v>100</v>
      </c>
      <c r="AA60" s="35" t="s">
        <v>100</v>
      </c>
      <c r="AB60" s="35" t="s">
        <v>100</v>
      </c>
      <c r="AC60" s="35" t="s">
        <v>100</v>
      </c>
      <c r="AD60" s="144">
        <v>0</v>
      </c>
      <c r="AE60" s="144">
        <v>0</v>
      </c>
      <c r="AF60" s="35" t="s">
        <v>100</v>
      </c>
      <c r="AG60" s="35" t="s">
        <v>100</v>
      </c>
      <c r="AH60" s="144">
        <v>0</v>
      </c>
      <c r="AI60" s="143">
        <f t="shared" si="0"/>
        <v>161062.32</v>
      </c>
      <c r="AJ60" s="144">
        <v>167509.91</v>
      </c>
      <c r="AK60" s="145">
        <v>0</v>
      </c>
      <c r="AL60" s="139">
        <f>AJ60+AK61</f>
        <v>221993.15</v>
      </c>
      <c r="AM60" s="39" t="s">
        <v>100</v>
      </c>
      <c r="AN60" s="39" t="s">
        <v>100</v>
      </c>
      <c r="AO60" s="39" t="s">
        <v>100</v>
      </c>
      <c r="AP60" s="39" t="s">
        <v>100</v>
      </c>
      <c r="AQ60" s="39" t="s">
        <v>100</v>
      </c>
      <c r="AR60" s="39" t="s">
        <v>100</v>
      </c>
      <c r="AS60" s="39" t="s">
        <v>100</v>
      </c>
      <c r="AT60" s="39" t="s">
        <v>100</v>
      </c>
      <c r="AU60" s="39" t="s">
        <v>100</v>
      </c>
      <c r="AV60" s="38" t="s">
        <v>100</v>
      </c>
      <c r="AW60" s="38" t="s">
        <v>100</v>
      </c>
      <c r="AX60" s="38" t="s">
        <v>100</v>
      </c>
      <c r="AY60" s="38" t="s">
        <v>100</v>
      </c>
      <c r="AZ60" s="38" t="s">
        <v>100</v>
      </c>
      <c r="BA60" s="38" t="s">
        <v>100</v>
      </c>
      <c r="BB60" s="38" t="s">
        <v>100</v>
      </c>
      <c r="BC60" s="38" t="s">
        <v>100</v>
      </c>
      <c r="BD60" s="38" t="s">
        <v>100</v>
      </c>
      <c r="BE60" s="38" t="s">
        <v>100</v>
      </c>
      <c r="BF60" s="38" t="s">
        <v>100</v>
      </c>
      <c r="BG60" s="38" t="s">
        <v>100</v>
      </c>
      <c r="BH60" s="39" t="s">
        <v>100</v>
      </c>
    </row>
    <row r="61" spans="1:297" x14ac:dyDescent="0.2">
      <c r="A61" s="101"/>
      <c r="B61" s="39"/>
      <c r="C61" s="39"/>
      <c r="D61" s="39"/>
      <c r="E61" s="39"/>
      <c r="F61" s="39"/>
      <c r="G61" s="155"/>
      <c r="H61" s="66"/>
      <c r="I61" s="32"/>
      <c r="J61" s="39"/>
      <c r="K61" s="48"/>
      <c r="L61" s="138"/>
      <c r="M61" s="47"/>
      <c r="N61" s="48"/>
      <c r="O61" s="48"/>
      <c r="P61" s="39"/>
      <c r="Q61" s="35"/>
      <c r="R61" s="144"/>
      <c r="S61" s="144"/>
      <c r="T61" s="39"/>
      <c r="U61" s="39"/>
      <c r="V61" s="35" t="s">
        <v>101</v>
      </c>
      <c r="W61" s="35">
        <v>44579</v>
      </c>
      <c r="X61" s="151" t="s">
        <v>391</v>
      </c>
      <c r="Y61" s="35" t="s">
        <v>392</v>
      </c>
      <c r="Z61" s="35">
        <v>44586</v>
      </c>
      <c r="AA61" s="35">
        <v>44950</v>
      </c>
      <c r="AB61" s="35" t="s">
        <v>100</v>
      </c>
      <c r="AC61" s="35" t="s">
        <v>100</v>
      </c>
      <c r="AD61" s="144">
        <v>0</v>
      </c>
      <c r="AE61" s="144">
        <v>0</v>
      </c>
      <c r="AF61" s="35" t="s">
        <v>100</v>
      </c>
      <c r="AG61" s="35" t="s">
        <v>100</v>
      </c>
      <c r="AH61" s="144">
        <v>0</v>
      </c>
      <c r="AI61" s="143">
        <f t="shared" si="0"/>
        <v>0</v>
      </c>
      <c r="AJ61" s="144">
        <v>0</v>
      </c>
      <c r="AK61" s="145">
        <f>54483.24</f>
        <v>54483.24</v>
      </c>
      <c r="AL61" s="139"/>
      <c r="AM61" s="39"/>
      <c r="AN61" s="39"/>
      <c r="AO61" s="39"/>
      <c r="AP61" s="39"/>
      <c r="AQ61" s="39"/>
      <c r="AR61" s="39"/>
      <c r="AS61" s="39"/>
      <c r="AT61" s="39"/>
      <c r="AU61" s="39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9"/>
    </row>
    <row r="62" spans="1:297" ht="25.5" x14ac:dyDescent="0.2">
      <c r="A62" s="99">
        <v>12</v>
      </c>
      <c r="B62" s="39" t="s">
        <v>664</v>
      </c>
      <c r="C62" s="39" t="s">
        <v>642</v>
      </c>
      <c r="D62" s="39" t="s">
        <v>151</v>
      </c>
      <c r="E62" s="39" t="s">
        <v>659</v>
      </c>
      <c r="F62" s="39" t="s">
        <v>660</v>
      </c>
      <c r="G62" s="155">
        <v>13123</v>
      </c>
      <c r="H62" s="66" t="s">
        <v>661</v>
      </c>
      <c r="I62" s="32" t="s">
        <v>200</v>
      </c>
      <c r="J62" s="39" t="s">
        <v>201</v>
      </c>
      <c r="K62" s="48">
        <v>44743</v>
      </c>
      <c r="L62" s="138">
        <v>938629.68</v>
      </c>
      <c r="M62" s="47">
        <v>13318</v>
      </c>
      <c r="N62" s="48">
        <v>44743</v>
      </c>
      <c r="O62" s="48">
        <v>45108</v>
      </c>
      <c r="P62" s="39" t="s">
        <v>340</v>
      </c>
      <c r="Q62" s="35" t="s">
        <v>100</v>
      </c>
      <c r="R62" s="144" t="s">
        <v>100</v>
      </c>
      <c r="S62" s="144" t="s">
        <v>100</v>
      </c>
      <c r="T62" s="39" t="s">
        <v>205</v>
      </c>
      <c r="U62" s="39" t="s">
        <v>100</v>
      </c>
      <c r="V62" s="35" t="s">
        <v>100</v>
      </c>
      <c r="W62" s="35" t="s">
        <v>100</v>
      </c>
      <c r="X62" s="154" t="s">
        <v>100</v>
      </c>
      <c r="Y62" s="35" t="s">
        <v>100</v>
      </c>
      <c r="Z62" s="35" t="s">
        <v>100</v>
      </c>
      <c r="AA62" s="35" t="s">
        <v>100</v>
      </c>
      <c r="AB62" s="35" t="s">
        <v>100</v>
      </c>
      <c r="AC62" s="35" t="s">
        <v>100</v>
      </c>
      <c r="AD62" s="144">
        <v>0</v>
      </c>
      <c r="AE62" s="144">
        <v>0</v>
      </c>
      <c r="AF62" s="35" t="s">
        <v>100</v>
      </c>
      <c r="AG62" s="35" t="s">
        <v>100</v>
      </c>
      <c r="AH62" s="144">
        <v>0</v>
      </c>
      <c r="AI62" s="143">
        <f t="shared" si="0"/>
        <v>938629.68</v>
      </c>
      <c r="AJ62" s="144">
        <v>0</v>
      </c>
      <c r="AK62" s="145">
        <v>0</v>
      </c>
      <c r="AL62" s="139">
        <f>AK62+AK63</f>
        <v>480991.68</v>
      </c>
      <c r="AM62" s="39" t="s">
        <v>303</v>
      </c>
      <c r="AN62" s="38">
        <v>13157</v>
      </c>
      <c r="AO62" s="39" t="s">
        <v>662</v>
      </c>
      <c r="AP62" s="38">
        <v>13157</v>
      </c>
      <c r="AQ62" s="39" t="s">
        <v>100</v>
      </c>
      <c r="AR62" s="39" t="s">
        <v>100</v>
      </c>
      <c r="AS62" s="39" t="s">
        <v>100</v>
      </c>
      <c r="AT62" s="39" t="s">
        <v>100</v>
      </c>
      <c r="AU62" s="39" t="s">
        <v>100</v>
      </c>
      <c r="AV62" s="39" t="s">
        <v>100</v>
      </c>
      <c r="AW62" s="39" t="s">
        <v>100</v>
      </c>
      <c r="AX62" s="39" t="s">
        <v>100</v>
      </c>
      <c r="AY62" s="39" t="s">
        <v>100</v>
      </c>
      <c r="AZ62" s="39" t="s">
        <v>100</v>
      </c>
      <c r="BA62" s="39" t="s">
        <v>100</v>
      </c>
      <c r="BB62" s="39" t="s">
        <v>100</v>
      </c>
      <c r="BC62" s="39" t="s">
        <v>100</v>
      </c>
      <c r="BD62" s="39" t="s">
        <v>100</v>
      </c>
      <c r="BE62" s="39" t="s">
        <v>100</v>
      </c>
      <c r="BF62" s="39" t="s">
        <v>100</v>
      </c>
      <c r="BG62" s="39" t="s">
        <v>100</v>
      </c>
      <c r="BH62" s="39" t="s">
        <v>100</v>
      </c>
    </row>
    <row r="63" spans="1:297" ht="13.5" thickBot="1" x14ac:dyDescent="0.25">
      <c r="A63" s="101"/>
      <c r="B63" s="39"/>
      <c r="C63" s="39"/>
      <c r="D63" s="39"/>
      <c r="E63" s="39"/>
      <c r="F63" s="39"/>
      <c r="G63" s="155"/>
      <c r="H63" s="66"/>
      <c r="I63" s="32"/>
      <c r="J63" s="39"/>
      <c r="K63" s="48"/>
      <c r="L63" s="138"/>
      <c r="M63" s="47"/>
      <c r="N63" s="48"/>
      <c r="O63" s="48"/>
      <c r="P63" s="39"/>
      <c r="Q63" s="35"/>
      <c r="R63" s="144"/>
      <c r="S63" s="144"/>
      <c r="T63" s="39"/>
      <c r="U63" s="39"/>
      <c r="V63" s="35" t="s">
        <v>101</v>
      </c>
      <c r="W63" s="35">
        <v>44868</v>
      </c>
      <c r="X63" s="151" t="s">
        <v>663</v>
      </c>
      <c r="Y63" s="35" t="s">
        <v>396</v>
      </c>
      <c r="Z63" s="35">
        <v>44868</v>
      </c>
      <c r="AA63" s="35">
        <v>45108</v>
      </c>
      <c r="AB63" s="55">
        <v>0.2</v>
      </c>
      <c r="AC63" s="35" t="s">
        <v>100</v>
      </c>
      <c r="AD63" s="144">
        <v>283196.15999999997</v>
      </c>
      <c r="AE63" s="144">
        <v>0</v>
      </c>
      <c r="AF63" s="35" t="s">
        <v>100</v>
      </c>
      <c r="AG63" s="35" t="s">
        <v>100</v>
      </c>
      <c r="AH63" s="144">
        <v>0</v>
      </c>
      <c r="AI63" s="143">
        <f t="shared" si="0"/>
        <v>283196.15999999997</v>
      </c>
      <c r="AJ63" s="144">
        <v>0</v>
      </c>
      <c r="AK63" s="145">
        <f>480991.68</f>
        <v>480991.68</v>
      </c>
      <c r="AL63" s="1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</row>
    <row r="64" spans="1:297" s="46" customFormat="1" ht="26.25" thickBot="1" x14ac:dyDescent="0.25">
      <c r="A64" s="99">
        <v>13</v>
      </c>
      <c r="B64" s="39" t="s">
        <v>337</v>
      </c>
      <c r="C64" s="39" t="s">
        <v>161</v>
      </c>
      <c r="D64" s="39" t="s">
        <v>151</v>
      </c>
      <c r="E64" s="39" t="s">
        <v>99</v>
      </c>
      <c r="F64" s="39" t="s">
        <v>221</v>
      </c>
      <c r="G64" s="155">
        <v>12291</v>
      </c>
      <c r="H64" s="66" t="s">
        <v>162</v>
      </c>
      <c r="I64" s="32" t="s">
        <v>155</v>
      </c>
      <c r="J64" s="39" t="s">
        <v>156</v>
      </c>
      <c r="K64" s="48">
        <v>43214</v>
      </c>
      <c r="L64" s="138">
        <v>48000</v>
      </c>
      <c r="M64" s="47">
        <v>12291</v>
      </c>
      <c r="N64" s="48">
        <v>43214</v>
      </c>
      <c r="O64" s="48">
        <v>43465</v>
      </c>
      <c r="P64" s="39" t="s">
        <v>117</v>
      </c>
      <c r="Q64" s="35" t="s">
        <v>100</v>
      </c>
      <c r="R64" s="144" t="s">
        <v>100</v>
      </c>
      <c r="S64" s="144" t="s">
        <v>100</v>
      </c>
      <c r="T64" s="39" t="s">
        <v>98</v>
      </c>
      <c r="U64" s="39" t="s">
        <v>100</v>
      </c>
      <c r="V64" s="35" t="s">
        <v>100</v>
      </c>
      <c r="W64" s="35" t="s">
        <v>100</v>
      </c>
      <c r="X64" s="154" t="s">
        <v>100</v>
      </c>
      <c r="Y64" s="35" t="s">
        <v>100</v>
      </c>
      <c r="Z64" s="48" t="s">
        <v>100</v>
      </c>
      <c r="AA64" s="35" t="s">
        <v>100</v>
      </c>
      <c r="AB64" s="42" t="s">
        <v>100</v>
      </c>
      <c r="AC64" s="42" t="s">
        <v>100</v>
      </c>
      <c r="AD64" s="145">
        <v>0</v>
      </c>
      <c r="AE64" s="145">
        <v>0</v>
      </c>
      <c r="AF64" s="42" t="s">
        <v>100</v>
      </c>
      <c r="AG64" s="49" t="s">
        <v>100</v>
      </c>
      <c r="AH64" s="145">
        <v>0</v>
      </c>
      <c r="AI64" s="143">
        <f t="shared" si="0"/>
        <v>48000</v>
      </c>
      <c r="AJ64" s="145">
        <v>42000</v>
      </c>
      <c r="AK64" s="145">
        <v>0</v>
      </c>
      <c r="AL64" s="139">
        <f>AJ64+AJ65+AK68+AJ66+AJ67+AK68</f>
        <v>421535</v>
      </c>
      <c r="AM64" s="62" t="s">
        <v>164</v>
      </c>
      <c r="AN64" s="47">
        <v>12050</v>
      </c>
      <c r="AO64" s="39" t="s">
        <v>163</v>
      </c>
      <c r="AP64" s="47">
        <v>12050</v>
      </c>
      <c r="AQ64" s="42" t="s">
        <v>100</v>
      </c>
      <c r="AR64" s="42" t="s">
        <v>100</v>
      </c>
      <c r="AS64" s="42" t="s">
        <v>100</v>
      </c>
      <c r="AT64" s="42" t="s">
        <v>100</v>
      </c>
      <c r="AU64" s="42" t="s">
        <v>100</v>
      </c>
      <c r="AV64" s="42" t="s">
        <v>100</v>
      </c>
      <c r="AW64" s="42" t="s">
        <v>100</v>
      </c>
      <c r="AX64" s="42" t="s">
        <v>100</v>
      </c>
      <c r="AY64" s="42" t="s">
        <v>100</v>
      </c>
      <c r="AZ64" s="42" t="s">
        <v>100</v>
      </c>
      <c r="BA64" s="42" t="s">
        <v>100</v>
      </c>
      <c r="BB64" s="42" t="s">
        <v>100</v>
      </c>
      <c r="BC64" s="42" t="s">
        <v>100</v>
      </c>
      <c r="BD64" s="42" t="s">
        <v>100</v>
      </c>
      <c r="BE64" s="42" t="s">
        <v>100</v>
      </c>
      <c r="BF64" s="42" t="s">
        <v>100</v>
      </c>
      <c r="BG64" s="42" t="s">
        <v>100</v>
      </c>
      <c r="BH64" s="39" t="s">
        <v>100</v>
      </c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  <c r="IW64" s="31"/>
      <c r="IX64" s="31"/>
      <c r="IY64" s="31"/>
      <c r="IZ64" s="31"/>
      <c r="JA64" s="31"/>
      <c r="JB64" s="31"/>
      <c r="JC64" s="31"/>
      <c r="JD64" s="31"/>
      <c r="JE64" s="31"/>
      <c r="JF64" s="31"/>
      <c r="JG64" s="31"/>
      <c r="JH64" s="31"/>
      <c r="JI64" s="31"/>
      <c r="JJ64" s="31"/>
      <c r="JK64" s="31"/>
      <c r="JL64" s="31"/>
      <c r="JM64" s="31"/>
      <c r="JN64" s="31"/>
      <c r="JO64" s="31"/>
      <c r="JP64" s="31"/>
      <c r="JQ64" s="31"/>
      <c r="JR64" s="31"/>
      <c r="JS64" s="31"/>
      <c r="JT64" s="31"/>
      <c r="JU64" s="31"/>
      <c r="JV64" s="31"/>
      <c r="JW64" s="31"/>
      <c r="JX64" s="31"/>
      <c r="JY64" s="31"/>
      <c r="JZ64" s="31"/>
      <c r="KA64" s="31"/>
      <c r="KB64" s="31"/>
      <c r="KC64" s="31"/>
      <c r="KD64" s="31"/>
      <c r="KE64" s="31"/>
      <c r="KF64" s="31"/>
      <c r="KG64" s="31"/>
      <c r="KH64" s="31"/>
      <c r="KI64" s="31"/>
      <c r="KJ64" s="31"/>
      <c r="KK64" s="31"/>
    </row>
    <row r="65" spans="1:16360" x14ac:dyDescent="0.2">
      <c r="A65" s="100"/>
      <c r="B65" s="39"/>
      <c r="C65" s="39"/>
      <c r="D65" s="39"/>
      <c r="E65" s="39"/>
      <c r="F65" s="39"/>
      <c r="G65" s="155"/>
      <c r="H65" s="66"/>
      <c r="I65" s="32"/>
      <c r="J65" s="39"/>
      <c r="K65" s="48"/>
      <c r="L65" s="138"/>
      <c r="M65" s="47"/>
      <c r="N65" s="48"/>
      <c r="O65" s="48"/>
      <c r="P65" s="39"/>
      <c r="Q65" s="35"/>
      <c r="R65" s="144"/>
      <c r="S65" s="144"/>
      <c r="T65" s="39"/>
      <c r="U65" s="39"/>
      <c r="V65" s="35" t="s">
        <v>101</v>
      </c>
      <c r="W65" s="35">
        <v>43454</v>
      </c>
      <c r="X65" s="155">
        <v>12460</v>
      </c>
      <c r="Y65" s="35" t="s">
        <v>145</v>
      </c>
      <c r="Z65" s="48">
        <v>43466</v>
      </c>
      <c r="AA65" s="35">
        <v>43830</v>
      </c>
      <c r="AB65" s="42" t="s">
        <v>100</v>
      </c>
      <c r="AC65" s="42" t="s">
        <v>100</v>
      </c>
      <c r="AD65" s="145">
        <v>0</v>
      </c>
      <c r="AE65" s="145">
        <v>0</v>
      </c>
      <c r="AF65" s="42" t="s">
        <v>100</v>
      </c>
      <c r="AG65" s="49" t="s">
        <v>100</v>
      </c>
      <c r="AH65" s="145">
        <v>0</v>
      </c>
      <c r="AI65" s="143">
        <f t="shared" si="0"/>
        <v>0</v>
      </c>
      <c r="AJ65" s="145">
        <v>72000</v>
      </c>
      <c r="AK65" s="145">
        <v>0</v>
      </c>
      <c r="AL65" s="139"/>
      <c r="AM65" s="62"/>
      <c r="AN65" s="47"/>
      <c r="AO65" s="39"/>
      <c r="AP65" s="47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39"/>
    </row>
    <row r="66" spans="1:16360" x14ac:dyDescent="0.2">
      <c r="A66" s="100"/>
      <c r="B66" s="39"/>
      <c r="C66" s="39"/>
      <c r="D66" s="39"/>
      <c r="E66" s="39"/>
      <c r="F66" s="39"/>
      <c r="G66" s="155"/>
      <c r="H66" s="66"/>
      <c r="I66" s="32"/>
      <c r="J66" s="39"/>
      <c r="K66" s="48"/>
      <c r="L66" s="138"/>
      <c r="M66" s="47"/>
      <c r="N66" s="48"/>
      <c r="O66" s="48"/>
      <c r="P66" s="39"/>
      <c r="Q66" s="35"/>
      <c r="R66" s="144"/>
      <c r="S66" s="144"/>
      <c r="T66" s="39"/>
      <c r="U66" s="39"/>
      <c r="V66" s="35" t="s">
        <v>108</v>
      </c>
      <c r="W66" s="35">
        <v>43818</v>
      </c>
      <c r="X66" s="155">
        <v>12711</v>
      </c>
      <c r="Y66" s="35" t="s">
        <v>211</v>
      </c>
      <c r="Z66" s="48">
        <v>43831</v>
      </c>
      <c r="AA66" s="35">
        <v>44196</v>
      </c>
      <c r="AB66" s="42" t="s">
        <v>100</v>
      </c>
      <c r="AC66" s="42" t="s">
        <v>100</v>
      </c>
      <c r="AD66" s="145">
        <v>0</v>
      </c>
      <c r="AE66" s="145">
        <v>0</v>
      </c>
      <c r="AF66" s="42" t="s">
        <v>100</v>
      </c>
      <c r="AG66" s="49" t="s">
        <v>100</v>
      </c>
      <c r="AH66" s="145">
        <v>0</v>
      </c>
      <c r="AI66" s="143">
        <f t="shared" si="0"/>
        <v>0</v>
      </c>
      <c r="AJ66" s="145">
        <v>91535</v>
      </c>
      <c r="AK66" s="145">
        <v>0</v>
      </c>
      <c r="AL66" s="139"/>
      <c r="AM66" s="62"/>
      <c r="AN66" s="47"/>
      <c r="AO66" s="39"/>
      <c r="AP66" s="47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39"/>
    </row>
    <row r="67" spans="1:16360" x14ac:dyDescent="0.2">
      <c r="A67" s="100"/>
      <c r="B67" s="39"/>
      <c r="C67" s="39"/>
      <c r="D67" s="39"/>
      <c r="E67" s="39"/>
      <c r="F67" s="39"/>
      <c r="G67" s="155"/>
      <c r="H67" s="66"/>
      <c r="I67" s="32"/>
      <c r="J67" s="39"/>
      <c r="K67" s="48"/>
      <c r="L67" s="138"/>
      <c r="M67" s="47"/>
      <c r="N67" s="48"/>
      <c r="O67" s="48"/>
      <c r="P67" s="39"/>
      <c r="Q67" s="35"/>
      <c r="R67" s="144"/>
      <c r="S67" s="144"/>
      <c r="T67" s="39"/>
      <c r="U67" s="39"/>
      <c r="V67" s="35" t="s">
        <v>109</v>
      </c>
      <c r="W67" s="35">
        <v>44186</v>
      </c>
      <c r="X67" s="155">
        <v>12948</v>
      </c>
      <c r="Y67" s="35" t="s">
        <v>278</v>
      </c>
      <c r="Z67" s="48">
        <v>44197</v>
      </c>
      <c r="AA67" s="35">
        <v>44561</v>
      </c>
      <c r="AB67" s="42" t="s">
        <v>100</v>
      </c>
      <c r="AC67" s="42" t="s">
        <v>100</v>
      </c>
      <c r="AD67" s="145">
        <v>0</v>
      </c>
      <c r="AE67" s="145">
        <v>0</v>
      </c>
      <c r="AF67" s="42" t="s">
        <v>100</v>
      </c>
      <c r="AG67" s="49" t="s">
        <v>100</v>
      </c>
      <c r="AH67" s="145">
        <v>0</v>
      </c>
      <c r="AI67" s="143">
        <f t="shared" si="0"/>
        <v>0</v>
      </c>
      <c r="AJ67" s="145">
        <v>72000</v>
      </c>
      <c r="AK67" s="145">
        <v>0</v>
      </c>
      <c r="AL67" s="139"/>
      <c r="AM67" s="62"/>
      <c r="AN67" s="47"/>
      <c r="AO67" s="39"/>
      <c r="AP67" s="47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39"/>
    </row>
    <row r="68" spans="1:16360" x14ac:dyDescent="0.2">
      <c r="A68" s="101"/>
      <c r="B68" s="39"/>
      <c r="C68" s="39"/>
      <c r="D68" s="39"/>
      <c r="E68" s="39"/>
      <c r="F68" s="39"/>
      <c r="G68" s="155"/>
      <c r="H68" s="66"/>
      <c r="I68" s="32"/>
      <c r="J68" s="39"/>
      <c r="K68" s="48"/>
      <c r="L68" s="138"/>
      <c r="M68" s="47"/>
      <c r="N68" s="48"/>
      <c r="O68" s="48"/>
      <c r="P68" s="39"/>
      <c r="Q68" s="35"/>
      <c r="R68" s="144"/>
      <c r="S68" s="144"/>
      <c r="T68" s="39"/>
      <c r="U68" s="39"/>
      <c r="V68" s="35" t="s">
        <v>110</v>
      </c>
      <c r="W68" s="35">
        <v>44560</v>
      </c>
      <c r="X68" s="155">
        <v>13195</v>
      </c>
      <c r="Y68" s="35" t="s">
        <v>338</v>
      </c>
      <c r="Z68" s="48">
        <v>44562</v>
      </c>
      <c r="AA68" s="35">
        <v>44926</v>
      </c>
      <c r="AB68" s="42" t="s">
        <v>100</v>
      </c>
      <c r="AC68" s="42" t="s">
        <v>100</v>
      </c>
      <c r="AD68" s="145">
        <v>0</v>
      </c>
      <c r="AE68" s="145">
        <v>0</v>
      </c>
      <c r="AF68" s="42" t="s">
        <v>100</v>
      </c>
      <c r="AG68" s="49" t="s">
        <v>100</v>
      </c>
      <c r="AH68" s="145">
        <v>0</v>
      </c>
      <c r="AI68" s="143">
        <f t="shared" si="0"/>
        <v>0</v>
      </c>
      <c r="AJ68" s="145">
        <v>0</v>
      </c>
      <c r="AK68" s="145">
        <v>72000</v>
      </c>
      <c r="AL68" s="139"/>
      <c r="AM68" s="62"/>
      <c r="AN68" s="47"/>
      <c r="AO68" s="39"/>
      <c r="AP68" s="47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39"/>
    </row>
    <row r="69" spans="1:16360" ht="25.5" x14ac:dyDescent="0.2">
      <c r="A69" s="99">
        <v>14</v>
      </c>
      <c r="B69" s="39" t="s">
        <v>353</v>
      </c>
      <c r="C69" s="39" t="s">
        <v>153</v>
      </c>
      <c r="D69" s="39" t="s">
        <v>97</v>
      </c>
      <c r="E69" s="39" t="s">
        <v>99</v>
      </c>
      <c r="F69" s="39" t="s">
        <v>223</v>
      </c>
      <c r="G69" s="155">
        <v>12214</v>
      </c>
      <c r="H69" s="66" t="s">
        <v>154</v>
      </c>
      <c r="I69" s="32" t="s">
        <v>155</v>
      </c>
      <c r="J69" s="39" t="s">
        <v>156</v>
      </c>
      <c r="K69" s="48">
        <v>43096</v>
      </c>
      <c r="L69" s="138">
        <v>71952</v>
      </c>
      <c r="M69" s="47">
        <v>12214</v>
      </c>
      <c r="N69" s="48">
        <v>43102</v>
      </c>
      <c r="O69" s="48">
        <v>43465</v>
      </c>
      <c r="P69" s="39" t="s">
        <v>112</v>
      </c>
      <c r="Q69" s="35" t="s">
        <v>100</v>
      </c>
      <c r="R69" s="144" t="s">
        <v>100</v>
      </c>
      <c r="S69" s="144" t="s">
        <v>100</v>
      </c>
      <c r="T69" s="39" t="s">
        <v>98</v>
      </c>
      <c r="U69" s="39" t="s">
        <v>100</v>
      </c>
      <c r="V69" s="35" t="s">
        <v>100</v>
      </c>
      <c r="W69" s="35" t="s">
        <v>100</v>
      </c>
      <c r="X69" s="154" t="s">
        <v>100</v>
      </c>
      <c r="Y69" s="35" t="s">
        <v>100</v>
      </c>
      <c r="Z69" s="35" t="s">
        <v>100</v>
      </c>
      <c r="AA69" s="35" t="s">
        <v>100</v>
      </c>
      <c r="AB69" s="48" t="s">
        <v>100</v>
      </c>
      <c r="AC69" s="48" t="s">
        <v>100</v>
      </c>
      <c r="AD69" s="145">
        <v>0</v>
      </c>
      <c r="AE69" s="145">
        <v>0</v>
      </c>
      <c r="AF69" s="42" t="s">
        <v>100</v>
      </c>
      <c r="AG69" s="42" t="s">
        <v>100</v>
      </c>
      <c r="AH69" s="145">
        <v>0</v>
      </c>
      <c r="AI69" s="143">
        <f t="shared" si="0"/>
        <v>71952</v>
      </c>
      <c r="AJ69" s="145">
        <v>71952</v>
      </c>
      <c r="AK69" s="145">
        <v>0</v>
      </c>
      <c r="AL69" s="139">
        <f>AJ69+AJ70+AK73+AJ72+AJ71</f>
        <v>359760</v>
      </c>
      <c r="AM69" s="62" t="s">
        <v>100</v>
      </c>
      <c r="AN69" s="47" t="s">
        <v>100</v>
      </c>
      <c r="AO69" s="39" t="s">
        <v>100</v>
      </c>
      <c r="AP69" s="39" t="s">
        <v>100</v>
      </c>
      <c r="AQ69" s="39" t="s">
        <v>100</v>
      </c>
      <c r="AR69" s="39" t="s">
        <v>100</v>
      </c>
      <c r="AS69" s="39" t="s">
        <v>100</v>
      </c>
      <c r="AT69" s="39" t="s">
        <v>100</v>
      </c>
      <c r="AU69" s="39" t="s">
        <v>100</v>
      </c>
      <c r="AV69" s="39" t="s">
        <v>100</v>
      </c>
      <c r="AW69" s="39" t="s">
        <v>100</v>
      </c>
      <c r="AX69" s="39" t="s">
        <v>100</v>
      </c>
      <c r="AY69" s="39" t="s">
        <v>100</v>
      </c>
      <c r="AZ69" s="39" t="s">
        <v>100</v>
      </c>
      <c r="BA69" s="39" t="s">
        <v>100</v>
      </c>
      <c r="BB69" s="39" t="s">
        <v>100</v>
      </c>
      <c r="BC69" s="39" t="s">
        <v>100</v>
      </c>
      <c r="BD69" s="39" t="s">
        <v>100</v>
      </c>
      <c r="BE69" s="39" t="s">
        <v>100</v>
      </c>
      <c r="BF69" s="39" t="s">
        <v>100</v>
      </c>
      <c r="BG69" s="39" t="s">
        <v>100</v>
      </c>
      <c r="BH69" s="39" t="s">
        <v>100</v>
      </c>
      <c r="JX69" s="31" t="s">
        <v>97</v>
      </c>
      <c r="JY69" s="31" t="s">
        <v>99</v>
      </c>
      <c r="JZ69" s="31" t="s">
        <v>157</v>
      </c>
      <c r="KA69" s="50">
        <v>11968</v>
      </c>
      <c r="KB69" s="31" t="s">
        <v>154</v>
      </c>
      <c r="KC69" s="31">
        <v>89</v>
      </c>
      <c r="KD69" s="31" t="s">
        <v>158</v>
      </c>
      <c r="KE69" s="31" t="s">
        <v>153</v>
      </c>
      <c r="KF69" s="31" t="s">
        <v>97</v>
      </c>
      <c r="KG69" s="31" t="s">
        <v>99</v>
      </c>
      <c r="KH69" s="31" t="s">
        <v>157</v>
      </c>
      <c r="KI69" s="50">
        <v>11968</v>
      </c>
      <c r="KJ69" s="31" t="s">
        <v>154</v>
      </c>
      <c r="KK69" s="31">
        <v>89</v>
      </c>
      <c r="KL69" s="31" t="s">
        <v>158</v>
      </c>
      <c r="KM69" s="31" t="s">
        <v>153</v>
      </c>
      <c r="KN69" s="31" t="s">
        <v>97</v>
      </c>
      <c r="KO69" s="31" t="s">
        <v>99</v>
      </c>
      <c r="KP69" s="31" t="s">
        <v>157</v>
      </c>
      <c r="KQ69" s="50">
        <v>11968</v>
      </c>
      <c r="KR69" s="31" t="s">
        <v>154</v>
      </c>
      <c r="KS69" s="31">
        <v>89</v>
      </c>
      <c r="KT69" s="31" t="s">
        <v>158</v>
      </c>
      <c r="KU69" s="31" t="s">
        <v>153</v>
      </c>
      <c r="KV69" s="31" t="s">
        <v>97</v>
      </c>
      <c r="KW69" s="31" t="s">
        <v>99</v>
      </c>
      <c r="KX69" s="31" t="s">
        <v>157</v>
      </c>
      <c r="KY69" s="50">
        <v>11968</v>
      </c>
      <c r="KZ69" s="31" t="s">
        <v>154</v>
      </c>
      <c r="LA69" s="31">
        <v>89</v>
      </c>
      <c r="LB69" s="31" t="s">
        <v>158</v>
      </c>
      <c r="LC69" s="31" t="s">
        <v>153</v>
      </c>
      <c r="LD69" s="31" t="s">
        <v>97</v>
      </c>
      <c r="LE69" s="31" t="s">
        <v>99</v>
      </c>
      <c r="LF69" s="31" t="s">
        <v>157</v>
      </c>
      <c r="LG69" s="50">
        <v>11968</v>
      </c>
      <c r="LH69" s="31" t="s">
        <v>154</v>
      </c>
      <c r="LI69" s="31">
        <v>89</v>
      </c>
      <c r="LJ69" s="31" t="s">
        <v>158</v>
      </c>
      <c r="LK69" s="31" t="s">
        <v>153</v>
      </c>
      <c r="LL69" s="31" t="s">
        <v>97</v>
      </c>
      <c r="LM69" s="31" t="s">
        <v>99</v>
      </c>
      <c r="LN69" s="31" t="s">
        <v>157</v>
      </c>
      <c r="LO69" s="50">
        <v>11968</v>
      </c>
      <c r="LP69" s="31" t="s">
        <v>154</v>
      </c>
      <c r="LQ69" s="31">
        <v>89</v>
      </c>
      <c r="LR69" s="31" t="s">
        <v>158</v>
      </c>
      <c r="LS69" s="31" t="s">
        <v>153</v>
      </c>
      <c r="LT69" s="31" t="s">
        <v>97</v>
      </c>
      <c r="LU69" s="31" t="s">
        <v>99</v>
      </c>
      <c r="LV69" s="31" t="s">
        <v>157</v>
      </c>
      <c r="LW69" s="50">
        <v>11968</v>
      </c>
      <c r="LX69" s="31" t="s">
        <v>154</v>
      </c>
      <c r="LY69" s="31">
        <v>89</v>
      </c>
      <c r="LZ69" s="31" t="s">
        <v>158</v>
      </c>
      <c r="MA69" s="31" t="s">
        <v>153</v>
      </c>
      <c r="MB69" s="31" t="s">
        <v>97</v>
      </c>
      <c r="MC69" s="31" t="s">
        <v>99</v>
      </c>
      <c r="MD69" s="31" t="s">
        <v>157</v>
      </c>
      <c r="ME69" s="50">
        <v>11968</v>
      </c>
      <c r="MF69" s="31" t="s">
        <v>154</v>
      </c>
      <c r="MG69" s="31">
        <v>89</v>
      </c>
      <c r="MH69" s="31" t="s">
        <v>158</v>
      </c>
      <c r="MI69" s="31" t="s">
        <v>153</v>
      </c>
      <c r="MJ69" s="31" t="s">
        <v>97</v>
      </c>
      <c r="MK69" s="31" t="s">
        <v>99</v>
      </c>
      <c r="ML69" s="31" t="s">
        <v>157</v>
      </c>
      <c r="MM69" s="50">
        <v>11968</v>
      </c>
      <c r="MN69" s="31" t="s">
        <v>154</v>
      </c>
      <c r="MO69" s="31">
        <v>89</v>
      </c>
      <c r="MP69" s="31" t="s">
        <v>158</v>
      </c>
      <c r="MQ69" s="31" t="s">
        <v>153</v>
      </c>
      <c r="MR69" s="31" t="s">
        <v>97</v>
      </c>
      <c r="MS69" s="31" t="s">
        <v>99</v>
      </c>
      <c r="MT69" s="31" t="s">
        <v>157</v>
      </c>
      <c r="MU69" s="50">
        <v>11968</v>
      </c>
      <c r="MV69" s="31" t="s">
        <v>154</v>
      </c>
      <c r="MW69" s="31">
        <v>89</v>
      </c>
      <c r="MX69" s="31" t="s">
        <v>158</v>
      </c>
      <c r="MY69" s="31" t="s">
        <v>153</v>
      </c>
      <c r="MZ69" s="31" t="s">
        <v>97</v>
      </c>
      <c r="NA69" s="31" t="s">
        <v>99</v>
      </c>
      <c r="NB69" s="31" t="s">
        <v>157</v>
      </c>
      <c r="NC69" s="50">
        <v>11968</v>
      </c>
      <c r="ND69" s="31" t="s">
        <v>154</v>
      </c>
      <c r="NE69" s="31">
        <v>89</v>
      </c>
      <c r="NF69" s="31" t="s">
        <v>158</v>
      </c>
      <c r="NG69" s="31" t="s">
        <v>153</v>
      </c>
      <c r="NH69" s="31" t="s">
        <v>97</v>
      </c>
      <c r="NI69" s="31" t="s">
        <v>99</v>
      </c>
      <c r="NJ69" s="31" t="s">
        <v>157</v>
      </c>
      <c r="NK69" s="50">
        <v>11968</v>
      </c>
      <c r="NL69" s="31" t="s">
        <v>154</v>
      </c>
      <c r="NM69" s="31">
        <v>89</v>
      </c>
      <c r="NN69" s="31" t="s">
        <v>158</v>
      </c>
      <c r="NO69" s="31" t="s">
        <v>153</v>
      </c>
      <c r="NP69" s="31" t="s">
        <v>97</v>
      </c>
      <c r="NQ69" s="31" t="s">
        <v>99</v>
      </c>
      <c r="NR69" s="31" t="s">
        <v>157</v>
      </c>
      <c r="NS69" s="50">
        <v>11968</v>
      </c>
      <c r="NT69" s="31" t="s">
        <v>154</v>
      </c>
      <c r="NU69" s="31">
        <v>89</v>
      </c>
      <c r="NV69" s="31" t="s">
        <v>158</v>
      </c>
      <c r="NW69" s="31" t="s">
        <v>153</v>
      </c>
      <c r="NX69" s="31" t="s">
        <v>97</v>
      </c>
      <c r="NY69" s="31" t="s">
        <v>99</v>
      </c>
      <c r="NZ69" s="31" t="s">
        <v>157</v>
      </c>
      <c r="OA69" s="50">
        <v>11968</v>
      </c>
      <c r="OB69" s="31" t="s">
        <v>154</v>
      </c>
      <c r="OC69" s="31">
        <v>89</v>
      </c>
      <c r="OD69" s="31" t="s">
        <v>158</v>
      </c>
      <c r="OE69" s="31" t="s">
        <v>153</v>
      </c>
      <c r="OF69" s="31" t="s">
        <v>97</v>
      </c>
      <c r="OG69" s="31" t="s">
        <v>99</v>
      </c>
      <c r="OH69" s="31" t="s">
        <v>157</v>
      </c>
      <c r="OI69" s="50">
        <v>11968</v>
      </c>
      <c r="OJ69" s="31" t="s">
        <v>154</v>
      </c>
      <c r="OK69" s="31">
        <v>89</v>
      </c>
      <c r="OL69" s="31" t="s">
        <v>158</v>
      </c>
      <c r="OM69" s="31" t="s">
        <v>153</v>
      </c>
      <c r="ON69" s="31" t="s">
        <v>97</v>
      </c>
      <c r="OO69" s="31" t="s">
        <v>99</v>
      </c>
      <c r="OP69" s="31" t="s">
        <v>157</v>
      </c>
      <c r="OQ69" s="50">
        <v>11968</v>
      </c>
      <c r="OR69" s="31" t="s">
        <v>154</v>
      </c>
      <c r="OS69" s="31">
        <v>89</v>
      </c>
      <c r="OT69" s="31" t="s">
        <v>158</v>
      </c>
      <c r="OU69" s="31" t="s">
        <v>153</v>
      </c>
      <c r="OV69" s="31" t="s">
        <v>97</v>
      </c>
      <c r="OW69" s="31" t="s">
        <v>99</v>
      </c>
      <c r="OX69" s="31" t="s">
        <v>157</v>
      </c>
      <c r="OY69" s="50">
        <v>11968</v>
      </c>
      <c r="OZ69" s="31" t="s">
        <v>154</v>
      </c>
      <c r="PA69" s="31">
        <v>89</v>
      </c>
      <c r="PB69" s="31" t="s">
        <v>158</v>
      </c>
      <c r="PC69" s="31" t="s">
        <v>153</v>
      </c>
      <c r="PD69" s="31" t="s">
        <v>97</v>
      </c>
      <c r="PE69" s="31" t="s">
        <v>99</v>
      </c>
      <c r="PF69" s="31" t="s">
        <v>157</v>
      </c>
      <c r="PG69" s="50">
        <v>11968</v>
      </c>
      <c r="PH69" s="31" t="s">
        <v>154</v>
      </c>
      <c r="PI69" s="31">
        <v>89</v>
      </c>
      <c r="PJ69" s="31" t="s">
        <v>158</v>
      </c>
      <c r="PK69" s="31" t="s">
        <v>153</v>
      </c>
      <c r="PL69" s="31" t="s">
        <v>97</v>
      </c>
      <c r="PM69" s="31" t="s">
        <v>99</v>
      </c>
      <c r="PN69" s="31" t="s">
        <v>157</v>
      </c>
      <c r="PO69" s="50">
        <v>11968</v>
      </c>
      <c r="PP69" s="31" t="s">
        <v>154</v>
      </c>
      <c r="PQ69" s="31">
        <v>89</v>
      </c>
      <c r="PR69" s="31" t="s">
        <v>158</v>
      </c>
      <c r="PS69" s="31" t="s">
        <v>153</v>
      </c>
      <c r="PT69" s="31" t="s">
        <v>97</v>
      </c>
      <c r="PU69" s="31" t="s">
        <v>99</v>
      </c>
      <c r="PV69" s="31" t="s">
        <v>157</v>
      </c>
      <c r="PW69" s="50">
        <v>11968</v>
      </c>
      <c r="PX69" s="31" t="s">
        <v>154</v>
      </c>
      <c r="PY69" s="31">
        <v>89</v>
      </c>
      <c r="PZ69" s="31" t="s">
        <v>158</v>
      </c>
      <c r="QA69" s="31" t="s">
        <v>153</v>
      </c>
      <c r="QB69" s="31" t="s">
        <v>97</v>
      </c>
      <c r="QC69" s="31" t="s">
        <v>99</v>
      </c>
      <c r="QD69" s="31" t="s">
        <v>157</v>
      </c>
      <c r="QE69" s="50">
        <v>11968</v>
      </c>
      <c r="QF69" s="31" t="s">
        <v>154</v>
      </c>
      <c r="QG69" s="31">
        <v>89</v>
      </c>
      <c r="QH69" s="31" t="s">
        <v>158</v>
      </c>
      <c r="QI69" s="31" t="s">
        <v>153</v>
      </c>
      <c r="QJ69" s="31" t="s">
        <v>97</v>
      </c>
      <c r="QK69" s="31" t="s">
        <v>99</v>
      </c>
      <c r="QL69" s="31" t="s">
        <v>157</v>
      </c>
      <c r="QM69" s="50">
        <v>11968</v>
      </c>
      <c r="QN69" s="31" t="s">
        <v>154</v>
      </c>
      <c r="QO69" s="31">
        <v>89</v>
      </c>
      <c r="QP69" s="31" t="s">
        <v>158</v>
      </c>
      <c r="QQ69" s="31" t="s">
        <v>153</v>
      </c>
      <c r="QR69" s="31" t="s">
        <v>97</v>
      </c>
      <c r="QS69" s="31" t="s">
        <v>99</v>
      </c>
      <c r="QT69" s="31" t="s">
        <v>157</v>
      </c>
      <c r="QU69" s="50">
        <v>11968</v>
      </c>
      <c r="QV69" s="31" t="s">
        <v>154</v>
      </c>
      <c r="QW69" s="31">
        <v>89</v>
      </c>
      <c r="QX69" s="31" t="s">
        <v>158</v>
      </c>
      <c r="QY69" s="31" t="s">
        <v>153</v>
      </c>
      <c r="QZ69" s="31" t="s">
        <v>97</v>
      </c>
      <c r="RA69" s="31" t="s">
        <v>99</v>
      </c>
      <c r="RB69" s="31" t="s">
        <v>157</v>
      </c>
      <c r="RC69" s="50">
        <v>11968</v>
      </c>
      <c r="RD69" s="31" t="s">
        <v>154</v>
      </c>
      <c r="RE69" s="31">
        <v>89</v>
      </c>
      <c r="RF69" s="31" t="s">
        <v>158</v>
      </c>
      <c r="RG69" s="31" t="s">
        <v>153</v>
      </c>
      <c r="RH69" s="31" t="s">
        <v>97</v>
      </c>
      <c r="RI69" s="31" t="s">
        <v>99</v>
      </c>
      <c r="RJ69" s="31" t="s">
        <v>157</v>
      </c>
      <c r="RK69" s="50">
        <v>11968</v>
      </c>
      <c r="RL69" s="31" t="s">
        <v>154</v>
      </c>
      <c r="RM69" s="31">
        <v>89</v>
      </c>
      <c r="RN69" s="31" t="s">
        <v>158</v>
      </c>
      <c r="RO69" s="31" t="s">
        <v>153</v>
      </c>
      <c r="RP69" s="31" t="s">
        <v>97</v>
      </c>
      <c r="RQ69" s="31" t="s">
        <v>99</v>
      </c>
      <c r="RR69" s="31" t="s">
        <v>157</v>
      </c>
      <c r="RS69" s="50">
        <v>11968</v>
      </c>
      <c r="RT69" s="31" t="s">
        <v>154</v>
      </c>
      <c r="RU69" s="31">
        <v>89</v>
      </c>
      <c r="RV69" s="31" t="s">
        <v>158</v>
      </c>
      <c r="RW69" s="31" t="s">
        <v>153</v>
      </c>
      <c r="RX69" s="31" t="s">
        <v>97</v>
      </c>
      <c r="RY69" s="31" t="s">
        <v>99</v>
      </c>
      <c r="RZ69" s="31" t="s">
        <v>157</v>
      </c>
      <c r="SA69" s="50">
        <v>11968</v>
      </c>
      <c r="SB69" s="31" t="s">
        <v>154</v>
      </c>
      <c r="SC69" s="31">
        <v>89</v>
      </c>
      <c r="SD69" s="31" t="s">
        <v>158</v>
      </c>
      <c r="SE69" s="31" t="s">
        <v>153</v>
      </c>
      <c r="SF69" s="31" t="s">
        <v>97</v>
      </c>
      <c r="SG69" s="31" t="s">
        <v>99</v>
      </c>
      <c r="SH69" s="31" t="s">
        <v>157</v>
      </c>
      <c r="SI69" s="50">
        <v>11968</v>
      </c>
      <c r="SJ69" s="31" t="s">
        <v>154</v>
      </c>
      <c r="SK69" s="31">
        <v>89</v>
      </c>
      <c r="SL69" s="31" t="s">
        <v>158</v>
      </c>
      <c r="SM69" s="31" t="s">
        <v>153</v>
      </c>
      <c r="SN69" s="31" t="s">
        <v>97</v>
      </c>
      <c r="SO69" s="31" t="s">
        <v>99</v>
      </c>
      <c r="SP69" s="31" t="s">
        <v>157</v>
      </c>
      <c r="SQ69" s="50">
        <v>11968</v>
      </c>
      <c r="SR69" s="31" t="s">
        <v>154</v>
      </c>
      <c r="SS69" s="31">
        <v>89</v>
      </c>
      <c r="ST69" s="31" t="s">
        <v>158</v>
      </c>
      <c r="SU69" s="31" t="s">
        <v>153</v>
      </c>
      <c r="SV69" s="31" t="s">
        <v>97</v>
      </c>
      <c r="SW69" s="31" t="s">
        <v>99</v>
      </c>
      <c r="SX69" s="31" t="s">
        <v>157</v>
      </c>
      <c r="SY69" s="50">
        <v>11968</v>
      </c>
      <c r="SZ69" s="31" t="s">
        <v>154</v>
      </c>
      <c r="TA69" s="31">
        <v>89</v>
      </c>
      <c r="TB69" s="31" t="s">
        <v>158</v>
      </c>
      <c r="TC69" s="31" t="s">
        <v>153</v>
      </c>
      <c r="TD69" s="31" t="s">
        <v>97</v>
      </c>
      <c r="TE69" s="31" t="s">
        <v>99</v>
      </c>
      <c r="TF69" s="31" t="s">
        <v>157</v>
      </c>
      <c r="TG69" s="50">
        <v>11968</v>
      </c>
      <c r="TH69" s="31" t="s">
        <v>154</v>
      </c>
      <c r="TI69" s="31">
        <v>89</v>
      </c>
      <c r="TJ69" s="31" t="s">
        <v>158</v>
      </c>
      <c r="TK69" s="31" t="s">
        <v>153</v>
      </c>
      <c r="TL69" s="31" t="s">
        <v>97</v>
      </c>
      <c r="TM69" s="31" t="s">
        <v>99</v>
      </c>
      <c r="TN69" s="31" t="s">
        <v>157</v>
      </c>
      <c r="TO69" s="50">
        <v>11968</v>
      </c>
      <c r="TP69" s="31" t="s">
        <v>154</v>
      </c>
      <c r="TQ69" s="31">
        <v>89</v>
      </c>
      <c r="TR69" s="31" t="s">
        <v>158</v>
      </c>
      <c r="TS69" s="31" t="s">
        <v>153</v>
      </c>
      <c r="TT69" s="31" t="s">
        <v>97</v>
      </c>
      <c r="TU69" s="31" t="s">
        <v>99</v>
      </c>
      <c r="TV69" s="31" t="s">
        <v>157</v>
      </c>
      <c r="TW69" s="50">
        <v>11968</v>
      </c>
      <c r="TX69" s="31" t="s">
        <v>154</v>
      </c>
      <c r="TY69" s="31">
        <v>89</v>
      </c>
      <c r="TZ69" s="31" t="s">
        <v>158</v>
      </c>
      <c r="UA69" s="31" t="s">
        <v>153</v>
      </c>
      <c r="UB69" s="31" t="s">
        <v>97</v>
      </c>
      <c r="UC69" s="31" t="s">
        <v>99</v>
      </c>
      <c r="UD69" s="31" t="s">
        <v>157</v>
      </c>
      <c r="UE69" s="50">
        <v>11968</v>
      </c>
      <c r="UF69" s="31" t="s">
        <v>154</v>
      </c>
      <c r="UG69" s="31">
        <v>89</v>
      </c>
      <c r="UH69" s="31" t="s">
        <v>158</v>
      </c>
      <c r="UI69" s="31" t="s">
        <v>153</v>
      </c>
      <c r="UJ69" s="31" t="s">
        <v>97</v>
      </c>
      <c r="UK69" s="31" t="s">
        <v>99</v>
      </c>
      <c r="UL69" s="31" t="s">
        <v>157</v>
      </c>
      <c r="UM69" s="50">
        <v>11968</v>
      </c>
      <c r="UN69" s="31" t="s">
        <v>154</v>
      </c>
      <c r="UO69" s="31">
        <v>89</v>
      </c>
      <c r="UP69" s="31" t="s">
        <v>158</v>
      </c>
      <c r="UQ69" s="31" t="s">
        <v>153</v>
      </c>
      <c r="UR69" s="31" t="s">
        <v>97</v>
      </c>
      <c r="US69" s="31" t="s">
        <v>99</v>
      </c>
      <c r="UT69" s="31" t="s">
        <v>157</v>
      </c>
      <c r="UU69" s="50">
        <v>11968</v>
      </c>
      <c r="UV69" s="31" t="s">
        <v>154</v>
      </c>
      <c r="UW69" s="31">
        <v>89</v>
      </c>
      <c r="UX69" s="31" t="s">
        <v>158</v>
      </c>
      <c r="UY69" s="31" t="s">
        <v>153</v>
      </c>
      <c r="UZ69" s="31" t="s">
        <v>97</v>
      </c>
      <c r="VA69" s="31" t="s">
        <v>99</v>
      </c>
      <c r="VB69" s="31" t="s">
        <v>157</v>
      </c>
      <c r="VC69" s="50">
        <v>11968</v>
      </c>
      <c r="VD69" s="31" t="s">
        <v>154</v>
      </c>
      <c r="VE69" s="31">
        <v>89</v>
      </c>
      <c r="VF69" s="31" t="s">
        <v>158</v>
      </c>
      <c r="VG69" s="31" t="s">
        <v>153</v>
      </c>
      <c r="VH69" s="31" t="s">
        <v>97</v>
      </c>
      <c r="VI69" s="31" t="s">
        <v>99</v>
      </c>
      <c r="VJ69" s="31" t="s">
        <v>157</v>
      </c>
      <c r="VK69" s="50">
        <v>11968</v>
      </c>
      <c r="VL69" s="31" t="s">
        <v>154</v>
      </c>
      <c r="VM69" s="31">
        <v>89</v>
      </c>
      <c r="VN69" s="31" t="s">
        <v>158</v>
      </c>
      <c r="VO69" s="31" t="s">
        <v>153</v>
      </c>
      <c r="VP69" s="31" t="s">
        <v>97</v>
      </c>
      <c r="VQ69" s="31" t="s">
        <v>99</v>
      </c>
      <c r="VR69" s="31" t="s">
        <v>157</v>
      </c>
      <c r="VS69" s="50">
        <v>11968</v>
      </c>
      <c r="VT69" s="31" t="s">
        <v>154</v>
      </c>
      <c r="VU69" s="31">
        <v>89</v>
      </c>
      <c r="VV69" s="31" t="s">
        <v>158</v>
      </c>
      <c r="VW69" s="31" t="s">
        <v>153</v>
      </c>
      <c r="VX69" s="31" t="s">
        <v>97</v>
      </c>
      <c r="VY69" s="31" t="s">
        <v>99</v>
      </c>
      <c r="VZ69" s="31" t="s">
        <v>157</v>
      </c>
      <c r="WA69" s="50">
        <v>11968</v>
      </c>
      <c r="WB69" s="31" t="s">
        <v>154</v>
      </c>
      <c r="WC69" s="31">
        <v>89</v>
      </c>
      <c r="WD69" s="31" t="s">
        <v>158</v>
      </c>
      <c r="WE69" s="31" t="s">
        <v>153</v>
      </c>
      <c r="WF69" s="31" t="s">
        <v>97</v>
      </c>
      <c r="WG69" s="31" t="s">
        <v>99</v>
      </c>
      <c r="WH69" s="31" t="s">
        <v>157</v>
      </c>
      <c r="WI69" s="50">
        <v>11968</v>
      </c>
      <c r="WJ69" s="31" t="s">
        <v>154</v>
      </c>
      <c r="WK69" s="31">
        <v>89</v>
      </c>
      <c r="WL69" s="31" t="s">
        <v>158</v>
      </c>
      <c r="WM69" s="31" t="s">
        <v>153</v>
      </c>
      <c r="WN69" s="31" t="s">
        <v>97</v>
      </c>
      <c r="WO69" s="31" t="s">
        <v>99</v>
      </c>
      <c r="WP69" s="31" t="s">
        <v>157</v>
      </c>
      <c r="WQ69" s="50">
        <v>11968</v>
      </c>
      <c r="WR69" s="31" t="s">
        <v>154</v>
      </c>
      <c r="WS69" s="31">
        <v>89</v>
      </c>
      <c r="WT69" s="31" t="s">
        <v>158</v>
      </c>
      <c r="WU69" s="31" t="s">
        <v>153</v>
      </c>
      <c r="WV69" s="31" t="s">
        <v>97</v>
      </c>
      <c r="WW69" s="31" t="s">
        <v>99</v>
      </c>
      <c r="WX69" s="31" t="s">
        <v>157</v>
      </c>
      <c r="WY69" s="50">
        <v>11968</v>
      </c>
      <c r="WZ69" s="31" t="s">
        <v>154</v>
      </c>
      <c r="XA69" s="31">
        <v>89</v>
      </c>
      <c r="XB69" s="31" t="s">
        <v>158</v>
      </c>
      <c r="XC69" s="31" t="s">
        <v>153</v>
      </c>
      <c r="XD69" s="31" t="s">
        <v>97</v>
      </c>
      <c r="XE69" s="31" t="s">
        <v>99</v>
      </c>
      <c r="XF69" s="31" t="s">
        <v>157</v>
      </c>
      <c r="XG69" s="50">
        <v>11968</v>
      </c>
      <c r="XH69" s="31" t="s">
        <v>154</v>
      </c>
      <c r="XI69" s="31">
        <v>89</v>
      </c>
      <c r="XJ69" s="31" t="s">
        <v>158</v>
      </c>
      <c r="XK69" s="31" t="s">
        <v>153</v>
      </c>
      <c r="XL69" s="31" t="s">
        <v>97</v>
      </c>
      <c r="XM69" s="31" t="s">
        <v>99</v>
      </c>
      <c r="XN69" s="31" t="s">
        <v>157</v>
      </c>
      <c r="XO69" s="50">
        <v>11968</v>
      </c>
      <c r="XP69" s="31" t="s">
        <v>154</v>
      </c>
      <c r="XQ69" s="31">
        <v>89</v>
      </c>
      <c r="XR69" s="31" t="s">
        <v>158</v>
      </c>
      <c r="XS69" s="31" t="s">
        <v>153</v>
      </c>
      <c r="XT69" s="31" t="s">
        <v>97</v>
      </c>
      <c r="XU69" s="31" t="s">
        <v>99</v>
      </c>
      <c r="XV69" s="31" t="s">
        <v>157</v>
      </c>
      <c r="XW69" s="50">
        <v>11968</v>
      </c>
      <c r="XX69" s="31" t="s">
        <v>154</v>
      </c>
      <c r="XY69" s="31">
        <v>89</v>
      </c>
      <c r="XZ69" s="31" t="s">
        <v>158</v>
      </c>
      <c r="YA69" s="31" t="s">
        <v>153</v>
      </c>
      <c r="YB69" s="31" t="s">
        <v>97</v>
      </c>
      <c r="YC69" s="31" t="s">
        <v>99</v>
      </c>
      <c r="YD69" s="31" t="s">
        <v>157</v>
      </c>
      <c r="YE69" s="50">
        <v>11968</v>
      </c>
      <c r="YF69" s="31" t="s">
        <v>154</v>
      </c>
      <c r="YG69" s="31">
        <v>89</v>
      </c>
      <c r="YH69" s="31" t="s">
        <v>158</v>
      </c>
      <c r="YI69" s="31" t="s">
        <v>153</v>
      </c>
      <c r="YJ69" s="31" t="s">
        <v>97</v>
      </c>
      <c r="YK69" s="31" t="s">
        <v>99</v>
      </c>
      <c r="YL69" s="31" t="s">
        <v>157</v>
      </c>
      <c r="YM69" s="50">
        <v>11968</v>
      </c>
      <c r="YN69" s="31" t="s">
        <v>154</v>
      </c>
      <c r="YO69" s="31">
        <v>89</v>
      </c>
      <c r="YP69" s="31" t="s">
        <v>158</v>
      </c>
      <c r="YQ69" s="31" t="s">
        <v>153</v>
      </c>
      <c r="YR69" s="31" t="s">
        <v>97</v>
      </c>
      <c r="YS69" s="31" t="s">
        <v>99</v>
      </c>
      <c r="YT69" s="31" t="s">
        <v>157</v>
      </c>
      <c r="YU69" s="50">
        <v>11968</v>
      </c>
      <c r="YV69" s="31" t="s">
        <v>154</v>
      </c>
      <c r="YW69" s="31">
        <v>89</v>
      </c>
      <c r="YX69" s="31" t="s">
        <v>158</v>
      </c>
      <c r="YY69" s="31" t="s">
        <v>153</v>
      </c>
      <c r="YZ69" s="31" t="s">
        <v>97</v>
      </c>
      <c r="ZA69" s="31" t="s">
        <v>99</v>
      </c>
      <c r="ZB69" s="31" t="s">
        <v>157</v>
      </c>
      <c r="ZC69" s="50">
        <v>11968</v>
      </c>
      <c r="ZD69" s="31" t="s">
        <v>154</v>
      </c>
      <c r="ZE69" s="31">
        <v>89</v>
      </c>
      <c r="ZF69" s="31" t="s">
        <v>158</v>
      </c>
      <c r="ZG69" s="31" t="s">
        <v>153</v>
      </c>
      <c r="ZH69" s="31" t="s">
        <v>97</v>
      </c>
      <c r="ZI69" s="31" t="s">
        <v>99</v>
      </c>
      <c r="ZJ69" s="31" t="s">
        <v>157</v>
      </c>
      <c r="ZK69" s="50">
        <v>11968</v>
      </c>
      <c r="ZL69" s="31" t="s">
        <v>154</v>
      </c>
      <c r="ZM69" s="31">
        <v>89</v>
      </c>
      <c r="ZN69" s="31" t="s">
        <v>158</v>
      </c>
      <c r="ZO69" s="31" t="s">
        <v>153</v>
      </c>
      <c r="ZP69" s="31" t="s">
        <v>97</v>
      </c>
      <c r="ZQ69" s="31" t="s">
        <v>99</v>
      </c>
      <c r="ZR69" s="31" t="s">
        <v>157</v>
      </c>
      <c r="ZS69" s="50">
        <v>11968</v>
      </c>
      <c r="ZT69" s="31" t="s">
        <v>154</v>
      </c>
      <c r="ZU69" s="31">
        <v>89</v>
      </c>
      <c r="ZV69" s="31" t="s">
        <v>158</v>
      </c>
      <c r="ZW69" s="31" t="s">
        <v>153</v>
      </c>
      <c r="ZX69" s="31" t="s">
        <v>97</v>
      </c>
      <c r="ZY69" s="31" t="s">
        <v>99</v>
      </c>
      <c r="ZZ69" s="31" t="s">
        <v>157</v>
      </c>
      <c r="AAA69" s="50">
        <v>11968</v>
      </c>
      <c r="AAB69" s="31" t="s">
        <v>154</v>
      </c>
      <c r="AAC69" s="31">
        <v>89</v>
      </c>
      <c r="AAD69" s="31" t="s">
        <v>158</v>
      </c>
      <c r="AAE69" s="31" t="s">
        <v>153</v>
      </c>
      <c r="AAF69" s="31" t="s">
        <v>97</v>
      </c>
      <c r="AAG69" s="31" t="s">
        <v>99</v>
      </c>
      <c r="AAH69" s="31" t="s">
        <v>157</v>
      </c>
      <c r="AAI69" s="50">
        <v>11968</v>
      </c>
      <c r="AAJ69" s="31" t="s">
        <v>154</v>
      </c>
      <c r="AAK69" s="31">
        <v>89</v>
      </c>
      <c r="AAL69" s="31" t="s">
        <v>158</v>
      </c>
      <c r="AAM69" s="31" t="s">
        <v>153</v>
      </c>
      <c r="AAN69" s="31" t="s">
        <v>97</v>
      </c>
      <c r="AAO69" s="31" t="s">
        <v>99</v>
      </c>
      <c r="AAP69" s="31" t="s">
        <v>157</v>
      </c>
      <c r="AAQ69" s="50">
        <v>11968</v>
      </c>
      <c r="AAR69" s="31" t="s">
        <v>154</v>
      </c>
      <c r="AAS69" s="31">
        <v>89</v>
      </c>
      <c r="AAT69" s="31" t="s">
        <v>158</v>
      </c>
      <c r="AAU69" s="31" t="s">
        <v>153</v>
      </c>
      <c r="AAV69" s="31" t="s">
        <v>97</v>
      </c>
      <c r="AAW69" s="31" t="s">
        <v>99</v>
      </c>
      <c r="AAX69" s="31" t="s">
        <v>157</v>
      </c>
      <c r="AAY69" s="50">
        <v>11968</v>
      </c>
      <c r="AAZ69" s="31" t="s">
        <v>154</v>
      </c>
      <c r="ABA69" s="31">
        <v>89</v>
      </c>
      <c r="ABB69" s="31" t="s">
        <v>158</v>
      </c>
      <c r="ABC69" s="31" t="s">
        <v>153</v>
      </c>
      <c r="ABD69" s="31" t="s">
        <v>97</v>
      </c>
      <c r="ABE69" s="31" t="s">
        <v>99</v>
      </c>
      <c r="ABF69" s="31" t="s">
        <v>157</v>
      </c>
      <c r="ABG69" s="50">
        <v>11968</v>
      </c>
      <c r="ABH69" s="31" t="s">
        <v>154</v>
      </c>
      <c r="ABI69" s="31">
        <v>89</v>
      </c>
      <c r="ABJ69" s="31" t="s">
        <v>158</v>
      </c>
      <c r="ABK69" s="31" t="s">
        <v>153</v>
      </c>
      <c r="ABL69" s="31" t="s">
        <v>97</v>
      </c>
      <c r="ABM69" s="31" t="s">
        <v>99</v>
      </c>
      <c r="ABN69" s="31" t="s">
        <v>157</v>
      </c>
      <c r="ABO69" s="50">
        <v>11968</v>
      </c>
      <c r="ABP69" s="31" t="s">
        <v>154</v>
      </c>
      <c r="ABQ69" s="31">
        <v>89</v>
      </c>
      <c r="ABR69" s="31" t="s">
        <v>158</v>
      </c>
      <c r="ABS69" s="31" t="s">
        <v>153</v>
      </c>
      <c r="ABT69" s="31" t="s">
        <v>97</v>
      </c>
      <c r="ABU69" s="31" t="s">
        <v>99</v>
      </c>
      <c r="ABV69" s="31" t="s">
        <v>157</v>
      </c>
      <c r="ABW69" s="50">
        <v>11968</v>
      </c>
      <c r="ABX69" s="31" t="s">
        <v>154</v>
      </c>
      <c r="ABY69" s="31">
        <v>89</v>
      </c>
      <c r="ABZ69" s="31" t="s">
        <v>158</v>
      </c>
      <c r="ACA69" s="31" t="s">
        <v>153</v>
      </c>
      <c r="ACB69" s="31" t="s">
        <v>97</v>
      </c>
      <c r="ACC69" s="31" t="s">
        <v>99</v>
      </c>
      <c r="ACD69" s="31" t="s">
        <v>157</v>
      </c>
      <c r="ACE69" s="50">
        <v>11968</v>
      </c>
      <c r="ACF69" s="31" t="s">
        <v>154</v>
      </c>
      <c r="ACG69" s="31">
        <v>89</v>
      </c>
      <c r="ACH69" s="31" t="s">
        <v>158</v>
      </c>
      <c r="ACI69" s="31" t="s">
        <v>153</v>
      </c>
      <c r="ACJ69" s="31" t="s">
        <v>97</v>
      </c>
      <c r="ACK69" s="31" t="s">
        <v>99</v>
      </c>
      <c r="ACL69" s="31" t="s">
        <v>157</v>
      </c>
      <c r="ACM69" s="50">
        <v>11968</v>
      </c>
      <c r="ACN69" s="31" t="s">
        <v>154</v>
      </c>
      <c r="ACO69" s="31">
        <v>89</v>
      </c>
      <c r="ACP69" s="31" t="s">
        <v>158</v>
      </c>
      <c r="ACQ69" s="31" t="s">
        <v>153</v>
      </c>
      <c r="ACR69" s="31" t="s">
        <v>97</v>
      </c>
      <c r="ACS69" s="31" t="s">
        <v>99</v>
      </c>
      <c r="ACT69" s="31" t="s">
        <v>157</v>
      </c>
      <c r="ACU69" s="50">
        <v>11968</v>
      </c>
      <c r="ACV69" s="31" t="s">
        <v>154</v>
      </c>
      <c r="ACW69" s="31">
        <v>89</v>
      </c>
      <c r="ACX69" s="31" t="s">
        <v>158</v>
      </c>
      <c r="ACY69" s="31" t="s">
        <v>153</v>
      </c>
      <c r="ACZ69" s="31" t="s">
        <v>97</v>
      </c>
      <c r="ADA69" s="31" t="s">
        <v>99</v>
      </c>
      <c r="ADB69" s="31" t="s">
        <v>157</v>
      </c>
      <c r="ADC69" s="50">
        <v>11968</v>
      </c>
      <c r="ADD69" s="31" t="s">
        <v>154</v>
      </c>
      <c r="ADE69" s="31">
        <v>89</v>
      </c>
      <c r="ADF69" s="31" t="s">
        <v>158</v>
      </c>
      <c r="ADG69" s="31" t="s">
        <v>153</v>
      </c>
      <c r="ADH69" s="31" t="s">
        <v>97</v>
      </c>
      <c r="ADI69" s="31" t="s">
        <v>99</v>
      </c>
      <c r="ADJ69" s="31" t="s">
        <v>157</v>
      </c>
      <c r="ADK69" s="50">
        <v>11968</v>
      </c>
      <c r="ADL69" s="31" t="s">
        <v>154</v>
      </c>
      <c r="ADM69" s="31">
        <v>89</v>
      </c>
      <c r="ADN69" s="31" t="s">
        <v>158</v>
      </c>
      <c r="ADO69" s="31" t="s">
        <v>153</v>
      </c>
      <c r="ADP69" s="31" t="s">
        <v>97</v>
      </c>
      <c r="ADQ69" s="31" t="s">
        <v>99</v>
      </c>
      <c r="ADR69" s="31" t="s">
        <v>157</v>
      </c>
      <c r="ADS69" s="50">
        <v>11968</v>
      </c>
      <c r="ADT69" s="31" t="s">
        <v>154</v>
      </c>
      <c r="ADU69" s="31">
        <v>89</v>
      </c>
      <c r="ADV69" s="31" t="s">
        <v>158</v>
      </c>
      <c r="ADW69" s="31" t="s">
        <v>153</v>
      </c>
      <c r="ADX69" s="31" t="s">
        <v>97</v>
      </c>
      <c r="ADY69" s="31" t="s">
        <v>99</v>
      </c>
      <c r="ADZ69" s="31" t="s">
        <v>157</v>
      </c>
      <c r="AEA69" s="50">
        <v>11968</v>
      </c>
      <c r="AEB69" s="31" t="s">
        <v>154</v>
      </c>
      <c r="AEC69" s="31">
        <v>89</v>
      </c>
      <c r="AED69" s="31" t="s">
        <v>158</v>
      </c>
      <c r="AEE69" s="31" t="s">
        <v>153</v>
      </c>
      <c r="AEF69" s="31" t="s">
        <v>97</v>
      </c>
      <c r="AEG69" s="31" t="s">
        <v>99</v>
      </c>
      <c r="AEH69" s="31" t="s">
        <v>157</v>
      </c>
      <c r="AEI69" s="50">
        <v>11968</v>
      </c>
      <c r="AEJ69" s="31" t="s">
        <v>154</v>
      </c>
      <c r="AEK69" s="31">
        <v>89</v>
      </c>
      <c r="AEL69" s="31" t="s">
        <v>158</v>
      </c>
      <c r="AEM69" s="31" t="s">
        <v>153</v>
      </c>
      <c r="AEN69" s="31" t="s">
        <v>97</v>
      </c>
      <c r="AEO69" s="31" t="s">
        <v>99</v>
      </c>
      <c r="AEP69" s="31" t="s">
        <v>157</v>
      </c>
      <c r="AEQ69" s="50">
        <v>11968</v>
      </c>
      <c r="AER69" s="31" t="s">
        <v>154</v>
      </c>
      <c r="AES69" s="31">
        <v>89</v>
      </c>
      <c r="AET69" s="31" t="s">
        <v>158</v>
      </c>
      <c r="AEU69" s="31" t="s">
        <v>153</v>
      </c>
      <c r="AEV69" s="31" t="s">
        <v>97</v>
      </c>
      <c r="AEW69" s="31" t="s">
        <v>99</v>
      </c>
      <c r="AEX69" s="31" t="s">
        <v>157</v>
      </c>
      <c r="AEY69" s="50">
        <v>11968</v>
      </c>
      <c r="AEZ69" s="31" t="s">
        <v>154</v>
      </c>
      <c r="AFA69" s="31">
        <v>89</v>
      </c>
      <c r="AFB69" s="31" t="s">
        <v>158</v>
      </c>
      <c r="AFC69" s="31" t="s">
        <v>153</v>
      </c>
      <c r="AFD69" s="31" t="s">
        <v>97</v>
      </c>
      <c r="AFE69" s="31" t="s">
        <v>99</v>
      </c>
      <c r="AFF69" s="31" t="s">
        <v>157</v>
      </c>
      <c r="AFG69" s="50">
        <v>11968</v>
      </c>
      <c r="AFH69" s="31" t="s">
        <v>154</v>
      </c>
      <c r="AFI69" s="31">
        <v>89</v>
      </c>
      <c r="AFJ69" s="31" t="s">
        <v>158</v>
      </c>
      <c r="AFK69" s="31" t="s">
        <v>153</v>
      </c>
      <c r="AFL69" s="31" t="s">
        <v>97</v>
      </c>
      <c r="AFM69" s="31" t="s">
        <v>99</v>
      </c>
      <c r="AFN69" s="31" t="s">
        <v>157</v>
      </c>
      <c r="AFO69" s="50">
        <v>11968</v>
      </c>
      <c r="AFP69" s="31" t="s">
        <v>154</v>
      </c>
      <c r="AFQ69" s="31">
        <v>89</v>
      </c>
      <c r="AFR69" s="31" t="s">
        <v>158</v>
      </c>
      <c r="AFS69" s="31" t="s">
        <v>153</v>
      </c>
      <c r="AFT69" s="31" t="s">
        <v>97</v>
      </c>
      <c r="AFU69" s="31" t="s">
        <v>99</v>
      </c>
      <c r="AFV69" s="31" t="s">
        <v>157</v>
      </c>
      <c r="AFW69" s="50">
        <v>11968</v>
      </c>
      <c r="AFX69" s="31" t="s">
        <v>154</v>
      </c>
      <c r="AFY69" s="31">
        <v>89</v>
      </c>
      <c r="AFZ69" s="31" t="s">
        <v>158</v>
      </c>
      <c r="AGA69" s="31" t="s">
        <v>153</v>
      </c>
      <c r="AGB69" s="31" t="s">
        <v>97</v>
      </c>
      <c r="AGC69" s="31" t="s">
        <v>99</v>
      </c>
      <c r="AGD69" s="31" t="s">
        <v>157</v>
      </c>
      <c r="AGE69" s="50">
        <v>11968</v>
      </c>
      <c r="AGF69" s="31" t="s">
        <v>154</v>
      </c>
      <c r="AGG69" s="31">
        <v>89</v>
      </c>
      <c r="AGH69" s="31" t="s">
        <v>158</v>
      </c>
      <c r="AGI69" s="31" t="s">
        <v>153</v>
      </c>
      <c r="AGJ69" s="31" t="s">
        <v>97</v>
      </c>
      <c r="AGK69" s="31" t="s">
        <v>99</v>
      </c>
      <c r="AGL69" s="31" t="s">
        <v>157</v>
      </c>
      <c r="AGM69" s="50">
        <v>11968</v>
      </c>
      <c r="AGN69" s="31" t="s">
        <v>154</v>
      </c>
      <c r="AGO69" s="31">
        <v>89</v>
      </c>
      <c r="AGP69" s="31" t="s">
        <v>158</v>
      </c>
      <c r="AGQ69" s="31" t="s">
        <v>153</v>
      </c>
      <c r="AGR69" s="31" t="s">
        <v>97</v>
      </c>
      <c r="AGS69" s="31" t="s">
        <v>99</v>
      </c>
      <c r="AGT69" s="31" t="s">
        <v>157</v>
      </c>
      <c r="AGU69" s="50">
        <v>11968</v>
      </c>
      <c r="AGV69" s="31" t="s">
        <v>154</v>
      </c>
      <c r="AGW69" s="31">
        <v>89</v>
      </c>
      <c r="AGX69" s="31" t="s">
        <v>158</v>
      </c>
      <c r="AGY69" s="31" t="s">
        <v>153</v>
      </c>
      <c r="AGZ69" s="31" t="s">
        <v>97</v>
      </c>
      <c r="AHA69" s="31" t="s">
        <v>99</v>
      </c>
      <c r="AHB69" s="31" t="s">
        <v>157</v>
      </c>
      <c r="AHC69" s="50">
        <v>11968</v>
      </c>
      <c r="AHD69" s="31" t="s">
        <v>154</v>
      </c>
      <c r="AHE69" s="31">
        <v>89</v>
      </c>
      <c r="AHF69" s="31" t="s">
        <v>158</v>
      </c>
      <c r="AHG69" s="31" t="s">
        <v>153</v>
      </c>
      <c r="AHH69" s="31" t="s">
        <v>97</v>
      </c>
      <c r="AHI69" s="31" t="s">
        <v>99</v>
      </c>
      <c r="AHJ69" s="31" t="s">
        <v>157</v>
      </c>
      <c r="AHK69" s="50">
        <v>11968</v>
      </c>
      <c r="AHL69" s="31" t="s">
        <v>154</v>
      </c>
      <c r="AHM69" s="31">
        <v>89</v>
      </c>
      <c r="AHN69" s="31" t="s">
        <v>158</v>
      </c>
      <c r="AHO69" s="31" t="s">
        <v>153</v>
      </c>
      <c r="AHP69" s="31" t="s">
        <v>97</v>
      </c>
      <c r="AHQ69" s="31" t="s">
        <v>99</v>
      </c>
      <c r="AHR69" s="31" t="s">
        <v>157</v>
      </c>
      <c r="AHS69" s="50">
        <v>11968</v>
      </c>
      <c r="AHT69" s="31" t="s">
        <v>154</v>
      </c>
      <c r="AHU69" s="31">
        <v>89</v>
      </c>
      <c r="AHV69" s="31" t="s">
        <v>158</v>
      </c>
      <c r="AHW69" s="31" t="s">
        <v>153</v>
      </c>
      <c r="AHX69" s="31" t="s">
        <v>97</v>
      </c>
      <c r="AHY69" s="31" t="s">
        <v>99</v>
      </c>
      <c r="AHZ69" s="31" t="s">
        <v>157</v>
      </c>
      <c r="AIA69" s="50">
        <v>11968</v>
      </c>
      <c r="AIB69" s="31" t="s">
        <v>154</v>
      </c>
      <c r="AIC69" s="31">
        <v>89</v>
      </c>
      <c r="AID69" s="31" t="s">
        <v>158</v>
      </c>
      <c r="AIE69" s="31" t="s">
        <v>153</v>
      </c>
      <c r="AIF69" s="31" t="s">
        <v>97</v>
      </c>
      <c r="AIG69" s="31" t="s">
        <v>99</v>
      </c>
      <c r="AIH69" s="31" t="s">
        <v>157</v>
      </c>
      <c r="AII69" s="50">
        <v>11968</v>
      </c>
      <c r="AIJ69" s="31" t="s">
        <v>154</v>
      </c>
      <c r="AIK69" s="31">
        <v>89</v>
      </c>
      <c r="AIL69" s="31" t="s">
        <v>158</v>
      </c>
      <c r="AIM69" s="31" t="s">
        <v>153</v>
      </c>
      <c r="AIN69" s="31" t="s">
        <v>97</v>
      </c>
      <c r="AIO69" s="31" t="s">
        <v>99</v>
      </c>
      <c r="AIP69" s="31" t="s">
        <v>157</v>
      </c>
      <c r="AIQ69" s="50">
        <v>11968</v>
      </c>
      <c r="AIR69" s="31" t="s">
        <v>154</v>
      </c>
      <c r="AIS69" s="31">
        <v>89</v>
      </c>
      <c r="AIT69" s="31" t="s">
        <v>158</v>
      </c>
      <c r="AIU69" s="31" t="s">
        <v>153</v>
      </c>
      <c r="AIV69" s="31" t="s">
        <v>97</v>
      </c>
      <c r="AIW69" s="31" t="s">
        <v>99</v>
      </c>
      <c r="AIX69" s="31" t="s">
        <v>157</v>
      </c>
      <c r="AIY69" s="50">
        <v>11968</v>
      </c>
      <c r="AIZ69" s="31" t="s">
        <v>154</v>
      </c>
      <c r="AJA69" s="31">
        <v>89</v>
      </c>
      <c r="AJB69" s="31" t="s">
        <v>158</v>
      </c>
      <c r="AJC69" s="31" t="s">
        <v>153</v>
      </c>
      <c r="AJD69" s="31" t="s">
        <v>97</v>
      </c>
      <c r="AJE69" s="31" t="s">
        <v>99</v>
      </c>
      <c r="AJF69" s="31" t="s">
        <v>157</v>
      </c>
      <c r="AJG69" s="50">
        <v>11968</v>
      </c>
      <c r="AJH69" s="31" t="s">
        <v>154</v>
      </c>
      <c r="AJI69" s="31">
        <v>89</v>
      </c>
      <c r="AJJ69" s="31" t="s">
        <v>158</v>
      </c>
      <c r="AJK69" s="31" t="s">
        <v>153</v>
      </c>
      <c r="AJL69" s="31" t="s">
        <v>97</v>
      </c>
      <c r="AJM69" s="31" t="s">
        <v>99</v>
      </c>
      <c r="AJN69" s="31" t="s">
        <v>157</v>
      </c>
      <c r="AJO69" s="50">
        <v>11968</v>
      </c>
      <c r="AJP69" s="31" t="s">
        <v>154</v>
      </c>
      <c r="AJQ69" s="31">
        <v>89</v>
      </c>
      <c r="AJR69" s="31" t="s">
        <v>158</v>
      </c>
      <c r="AJS69" s="31" t="s">
        <v>153</v>
      </c>
      <c r="AJT69" s="31" t="s">
        <v>97</v>
      </c>
      <c r="AJU69" s="31" t="s">
        <v>99</v>
      </c>
      <c r="AJV69" s="31" t="s">
        <v>157</v>
      </c>
      <c r="AJW69" s="50">
        <v>11968</v>
      </c>
      <c r="AJX69" s="31" t="s">
        <v>154</v>
      </c>
      <c r="AJY69" s="31">
        <v>89</v>
      </c>
      <c r="AJZ69" s="31" t="s">
        <v>158</v>
      </c>
      <c r="AKA69" s="31" t="s">
        <v>153</v>
      </c>
      <c r="AKB69" s="31" t="s">
        <v>97</v>
      </c>
      <c r="AKC69" s="31" t="s">
        <v>99</v>
      </c>
      <c r="AKD69" s="31" t="s">
        <v>157</v>
      </c>
      <c r="AKE69" s="50">
        <v>11968</v>
      </c>
      <c r="AKF69" s="31" t="s">
        <v>154</v>
      </c>
      <c r="AKG69" s="31">
        <v>89</v>
      </c>
      <c r="AKH69" s="31" t="s">
        <v>158</v>
      </c>
      <c r="AKI69" s="31" t="s">
        <v>153</v>
      </c>
      <c r="AKJ69" s="31" t="s">
        <v>97</v>
      </c>
      <c r="AKK69" s="31" t="s">
        <v>99</v>
      </c>
      <c r="AKL69" s="31" t="s">
        <v>157</v>
      </c>
      <c r="AKM69" s="50">
        <v>11968</v>
      </c>
      <c r="AKN69" s="31" t="s">
        <v>154</v>
      </c>
      <c r="AKO69" s="31">
        <v>89</v>
      </c>
      <c r="AKP69" s="31" t="s">
        <v>158</v>
      </c>
      <c r="AKQ69" s="31" t="s">
        <v>153</v>
      </c>
      <c r="AKR69" s="31" t="s">
        <v>97</v>
      </c>
      <c r="AKS69" s="31" t="s">
        <v>99</v>
      </c>
      <c r="AKT69" s="31" t="s">
        <v>157</v>
      </c>
      <c r="AKU69" s="50">
        <v>11968</v>
      </c>
      <c r="AKV69" s="31" t="s">
        <v>154</v>
      </c>
      <c r="AKW69" s="31">
        <v>89</v>
      </c>
      <c r="AKX69" s="31" t="s">
        <v>158</v>
      </c>
      <c r="AKY69" s="31" t="s">
        <v>153</v>
      </c>
      <c r="AKZ69" s="31" t="s">
        <v>97</v>
      </c>
      <c r="ALA69" s="31" t="s">
        <v>99</v>
      </c>
      <c r="ALB69" s="31" t="s">
        <v>157</v>
      </c>
      <c r="ALC69" s="50">
        <v>11968</v>
      </c>
      <c r="ALD69" s="31" t="s">
        <v>154</v>
      </c>
      <c r="ALE69" s="31">
        <v>89</v>
      </c>
      <c r="ALF69" s="31" t="s">
        <v>158</v>
      </c>
      <c r="ALG69" s="31" t="s">
        <v>153</v>
      </c>
      <c r="ALH69" s="31" t="s">
        <v>97</v>
      </c>
      <c r="ALI69" s="31" t="s">
        <v>99</v>
      </c>
      <c r="ALJ69" s="31" t="s">
        <v>157</v>
      </c>
      <c r="ALK69" s="50">
        <v>11968</v>
      </c>
      <c r="ALL69" s="31" t="s">
        <v>154</v>
      </c>
      <c r="ALM69" s="31">
        <v>89</v>
      </c>
      <c r="ALN69" s="31" t="s">
        <v>158</v>
      </c>
      <c r="ALO69" s="31" t="s">
        <v>153</v>
      </c>
      <c r="ALP69" s="31" t="s">
        <v>97</v>
      </c>
      <c r="ALQ69" s="31" t="s">
        <v>99</v>
      </c>
      <c r="ALR69" s="31" t="s">
        <v>157</v>
      </c>
      <c r="ALS69" s="50">
        <v>11968</v>
      </c>
      <c r="ALT69" s="31" t="s">
        <v>154</v>
      </c>
      <c r="ALU69" s="31">
        <v>89</v>
      </c>
      <c r="ALV69" s="31" t="s">
        <v>158</v>
      </c>
      <c r="ALW69" s="31" t="s">
        <v>153</v>
      </c>
      <c r="ALX69" s="31" t="s">
        <v>97</v>
      </c>
      <c r="ALY69" s="31" t="s">
        <v>99</v>
      </c>
      <c r="ALZ69" s="31" t="s">
        <v>157</v>
      </c>
      <c r="AMA69" s="50">
        <v>11968</v>
      </c>
      <c r="AMB69" s="31" t="s">
        <v>154</v>
      </c>
      <c r="AMC69" s="31">
        <v>89</v>
      </c>
      <c r="AMD69" s="31" t="s">
        <v>158</v>
      </c>
      <c r="AME69" s="31" t="s">
        <v>153</v>
      </c>
      <c r="AMF69" s="31" t="s">
        <v>97</v>
      </c>
      <c r="AMG69" s="31" t="s">
        <v>99</v>
      </c>
      <c r="AMH69" s="31" t="s">
        <v>157</v>
      </c>
      <c r="AMI69" s="50">
        <v>11968</v>
      </c>
      <c r="AMJ69" s="31" t="s">
        <v>154</v>
      </c>
      <c r="AMK69" s="31">
        <v>89</v>
      </c>
      <c r="AML69" s="31" t="s">
        <v>158</v>
      </c>
      <c r="AMM69" s="31" t="s">
        <v>153</v>
      </c>
      <c r="AMN69" s="31" t="s">
        <v>97</v>
      </c>
      <c r="AMO69" s="31" t="s">
        <v>99</v>
      </c>
      <c r="AMP69" s="31" t="s">
        <v>157</v>
      </c>
      <c r="AMQ69" s="50">
        <v>11968</v>
      </c>
      <c r="AMR69" s="31" t="s">
        <v>154</v>
      </c>
      <c r="AMS69" s="31">
        <v>89</v>
      </c>
      <c r="AMT69" s="31" t="s">
        <v>158</v>
      </c>
      <c r="AMU69" s="31" t="s">
        <v>153</v>
      </c>
      <c r="AMV69" s="31" t="s">
        <v>97</v>
      </c>
      <c r="AMW69" s="31" t="s">
        <v>99</v>
      </c>
      <c r="AMX69" s="31" t="s">
        <v>157</v>
      </c>
      <c r="AMY69" s="50">
        <v>11968</v>
      </c>
      <c r="AMZ69" s="31" t="s">
        <v>154</v>
      </c>
      <c r="ANA69" s="31">
        <v>89</v>
      </c>
      <c r="ANB69" s="31" t="s">
        <v>158</v>
      </c>
      <c r="ANC69" s="31" t="s">
        <v>153</v>
      </c>
      <c r="AND69" s="31" t="s">
        <v>97</v>
      </c>
      <c r="ANE69" s="31" t="s">
        <v>99</v>
      </c>
      <c r="ANF69" s="31" t="s">
        <v>157</v>
      </c>
      <c r="ANG69" s="50">
        <v>11968</v>
      </c>
      <c r="ANH69" s="31" t="s">
        <v>154</v>
      </c>
      <c r="ANI69" s="31">
        <v>89</v>
      </c>
      <c r="ANJ69" s="31" t="s">
        <v>158</v>
      </c>
      <c r="ANK69" s="31" t="s">
        <v>153</v>
      </c>
      <c r="ANL69" s="31" t="s">
        <v>97</v>
      </c>
      <c r="ANM69" s="31" t="s">
        <v>99</v>
      </c>
      <c r="ANN69" s="31" t="s">
        <v>157</v>
      </c>
      <c r="ANO69" s="50">
        <v>11968</v>
      </c>
      <c r="ANP69" s="31" t="s">
        <v>154</v>
      </c>
      <c r="ANQ69" s="31">
        <v>89</v>
      </c>
      <c r="ANR69" s="31" t="s">
        <v>158</v>
      </c>
      <c r="ANS69" s="31" t="s">
        <v>153</v>
      </c>
      <c r="ANT69" s="31" t="s">
        <v>97</v>
      </c>
      <c r="ANU69" s="31" t="s">
        <v>99</v>
      </c>
      <c r="ANV69" s="31" t="s">
        <v>157</v>
      </c>
      <c r="ANW69" s="50">
        <v>11968</v>
      </c>
      <c r="ANX69" s="31" t="s">
        <v>154</v>
      </c>
      <c r="ANY69" s="31">
        <v>89</v>
      </c>
      <c r="ANZ69" s="31" t="s">
        <v>158</v>
      </c>
      <c r="AOA69" s="31" t="s">
        <v>153</v>
      </c>
      <c r="AOB69" s="31" t="s">
        <v>97</v>
      </c>
      <c r="AOC69" s="31" t="s">
        <v>99</v>
      </c>
      <c r="AOD69" s="31" t="s">
        <v>157</v>
      </c>
      <c r="AOE69" s="50">
        <v>11968</v>
      </c>
      <c r="AOF69" s="31" t="s">
        <v>154</v>
      </c>
      <c r="AOG69" s="31">
        <v>89</v>
      </c>
      <c r="AOH69" s="31" t="s">
        <v>158</v>
      </c>
      <c r="AOI69" s="31" t="s">
        <v>153</v>
      </c>
      <c r="AOJ69" s="31" t="s">
        <v>97</v>
      </c>
      <c r="AOK69" s="31" t="s">
        <v>99</v>
      </c>
      <c r="AOL69" s="31" t="s">
        <v>157</v>
      </c>
      <c r="AOM69" s="50">
        <v>11968</v>
      </c>
      <c r="AON69" s="31" t="s">
        <v>154</v>
      </c>
      <c r="AOO69" s="31">
        <v>89</v>
      </c>
      <c r="AOP69" s="31" t="s">
        <v>158</v>
      </c>
      <c r="AOQ69" s="31" t="s">
        <v>153</v>
      </c>
      <c r="AOR69" s="31" t="s">
        <v>97</v>
      </c>
      <c r="AOS69" s="31" t="s">
        <v>99</v>
      </c>
      <c r="AOT69" s="31" t="s">
        <v>157</v>
      </c>
      <c r="AOU69" s="50">
        <v>11968</v>
      </c>
      <c r="AOV69" s="31" t="s">
        <v>154</v>
      </c>
      <c r="AOW69" s="31">
        <v>89</v>
      </c>
      <c r="AOX69" s="31" t="s">
        <v>158</v>
      </c>
      <c r="AOY69" s="31" t="s">
        <v>153</v>
      </c>
      <c r="AOZ69" s="31" t="s">
        <v>97</v>
      </c>
      <c r="APA69" s="31" t="s">
        <v>99</v>
      </c>
      <c r="APB69" s="31" t="s">
        <v>157</v>
      </c>
      <c r="APC69" s="50">
        <v>11968</v>
      </c>
      <c r="APD69" s="31" t="s">
        <v>154</v>
      </c>
      <c r="APE69" s="31">
        <v>89</v>
      </c>
      <c r="APF69" s="31" t="s">
        <v>158</v>
      </c>
      <c r="APG69" s="31" t="s">
        <v>153</v>
      </c>
      <c r="APH69" s="31" t="s">
        <v>97</v>
      </c>
      <c r="API69" s="31" t="s">
        <v>99</v>
      </c>
      <c r="APJ69" s="31" t="s">
        <v>157</v>
      </c>
      <c r="APK69" s="50">
        <v>11968</v>
      </c>
      <c r="APL69" s="31" t="s">
        <v>154</v>
      </c>
      <c r="APM69" s="31">
        <v>89</v>
      </c>
      <c r="APN69" s="31" t="s">
        <v>158</v>
      </c>
      <c r="APO69" s="31" t="s">
        <v>153</v>
      </c>
      <c r="APP69" s="31" t="s">
        <v>97</v>
      </c>
      <c r="APQ69" s="31" t="s">
        <v>99</v>
      </c>
      <c r="APR69" s="31" t="s">
        <v>157</v>
      </c>
      <c r="APS69" s="50">
        <v>11968</v>
      </c>
      <c r="APT69" s="31" t="s">
        <v>154</v>
      </c>
      <c r="APU69" s="31">
        <v>89</v>
      </c>
      <c r="APV69" s="31" t="s">
        <v>158</v>
      </c>
      <c r="APW69" s="31" t="s">
        <v>153</v>
      </c>
      <c r="APX69" s="31" t="s">
        <v>97</v>
      </c>
      <c r="APY69" s="31" t="s">
        <v>99</v>
      </c>
      <c r="APZ69" s="31" t="s">
        <v>157</v>
      </c>
      <c r="AQA69" s="50">
        <v>11968</v>
      </c>
      <c r="AQB69" s="31" t="s">
        <v>154</v>
      </c>
      <c r="AQC69" s="31">
        <v>89</v>
      </c>
      <c r="AQD69" s="31" t="s">
        <v>158</v>
      </c>
      <c r="AQE69" s="31" t="s">
        <v>153</v>
      </c>
      <c r="AQF69" s="31" t="s">
        <v>97</v>
      </c>
      <c r="AQG69" s="31" t="s">
        <v>99</v>
      </c>
      <c r="AQH69" s="31" t="s">
        <v>157</v>
      </c>
      <c r="AQI69" s="50">
        <v>11968</v>
      </c>
      <c r="AQJ69" s="31" t="s">
        <v>154</v>
      </c>
      <c r="AQK69" s="31">
        <v>89</v>
      </c>
      <c r="AQL69" s="31" t="s">
        <v>158</v>
      </c>
      <c r="AQM69" s="31" t="s">
        <v>153</v>
      </c>
      <c r="AQN69" s="31" t="s">
        <v>97</v>
      </c>
      <c r="AQO69" s="31" t="s">
        <v>99</v>
      </c>
      <c r="AQP69" s="31" t="s">
        <v>157</v>
      </c>
      <c r="AQQ69" s="50">
        <v>11968</v>
      </c>
      <c r="AQR69" s="31" t="s">
        <v>154</v>
      </c>
      <c r="AQS69" s="31">
        <v>89</v>
      </c>
      <c r="AQT69" s="31" t="s">
        <v>158</v>
      </c>
      <c r="AQU69" s="31" t="s">
        <v>153</v>
      </c>
      <c r="AQV69" s="31" t="s">
        <v>97</v>
      </c>
      <c r="AQW69" s="31" t="s">
        <v>99</v>
      </c>
      <c r="AQX69" s="31" t="s">
        <v>157</v>
      </c>
      <c r="AQY69" s="50">
        <v>11968</v>
      </c>
      <c r="AQZ69" s="31" t="s">
        <v>154</v>
      </c>
      <c r="ARA69" s="31">
        <v>89</v>
      </c>
      <c r="ARB69" s="31" t="s">
        <v>158</v>
      </c>
      <c r="ARC69" s="31" t="s">
        <v>153</v>
      </c>
      <c r="ARD69" s="31" t="s">
        <v>97</v>
      </c>
      <c r="ARE69" s="31" t="s">
        <v>99</v>
      </c>
      <c r="ARF69" s="31" t="s">
        <v>157</v>
      </c>
      <c r="ARG69" s="50">
        <v>11968</v>
      </c>
      <c r="ARH69" s="31" t="s">
        <v>154</v>
      </c>
      <c r="ARI69" s="31">
        <v>89</v>
      </c>
      <c r="ARJ69" s="31" t="s">
        <v>158</v>
      </c>
      <c r="ARK69" s="31" t="s">
        <v>153</v>
      </c>
      <c r="ARL69" s="31" t="s">
        <v>97</v>
      </c>
      <c r="ARM69" s="31" t="s">
        <v>99</v>
      </c>
      <c r="ARN69" s="31" t="s">
        <v>157</v>
      </c>
      <c r="ARO69" s="50">
        <v>11968</v>
      </c>
      <c r="ARP69" s="31" t="s">
        <v>154</v>
      </c>
      <c r="ARQ69" s="31">
        <v>89</v>
      </c>
      <c r="ARR69" s="31" t="s">
        <v>158</v>
      </c>
      <c r="ARS69" s="31" t="s">
        <v>153</v>
      </c>
      <c r="ART69" s="31" t="s">
        <v>97</v>
      </c>
      <c r="ARU69" s="31" t="s">
        <v>99</v>
      </c>
      <c r="ARV69" s="31" t="s">
        <v>157</v>
      </c>
      <c r="ARW69" s="50">
        <v>11968</v>
      </c>
      <c r="ARX69" s="31" t="s">
        <v>154</v>
      </c>
      <c r="ARY69" s="31">
        <v>89</v>
      </c>
      <c r="ARZ69" s="31" t="s">
        <v>158</v>
      </c>
      <c r="ASA69" s="31" t="s">
        <v>153</v>
      </c>
      <c r="ASB69" s="31" t="s">
        <v>97</v>
      </c>
      <c r="ASC69" s="31" t="s">
        <v>99</v>
      </c>
      <c r="ASD69" s="31" t="s">
        <v>157</v>
      </c>
      <c r="ASE69" s="50">
        <v>11968</v>
      </c>
      <c r="ASF69" s="31" t="s">
        <v>154</v>
      </c>
      <c r="ASG69" s="31">
        <v>89</v>
      </c>
      <c r="ASH69" s="31" t="s">
        <v>158</v>
      </c>
      <c r="ASI69" s="31" t="s">
        <v>153</v>
      </c>
      <c r="ASJ69" s="31" t="s">
        <v>97</v>
      </c>
      <c r="ASK69" s="31" t="s">
        <v>99</v>
      </c>
      <c r="ASL69" s="31" t="s">
        <v>157</v>
      </c>
      <c r="ASM69" s="50">
        <v>11968</v>
      </c>
      <c r="ASN69" s="31" t="s">
        <v>154</v>
      </c>
      <c r="ASO69" s="31">
        <v>89</v>
      </c>
      <c r="ASP69" s="31" t="s">
        <v>158</v>
      </c>
      <c r="ASQ69" s="31" t="s">
        <v>153</v>
      </c>
      <c r="ASR69" s="31" t="s">
        <v>97</v>
      </c>
      <c r="ASS69" s="31" t="s">
        <v>99</v>
      </c>
      <c r="AST69" s="31" t="s">
        <v>157</v>
      </c>
      <c r="ASU69" s="50">
        <v>11968</v>
      </c>
      <c r="ASV69" s="31" t="s">
        <v>154</v>
      </c>
      <c r="ASW69" s="31">
        <v>89</v>
      </c>
      <c r="ASX69" s="31" t="s">
        <v>158</v>
      </c>
      <c r="ASY69" s="31" t="s">
        <v>153</v>
      </c>
      <c r="ASZ69" s="31" t="s">
        <v>97</v>
      </c>
      <c r="ATA69" s="31" t="s">
        <v>99</v>
      </c>
      <c r="ATB69" s="31" t="s">
        <v>157</v>
      </c>
      <c r="ATC69" s="50">
        <v>11968</v>
      </c>
      <c r="ATD69" s="31" t="s">
        <v>154</v>
      </c>
      <c r="ATE69" s="31">
        <v>89</v>
      </c>
      <c r="ATF69" s="31" t="s">
        <v>158</v>
      </c>
      <c r="ATG69" s="31" t="s">
        <v>153</v>
      </c>
      <c r="ATH69" s="31" t="s">
        <v>97</v>
      </c>
      <c r="ATI69" s="31" t="s">
        <v>99</v>
      </c>
      <c r="ATJ69" s="31" t="s">
        <v>157</v>
      </c>
      <c r="ATK69" s="50">
        <v>11968</v>
      </c>
      <c r="ATL69" s="31" t="s">
        <v>154</v>
      </c>
      <c r="ATM69" s="31">
        <v>89</v>
      </c>
      <c r="ATN69" s="31" t="s">
        <v>158</v>
      </c>
      <c r="ATO69" s="31" t="s">
        <v>153</v>
      </c>
      <c r="ATP69" s="31" t="s">
        <v>97</v>
      </c>
      <c r="ATQ69" s="31" t="s">
        <v>99</v>
      </c>
      <c r="ATR69" s="31" t="s">
        <v>157</v>
      </c>
      <c r="ATS69" s="50">
        <v>11968</v>
      </c>
      <c r="ATT69" s="31" t="s">
        <v>154</v>
      </c>
      <c r="ATU69" s="31">
        <v>89</v>
      </c>
      <c r="ATV69" s="31" t="s">
        <v>158</v>
      </c>
      <c r="ATW69" s="31" t="s">
        <v>153</v>
      </c>
      <c r="ATX69" s="31" t="s">
        <v>97</v>
      </c>
      <c r="ATY69" s="31" t="s">
        <v>99</v>
      </c>
      <c r="ATZ69" s="31" t="s">
        <v>157</v>
      </c>
      <c r="AUA69" s="50">
        <v>11968</v>
      </c>
      <c r="AUB69" s="31" t="s">
        <v>154</v>
      </c>
      <c r="AUC69" s="31">
        <v>89</v>
      </c>
      <c r="AUD69" s="31" t="s">
        <v>158</v>
      </c>
      <c r="AUE69" s="31" t="s">
        <v>153</v>
      </c>
      <c r="AUF69" s="31" t="s">
        <v>97</v>
      </c>
      <c r="AUG69" s="31" t="s">
        <v>99</v>
      </c>
      <c r="AUH69" s="31" t="s">
        <v>157</v>
      </c>
      <c r="AUI69" s="50">
        <v>11968</v>
      </c>
      <c r="AUJ69" s="31" t="s">
        <v>154</v>
      </c>
      <c r="AUK69" s="31">
        <v>89</v>
      </c>
      <c r="AUL69" s="31" t="s">
        <v>158</v>
      </c>
      <c r="AUM69" s="31" t="s">
        <v>153</v>
      </c>
      <c r="AUN69" s="31" t="s">
        <v>97</v>
      </c>
      <c r="AUO69" s="31" t="s">
        <v>99</v>
      </c>
      <c r="AUP69" s="31" t="s">
        <v>157</v>
      </c>
      <c r="AUQ69" s="50">
        <v>11968</v>
      </c>
      <c r="AUR69" s="31" t="s">
        <v>154</v>
      </c>
      <c r="AUS69" s="31">
        <v>89</v>
      </c>
      <c r="AUT69" s="31" t="s">
        <v>158</v>
      </c>
      <c r="AUU69" s="31" t="s">
        <v>153</v>
      </c>
      <c r="AUV69" s="31" t="s">
        <v>97</v>
      </c>
      <c r="AUW69" s="31" t="s">
        <v>99</v>
      </c>
      <c r="AUX69" s="31" t="s">
        <v>157</v>
      </c>
      <c r="AUY69" s="50">
        <v>11968</v>
      </c>
      <c r="AUZ69" s="31" t="s">
        <v>154</v>
      </c>
      <c r="AVA69" s="31">
        <v>89</v>
      </c>
      <c r="AVB69" s="31" t="s">
        <v>158</v>
      </c>
      <c r="AVC69" s="31" t="s">
        <v>153</v>
      </c>
      <c r="AVD69" s="31" t="s">
        <v>97</v>
      </c>
      <c r="AVE69" s="31" t="s">
        <v>99</v>
      </c>
      <c r="AVF69" s="31" t="s">
        <v>157</v>
      </c>
      <c r="AVG69" s="50">
        <v>11968</v>
      </c>
      <c r="AVH69" s="31" t="s">
        <v>154</v>
      </c>
      <c r="AVI69" s="31">
        <v>89</v>
      </c>
      <c r="AVJ69" s="31" t="s">
        <v>158</v>
      </c>
      <c r="AVK69" s="31" t="s">
        <v>153</v>
      </c>
      <c r="AVL69" s="31" t="s">
        <v>97</v>
      </c>
      <c r="AVM69" s="31" t="s">
        <v>99</v>
      </c>
      <c r="AVN69" s="31" t="s">
        <v>157</v>
      </c>
      <c r="AVO69" s="50">
        <v>11968</v>
      </c>
      <c r="AVP69" s="31" t="s">
        <v>154</v>
      </c>
      <c r="AVQ69" s="31">
        <v>89</v>
      </c>
      <c r="AVR69" s="31" t="s">
        <v>158</v>
      </c>
      <c r="AVS69" s="31" t="s">
        <v>153</v>
      </c>
      <c r="AVT69" s="31" t="s">
        <v>97</v>
      </c>
      <c r="AVU69" s="31" t="s">
        <v>99</v>
      </c>
      <c r="AVV69" s="31" t="s">
        <v>157</v>
      </c>
      <c r="AVW69" s="50">
        <v>11968</v>
      </c>
      <c r="AVX69" s="31" t="s">
        <v>154</v>
      </c>
      <c r="AVY69" s="31">
        <v>89</v>
      </c>
      <c r="AVZ69" s="31" t="s">
        <v>158</v>
      </c>
      <c r="AWA69" s="31" t="s">
        <v>153</v>
      </c>
      <c r="AWB69" s="31" t="s">
        <v>97</v>
      </c>
      <c r="AWC69" s="31" t="s">
        <v>99</v>
      </c>
      <c r="AWD69" s="31" t="s">
        <v>157</v>
      </c>
      <c r="AWE69" s="50">
        <v>11968</v>
      </c>
      <c r="AWF69" s="31" t="s">
        <v>154</v>
      </c>
      <c r="AWG69" s="31">
        <v>89</v>
      </c>
      <c r="AWH69" s="31" t="s">
        <v>158</v>
      </c>
      <c r="AWI69" s="31" t="s">
        <v>153</v>
      </c>
      <c r="AWJ69" s="31" t="s">
        <v>97</v>
      </c>
      <c r="AWK69" s="31" t="s">
        <v>99</v>
      </c>
      <c r="AWL69" s="31" t="s">
        <v>157</v>
      </c>
      <c r="AWM69" s="50">
        <v>11968</v>
      </c>
      <c r="AWN69" s="31" t="s">
        <v>154</v>
      </c>
      <c r="AWO69" s="31">
        <v>89</v>
      </c>
      <c r="AWP69" s="31" t="s">
        <v>158</v>
      </c>
      <c r="AWQ69" s="31" t="s">
        <v>153</v>
      </c>
      <c r="AWR69" s="31" t="s">
        <v>97</v>
      </c>
      <c r="AWS69" s="31" t="s">
        <v>99</v>
      </c>
      <c r="AWT69" s="31" t="s">
        <v>157</v>
      </c>
      <c r="AWU69" s="50">
        <v>11968</v>
      </c>
      <c r="AWV69" s="31" t="s">
        <v>154</v>
      </c>
      <c r="AWW69" s="31">
        <v>89</v>
      </c>
      <c r="AWX69" s="31" t="s">
        <v>158</v>
      </c>
      <c r="AWY69" s="31" t="s">
        <v>153</v>
      </c>
      <c r="AWZ69" s="31" t="s">
        <v>97</v>
      </c>
      <c r="AXA69" s="31" t="s">
        <v>99</v>
      </c>
      <c r="AXB69" s="31" t="s">
        <v>157</v>
      </c>
      <c r="AXC69" s="50">
        <v>11968</v>
      </c>
      <c r="AXD69" s="31" t="s">
        <v>154</v>
      </c>
      <c r="AXE69" s="31">
        <v>89</v>
      </c>
      <c r="AXF69" s="31" t="s">
        <v>158</v>
      </c>
      <c r="AXG69" s="31" t="s">
        <v>153</v>
      </c>
      <c r="AXH69" s="31" t="s">
        <v>97</v>
      </c>
      <c r="AXI69" s="31" t="s">
        <v>99</v>
      </c>
      <c r="AXJ69" s="31" t="s">
        <v>157</v>
      </c>
      <c r="AXK69" s="50">
        <v>11968</v>
      </c>
      <c r="AXL69" s="31" t="s">
        <v>154</v>
      </c>
      <c r="AXM69" s="31">
        <v>89</v>
      </c>
      <c r="AXN69" s="31" t="s">
        <v>158</v>
      </c>
      <c r="AXO69" s="31" t="s">
        <v>153</v>
      </c>
      <c r="AXP69" s="31" t="s">
        <v>97</v>
      </c>
      <c r="AXQ69" s="31" t="s">
        <v>99</v>
      </c>
      <c r="AXR69" s="31" t="s">
        <v>157</v>
      </c>
      <c r="AXS69" s="50">
        <v>11968</v>
      </c>
      <c r="AXT69" s="31" t="s">
        <v>154</v>
      </c>
      <c r="AXU69" s="31">
        <v>89</v>
      </c>
      <c r="AXV69" s="31" t="s">
        <v>158</v>
      </c>
      <c r="AXW69" s="31" t="s">
        <v>153</v>
      </c>
      <c r="AXX69" s="31" t="s">
        <v>97</v>
      </c>
      <c r="AXY69" s="31" t="s">
        <v>99</v>
      </c>
      <c r="AXZ69" s="31" t="s">
        <v>157</v>
      </c>
      <c r="AYA69" s="50">
        <v>11968</v>
      </c>
      <c r="AYB69" s="31" t="s">
        <v>154</v>
      </c>
      <c r="AYC69" s="31">
        <v>89</v>
      </c>
      <c r="AYD69" s="31" t="s">
        <v>158</v>
      </c>
      <c r="AYE69" s="31" t="s">
        <v>153</v>
      </c>
      <c r="AYF69" s="31" t="s">
        <v>97</v>
      </c>
      <c r="AYG69" s="31" t="s">
        <v>99</v>
      </c>
      <c r="AYH69" s="31" t="s">
        <v>157</v>
      </c>
      <c r="AYI69" s="50">
        <v>11968</v>
      </c>
      <c r="AYJ69" s="31" t="s">
        <v>154</v>
      </c>
      <c r="AYK69" s="31">
        <v>89</v>
      </c>
      <c r="AYL69" s="31" t="s">
        <v>158</v>
      </c>
      <c r="AYM69" s="31" t="s">
        <v>153</v>
      </c>
      <c r="AYN69" s="31" t="s">
        <v>97</v>
      </c>
      <c r="AYO69" s="31" t="s">
        <v>99</v>
      </c>
      <c r="AYP69" s="31" t="s">
        <v>157</v>
      </c>
      <c r="AYQ69" s="50">
        <v>11968</v>
      </c>
      <c r="AYR69" s="31" t="s">
        <v>154</v>
      </c>
      <c r="AYS69" s="31">
        <v>89</v>
      </c>
      <c r="AYT69" s="31" t="s">
        <v>158</v>
      </c>
      <c r="AYU69" s="31" t="s">
        <v>153</v>
      </c>
      <c r="AYV69" s="31" t="s">
        <v>97</v>
      </c>
      <c r="AYW69" s="31" t="s">
        <v>99</v>
      </c>
      <c r="AYX69" s="31" t="s">
        <v>157</v>
      </c>
      <c r="AYY69" s="50">
        <v>11968</v>
      </c>
      <c r="AYZ69" s="31" t="s">
        <v>154</v>
      </c>
      <c r="AZA69" s="31">
        <v>89</v>
      </c>
      <c r="AZB69" s="31" t="s">
        <v>158</v>
      </c>
      <c r="AZC69" s="31" t="s">
        <v>153</v>
      </c>
      <c r="AZD69" s="31" t="s">
        <v>97</v>
      </c>
      <c r="AZE69" s="31" t="s">
        <v>99</v>
      </c>
      <c r="AZF69" s="31" t="s">
        <v>157</v>
      </c>
      <c r="AZG69" s="50">
        <v>11968</v>
      </c>
      <c r="AZH69" s="31" t="s">
        <v>154</v>
      </c>
      <c r="AZI69" s="31">
        <v>89</v>
      </c>
      <c r="AZJ69" s="31" t="s">
        <v>158</v>
      </c>
      <c r="AZK69" s="31" t="s">
        <v>153</v>
      </c>
      <c r="AZL69" s="31" t="s">
        <v>97</v>
      </c>
      <c r="AZM69" s="31" t="s">
        <v>99</v>
      </c>
      <c r="AZN69" s="31" t="s">
        <v>157</v>
      </c>
      <c r="AZO69" s="50">
        <v>11968</v>
      </c>
      <c r="AZP69" s="31" t="s">
        <v>154</v>
      </c>
      <c r="AZQ69" s="31">
        <v>89</v>
      </c>
      <c r="AZR69" s="31" t="s">
        <v>158</v>
      </c>
      <c r="AZS69" s="31" t="s">
        <v>153</v>
      </c>
      <c r="AZT69" s="31" t="s">
        <v>97</v>
      </c>
      <c r="AZU69" s="31" t="s">
        <v>99</v>
      </c>
      <c r="AZV69" s="31" t="s">
        <v>157</v>
      </c>
      <c r="AZW69" s="50">
        <v>11968</v>
      </c>
      <c r="AZX69" s="31" t="s">
        <v>154</v>
      </c>
      <c r="AZY69" s="31">
        <v>89</v>
      </c>
      <c r="AZZ69" s="31" t="s">
        <v>158</v>
      </c>
      <c r="BAA69" s="31" t="s">
        <v>153</v>
      </c>
      <c r="BAB69" s="31" t="s">
        <v>97</v>
      </c>
      <c r="BAC69" s="31" t="s">
        <v>99</v>
      </c>
      <c r="BAD69" s="31" t="s">
        <v>157</v>
      </c>
      <c r="BAE69" s="50">
        <v>11968</v>
      </c>
      <c r="BAF69" s="31" t="s">
        <v>154</v>
      </c>
      <c r="BAG69" s="31">
        <v>89</v>
      </c>
      <c r="BAH69" s="31" t="s">
        <v>158</v>
      </c>
      <c r="BAI69" s="31" t="s">
        <v>153</v>
      </c>
      <c r="BAJ69" s="31" t="s">
        <v>97</v>
      </c>
      <c r="BAK69" s="31" t="s">
        <v>99</v>
      </c>
      <c r="BAL69" s="31" t="s">
        <v>157</v>
      </c>
      <c r="BAM69" s="50">
        <v>11968</v>
      </c>
      <c r="BAN69" s="31" t="s">
        <v>154</v>
      </c>
      <c r="BAO69" s="31">
        <v>89</v>
      </c>
      <c r="BAP69" s="31" t="s">
        <v>158</v>
      </c>
      <c r="BAQ69" s="31" t="s">
        <v>153</v>
      </c>
      <c r="BAR69" s="31" t="s">
        <v>97</v>
      </c>
      <c r="BAS69" s="31" t="s">
        <v>99</v>
      </c>
      <c r="BAT69" s="31" t="s">
        <v>157</v>
      </c>
      <c r="BAU69" s="50">
        <v>11968</v>
      </c>
      <c r="BAV69" s="31" t="s">
        <v>154</v>
      </c>
      <c r="BAW69" s="31">
        <v>89</v>
      </c>
      <c r="BAX69" s="31" t="s">
        <v>158</v>
      </c>
      <c r="BAY69" s="31" t="s">
        <v>153</v>
      </c>
      <c r="BAZ69" s="31" t="s">
        <v>97</v>
      </c>
      <c r="BBA69" s="31" t="s">
        <v>99</v>
      </c>
      <c r="BBB69" s="31" t="s">
        <v>157</v>
      </c>
      <c r="BBC69" s="50">
        <v>11968</v>
      </c>
      <c r="BBD69" s="31" t="s">
        <v>154</v>
      </c>
      <c r="BBE69" s="31">
        <v>89</v>
      </c>
      <c r="BBF69" s="31" t="s">
        <v>158</v>
      </c>
      <c r="BBG69" s="31" t="s">
        <v>153</v>
      </c>
      <c r="BBH69" s="31" t="s">
        <v>97</v>
      </c>
      <c r="BBI69" s="31" t="s">
        <v>99</v>
      </c>
      <c r="BBJ69" s="31" t="s">
        <v>157</v>
      </c>
      <c r="BBK69" s="50">
        <v>11968</v>
      </c>
      <c r="BBL69" s="31" t="s">
        <v>154</v>
      </c>
      <c r="BBM69" s="31">
        <v>89</v>
      </c>
      <c r="BBN69" s="31" t="s">
        <v>158</v>
      </c>
      <c r="BBO69" s="31" t="s">
        <v>153</v>
      </c>
      <c r="BBP69" s="31" t="s">
        <v>97</v>
      </c>
      <c r="BBQ69" s="31" t="s">
        <v>99</v>
      </c>
      <c r="BBR69" s="31" t="s">
        <v>157</v>
      </c>
      <c r="BBS69" s="50">
        <v>11968</v>
      </c>
      <c r="BBT69" s="31" t="s">
        <v>154</v>
      </c>
      <c r="BBU69" s="31">
        <v>89</v>
      </c>
      <c r="BBV69" s="31" t="s">
        <v>158</v>
      </c>
      <c r="BBW69" s="31" t="s">
        <v>153</v>
      </c>
      <c r="BBX69" s="31" t="s">
        <v>97</v>
      </c>
      <c r="BBY69" s="31" t="s">
        <v>99</v>
      </c>
      <c r="BBZ69" s="31" t="s">
        <v>157</v>
      </c>
      <c r="BCA69" s="50">
        <v>11968</v>
      </c>
      <c r="BCB69" s="31" t="s">
        <v>154</v>
      </c>
      <c r="BCC69" s="31">
        <v>89</v>
      </c>
      <c r="BCD69" s="31" t="s">
        <v>158</v>
      </c>
      <c r="BCE69" s="31" t="s">
        <v>153</v>
      </c>
      <c r="BCF69" s="31" t="s">
        <v>97</v>
      </c>
      <c r="BCG69" s="31" t="s">
        <v>99</v>
      </c>
      <c r="BCH69" s="31" t="s">
        <v>157</v>
      </c>
      <c r="BCI69" s="50">
        <v>11968</v>
      </c>
      <c r="BCJ69" s="31" t="s">
        <v>154</v>
      </c>
      <c r="BCK69" s="31">
        <v>89</v>
      </c>
      <c r="BCL69" s="31" t="s">
        <v>158</v>
      </c>
      <c r="BCM69" s="31" t="s">
        <v>153</v>
      </c>
      <c r="BCN69" s="31" t="s">
        <v>97</v>
      </c>
      <c r="BCO69" s="31" t="s">
        <v>99</v>
      </c>
      <c r="BCP69" s="31" t="s">
        <v>157</v>
      </c>
      <c r="BCQ69" s="50">
        <v>11968</v>
      </c>
      <c r="BCR69" s="31" t="s">
        <v>154</v>
      </c>
      <c r="BCS69" s="31">
        <v>89</v>
      </c>
      <c r="BCT69" s="31" t="s">
        <v>158</v>
      </c>
      <c r="BCU69" s="31" t="s">
        <v>153</v>
      </c>
      <c r="BCV69" s="31" t="s">
        <v>97</v>
      </c>
      <c r="BCW69" s="31" t="s">
        <v>99</v>
      </c>
      <c r="BCX69" s="31" t="s">
        <v>157</v>
      </c>
      <c r="BCY69" s="50">
        <v>11968</v>
      </c>
      <c r="BCZ69" s="31" t="s">
        <v>154</v>
      </c>
      <c r="BDA69" s="31">
        <v>89</v>
      </c>
      <c r="BDB69" s="31" t="s">
        <v>158</v>
      </c>
      <c r="BDC69" s="31" t="s">
        <v>153</v>
      </c>
      <c r="BDD69" s="31" t="s">
        <v>97</v>
      </c>
      <c r="BDE69" s="31" t="s">
        <v>99</v>
      </c>
      <c r="BDF69" s="31" t="s">
        <v>157</v>
      </c>
      <c r="BDG69" s="50">
        <v>11968</v>
      </c>
      <c r="BDH69" s="31" t="s">
        <v>154</v>
      </c>
      <c r="BDI69" s="31">
        <v>89</v>
      </c>
      <c r="BDJ69" s="31" t="s">
        <v>158</v>
      </c>
      <c r="BDK69" s="31" t="s">
        <v>153</v>
      </c>
      <c r="BDL69" s="31" t="s">
        <v>97</v>
      </c>
      <c r="BDM69" s="31" t="s">
        <v>99</v>
      </c>
      <c r="BDN69" s="31" t="s">
        <v>157</v>
      </c>
      <c r="BDO69" s="50">
        <v>11968</v>
      </c>
      <c r="BDP69" s="31" t="s">
        <v>154</v>
      </c>
      <c r="BDQ69" s="31">
        <v>89</v>
      </c>
      <c r="BDR69" s="31" t="s">
        <v>158</v>
      </c>
      <c r="BDS69" s="31" t="s">
        <v>153</v>
      </c>
      <c r="BDT69" s="31" t="s">
        <v>97</v>
      </c>
      <c r="BDU69" s="31" t="s">
        <v>99</v>
      </c>
      <c r="BDV69" s="31" t="s">
        <v>157</v>
      </c>
      <c r="BDW69" s="50">
        <v>11968</v>
      </c>
      <c r="BDX69" s="31" t="s">
        <v>154</v>
      </c>
      <c r="BDY69" s="31">
        <v>89</v>
      </c>
      <c r="BDZ69" s="31" t="s">
        <v>158</v>
      </c>
      <c r="BEA69" s="31" t="s">
        <v>153</v>
      </c>
      <c r="BEB69" s="31" t="s">
        <v>97</v>
      </c>
      <c r="BEC69" s="31" t="s">
        <v>99</v>
      </c>
      <c r="BED69" s="31" t="s">
        <v>157</v>
      </c>
      <c r="BEE69" s="50">
        <v>11968</v>
      </c>
      <c r="BEF69" s="31" t="s">
        <v>154</v>
      </c>
      <c r="BEG69" s="31">
        <v>89</v>
      </c>
      <c r="BEH69" s="31" t="s">
        <v>158</v>
      </c>
      <c r="BEI69" s="31" t="s">
        <v>153</v>
      </c>
      <c r="BEJ69" s="31" t="s">
        <v>97</v>
      </c>
      <c r="BEK69" s="31" t="s">
        <v>99</v>
      </c>
      <c r="BEL69" s="31" t="s">
        <v>157</v>
      </c>
      <c r="BEM69" s="50">
        <v>11968</v>
      </c>
      <c r="BEN69" s="31" t="s">
        <v>154</v>
      </c>
      <c r="BEO69" s="31">
        <v>89</v>
      </c>
      <c r="BEP69" s="31" t="s">
        <v>158</v>
      </c>
      <c r="BEQ69" s="31" t="s">
        <v>153</v>
      </c>
      <c r="BER69" s="31" t="s">
        <v>97</v>
      </c>
      <c r="BES69" s="31" t="s">
        <v>99</v>
      </c>
      <c r="BET69" s="31" t="s">
        <v>157</v>
      </c>
      <c r="BEU69" s="50">
        <v>11968</v>
      </c>
      <c r="BEV69" s="31" t="s">
        <v>154</v>
      </c>
      <c r="BEW69" s="31">
        <v>89</v>
      </c>
      <c r="BEX69" s="31" t="s">
        <v>158</v>
      </c>
      <c r="BEY69" s="31" t="s">
        <v>153</v>
      </c>
      <c r="BEZ69" s="31" t="s">
        <v>97</v>
      </c>
      <c r="BFA69" s="31" t="s">
        <v>99</v>
      </c>
      <c r="BFB69" s="31" t="s">
        <v>157</v>
      </c>
      <c r="BFC69" s="50">
        <v>11968</v>
      </c>
      <c r="BFD69" s="31" t="s">
        <v>154</v>
      </c>
      <c r="BFE69" s="31">
        <v>89</v>
      </c>
      <c r="BFF69" s="31" t="s">
        <v>158</v>
      </c>
      <c r="BFG69" s="31" t="s">
        <v>153</v>
      </c>
      <c r="BFH69" s="31" t="s">
        <v>97</v>
      </c>
      <c r="BFI69" s="31" t="s">
        <v>99</v>
      </c>
      <c r="BFJ69" s="31" t="s">
        <v>157</v>
      </c>
      <c r="BFK69" s="50">
        <v>11968</v>
      </c>
      <c r="BFL69" s="31" t="s">
        <v>154</v>
      </c>
      <c r="BFM69" s="31">
        <v>89</v>
      </c>
      <c r="BFN69" s="31" t="s">
        <v>158</v>
      </c>
      <c r="BFO69" s="31" t="s">
        <v>153</v>
      </c>
      <c r="BFP69" s="31" t="s">
        <v>97</v>
      </c>
      <c r="BFQ69" s="31" t="s">
        <v>99</v>
      </c>
      <c r="BFR69" s="31" t="s">
        <v>157</v>
      </c>
      <c r="BFS69" s="50">
        <v>11968</v>
      </c>
      <c r="BFT69" s="31" t="s">
        <v>154</v>
      </c>
      <c r="BFU69" s="31">
        <v>89</v>
      </c>
      <c r="BFV69" s="31" t="s">
        <v>158</v>
      </c>
      <c r="BFW69" s="31" t="s">
        <v>153</v>
      </c>
      <c r="BFX69" s="31" t="s">
        <v>97</v>
      </c>
      <c r="BFY69" s="31" t="s">
        <v>99</v>
      </c>
      <c r="BFZ69" s="31" t="s">
        <v>157</v>
      </c>
      <c r="BGA69" s="50">
        <v>11968</v>
      </c>
      <c r="BGB69" s="31" t="s">
        <v>154</v>
      </c>
      <c r="BGC69" s="31">
        <v>89</v>
      </c>
      <c r="BGD69" s="31" t="s">
        <v>158</v>
      </c>
      <c r="BGE69" s="31" t="s">
        <v>153</v>
      </c>
      <c r="BGF69" s="31" t="s">
        <v>97</v>
      </c>
      <c r="BGG69" s="31" t="s">
        <v>99</v>
      </c>
      <c r="BGH69" s="31" t="s">
        <v>157</v>
      </c>
      <c r="BGI69" s="50">
        <v>11968</v>
      </c>
      <c r="BGJ69" s="31" t="s">
        <v>154</v>
      </c>
      <c r="BGK69" s="31">
        <v>89</v>
      </c>
      <c r="BGL69" s="31" t="s">
        <v>158</v>
      </c>
      <c r="BGM69" s="31" t="s">
        <v>153</v>
      </c>
      <c r="BGN69" s="31" t="s">
        <v>97</v>
      </c>
      <c r="BGO69" s="31" t="s">
        <v>99</v>
      </c>
      <c r="BGP69" s="31" t="s">
        <v>157</v>
      </c>
      <c r="BGQ69" s="50">
        <v>11968</v>
      </c>
      <c r="BGR69" s="31" t="s">
        <v>154</v>
      </c>
      <c r="BGS69" s="31">
        <v>89</v>
      </c>
      <c r="BGT69" s="31" t="s">
        <v>158</v>
      </c>
      <c r="BGU69" s="31" t="s">
        <v>153</v>
      </c>
      <c r="BGV69" s="31" t="s">
        <v>97</v>
      </c>
      <c r="BGW69" s="31" t="s">
        <v>99</v>
      </c>
      <c r="BGX69" s="31" t="s">
        <v>157</v>
      </c>
      <c r="BGY69" s="50">
        <v>11968</v>
      </c>
      <c r="BGZ69" s="31" t="s">
        <v>154</v>
      </c>
      <c r="BHA69" s="31">
        <v>89</v>
      </c>
      <c r="BHB69" s="31" t="s">
        <v>158</v>
      </c>
      <c r="BHC69" s="31" t="s">
        <v>153</v>
      </c>
      <c r="BHD69" s="31" t="s">
        <v>97</v>
      </c>
      <c r="BHE69" s="31" t="s">
        <v>99</v>
      </c>
      <c r="BHF69" s="31" t="s">
        <v>157</v>
      </c>
      <c r="BHG69" s="50">
        <v>11968</v>
      </c>
      <c r="BHH69" s="31" t="s">
        <v>154</v>
      </c>
      <c r="BHI69" s="31">
        <v>89</v>
      </c>
      <c r="BHJ69" s="31" t="s">
        <v>158</v>
      </c>
      <c r="BHK69" s="31" t="s">
        <v>153</v>
      </c>
      <c r="BHL69" s="31" t="s">
        <v>97</v>
      </c>
      <c r="BHM69" s="31" t="s">
        <v>99</v>
      </c>
      <c r="BHN69" s="31" t="s">
        <v>157</v>
      </c>
      <c r="BHO69" s="50">
        <v>11968</v>
      </c>
      <c r="BHP69" s="31" t="s">
        <v>154</v>
      </c>
      <c r="BHQ69" s="31">
        <v>89</v>
      </c>
      <c r="BHR69" s="31" t="s">
        <v>158</v>
      </c>
      <c r="BHS69" s="31" t="s">
        <v>153</v>
      </c>
      <c r="BHT69" s="31" t="s">
        <v>97</v>
      </c>
      <c r="BHU69" s="31" t="s">
        <v>99</v>
      </c>
      <c r="BHV69" s="31" t="s">
        <v>157</v>
      </c>
      <c r="BHW69" s="50">
        <v>11968</v>
      </c>
      <c r="BHX69" s="31" t="s">
        <v>154</v>
      </c>
      <c r="BHY69" s="31">
        <v>89</v>
      </c>
      <c r="BHZ69" s="31" t="s">
        <v>158</v>
      </c>
      <c r="BIA69" s="31" t="s">
        <v>153</v>
      </c>
      <c r="BIB69" s="31" t="s">
        <v>97</v>
      </c>
      <c r="BIC69" s="31" t="s">
        <v>99</v>
      </c>
      <c r="BID69" s="31" t="s">
        <v>157</v>
      </c>
      <c r="BIE69" s="50">
        <v>11968</v>
      </c>
      <c r="BIF69" s="31" t="s">
        <v>154</v>
      </c>
      <c r="BIG69" s="31">
        <v>89</v>
      </c>
      <c r="BIH69" s="31" t="s">
        <v>158</v>
      </c>
      <c r="BII69" s="31" t="s">
        <v>153</v>
      </c>
      <c r="BIJ69" s="31" t="s">
        <v>97</v>
      </c>
      <c r="BIK69" s="31" t="s">
        <v>99</v>
      </c>
      <c r="BIL69" s="31" t="s">
        <v>157</v>
      </c>
      <c r="BIM69" s="50">
        <v>11968</v>
      </c>
      <c r="BIN69" s="31" t="s">
        <v>154</v>
      </c>
      <c r="BIO69" s="31">
        <v>89</v>
      </c>
      <c r="BIP69" s="31" t="s">
        <v>158</v>
      </c>
      <c r="BIQ69" s="31" t="s">
        <v>153</v>
      </c>
      <c r="BIR69" s="31" t="s">
        <v>97</v>
      </c>
      <c r="BIS69" s="31" t="s">
        <v>99</v>
      </c>
      <c r="BIT69" s="31" t="s">
        <v>157</v>
      </c>
      <c r="BIU69" s="50">
        <v>11968</v>
      </c>
      <c r="BIV69" s="31" t="s">
        <v>154</v>
      </c>
      <c r="BIW69" s="31">
        <v>89</v>
      </c>
      <c r="BIX69" s="31" t="s">
        <v>158</v>
      </c>
      <c r="BIY69" s="31" t="s">
        <v>153</v>
      </c>
      <c r="BIZ69" s="31" t="s">
        <v>97</v>
      </c>
      <c r="BJA69" s="31" t="s">
        <v>99</v>
      </c>
      <c r="BJB69" s="31" t="s">
        <v>157</v>
      </c>
      <c r="BJC69" s="50">
        <v>11968</v>
      </c>
      <c r="BJD69" s="31" t="s">
        <v>154</v>
      </c>
      <c r="BJE69" s="31">
        <v>89</v>
      </c>
      <c r="BJF69" s="31" t="s">
        <v>158</v>
      </c>
      <c r="BJG69" s="31" t="s">
        <v>153</v>
      </c>
      <c r="BJH69" s="31" t="s">
        <v>97</v>
      </c>
      <c r="BJI69" s="31" t="s">
        <v>99</v>
      </c>
      <c r="BJJ69" s="31" t="s">
        <v>157</v>
      </c>
      <c r="BJK69" s="50">
        <v>11968</v>
      </c>
      <c r="BJL69" s="31" t="s">
        <v>154</v>
      </c>
      <c r="BJM69" s="31">
        <v>89</v>
      </c>
      <c r="BJN69" s="31" t="s">
        <v>158</v>
      </c>
      <c r="BJO69" s="31" t="s">
        <v>153</v>
      </c>
      <c r="BJP69" s="31" t="s">
        <v>97</v>
      </c>
      <c r="BJQ69" s="31" t="s">
        <v>99</v>
      </c>
      <c r="BJR69" s="31" t="s">
        <v>157</v>
      </c>
      <c r="BJS69" s="50">
        <v>11968</v>
      </c>
      <c r="BJT69" s="31" t="s">
        <v>154</v>
      </c>
      <c r="BJU69" s="31">
        <v>89</v>
      </c>
      <c r="BJV69" s="31" t="s">
        <v>158</v>
      </c>
      <c r="BJW69" s="31" t="s">
        <v>153</v>
      </c>
      <c r="BJX69" s="31" t="s">
        <v>97</v>
      </c>
      <c r="BJY69" s="31" t="s">
        <v>99</v>
      </c>
      <c r="BJZ69" s="31" t="s">
        <v>157</v>
      </c>
      <c r="BKA69" s="50">
        <v>11968</v>
      </c>
      <c r="BKB69" s="31" t="s">
        <v>154</v>
      </c>
      <c r="BKC69" s="31">
        <v>89</v>
      </c>
      <c r="BKD69" s="31" t="s">
        <v>158</v>
      </c>
      <c r="BKE69" s="31" t="s">
        <v>153</v>
      </c>
      <c r="BKF69" s="31" t="s">
        <v>97</v>
      </c>
      <c r="BKG69" s="31" t="s">
        <v>99</v>
      </c>
      <c r="BKH69" s="31" t="s">
        <v>157</v>
      </c>
      <c r="BKI69" s="50">
        <v>11968</v>
      </c>
      <c r="BKJ69" s="31" t="s">
        <v>154</v>
      </c>
      <c r="BKK69" s="31">
        <v>89</v>
      </c>
      <c r="BKL69" s="31" t="s">
        <v>158</v>
      </c>
      <c r="BKM69" s="31" t="s">
        <v>153</v>
      </c>
      <c r="BKN69" s="31" t="s">
        <v>97</v>
      </c>
      <c r="BKO69" s="31" t="s">
        <v>99</v>
      </c>
      <c r="BKP69" s="31" t="s">
        <v>157</v>
      </c>
      <c r="BKQ69" s="50">
        <v>11968</v>
      </c>
      <c r="BKR69" s="31" t="s">
        <v>154</v>
      </c>
      <c r="BKS69" s="31">
        <v>89</v>
      </c>
      <c r="BKT69" s="31" t="s">
        <v>158</v>
      </c>
      <c r="BKU69" s="31" t="s">
        <v>153</v>
      </c>
      <c r="BKV69" s="31" t="s">
        <v>97</v>
      </c>
      <c r="BKW69" s="31" t="s">
        <v>99</v>
      </c>
      <c r="BKX69" s="31" t="s">
        <v>157</v>
      </c>
      <c r="BKY69" s="50">
        <v>11968</v>
      </c>
      <c r="BKZ69" s="31" t="s">
        <v>154</v>
      </c>
      <c r="BLA69" s="31">
        <v>89</v>
      </c>
      <c r="BLB69" s="31" t="s">
        <v>158</v>
      </c>
      <c r="BLC69" s="31" t="s">
        <v>153</v>
      </c>
      <c r="BLD69" s="31" t="s">
        <v>97</v>
      </c>
      <c r="BLE69" s="31" t="s">
        <v>99</v>
      </c>
      <c r="BLF69" s="31" t="s">
        <v>157</v>
      </c>
      <c r="BLG69" s="50">
        <v>11968</v>
      </c>
      <c r="BLH69" s="31" t="s">
        <v>154</v>
      </c>
      <c r="BLI69" s="31">
        <v>89</v>
      </c>
      <c r="BLJ69" s="31" t="s">
        <v>158</v>
      </c>
      <c r="BLK69" s="31" t="s">
        <v>153</v>
      </c>
      <c r="BLL69" s="31" t="s">
        <v>97</v>
      </c>
      <c r="BLM69" s="31" t="s">
        <v>99</v>
      </c>
      <c r="BLN69" s="31" t="s">
        <v>157</v>
      </c>
      <c r="BLO69" s="50">
        <v>11968</v>
      </c>
      <c r="BLP69" s="31" t="s">
        <v>154</v>
      </c>
      <c r="BLQ69" s="31">
        <v>89</v>
      </c>
      <c r="BLR69" s="31" t="s">
        <v>158</v>
      </c>
      <c r="BLS69" s="31" t="s">
        <v>153</v>
      </c>
      <c r="BLT69" s="31" t="s">
        <v>97</v>
      </c>
      <c r="BLU69" s="31" t="s">
        <v>99</v>
      </c>
      <c r="BLV69" s="31" t="s">
        <v>157</v>
      </c>
      <c r="BLW69" s="50">
        <v>11968</v>
      </c>
      <c r="BLX69" s="31" t="s">
        <v>154</v>
      </c>
      <c r="BLY69" s="31">
        <v>89</v>
      </c>
      <c r="BLZ69" s="31" t="s">
        <v>158</v>
      </c>
      <c r="BMA69" s="31" t="s">
        <v>153</v>
      </c>
      <c r="BMB69" s="31" t="s">
        <v>97</v>
      </c>
      <c r="BMC69" s="31" t="s">
        <v>99</v>
      </c>
      <c r="BMD69" s="31" t="s">
        <v>157</v>
      </c>
      <c r="BME69" s="50">
        <v>11968</v>
      </c>
      <c r="BMF69" s="31" t="s">
        <v>154</v>
      </c>
      <c r="BMG69" s="31">
        <v>89</v>
      </c>
      <c r="BMH69" s="31" t="s">
        <v>158</v>
      </c>
      <c r="BMI69" s="31" t="s">
        <v>153</v>
      </c>
      <c r="BMJ69" s="31" t="s">
        <v>97</v>
      </c>
      <c r="BMK69" s="31" t="s">
        <v>99</v>
      </c>
      <c r="BML69" s="31" t="s">
        <v>157</v>
      </c>
      <c r="BMM69" s="50">
        <v>11968</v>
      </c>
      <c r="BMN69" s="31" t="s">
        <v>154</v>
      </c>
      <c r="BMO69" s="31">
        <v>89</v>
      </c>
      <c r="BMP69" s="31" t="s">
        <v>158</v>
      </c>
      <c r="BMQ69" s="31" t="s">
        <v>153</v>
      </c>
      <c r="BMR69" s="31" t="s">
        <v>97</v>
      </c>
      <c r="BMS69" s="31" t="s">
        <v>99</v>
      </c>
      <c r="BMT69" s="31" t="s">
        <v>157</v>
      </c>
      <c r="BMU69" s="50">
        <v>11968</v>
      </c>
      <c r="BMV69" s="31" t="s">
        <v>154</v>
      </c>
      <c r="BMW69" s="31">
        <v>89</v>
      </c>
      <c r="BMX69" s="31" t="s">
        <v>158</v>
      </c>
      <c r="BMY69" s="31" t="s">
        <v>153</v>
      </c>
      <c r="BMZ69" s="31" t="s">
        <v>97</v>
      </c>
      <c r="BNA69" s="31" t="s">
        <v>99</v>
      </c>
      <c r="BNB69" s="31" t="s">
        <v>157</v>
      </c>
      <c r="BNC69" s="50">
        <v>11968</v>
      </c>
      <c r="BND69" s="31" t="s">
        <v>154</v>
      </c>
      <c r="BNE69" s="31">
        <v>89</v>
      </c>
      <c r="BNF69" s="31" t="s">
        <v>158</v>
      </c>
      <c r="BNG69" s="31" t="s">
        <v>153</v>
      </c>
      <c r="BNH69" s="31" t="s">
        <v>97</v>
      </c>
      <c r="BNI69" s="31" t="s">
        <v>99</v>
      </c>
      <c r="BNJ69" s="31" t="s">
        <v>157</v>
      </c>
      <c r="BNK69" s="50">
        <v>11968</v>
      </c>
      <c r="BNL69" s="31" t="s">
        <v>154</v>
      </c>
      <c r="BNM69" s="31">
        <v>89</v>
      </c>
      <c r="BNN69" s="31" t="s">
        <v>158</v>
      </c>
      <c r="BNO69" s="31" t="s">
        <v>153</v>
      </c>
      <c r="BNP69" s="31" t="s">
        <v>97</v>
      </c>
      <c r="BNQ69" s="31" t="s">
        <v>99</v>
      </c>
      <c r="BNR69" s="31" t="s">
        <v>157</v>
      </c>
      <c r="BNS69" s="50">
        <v>11968</v>
      </c>
      <c r="BNT69" s="31" t="s">
        <v>154</v>
      </c>
      <c r="BNU69" s="31">
        <v>89</v>
      </c>
      <c r="BNV69" s="31" t="s">
        <v>158</v>
      </c>
      <c r="BNW69" s="31" t="s">
        <v>153</v>
      </c>
      <c r="BNX69" s="31" t="s">
        <v>97</v>
      </c>
      <c r="BNY69" s="31" t="s">
        <v>99</v>
      </c>
      <c r="BNZ69" s="31" t="s">
        <v>157</v>
      </c>
      <c r="BOA69" s="50">
        <v>11968</v>
      </c>
      <c r="BOB69" s="31" t="s">
        <v>154</v>
      </c>
      <c r="BOC69" s="31">
        <v>89</v>
      </c>
      <c r="BOD69" s="31" t="s">
        <v>158</v>
      </c>
      <c r="BOE69" s="31" t="s">
        <v>153</v>
      </c>
      <c r="BOF69" s="31" t="s">
        <v>97</v>
      </c>
      <c r="BOG69" s="31" t="s">
        <v>99</v>
      </c>
      <c r="BOH69" s="31" t="s">
        <v>157</v>
      </c>
      <c r="BOI69" s="50">
        <v>11968</v>
      </c>
      <c r="BOJ69" s="31" t="s">
        <v>154</v>
      </c>
      <c r="BOK69" s="31">
        <v>89</v>
      </c>
      <c r="BOL69" s="31" t="s">
        <v>158</v>
      </c>
      <c r="BOM69" s="31" t="s">
        <v>153</v>
      </c>
      <c r="BON69" s="31" t="s">
        <v>97</v>
      </c>
      <c r="BOO69" s="31" t="s">
        <v>99</v>
      </c>
      <c r="BOP69" s="31" t="s">
        <v>157</v>
      </c>
      <c r="BOQ69" s="50">
        <v>11968</v>
      </c>
      <c r="BOR69" s="31" t="s">
        <v>154</v>
      </c>
      <c r="BOS69" s="31">
        <v>89</v>
      </c>
      <c r="BOT69" s="31" t="s">
        <v>158</v>
      </c>
      <c r="BOU69" s="31" t="s">
        <v>153</v>
      </c>
      <c r="BOV69" s="31" t="s">
        <v>97</v>
      </c>
      <c r="BOW69" s="31" t="s">
        <v>99</v>
      </c>
      <c r="BOX69" s="31" t="s">
        <v>157</v>
      </c>
      <c r="BOY69" s="50">
        <v>11968</v>
      </c>
      <c r="BOZ69" s="31" t="s">
        <v>154</v>
      </c>
      <c r="BPA69" s="31">
        <v>89</v>
      </c>
      <c r="BPB69" s="31" t="s">
        <v>158</v>
      </c>
      <c r="BPC69" s="31" t="s">
        <v>153</v>
      </c>
      <c r="BPD69" s="31" t="s">
        <v>97</v>
      </c>
      <c r="BPE69" s="31" t="s">
        <v>99</v>
      </c>
      <c r="BPF69" s="31" t="s">
        <v>157</v>
      </c>
      <c r="BPG69" s="50">
        <v>11968</v>
      </c>
      <c r="BPH69" s="31" t="s">
        <v>154</v>
      </c>
      <c r="BPI69" s="31">
        <v>89</v>
      </c>
      <c r="BPJ69" s="31" t="s">
        <v>158</v>
      </c>
      <c r="BPK69" s="31" t="s">
        <v>153</v>
      </c>
      <c r="BPL69" s="31" t="s">
        <v>97</v>
      </c>
      <c r="BPM69" s="31" t="s">
        <v>99</v>
      </c>
      <c r="BPN69" s="31" t="s">
        <v>157</v>
      </c>
      <c r="BPO69" s="50">
        <v>11968</v>
      </c>
      <c r="BPP69" s="31" t="s">
        <v>154</v>
      </c>
      <c r="BPQ69" s="31">
        <v>89</v>
      </c>
      <c r="BPR69" s="31" t="s">
        <v>158</v>
      </c>
      <c r="BPS69" s="31" t="s">
        <v>153</v>
      </c>
      <c r="BPT69" s="31" t="s">
        <v>97</v>
      </c>
      <c r="BPU69" s="31" t="s">
        <v>99</v>
      </c>
      <c r="BPV69" s="31" t="s">
        <v>157</v>
      </c>
      <c r="BPW69" s="50">
        <v>11968</v>
      </c>
      <c r="BPX69" s="31" t="s">
        <v>154</v>
      </c>
      <c r="BPY69" s="31">
        <v>89</v>
      </c>
      <c r="BPZ69" s="31" t="s">
        <v>158</v>
      </c>
      <c r="BQA69" s="31" t="s">
        <v>153</v>
      </c>
      <c r="BQB69" s="31" t="s">
        <v>97</v>
      </c>
      <c r="BQC69" s="31" t="s">
        <v>99</v>
      </c>
      <c r="BQD69" s="31" t="s">
        <v>157</v>
      </c>
      <c r="BQE69" s="50">
        <v>11968</v>
      </c>
      <c r="BQF69" s="31" t="s">
        <v>154</v>
      </c>
      <c r="BQG69" s="31">
        <v>89</v>
      </c>
      <c r="BQH69" s="31" t="s">
        <v>158</v>
      </c>
      <c r="BQI69" s="31" t="s">
        <v>153</v>
      </c>
      <c r="BQJ69" s="31" t="s">
        <v>97</v>
      </c>
      <c r="BQK69" s="31" t="s">
        <v>99</v>
      </c>
      <c r="BQL69" s="31" t="s">
        <v>157</v>
      </c>
      <c r="BQM69" s="50">
        <v>11968</v>
      </c>
      <c r="BQN69" s="31" t="s">
        <v>154</v>
      </c>
      <c r="BQO69" s="31">
        <v>89</v>
      </c>
      <c r="BQP69" s="31" t="s">
        <v>158</v>
      </c>
      <c r="BQQ69" s="31" t="s">
        <v>153</v>
      </c>
      <c r="BQR69" s="31" t="s">
        <v>97</v>
      </c>
      <c r="BQS69" s="31" t="s">
        <v>99</v>
      </c>
      <c r="BQT69" s="31" t="s">
        <v>157</v>
      </c>
      <c r="BQU69" s="50">
        <v>11968</v>
      </c>
      <c r="BQV69" s="31" t="s">
        <v>154</v>
      </c>
      <c r="BQW69" s="31">
        <v>89</v>
      </c>
      <c r="BQX69" s="31" t="s">
        <v>158</v>
      </c>
      <c r="BQY69" s="31" t="s">
        <v>153</v>
      </c>
      <c r="BQZ69" s="31" t="s">
        <v>97</v>
      </c>
      <c r="BRA69" s="31" t="s">
        <v>99</v>
      </c>
      <c r="BRB69" s="31" t="s">
        <v>157</v>
      </c>
      <c r="BRC69" s="50">
        <v>11968</v>
      </c>
      <c r="BRD69" s="31" t="s">
        <v>154</v>
      </c>
      <c r="BRE69" s="31">
        <v>89</v>
      </c>
      <c r="BRF69" s="31" t="s">
        <v>158</v>
      </c>
      <c r="BRG69" s="31" t="s">
        <v>153</v>
      </c>
      <c r="BRH69" s="31" t="s">
        <v>97</v>
      </c>
      <c r="BRI69" s="31" t="s">
        <v>99</v>
      </c>
      <c r="BRJ69" s="31" t="s">
        <v>157</v>
      </c>
      <c r="BRK69" s="50">
        <v>11968</v>
      </c>
      <c r="BRL69" s="31" t="s">
        <v>154</v>
      </c>
      <c r="BRM69" s="31">
        <v>89</v>
      </c>
      <c r="BRN69" s="31" t="s">
        <v>158</v>
      </c>
      <c r="BRO69" s="31" t="s">
        <v>153</v>
      </c>
      <c r="BRP69" s="31" t="s">
        <v>97</v>
      </c>
      <c r="BRQ69" s="31" t="s">
        <v>99</v>
      </c>
      <c r="BRR69" s="31" t="s">
        <v>157</v>
      </c>
      <c r="BRS69" s="50">
        <v>11968</v>
      </c>
      <c r="BRT69" s="31" t="s">
        <v>154</v>
      </c>
      <c r="BRU69" s="31">
        <v>89</v>
      </c>
      <c r="BRV69" s="31" t="s">
        <v>158</v>
      </c>
      <c r="BRW69" s="31" t="s">
        <v>153</v>
      </c>
      <c r="BRX69" s="31" t="s">
        <v>97</v>
      </c>
      <c r="BRY69" s="31" t="s">
        <v>99</v>
      </c>
      <c r="BRZ69" s="31" t="s">
        <v>157</v>
      </c>
      <c r="BSA69" s="50">
        <v>11968</v>
      </c>
      <c r="BSB69" s="31" t="s">
        <v>154</v>
      </c>
      <c r="BSC69" s="31">
        <v>89</v>
      </c>
      <c r="BSD69" s="31" t="s">
        <v>158</v>
      </c>
      <c r="BSE69" s="31" t="s">
        <v>153</v>
      </c>
      <c r="BSF69" s="31" t="s">
        <v>97</v>
      </c>
      <c r="BSG69" s="31" t="s">
        <v>99</v>
      </c>
      <c r="BSH69" s="31" t="s">
        <v>157</v>
      </c>
      <c r="BSI69" s="50">
        <v>11968</v>
      </c>
      <c r="BSJ69" s="31" t="s">
        <v>154</v>
      </c>
      <c r="BSK69" s="31">
        <v>89</v>
      </c>
      <c r="BSL69" s="31" t="s">
        <v>158</v>
      </c>
      <c r="BSM69" s="31" t="s">
        <v>153</v>
      </c>
      <c r="BSN69" s="31" t="s">
        <v>97</v>
      </c>
      <c r="BSO69" s="31" t="s">
        <v>99</v>
      </c>
      <c r="BSP69" s="31" t="s">
        <v>157</v>
      </c>
      <c r="BSQ69" s="50">
        <v>11968</v>
      </c>
      <c r="BSR69" s="31" t="s">
        <v>154</v>
      </c>
      <c r="BSS69" s="31">
        <v>89</v>
      </c>
      <c r="BST69" s="31" t="s">
        <v>158</v>
      </c>
      <c r="BSU69" s="31" t="s">
        <v>153</v>
      </c>
      <c r="BSV69" s="31" t="s">
        <v>97</v>
      </c>
      <c r="BSW69" s="31" t="s">
        <v>99</v>
      </c>
      <c r="BSX69" s="31" t="s">
        <v>157</v>
      </c>
      <c r="BSY69" s="50">
        <v>11968</v>
      </c>
      <c r="BSZ69" s="31" t="s">
        <v>154</v>
      </c>
      <c r="BTA69" s="31">
        <v>89</v>
      </c>
      <c r="BTB69" s="31" t="s">
        <v>158</v>
      </c>
      <c r="BTC69" s="31" t="s">
        <v>153</v>
      </c>
      <c r="BTD69" s="31" t="s">
        <v>97</v>
      </c>
      <c r="BTE69" s="31" t="s">
        <v>99</v>
      </c>
      <c r="BTF69" s="31" t="s">
        <v>157</v>
      </c>
      <c r="BTG69" s="50">
        <v>11968</v>
      </c>
      <c r="BTH69" s="31" t="s">
        <v>154</v>
      </c>
      <c r="BTI69" s="31">
        <v>89</v>
      </c>
      <c r="BTJ69" s="31" t="s">
        <v>158</v>
      </c>
      <c r="BTK69" s="31" t="s">
        <v>153</v>
      </c>
      <c r="BTL69" s="31" t="s">
        <v>97</v>
      </c>
      <c r="BTM69" s="31" t="s">
        <v>99</v>
      </c>
      <c r="BTN69" s="31" t="s">
        <v>157</v>
      </c>
      <c r="BTO69" s="50">
        <v>11968</v>
      </c>
      <c r="BTP69" s="31" t="s">
        <v>154</v>
      </c>
      <c r="BTQ69" s="31">
        <v>89</v>
      </c>
      <c r="BTR69" s="31" t="s">
        <v>158</v>
      </c>
      <c r="BTS69" s="31" t="s">
        <v>153</v>
      </c>
      <c r="BTT69" s="31" t="s">
        <v>97</v>
      </c>
      <c r="BTU69" s="31" t="s">
        <v>99</v>
      </c>
      <c r="BTV69" s="31" t="s">
        <v>157</v>
      </c>
      <c r="BTW69" s="50">
        <v>11968</v>
      </c>
      <c r="BTX69" s="31" t="s">
        <v>154</v>
      </c>
      <c r="BTY69" s="31">
        <v>89</v>
      </c>
      <c r="BTZ69" s="31" t="s">
        <v>158</v>
      </c>
      <c r="BUA69" s="31" t="s">
        <v>153</v>
      </c>
      <c r="BUB69" s="31" t="s">
        <v>97</v>
      </c>
      <c r="BUC69" s="31" t="s">
        <v>99</v>
      </c>
      <c r="BUD69" s="31" t="s">
        <v>157</v>
      </c>
      <c r="BUE69" s="50">
        <v>11968</v>
      </c>
      <c r="BUF69" s="31" t="s">
        <v>154</v>
      </c>
      <c r="BUG69" s="31">
        <v>89</v>
      </c>
      <c r="BUH69" s="31" t="s">
        <v>158</v>
      </c>
      <c r="BUI69" s="31" t="s">
        <v>153</v>
      </c>
      <c r="BUJ69" s="31" t="s">
        <v>97</v>
      </c>
      <c r="BUK69" s="31" t="s">
        <v>99</v>
      </c>
      <c r="BUL69" s="31" t="s">
        <v>157</v>
      </c>
      <c r="BUM69" s="50">
        <v>11968</v>
      </c>
      <c r="BUN69" s="31" t="s">
        <v>154</v>
      </c>
      <c r="BUO69" s="31">
        <v>89</v>
      </c>
      <c r="BUP69" s="31" t="s">
        <v>158</v>
      </c>
      <c r="BUQ69" s="31" t="s">
        <v>153</v>
      </c>
      <c r="BUR69" s="31" t="s">
        <v>97</v>
      </c>
      <c r="BUS69" s="31" t="s">
        <v>99</v>
      </c>
      <c r="BUT69" s="31" t="s">
        <v>157</v>
      </c>
      <c r="BUU69" s="50">
        <v>11968</v>
      </c>
      <c r="BUV69" s="31" t="s">
        <v>154</v>
      </c>
      <c r="BUW69" s="31">
        <v>89</v>
      </c>
      <c r="BUX69" s="31" t="s">
        <v>158</v>
      </c>
      <c r="BUY69" s="31" t="s">
        <v>153</v>
      </c>
      <c r="BUZ69" s="31" t="s">
        <v>97</v>
      </c>
      <c r="BVA69" s="31" t="s">
        <v>99</v>
      </c>
      <c r="BVB69" s="31" t="s">
        <v>157</v>
      </c>
      <c r="BVC69" s="50">
        <v>11968</v>
      </c>
      <c r="BVD69" s="31" t="s">
        <v>154</v>
      </c>
      <c r="BVE69" s="31">
        <v>89</v>
      </c>
      <c r="BVF69" s="31" t="s">
        <v>158</v>
      </c>
      <c r="BVG69" s="31" t="s">
        <v>153</v>
      </c>
      <c r="BVH69" s="31" t="s">
        <v>97</v>
      </c>
      <c r="BVI69" s="31" t="s">
        <v>99</v>
      </c>
      <c r="BVJ69" s="31" t="s">
        <v>157</v>
      </c>
      <c r="BVK69" s="50">
        <v>11968</v>
      </c>
      <c r="BVL69" s="31" t="s">
        <v>154</v>
      </c>
      <c r="BVM69" s="31">
        <v>89</v>
      </c>
      <c r="BVN69" s="31" t="s">
        <v>158</v>
      </c>
      <c r="BVO69" s="31" t="s">
        <v>153</v>
      </c>
      <c r="BVP69" s="31" t="s">
        <v>97</v>
      </c>
      <c r="BVQ69" s="31" t="s">
        <v>99</v>
      </c>
      <c r="BVR69" s="31" t="s">
        <v>157</v>
      </c>
      <c r="BVS69" s="50">
        <v>11968</v>
      </c>
      <c r="BVT69" s="31" t="s">
        <v>154</v>
      </c>
      <c r="BVU69" s="31">
        <v>89</v>
      </c>
      <c r="BVV69" s="31" t="s">
        <v>158</v>
      </c>
      <c r="BVW69" s="31" t="s">
        <v>153</v>
      </c>
      <c r="BVX69" s="31" t="s">
        <v>97</v>
      </c>
      <c r="BVY69" s="31" t="s">
        <v>99</v>
      </c>
      <c r="BVZ69" s="31" t="s">
        <v>157</v>
      </c>
      <c r="BWA69" s="50">
        <v>11968</v>
      </c>
      <c r="BWB69" s="31" t="s">
        <v>154</v>
      </c>
      <c r="BWC69" s="31">
        <v>89</v>
      </c>
      <c r="BWD69" s="31" t="s">
        <v>158</v>
      </c>
      <c r="BWE69" s="31" t="s">
        <v>153</v>
      </c>
      <c r="BWF69" s="31" t="s">
        <v>97</v>
      </c>
      <c r="BWG69" s="31" t="s">
        <v>99</v>
      </c>
      <c r="BWH69" s="31" t="s">
        <v>157</v>
      </c>
      <c r="BWI69" s="50">
        <v>11968</v>
      </c>
      <c r="BWJ69" s="31" t="s">
        <v>154</v>
      </c>
      <c r="BWK69" s="31">
        <v>89</v>
      </c>
      <c r="BWL69" s="31" t="s">
        <v>158</v>
      </c>
      <c r="BWM69" s="31" t="s">
        <v>153</v>
      </c>
      <c r="BWN69" s="31" t="s">
        <v>97</v>
      </c>
      <c r="BWO69" s="31" t="s">
        <v>99</v>
      </c>
      <c r="BWP69" s="31" t="s">
        <v>157</v>
      </c>
      <c r="BWQ69" s="50">
        <v>11968</v>
      </c>
      <c r="BWR69" s="31" t="s">
        <v>154</v>
      </c>
      <c r="BWS69" s="31">
        <v>89</v>
      </c>
      <c r="BWT69" s="31" t="s">
        <v>158</v>
      </c>
      <c r="BWU69" s="31" t="s">
        <v>153</v>
      </c>
      <c r="BWV69" s="31" t="s">
        <v>97</v>
      </c>
      <c r="BWW69" s="31" t="s">
        <v>99</v>
      </c>
      <c r="BWX69" s="31" t="s">
        <v>157</v>
      </c>
      <c r="BWY69" s="50">
        <v>11968</v>
      </c>
      <c r="BWZ69" s="31" t="s">
        <v>154</v>
      </c>
      <c r="BXA69" s="31">
        <v>89</v>
      </c>
      <c r="BXB69" s="31" t="s">
        <v>158</v>
      </c>
      <c r="BXC69" s="31" t="s">
        <v>153</v>
      </c>
      <c r="BXD69" s="31" t="s">
        <v>97</v>
      </c>
      <c r="BXE69" s="31" t="s">
        <v>99</v>
      </c>
      <c r="BXF69" s="31" t="s">
        <v>157</v>
      </c>
      <c r="BXG69" s="50">
        <v>11968</v>
      </c>
      <c r="BXH69" s="31" t="s">
        <v>154</v>
      </c>
      <c r="BXI69" s="31">
        <v>89</v>
      </c>
      <c r="BXJ69" s="31" t="s">
        <v>158</v>
      </c>
      <c r="BXK69" s="31" t="s">
        <v>153</v>
      </c>
      <c r="BXL69" s="31" t="s">
        <v>97</v>
      </c>
      <c r="BXM69" s="31" t="s">
        <v>99</v>
      </c>
      <c r="BXN69" s="31" t="s">
        <v>157</v>
      </c>
      <c r="BXO69" s="50">
        <v>11968</v>
      </c>
      <c r="BXP69" s="31" t="s">
        <v>154</v>
      </c>
      <c r="BXQ69" s="31">
        <v>89</v>
      </c>
      <c r="BXR69" s="31" t="s">
        <v>158</v>
      </c>
      <c r="BXS69" s="31" t="s">
        <v>153</v>
      </c>
      <c r="BXT69" s="31" t="s">
        <v>97</v>
      </c>
      <c r="BXU69" s="31" t="s">
        <v>99</v>
      </c>
      <c r="BXV69" s="31" t="s">
        <v>157</v>
      </c>
      <c r="BXW69" s="50">
        <v>11968</v>
      </c>
      <c r="BXX69" s="31" t="s">
        <v>154</v>
      </c>
      <c r="BXY69" s="31">
        <v>89</v>
      </c>
      <c r="BXZ69" s="31" t="s">
        <v>158</v>
      </c>
      <c r="BYA69" s="31" t="s">
        <v>153</v>
      </c>
      <c r="BYB69" s="31" t="s">
        <v>97</v>
      </c>
      <c r="BYC69" s="31" t="s">
        <v>99</v>
      </c>
      <c r="BYD69" s="31" t="s">
        <v>157</v>
      </c>
      <c r="BYE69" s="50">
        <v>11968</v>
      </c>
      <c r="BYF69" s="31" t="s">
        <v>154</v>
      </c>
      <c r="BYG69" s="31">
        <v>89</v>
      </c>
      <c r="BYH69" s="31" t="s">
        <v>158</v>
      </c>
      <c r="BYI69" s="31" t="s">
        <v>153</v>
      </c>
      <c r="BYJ69" s="31" t="s">
        <v>97</v>
      </c>
      <c r="BYK69" s="31" t="s">
        <v>99</v>
      </c>
      <c r="BYL69" s="31" t="s">
        <v>157</v>
      </c>
      <c r="BYM69" s="50">
        <v>11968</v>
      </c>
      <c r="BYN69" s="31" t="s">
        <v>154</v>
      </c>
      <c r="BYO69" s="31">
        <v>89</v>
      </c>
      <c r="BYP69" s="31" t="s">
        <v>158</v>
      </c>
      <c r="BYQ69" s="31" t="s">
        <v>153</v>
      </c>
      <c r="BYR69" s="31" t="s">
        <v>97</v>
      </c>
      <c r="BYS69" s="31" t="s">
        <v>99</v>
      </c>
      <c r="BYT69" s="31" t="s">
        <v>157</v>
      </c>
      <c r="BYU69" s="50">
        <v>11968</v>
      </c>
      <c r="BYV69" s="31" t="s">
        <v>154</v>
      </c>
      <c r="BYW69" s="31">
        <v>89</v>
      </c>
      <c r="BYX69" s="31" t="s">
        <v>158</v>
      </c>
      <c r="BYY69" s="31" t="s">
        <v>153</v>
      </c>
      <c r="BYZ69" s="31" t="s">
        <v>97</v>
      </c>
      <c r="BZA69" s="31" t="s">
        <v>99</v>
      </c>
      <c r="BZB69" s="31" t="s">
        <v>157</v>
      </c>
      <c r="BZC69" s="50">
        <v>11968</v>
      </c>
      <c r="BZD69" s="31" t="s">
        <v>154</v>
      </c>
      <c r="BZE69" s="31">
        <v>89</v>
      </c>
      <c r="BZF69" s="31" t="s">
        <v>158</v>
      </c>
      <c r="BZG69" s="31" t="s">
        <v>153</v>
      </c>
      <c r="BZH69" s="31" t="s">
        <v>97</v>
      </c>
      <c r="BZI69" s="31" t="s">
        <v>99</v>
      </c>
      <c r="BZJ69" s="31" t="s">
        <v>157</v>
      </c>
      <c r="BZK69" s="50">
        <v>11968</v>
      </c>
      <c r="BZL69" s="31" t="s">
        <v>154</v>
      </c>
      <c r="BZM69" s="31">
        <v>89</v>
      </c>
      <c r="BZN69" s="31" t="s">
        <v>158</v>
      </c>
      <c r="BZO69" s="31" t="s">
        <v>153</v>
      </c>
      <c r="BZP69" s="31" t="s">
        <v>97</v>
      </c>
      <c r="BZQ69" s="31" t="s">
        <v>99</v>
      </c>
      <c r="BZR69" s="31" t="s">
        <v>157</v>
      </c>
      <c r="BZS69" s="50">
        <v>11968</v>
      </c>
      <c r="BZT69" s="31" t="s">
        <v>154</v>
      </c>
      <c r="BZU69" s="31">
        <v>89</v>
      </c>
      <c r="BZV69" s="31" t="s">
        <v>158</v>
      </c>
      <c r="BZW69" s="31" t="s">
        <v>153</v>
      </c>
      <c r="BZX69" s="31" t="s">
        <v>97</v>
      </c>
      <c r="BZY69" s="31" t="s">
        <v>99</v>
      </c>
      <c r="BZZ69" s="31" t="s">
        <v>157</v>
      </c>
      <c r="CAA69" s="50">
        <v>11968</v>
      </c>
      <c r="CAB69" s="31" t="s">
        <v>154</v>
      </c>
      <c r="CAC69" s="31">
        <v>89</v>
      </c>
      <c r="CAD69" s="31" t="s">
        <v>158</v>
      </c>
      <c r="CAE69" s="31" t="s">
        <v>153</v>
      </c>
      <c r="CAF69" s="31" t="s">
        <v>97</v>
      </c>
      <c r="CAG69" s="31" t="s">
        <v>99</v>
      </c>
      <c r="CAH69" s="31" t="s">
        <v>157</v>
      </c>
      <c r="CAI69" s="50">
        <v>11968</v>
      </c>
      <c r="CAJ69" s="31" t="s">
        <v>154</v>
      </c>
      <c r="CAK69" s="31">
        <v>89</v>
      </c>
      <c r="CAL69" s="31" t="s">
        <v>158</v>
      </c>
      <c r="CAM69" s="31" t="s">
        <v>153</v>
      </c>
      <c r="CAN69" s="31" t="s">
        <v>97</v>
      </c>
      <c r="CAO69" s="31" t="s">
        <v>99</v>
      </c>
      <c r="CAP69" s="31" t="s">
        <v>157</v>
      </c>
      <c r="CAQ69" s="50">
        <v>11968</v>
      </c>
      <c r="CAR69" s="31" t="s">
        <v>154</v>
      </c>
      <c r="CAS69" s="31">
        <v>89</v>
      </c>
      <c r="CAT69" s="31" t="s">
        <v>158</v>
      </c>
      <c r="CAU69" s="31" t="s">
        <v>153</v>
      </c>
      <c r="CAV69" s="31" t="s">
        <v>97</v>
      </c>
      <c r="CAW69" s="31" t="s">
        <v>99</v>
      </c>
      <c r="CAX69" s="31" t="s">
        <v>157</v>
      </c>
      <c r="CAY69" s="50">
        <v>11968</v>
      </c>
      <c r="CAZ69" s="31" t="s">
        <v>154</v>
      </c>
      <c r="CBA69" s="31">
        <v>89</v>
      </c>
      <c r="CBB69" s="31" t="s">
        <v>158</v>
      </c>
      <c r="CBC69" s="31" t="s">
        <v>153</v>
      </c>
      <c r="CBD69" s="31" t="s">
        <v>97</v>
      </c>
      <c r="CBE69" s="31" t="s">
        <v>99</v>
      </c>
      <c r="CBF69" s="31" t="s">
        <v>157</v>
      </c>
      <c r="CBG69" s="50">
        <v>11968</v>
      </c>
      <c r="CBH69" s="31" t="s">
        <v>154</v>
      </c>
      <c r="CBI69" s="31">
        <v>89</v>
      </c>
      <c r="CBJ69" s="31" t="s">
        <v>158</v>
      </c>
      <c r="CBK69" s="31" t="s">
        <v>153</v>
      </c>
      <c r="CBL69" s="31" t="s">
        <v>97</v>
      </c>
      <c r="CBM69" s="31" t="s">
        <v>99</v>
      </c>
      <c r="CBN69" s="31" t="s">
        <v>157</v>
      </c>
      <c r="CBO69" s="50">
        <v>11968</v>
      </c>
      <c r="CBP69" s="31" t="s">
        <v>154</v>
      </c>
      <c r="CBQ69" s="31">
        <v>89</v>
      </c>
      <c r="CBR69" s="31" t="s">
        <v>158</v>
      </c>
      <c r="CBS69" s="31" t="s">
        <v>153</v>
      </c>
      <c r="CBT69" s="31" t="s">
        <v>97</v>
      </c>
      <c r="CBU69" s="31" t="s">
        <v>99</v>
      </c>
      <c r="CBV69" s="31" t="s">
        <v>157</v>
      </c>
      <c r="CBW69" s="50">
        <v>11968</v>
      </c>
      <c r="CBX69" s="31" t="s">
        <v>154</v>
      </c>
      <c r="CBY69" s="31">
        <v>89</v>
      </c>
      <c r="CBZ69" s="31" t="s">
        <v>158</v>
      </c>
      <c r="CCA69" s="31" t="s">
        <v>153</v>
      </c>
      <c r="CCB69" s="31" t="s">
        <v>97</v>
      </c>
      <c r="CCC69" s="31" t="s">
        <v>99</v>
      </c>
      <c r="CCD69" s="31" t="s">
        <v>157</v>
      </c>
      <c r="CCE69" s="50">
        <v>11968</v>
      </c>
      <c r="CCF69" s="31" t="s">
        <v>154</v>
      </c>
      <c r="CCG69" s="31">
        <v>89</v>
      </c>
      <c r="CCH69" s="31" t="s">
        <v>158</v>
      </c>
      <c r="CCI69" s="31" t="s">
        <v>153</v>
      </c>
      <c r="CCJ69" s="31" t="s">
        <v>97</v>
      </c>
      <c r="CCK69" s="31" t="s">
        <v>99</v>
      </c>
      <c r="CCL69" s="31" t="s">
        <v>157</v>
      </c>
      <c r="CCM69" s="50">
        <v>11968</v>
      </c>
      <c r="CCN69" s="31" t="s">
        <v>154</v>
      </c>
      <c r="CCO69" s="31">
        <v>89</v>
      </c>
      <c r="CCP69" s="31" t="s">
        <v>158</v>
      </c>
      <c r="CCQ69" s="31" t="s">
        <v>153</v>
      </c>
      <c r="CCR69" s="31" t="s">
        <v>97</v>
      </c>
      <c r="CCS69" s="31" t="s">
        <v>99</v>
      </c>
      <c r="CCT69" s="31" t="s">
        <v>157</v>
      </c>
      <c r="CCU69" s="50">
        <v>11968</v>
      </c>
      <c r="CCV69" s="31" t="s">
        <v>154</v>
      </c>
      <c r="CCW69" s="31">
        <v>89</v>
      </c>
      <c r="CCX69" s="31" t="s">
        <v>158</v>
      </c>
      <c r="CCY69" s="31" t="s">
        <v>153</v>
      </c>
      <c r="CCZ69" s="31" t="s">
        <v>97</v>
      </c>
      <c r="CDA69" s="31" t="s">
        <v>99</v>
      </c>
      <c r="CDB69" s="31" t="s">
        <v>157</v>
      </c>
      <c r="CDC69" s="50">
        <v>11968</v>
      </c>
      <c r="CDD69" s="31" t="s">
        <v>154</v>
      </c>
      <c r="CDE69" s="31">
        <v>89</v>
      </c>
      <c r="CDF69" s="31" t="s">
        <v>158</v>
      </c>
      <c r="CDG69" s="31" t="s">
        <v>153</v>
      </c>
      <c r="CDH69" s="31" t="s">
        <v>97</v>
      </c>
      <c r="CDI69" s="31" t="s">
        <v>99</v>
      </c>
      <c r="CDJ69" s="31" t="s">
        <v>157</v>
      </c>
      <c r="CDK69" s="50">
        <v>11968</v>
      </c>
      <c r="CDL69" s="31" t="s">
        <v>154</v>
      </c>
      <c r="CDM69" s="31">
        <v>89</v>
      </c>
      <c r="CDN69" s="31" t="s">
        <v>158</v>
      </c>
      <c r="CDO69" s="31" t="s">
        <v>153</v>
      </c>
      <c r="CDP69" s="31" t="s">
        <v>97</v>
      </c>
      <c r="CDQ69" s="31" t="s">
        <v>99</v>
      </c>
      <c r="CDR69" s="31" t="s">
        <v>157</v>
      </c>
      <c r="CDS69" s="50">
        <v>11968</v>
      </c>
      <c r="CDT69" s="31" t="s">
        <v>154</v>
      </c>
      <c r="CDU69" s="31">
        <v>89</v>
      </c>
      <c r="CDV69" s="31" t="s">
        <v>158</v>
      </c>
      <c r="CDW69" s="31" t="s">
        <v>153</v>
      </c>
      <c r="CDX69" s="31" t="s">
        <v>97</v>
      </c>
      <c r="CDY69" s="31" t="s">
        <v>99</v>
      </c>
      <c r="CDZ69" s="31" t="s">
        <v>157</v>
      </c>
      <c r="CEA69" s="50">
        <v>11968</v>
      </c>
      <c r="CEB69" s="31" t="s">
        <v>154</v>
      </c>
      <c r="CEC69" s="31">
        <v>89</v>
      </c>
      <c r="CED69" s="31" t="s">
        <v>158</v>
      </c>
      <c r="CEE69" s="31" t="s">
        <v>153</v>
      </c>
      <c r="CEF69" s="31" t="s">
        <v>97</v>
      </c>
      <c r="CEG69" s="31" t="s">
        <v>99</v>
      </c>
      <c r="CEH69" s="31" t="s">
        <v>157</v>
      </c>
      <c r="CEI69" s="50">
        <v>11968</v>
      </c>
      <c r="CEJ69" s="31" t="s">
        <v>154</v>
      </c>
      <c r="CEK69" s="31">
        <v>89</v>
      </c>
      <c r="CEL69" s="31" t="s">
        <v>158</v>
      </c>
      <c r="CEM69" s="31" t="s">
        <v>153</v>
      </c>
      <c r="CEN69" s="31" t="s">
        <v>97</v>
      </c>
      <c r="CEO69" s="31" t="s">
        <v>99</v>
      </c>
      <c r="CEP69" s="31" t="s">
        <v>157</v>
      </c>
      <c r="CEQ69" s="50">
        <v>11968</v>
      </c>
      <c r="CER69" s="31" t="s">
        <v>154</v>
      </c>
      <c r="CES69" s="31">
        <v>89</v>
      </c>
      <c r="CET69" s="31" t="s">
        <v>158</v>
      </c>
      <c r="CEU69" s="31" t="s">
        <v>153</v>
      </c>
      <c r="CEV69" s="31" t="s">
        <v>97</v>
      </c>
      <c r="CEW69" s="31" t="s">
        <v>99</v>
      </c>
      <c r="CEX69" s="31" t="s">
        <v>157</v>
      </c>
      <c r="CEY69" s="50">
        <v>11968</v>
      </c>
      <c r="CEZ69" s="31" t="s">
        <v>154</v>
      </c>
      <c r="CFA69" s="31">
        <v>89</v>
      </c>
      <c r="CFB69" s="31" t="s">
        <v>158</v>
      </c>
      <c r="CFC69" s="31" t="s">
        <v>153</v>
      </c>
      <c r="CFD69" s="31" t="s">
        <v>97</v>
      </c>
      <c r="CFE69" s="31" t="s">
        <v>99</v>
      </c>
      <c r="CFF69" s="31" t="s">
        <v>157</v>
      </c>
      <c r="CFG69" s="50">
        <v>11968</v>
      </c>
      <c r="CFH69" s="31" t="s">
        <v>154</v>
      </c>
      <c r="CFI69" s="31">
        <v>89</v>
      </c>
      <c r="CFJ69" s="31" t="s">
        <v>158</v>
      </c>
      <c r="CFK69" s="31" t="s">
        <v>153</v>
      </c>
      <c r="CFL69" s="31" t="s">
        <v>97</v>
      </c>
      <c r="CFM69" s="31" t="s">
        <v>99</v>
      </c>
      <c r="CFN69" s="31" t="s">
        <v>157</v>
      </c>
      <c r="CFO69" s="50">
        <v>11968</v>
      </c>
      <c r="CFP69" s="31" t="s">
        <v>154</v>
      </c>
      <c r="CFQ69" s="31">
        <v>89</v>
      </c>
      <c r="CFR69" s="31" t="s">
        <v>158</v>
      </c>
      <c r="CFS69" s="31" t="s">
        <v>153</v>
      </c>
      <c r="CFT69" s="31" t="s">
        <v>97</v>
      </c>
      <c r="CFU69" s="31" t="s">
        <v>99</v>
      </c>
      <c r="CFV69" s="31" t="s">
        <v>157</v>
      </c>
      <c r="CFW69" s="50">
        <v>11968</v>
      </c>
      <c r="CFX69" s="31" t="s">
        <v>154</v>
      </c>
      <c r="CFY69" s="31">
        <v>89</v>
      </c>
      <c r="CFZ69" s="31" t="s">
        <v>158</v>
      </c>
      <c r="CGA69" s="31" t="s">
        <v>153</v>
      </c>
      <c r="CGB69" s="31" t="s">
        <v>97</v>
      </c>
      <c r="CGC69" s="31" t="s">
        <v>99</v>
      </c>
      <c r="CGD69" s="31" t="s">
        <v>157</v>
      </c>
      <c r="CGE69" s="50">
        <v>11968</v>
      </c>
      <c r="CGF69" s="31" t="s">
        <v>154</v>
      </c>
      <c r="CGG69" s="31">
        <v>89</v>
      </c>
      <c r="CGH69" s="31" t="s">
        <v>158</v>
      </c>
      <c r="CGI69" s="31" t="s">
        <v>153</v>
      </c>
      <c r="CGJ69" s="31" t="s">
        <v>97</v>
      </c>
      <c r="CGK69" s="31" t="s">
        <v>99</v>
      </c>
      <c r="CGL69" s="31" t="s">
        <v>157</v>
      </c>
      <c r="CGM69" s="50">
        <v>11968</v>
      </c>
      <c r="CGN69" s="31" t="s">
        <v>154</v>
      </c>
      <c r="CGO69" s="31">
        <v>89</v>
      </c>
      <c r="CGP69" s="31" t="s">
        <v>158</v>
      </c>
      <c r="CGQ69" s="31" t="s">
        <v>153</v>
      </c>
      <c r="CGR69" s="31" t="s">
        <v>97</v>
      </c>
      <c r="CGS69" s="31" t="s">
        <v>99</v>
      </c>
      <c r="CGT69" s="31" t="s">
        <v>157</v>
      </c>
      <c r="CGU69" s="50">
        <v>11968</v>
      </c>
      <c r="CGV69" s="31" t="s">
        <v>154</v>
      </c>
      <c r="CGW69" s="31">
        <v>89</v>
      </c>
      <c r="CGX69" s="31" t="s">
        <v>158</v>
      </c>
      <c r="CGY69" s="31" t="s">
        <v>153</v>
      </c>
      <c r="CGZ69" s="31" t="s">
        <v>97</v>
      </c>
      <c r="CHA69" s="31" t="s">
        <v>99</v>
      </c>
      <c r="CHB69" s="31" t="s">
        <v>157</v>
      </c>
      <c r="CHC69" s="50">
        <v>11968</v>
      </c>
      <c r="CHD69" s="31" t="s">
        <v>154</v>
      </c>
      <c r="CHE69" s="31">
        <v>89</v>
      </c>
      <c r="CHF69" s="31" t="s">
        <v>158</v>
      </c>
      <c r="CHG69" s="31" t="s">
        <v>153</v>
      </c>
      <c r="CHH69" s="31" t="s">
        <v>97</v>
      </c>
      <c r="CHI69" s="31" t="s">
        <v>99</v>
      </c>
      <c r="CHJ69" s="31" t="s">
        <v>157</v>
      </c>
      <c r="CHK69" s="50">
        <v>11968</v>
      </c>
      <c r="CHL69" s="31" t="s">
        <v>154</v>
      </c>
      <c r="CHM69" s="31">
        <v>89</v>
      </c>
      <c r="CHN69" s="31" t="s">
        <v>158</v>
      </c>
      <c r="CHO69" s="31" t="s">
        <v>153</v>
      </c>
      <c r="CHP69" s="31" t="s">
        <v>97</v>
      </c>
      <c r="CHQ69" s="31" t="s">
        <v>99</v>
      </c>
      <c r="CHR69" s="31" t="s">
        <v>157</v>
      </c>
      <c r="CHS69" s="50">
        <v>11968</v>
      </c>
      <c r="CHT69" s="31" t="s">
        <v>154</v>
      </c>
      <c r="CHU69" s="31">
        <v>89</v>
      </c>
      <c r="CHV69" s="31" t="s">
        <v>158</v>
      </c>
      <c r="CHW69" s="31" t="s">
        <v>153</v>
      </c>
      <c r="CHX69" s="31" t="s">
        <v>97</v>
      </c>
      <c r="CHY69" s="31" t="s">
        <v>99</v>
      </c>
      <c r="CHZ69" s="31" t="s">
        <v>157</v>
      </c>
      <c r="CIA69" s="50">
        <v>11968</v>
      </c>
      <c r="CIB69" s="31" t="s">
        <v>154</v>
      </c>
      <c r="CIC69" s="31">
        <v>89</v>
      </c>
      <c r="CID69" s="31" t="s">
        <v>158</v>
      </c>
      <c r="CIE69" s="31" t="s">
        <v>153</v>
      </c>
      <c r="CIF69" s="31" t="s">
        <v>97</v>
      </c>
      <c r="CIG69" s="31" t="s">
        <v>99</v>
      </c>
      <c r="CIH69" s="31" t="s">
        <v>157</v>
      </c>
      <c r="CII69" s="50">
        <v>11968</v>
      </c>
      <c r="CIJ69" s="31" t="s">
        <v>154</v>
      </c>
      <c r="CIK69" s="31">
        <v>89</v>
      </c>
      <c r="CIL69" s="31" t="s">
        <v>158</v>
      </c>
      <c r="CIM69" s="31" t="s">
        <v>153</v>
      </c>
      <c r="CIN69" s="31" t="s">
        <v>97</v>
      </c>
      <c r="CIO69" s="31" t="s">
        <v>99</v>
      </c>
      <c r="CIP69" s="31" t="s">
        <v>157</v>
      </c>
      <c r="CIQ69" s="50">
        <v>11968</v>
      </c>
      <c r="CIR69" s="31" t="s">
        <v>154</v>
      </c>
      <c r="CIS69" s="31">
        <v>89</v>
      </c>
      <c r="CIT69" s="31" t="s">
        <v>158</v>
      </c>
      <c r="CIU69" s="31" t="s">
        <v>153</v>
      </c>
      <c r="CIV69" s="31" t="s">
        <v>97</v>
      </c>
      <c r="CIW69" s="31" t="s">
        <v>99</v>
      </c>
      <c r="CIX69" s="31" t="s">
        <v>157</v>
      </c>
      <c r="CIY69" s="50">
        <v>11968</v>
      </c>
      <c r="CIZ69" s="31" t="s">
        <v>154</v>
      </c>
      <c r="CJA69" s="31">
        <v>89</v>
      </c>
      <c r="CJB69" s="31" t="s">
        <v>158</v>
      </c>
      <c r="CJC69" s="31" t="s">
        <v>153</v>
      </c>
      <c r="CJD69" s="31" t="s">
        <v>97</v>
      </c>
      <c r="CJE69" s="31" t="s">
        <v>99</v>
      </c>
      <c r="CJF69" s="31" t="s">
        <v>157</v>
      </c>
      <c r="CJG69" s="50">
        <v>11968</v>
      </c>
      <c r="CJH69" s="31" t="s">
        <v>154</v>
      </c>
      <c r="CJI69" s="31">
        <v>89</v>
      </c>
      <c r="CJJ69" s="31" t="s">
        <v>158</v>
      </c>
      <c r="CJK69" s="31" t="s">
        <v>153</v>
      </c>
      <c r="CJL69" s="31" t="s">
        <v>97</v>
      </c>
      <c r="CJM69" s="31" t="s">
        <v>99</v>
      </c>
      <c r="CJN69" s="31" t="s">
        <v>157</v>
      </c>
      <c r="CJO69" s="50">
        <v>11968</v>
      </c>
      <c r="CJP69" s="31" t="s">
        <v>154</v>
      </c>
      <c r="CJQ69" s="31">
        <v>89</v>
      </c>
      <c r="CJR69" s="31" t="s">
        <v>158</v>
      </c>
      <c r="CJS69" s="31" t="s">
        <v>153</v>
      </c>
      <c r="CJT69" s="31" t="s">
        <v>97</v>
      </c>
      <c r="CJU69" s="31" t="s">
        <v>99</v>
      </c>
      <c r="CJV69" s="31" t="s">
        <v>157</v>
      </c>
      <c r="CJW69" s="50">
        <v>11968</v>
      </c>
      <c r="CJX69" s="31" t="s">
        <v>154</v>
      </c>
      <c r="CJY69" s="31">
        <v>89</v>
      </c>
      <c r="CJZ69" s="31" t="s">
        <v>158</v>
      </c>
      <c r="CKA69" s="31" t="s">
        <v>153</v>
      </c>
      <c r="CKB69" s="31" t="s">
        <v>97</v>
      </c>
      <c r="CKC69" s="31" t="s">
        <v>99</v>
      </c>
      <c r="CKD69" s="31" t="s">
        <v>157</v>
      </c>
      <c r="CKE69" s="50">
        <v>11968</v>
      </c>
      <c r="CKF69" s="31" t="s">
        <v>154</v>
      </c>
      <c r="CKG69" s="31">
        <v>89</v>
      </c>
      <c r="CKH69" s="31" t="s">
        <v>158</v>
      </c>
      <c r="CKI69" s="31" t="s">
        <v>153</v>
      </c>
      <c r="CKJ69" s="31" t="s">
        <v>97</v>
      </c>
      <c r="CKK69" s="31" t="s">
        <v>99</v>
      </c>
      <c r="CKL69" s="31" t="s">
        <v>157</v>
      </c>
      <c r="CKM69" s="50">
        <v>11968</v>
      </c>
      <c r="CKN69" s="31" t="s">
        <v>154</v>
      </c>
      <c r="CKO69" s="31">
        <v>89</v>
      </c>
      <c r="CKP69" s="31" t="s">
        <v>158</v>
      </c>
      <c r="CKQ69" s="31" t="s">
        <v>153</v>
      </c>
      <c r="CKR69" s="31" t="s">
        <v>97</v>
      </c>
      <c r="CKS69" s="31" t="s">
        <v>99</v>
      </c>
      <c r="CKT69" s="31" t="s">
        <v>157</v>
      </c>
      <c r="CKU69" s="50">
        <v>11968</v>
      </c>
      <c r="CKV69" s="31" t="s">
        <v>154</v>
      </c>
      <c r="CKW69" s="31">
        <v>89</v>
      </c>
      <c r="CKX69" s="31" t="s">
        <v>158</v>
      </c>
      <c r="CKY69" s="31" t="s">
        <v>153</v>
      </c>
      <c r="CKZ69" s="31" t="s">
        <v>97</v>
      </c>
      <c r="CLA69" s="31" t="s">
        <v>99</v>
      </c>
      <c r="CLB69" s="31" t="s">
        <v>157</v>
      </c>
      <c r="CLC69" s="50">
        <v>11968</v>
      </c>
      <c r="CLD69" s="31" t="s">
        <v>154</v>
      </c>
      <c r="CLE69" s="31">
        <v>89</v>
      </c>
      <c r="CLF69" s="31" t="s">
        <v>158</v>
      </c>
      <c r="CLG69" s="31" t="s">
        <v>153</v>
      </c>
      <c r="CLH69" s="31" t="s">
        <v>97</v>
      </c>
      <c r="CLI69" s="31" t="s">
        <v>99</v>
      </c>
      <c r="CLJ69" s="31" t="s">
        <v>157</v>
      </c>
      <c r="CLK69" s="50">
        <v>11968</v>
      </c>
      <c r="CLL69" s="31" t="s">
        <v>154</v>
      </c>
      <c r="CLM69" s="31">
        <v>89</v>
      </c>
      <c r="CLN69" s="31" t="s">
        <v>158</v>
      </c>
      <c r="CLO69" s="31" t="s">
        <v>153</v>
      </c>
      <c r="CLP69" s="31" t="s">
        <v>97</v>
      </c>
      <c r="CLQ69" s="31" t="s">
        <v>99</v>
      </c>
      <c r="CLR69" s="31" t="s">
        <v>157</v>
      </c>
      <c r="CLS69" s="50">
        <v>11968</v>
      </c>
      <c r="CLT69" s="31" t="s">
        <v>154</v>
      </c>
      <c r="CLU69" s="31">
        <v>89</v>
      </c>
      <c r="CLV69" s="31" t="s">
        <v>158</v>
      </c>
      <c r="CLW69" s="31" t="s">
        <v>153</v>
      </c>
      <c r="CLX69" s="31" t="s">
        <v>97</v>
      </c>
      <c r="CLY69" s="31" t="s">
        <v>99</v>
      </c>
      <c r="CLZ69" s="31" t="s">
        <v>157</v>
      </c>
      <c r="CMA69" s="50">
        <v>11968</v>
      </c>
      <c r="CMB69" s="31" t="s">
        <v>154</v>
      </c>
      <c r="CMC69" s="31">
        <v>89</v>
      </c>
      <c r="CMD69" s="31" t="s">
        <v>158</v>
      </c>
      <c r="CME69" s="31" t="s">
        <v>153</v>
      </c>
      <c r="CMF69" s="31" t="s">
        <v>97</v>
      </c>
      <c r="CMG69" s="31" t="s">
        <v>99</v>
      </c>
      <c r="CMH69" s="31" t="s">
        <v>157</v>
      </c>
      <c r="CMI69" s="50">
        <v>11968</v>
      </c>
      <c r="CMJ69" s="31" t="s">
        <v>154</v>
      </c>
      <c r="CMK69" s="31">
        <v>89</v>
      </c>
      <c r="CML69" s="31" t="s">
        <v>158</v>
      </c>
      <c r="CMM69" s="31" t="s">
        <v>153</v>
      </c>
      <c r="CMN69" s="31" t="s">
        <v>97</v>
      </c>
      <c r="CMO69" s="31" t="s">
        <v>99</v>
      </c>
      <c r="CMP69" s="31" t="s">
        <v>157</v>
      </c>
      <c r="CMQ69" s="50">
        <v>11968</v>
      </c>
      <c r="CMR69" s="31" t="s">
        <v>154</v>
      </c>
      <c r="CMS69" s="31">
        <v>89</v>
      </c>
      <c r="CMT69" s="31" t="s">
        <v>158</v>
      </c>
      <c r="CMU69" s="31" t="s">
        <v>153</v>
      </c>
      <c r="CMV69" s="31" t="s">
        <v>97</v>
      </c>
      <c r="CMW69" s="31" t="s">
        <v>99</v>
      </c>
      <c r="CMX69" s="31" t="s">
        <v>157</v>
      </c>
      <c r="CMY69" s="50">
        <v>11968</v>
      </c>
      <c r="CMZ69" s="31" t="s">
        <v>154</v>
      </c>
      <c r="CNA69" s="31">
        <v>89</v>
      </c>
      <c r="CNB69" s="31" t="s">
        <v>158</v>
      </c>
      <c r="CNC69" s="31" t="s">
        <v>153</v>
      </c>
      <c r="CND69" s="31" t="s">
        <v>97</v>
      </c>
      <c r="CNE69" s="31" t="s">
        <v>99</v>
      </c>
      <c r="CNF69" s="31" t="s">
        <v>157</v>
      </c>
      <c r="CNG69" s="50">
        <v>11968</v>
      </c>
      <c r="CNH69" s="31" t="s">
        <v>154</v>
      </c>
      <c r="CNI69" s="31">
        <v>89</v>
      </c>
      <c r="CNJ69" s="31" t="s">
        <v>158</v>
      </c>
      <c r="CNK69" s="31" t="s">
        <v>153</v>
      </c>
      <c r="CNL69" s="31" t="s">
        <v>97</v>
      </c>
      <c r="CNM69" s="31" t="s">
        <v>99</v>
      </c>
      <c r="CNN69" s="31" t="s">
        <v>157</v>
      </c>
      <c r="CNO69" s="50">
        <v>11968</v>
      </c>
      <c r="CNP69" s="31" t="s">
        <v>154</v>
      </c>
      <c r="CNQ69" s="31">
        <v>89</v>
      </c>
      <c r="CNR69" s="31" t="s">
        <v>158</v>
      </c>
      <c r="CNS69" s="31" t="s">
        <v>153</v>
      </c>
      <c r="CNT69" s="31" t="s">
        <v>97</v>
      </c>
      <c r="CNU69" s="31" t="s">
        <v>99</v>
      </c>
      <c r="CNV69" s="31" t="s">
        <v>157</v>
      </c>
      <c r="CNW69" s="50">
        <v>11968</v>
      </c>
      <c r="CNX69" s="31" t="s">
        <v>154</v>
      </c>
      <c r="CNY69" s="31">
        <v>89</v>
      </c>
      <c r="CNZ69" s="31" t="s">
        <v>158</v>
      </c>
      <c r="COA69" s="31" t="s">
        <v>153</v>
      </c>
      <c r="COB69" s="31" t="s">
        <v>97</v>
      </c>
      <c r="COC69" s="31" t="s">
        <v>99</v>
      </c>
      <c r="COD69" s="31" t="s">
        <v>157</v>
      </c>
      <c r="COE69" s="50">
        <v>11968</v>
      </c>
      <c r="COF69" s="31" t="s">
        <v>154</v>
      </c>
      <c r="COG69" s="31">
        <v>89</v>
      </c>
      <c r="COH69" s="31" t="s">
        <v>158</v>
      </c>
      <c r="COI69" s="31" t="s">
        <v>153</v>
      </c>
      <c r="COJ69" s="31" t="s">
        <v>97</v>
      </c>
      <c r="COK69" s="31" t="s">
        <v>99</v>
      </c>
      <c r="COL69" s="31" t="s">
        <v>157</v>
      </c>
      <c r="COM69" s="50">
        <v>11968</v>
      </c>
      <c r="CON69" s="31" t="s">
        <v>154</v>
      </c>
      <c r="COO69" s="31">
        <v>89</v>
      </c>
      <c r="COP69" s="31" t="s">
        <v>158</v>
      </c>
      <c r="COQ69" s="31" t="s">
        <v>153</v>
      </c>
      <c r="COR69" s="31" t="s">
        <v>97</v>
      </c>
      <c r="COS69" s="31" t="s">
        <v>99</v>
      </c>
      <c r="COT69" s="31" t="s">
        <v>157</v>
      </c>
      <c r="COU69" s="50">
        <v>11968</v>
      </c>
      <c r="COV69" s="31" t="s">
        <v>154</v>
      </c>
      <c r="COW69" s="31">
        <v>89</v>
      </c>
      <c r="COX69" s="31" t="s">
        <v>158</v>
      </c>
      <c r="COY69" s="31" t="s">
        <v>153</v>
      </c>
      <c r="COZ69" s="31" t="s">
        <v>97</v>
      </c>
      <c r="CPA69" s="31" t="s">
        <v>99</v>
      </c>
      <c r="CPB69" s="31" t="s">
        <v>157</v>
      </c>
      <c r="CPC69" s="50">
        <v>11968</v>
      </c>
      <c r="CPD69" s="31" t="s">
        <v>154</v>
      </c>
      <c r="CPE69" s="31">
        <v>89</v>
      </c>
      <c r="CPF69" s="31" t="s">
        <v>158</v>
      </c>
      <c r="CPG69" s="31" t="s">
        <v>153</v>
      </c>
      <c r="CPH69" s="31" t="s">
        <v>97</v>
      </c>
      <c r="CPI69" s="31" t="s">
        <v>99</v>
      </c>
      <c r="CPJ69" s="31" t="s">
        <v>157</v>
      </c>
      <c r="CPK69" s="50">
        <v>11968</v>
      </c>
      <c r="CPL69" s="31" t="s">
        <v>154</v>
      </c>
      <c r="CPM69" s="31">
        <v>89</v>
      </c>
      <c r="CPN69" s="31" t="s">
        <v>158</v>
      </c>
      <c r="CPO69" s="31" t="s">
        <v>153</v>
      </c>
      <c r="CPP69" s="31" t="s">
        <v>97</v>
      </c>
      <c r="CPQ69" s="31" t="s">
        <v>99</v>
      </c>
      <c r="CPR69" s="31" t="s">
        <v>157</v>
      </c>
      <c r="CPS69" s="50">
        <v>11968</v>
      </c>
      <c r="CPT69" s="31" t="s">
        <v>154</v>
      </c>
      <c r="CPU69" s="31">
        <v>89</v>
      </c>
      <c r="CPV69" s="31" t="s">
        <v>158</v>
      </c>
      <c r="CPW69" s="31" t="s">
        <v>153</v>
      </c>
      <c r="CPX69" s="31" t="s">
        <v>97</v>
      </c>
      <c r="CPY69" s="31" t="s">
        <v>99</v>
      </c>
      <c r="CPZ69" s="31" t="s">
        <v>157</v>
      </c>
      <c r="CQA69" s="50">
        <v>11968</v>
      </c>
      <c r="CQB69" s="31" t="s">
        <v>154</v>
      </c>
      <c r="CQC69" s="31">
        <v>89</v>
      </c>
      <c r="CQD69" s="31" t="s">
        <v>158</v>
      </c>
      <c r="CQE69" s="31" t="s">
        <v>153</v>
      </c>
      <c r="CQF69" s="31" t="s">
        <v>97</v>
      </c>
      <c r="CQG69" s="31" t="s">
        <v>99</v>
      </c>
      <c r="CQH69" s="31" t="s">
        <v>157</v>
      </c>
      <c r="CQI69" s="50">
        <v>11968</v>
      </c>
      <c r="CQJ69" s="31" t="s">
        <v>154</v>
      </c>
      <c r="CQK69" s="31">
        <v>89</v>
      </c>
      <c r="CQL69" s="31" t="s">
        <v>158</v>
      </c>
      <c r="CQM69" s="31" t="s">
        <v>153</v>
      </c>
      <c r="CQN69" s="31" t="s">
        <v>97</v>
      </c>
      <c r="CQO69" s="31" t="s">
        <v>99</v>
      </c>
      <c r="CQP69" s="31" t="s">
        <v>157</v>
      </c>
      <c r="CQQ69" s="50">
        <v>11968</v>
      </c>
      <c r="CQR69" s="31" t="s">
        <v>154</v>
      </c>
      <c r="CQS69" s="31">
        <v>89</v>
      </c>
      <c r="CQT69" s="31" t="s">
        <v>158</v>
      </c>
      <c r="CQU69" s="31" t="s">
        <v>153</v>
      </c>
      <c r="CQV69" s="31" t="s">
        <v>97</v>
      </c>
      <c r="CQW69" s="31" t="s">
        <v>99</v>
      </c>
      <c r="CQX69" s="31" t="s">
        <v>157</v>
      </c>
      <c r="CQY69" s="50">
        <v>11968</v>
      </c>
      <c r="CQZ69" s="31" t="s">
        <v>154</v>
      </c>
      <c r="CRA69" s="31">
        <v>89</v>
      </c>
      <c r="CRB69" s="31" t="s">
        <v>158</v>
      </c>
      <c r="CRC69" s="31" t="s">
        <v>153</v>
      </c>
      <c r="CRD69" s="31" t="s">
        <v>97</v>
      </c>
      <c r="CRE69" s="31" t="s">
        <v>99</v>
      </c>
      <c r="CRF69" s="31" t="s">
        <v>157</v>
      </c>
      <c r="CRG69" s="50">
        <v>11968</v>
      </c>
      <c r="CRH69" s="31" t="s">
        <v>154</v>
      </c>
      <c r="CRI69" s="31">
        <v>89</v>
      </c>
      <c r="CRJ69" s="31" t="s">
        <v>158</v>
      </c>
      <c r="CRK69" s="31" t="s">
        <v>153</v>
      </c>
      <c r="CRL69" s="31" t="s">
        <v>97</v>
      </c>
      <c r="CRM69" s="31" t="s">
        <v>99</v>
      </c>
      <c r="CRN69" s="31" t="s">
        <v>157</v>
      </c>
      <c r="CRO69" s="50">
        <v>11968</v>
      </c>
      <c r="CRP69" s="31" t="s">
        <v>154</v>
      </c>
      <c r="CRQ69" s="31">
        <v>89</v>
      </c>
      <c r="CRR69" s="31" t="s">
        <v>158</v>
      </c>
      <c r="CRS69" s="31" t="s">
        <v>153</v>
      </c>
      <c r="CRT69" s="31" t="s">
        <v>97</v>
      </c>
      <c r="CRU69" s="31" t="s">
        <v>99</v>
      </c>
      <c r="CRV69" s="31" t="s">
        <v>157</v>
      </c>
      <c r="CRW69" s="50">
        <v>11968</v>
      </c>
      <c r="CRX69" s="31" t="s">
        <v>154</v>
      </c>
      <c r="CRY69" s="31">
        <v>89</v>
      </c>
      <c r="CRZ69" s="31" t="s">
        <v>158</v>
      </c>
      <c r="CSA69" s="31" t="s">
        <v>153</v>
      </c>
      <c r="CSB69" s="31" t="s">
        <v>97</v>
      </c>
      <c r="CSC69" s="31" t="s">
        <v>99</v>
      </c>
      <c r="CSD69" s="31" t="s">
        <v>157</v>
      </c>
      <c r="CSE69" s="50">
        <v>11968</v>
      </c>
      <c r="CSF69" s="31" t="s">
        <v>154</v>
      </c>
      <c r="CSG69" s="31">
        <v>89</v>
      </c>
      <c r="CSH69" s="31" t="s">
        <v>158</v>
      </c>
      <c r="CSI69" s="31" t="s">
        <v>153</v>
      </c>
      <c r="CSJ69" s="31" t="s">
        <v>97</v>
      </c>
      <c r="CSK69" s="31" t="s">
        <v>99</v>
      </c>
      <c r="CSL69" s="31" t="s">
        <v>157</v>
      </c>
      <c r="CSM69" s="50">
        <v>11968</v>
      </c>
      <c r="CSN69" s="31" t="s">
        <v>154</v>
      </c>
      <c r="CSO69" s="31">
        <v>89</v>
      </c>
      <c r="CSP69" s="31" t="s">
        <v>158</v>
      </c>
      <c r="CSQ69" s="31" t="s">
        <v>153</v>
      </c>
      <c r="CSR69" s="31" t="s">
        <v>97</v>
      </c>
      <c r="CSS69" s="31" t="s">
        <v>99</v>
      </c>
      <c r="CST69" s="31" t="s">
        <v>157</v>
      </c>
      <c r="CSU69" s="50">
        <v>11968</v>
      </c>
      <c r="CSV69" s="31" t="s">
        <v>154</v>
      </c>
      <c r="CSW69" s="31">
        <v>89</v>
      </c>
      <c r="CSX69" s="31" t="s">
        <v>158</v>
      </c>
      <c r="CSY69" s="31" t="s">
        <v>153</v>
      </c>
      <c r="CSZ69" s="31" t="s">
        <v>97</v>
      </c>
      <c r="CTA69" s="31" t="s">
        <v>99</v>
      </c>
      <c r="CTB69" s="31" t="s">
        <v>157</v>
      </c>
      <c r="CTC69" s="50">
        <v>11968</v>
      </c>
      <c r="CTD69" s="31" t="s">
        <v>154</v>
      </c>
      <c r="CTE69" s="31">
        <v>89</v>
      </c>
      <c r="CTF69" s="31" t="s">
        <v>158</v>
      </c>
      <c r="CTG69" s="31" t="s">
        <v>153</v>
      </c>
      <c r="CTH69" s="31" t="s">
        <v>97</v>
      </c>
      <c r="CTI69" s="31" t="s">
        <v>99</v>
      </c>
      <c r="CTJ69" s="31" t="s">
        <v>157</v>
      </c>
      <c r="CTK69" s="50">
        <v>11968</v>
      </c>
      <c r="CTL69" s="31" t="s">
        <v>154</v>
      </c>
      <c r="CTM69" s="31">
        <v>89</v>
      </c>
      <c r="CTN69" s="31" t="s">
        <v>158</v>
      </c>
      <c r="CTO69" s="31" t="s">
        <v>153</v>
      </c>
      <c r="CTP69" s="31" t="s">
        <v>97</v>
      </c>
      <c r="CTQ69" s="31" t="s">
        <v>99</v>
      </c>
      <c r="CTR69" s="31" t="s">
        <v>157</v>
      </c>
      <c r="CTS69" s="50">
        <v>11968</v>
      </c>
      <c r="CTT69" s="31" t="s">
        <v>154</v>
      </c>
      <c r="CTU69" s="31">
        <v>89</v>
      </c>
      <c r="CTV69" s="31" t="s">
        <v>158</v>
      </c>
      <c r="CTW69" s="31" t="s">
        <v>153</v>
      </c>
      <c r="CTX69" s="31" t="s">
        <v>97</v>
      </c>
      <c r="CTY69" s="31" t="s">
        <v>99</v>
      </c>
      <c r="CTZ69" s="31" t="s">
        <v>157</v>
      </c>
      <c r="CUA69" s="50">
        <v>11968</v>
      </c>
      <c r="CUB69" s="31" t="s">
        <v>154</v>
      </c>
      <c r="CUC69" s="31">
        <v>89</v>
      </c>
      <c r="CUD69" s="31" t="s">
        <v>158</v>
      </c>
      <c r="CUE69" s="31" t="s">
        <v>153</v>
      </c>
      <c r="CUF69" s="31" t="s">
        <v>97</v>
      </c>
      <c r="CUG69" s="31" t="s">
        <v>99</v>
      </c>
      <c r="CUH69" s="31" t="s">
        <v>157</v>
      </c>
      <c r="CUI69" s="50">
        <v>11968</v>
      </c>
      <c r="CUJ69" s="31" t="s">
        <v>154</v>
      </c>
      <c r="CUK69" s="31">
        <v>89</v>
      </c>
      <c r="CUL69" s="31" t="s">
        <v>158</v>
      </c>
      <c r="CUM69" s="31" t="s">
        <v>153</v>
      </c>
      <c r="CUN69" s="31" t="s">
        <v>97</v>
      </c>
      <c r="CUO69" s="31" t="s">
        <v>99</v>
      </c>
      <c r="CUP69" s="31" t="s">
        <v>157</v>
      </c>
      <c r="CUQ69" s="50">
        <v>11968</v>
      </c>
      <c r="CUR69" s="31" t="s">
        <v>154</v>
      </c>
      <c r="CUS69" s="31">
        <v>89</v>
      </c>
      <c r="CUT69" s="31" t="s">
        <v>158</v>
      </c>
      <c r="CUU69" s="31" t="s">
        <v>153</v>
      </c>
      <c r="CUV69" s="31" t="s">
        <v>97</v>
      </c>
      <c r="CUW69" s="31" t="s">
        <v>99</v>
      </c>
      <c r="CUX69" s="31" t="s">
        <v>157</v>
      </c>
      <c r="CUY69" s="50">
        <v>11968</v>
      </c>
      <c r="CUZ69" s="31" t="s">
        <v>154</v>
      </c>
      <c r="CVA69" s="31">
        <v>89</v>
      </c>
      <c r="CVB69" s="31" t="s">
        <v>158</v>
      </c>
      <c r="CVC69" s="31" t="s">
        <v>153</v>
      </c>
      <c r="CVD69" s="31" t="s">
        <v>97</v>
      </c>
      <c r="CVE69" s="31" t="s">
        <v>99</v>
      </c>
      <c r="CVF69" s="31" t="s">
        <v>157</v>
      </c>
      <c r="CVG69" s="50">
        <v>11968</v>
      </c>
      <c r="CVH69" s="31" t="s">
        <v>154</v>
      </c>
      <c r="CVI69" s="31">
        <v>89</v>
      </c>
      <c r="CVJ69" s="31" t="s">
        <v>158</v>
      </c>
      <c r="CVK69" s="31" t="s">
        <v>153</v>
      </c>
      <c r="CVL69" s="31" t="s">
        <v>97</v>
      </c>
      <c r="CVM69" s="31" t="s">
        <v>99</v>
      </c>
      <c r="CVN69" s="31" t="s">
        <v>157</v>
      </c>
      <c r="CVO69" s="50">
        <v>11968</v>
      </c>
      <c r="CVP69" s="31" t="s">
        <v>154</v>
      </c>
      <c r="CVQ69" s="31">
        <v>89</v>
      </c>
      <c r="CVR69" s="31" t="s">
        <v>158</v>
      </c>
      <c r="CVS69" s="31" t="s">
        <v>153</v>
      </c>
      <c r="CVT69" s="31" t="s">
        <v>97</v>
      </c>
      <c r="CVU69" s="31" t="s">
        <v>99</v>
      </c>
      <c r="CVV69" s="31" t="s">
        <v>157</v>
      </c>
      <c r="CVW69" s="50">
        <v>11968</v>
      </c>
      <c r="CVX69" s="31" t="s">
        <v>154</v>
      </c>
      <c r="CVY69" s="31">
        <v>89</v>
      </c>
      <c r="CVZ69" s="31" t="s">
        <v>158</v>
      </c>
      <c r="CWA69" s="31" t="s">
        <v>153</v>
      </c>
      <c r="CWB69" s="31" t="s">
        <v>97</v>
      </c>
      <c r="CWC69" s="31" t="s">
        <v>99</v>
      </c>
      <c r="CWD69" s="31" t="s">
        <v>157</v>
      </c>
      <c r="CWE69" s="50">
        <v>11968</v>
      </c>
      <c r="CWF69" s="31" t="s">
        <v>154</v>
      </c>
      <c r="CWG69" s="31">
        <v>89</v>
      </c>
      <c r="CWH69" s="31" t="s">
        <v>158</v>
      </c>
      <c r="CWI69" s="31" t="s">
        <v>153</v>
      </c>
      <c r="CWJ69" s="31" t="s">
        <v>97</v>
      </c>
      <c r="CWK69" s="31" t="s">
        <v>99</v>
      </c>
      <c r="CWL69" s="31" t="s">
        <v>157</v>
      </c>
      <c r="CWM69" s="50">
        <v>11968</v>
      </c>
      <c r="CWN69" s="31" t="s">
        <v>154</v>
      </c>
      <c r="CWO69" s="31">
        <v>89</v>
      </c>
      <c r="CWP69" s="31" t="s">
        <v>158</v>
      </c>
      <c r="CWQ69" s="31" t="s">
        <v>153</v>
      </c>
      <c r="CWR69" s="31" t="s">
        <v>97</v>
      </c>
      <c r="CWS69" s="31" t="s">
        <v>99</v>
      </c>
      <c r="CWT69" s="31" t="s">
        <v>157</v>
      </c>
      <c r="CWU69" s="50">
        <v>11968</v>
      </c>
      <c r="CWV69" s="31" t="s">
        <v>154</v>
      </c>
      <c r="CWW69" s="31">
        <v>89</v>
      </c>
      <c r="CWX69" s="31" t="s">
        <v>158</v>
      </c>
      <c r="CWY69" s="31" t="s">
        <v>153</v>
      </c>
      <c r="CWZ69" s="31" t="s">
        <v>97</v>
      </c>
      <c r="CXA69" s="31" t="s">
        <v>99</v>
      </c>
      <c r="CXB69" s="31" t="s">
        <v>157</v>
      </c>
      <c r="CXC69" s="50">
        <v>11968</v>
      </c>
      <c r="CXD69" s="31" t="s">
        <v>154</v>
      </c>
      <c r="CXE69" s="31">
        <v>89</v>
      </c>
      <c r="CXF69" s="31" t="s">
        <v>158</v>
      </c>
      <c r="CXG69" s="31" t="s">
        <v>153</v>
      </c>
      <c r="CXH69" s="31" t="s">
        <v>97</v>
      </c>
      <c r="CXI69" s="31" t="s">
        <v>99</v>
      </c>
      <c r="CXJ69" s="31" t="s">
        <v>157</v>
      </c>
      <c r="CXK69" s="50">
        <v>11968</v>
      </c>
      <c r="CXL69" s="31" t="s">
        <v>154</v>
      </c>
      <c r="CXM69" s="31">
        <v>89</v>
      </c>
      <c r="CXN69" s="31" t="s">
        <v>158</v>
      </c>
      <c r="CXO69" s="31" t="s">
        <v>153</v>
      </c>
      <c r="CXP69" s="31" t="s">
        <v>97</v>
      </c>
      <c r="CXQ69" s="31" t="s">
        <v>99</v>
      </c>
      <c r="CXR69" s="31" t="s">
        <v>157</v>
      </c>
      <c r="CXS69" s="50">
        <v>11968</v>
      </c>
      <c r="CXT69" s="31" t="s">
        <v>154</v>
      </c>
      <c r="CXU69" s="31">
        <v>89</v>
      </c>
      <c r="CXV69" s="31" t="s">
        <v>158</v>
      </c>
      <c r="CXW69" s="31" t="s">
        <v>153</v>
      </c>
      <c r="CXX69" s="31" t="s">
        <v>97</v>
      </c>
      <c r="CXY69" s="31" t="s">
        <v>99</v>
      </c>
      <c r="CXZ69" s="31" t="s">
        <v>157</v>
      </c>
      <c r="CYA69" s="50">
        <v>11968</v>
      </c>
      <c r="CYB69" s="31" t="s">
        <v>154</v>
      </c>
      <c r="CYC69" s="31">
        <v>89</v>
      </c>
      <c r="CYD69" s="31" t="s">
        <v>158</v>
      </c>
      <c r="CYE69" s="31" t="s">
        <v>153</v>
      </c>
      <c r="CYF69" s="31" t="s">
        <v>97</v>
      </c>
      <c r="CYG69" s="31" t="s">
        <v>99</v>
      </c>
      <c r="CYH69" s="31" t="s">
        <v>157</v>
      </c>
      <c r="CYI69" s="50">
        <v>11968</v>
      </c>
      <c r="CYJ69" s="31" t="s">
        <v>154</v>
      </c>
      <c r="CYK69" s="31">
        <v>89</v>
      </c>
      <c r="CYL69" s="31" t="s">
        <v>158</v>
      </c>
      <c r="CYM69" s="31" t="s">
        <v>153</v>
      </c>
      <c r="CYN69" s="31" t="s">
        <v>97</v>
      </c>
      <c r="CYO69" s="31" t="s">
        <v>99</v>
      </c>
      <c r="CYP69" s="31" t="s">
        <v>157</v>
      </c>
      <c r="CYQ69" s="50">
        <v>11968</v>
      </c>
      <c r="CYR69" s="31" t="s">
        <v>154</v>
      </c>
      <c r="CYS69" s="31">
        <v>89</v>
      </c>
      <c r="CYT69" s="31" t="s">
        <v>158</v>
      </c>
      <c r="CYU69" s="31" t="s">
        <v>153</v>
      </c>
      <c r="CYV69" s="31" t="s">
        <v>97</v>
      </c>
      <c r="CYW69" s="31" t="s">
        <v>99</v>
      </c>
      <c r="CYX69" s="31" t="s">
        <v>157</v>
      </c>
      <c r="CYY69" s="50">
        <v>11968</v>
      </c>
      <c r="CYZ69" s="31" t="s">
        <v>154</v>
      </c>
      <c r="CZA69" s="31">
        <v>89</v>
      </c>
      <c r="CZB69" s="31" t="s">
        <v>158</v>
      </c>
      <c r="CZC69" s="31" t="s">
        <v>153</v>
      </c>
      <c r="CZD69" s="31" t="s">
        <v>97</v>
      </c>
      <c r="CZE69" s="31" t="s">
        <v>99</v>
      </c>
      <c r="CZF69" s="31" t="s">
        <v>157</v>
      </c>
      <c r="CZG69" s="50">
        <v>11968</v>
      </c>
      <c r="CZH69" s="31" t="s">
        <v>154</v>
      </c>
      <c r="CZI69" s="31">
        <v>89</v>
      </c>
      <c r="CZJ69" s="31" t="s">
        <v>158</v>
      </c>
      <c r="CZK69" s="31" t="s">
        <v>153</v>
      </c>
      <c r="CZL69" s="31" t="s">
        <v>97</v>
      </c>
      <c r="CZM69" s="31" t="s">
        <v>99</v>
      </c>
      <c r="CZN69" s="31" t="s">
        <v>157</v>
      </c>
      <c r="CZO69" s="50">
        <v>11968</v>
      </c>
      <c r="CZP69" s="31" t="s">
        <v>154</v>
      </c>
      <c r="CZQ69" s="31">
        <v>89</v>
      </c>
      <c r="CZR69" s="31" t="s">
        <v>158</v>
      </c>
      <c r="CZS69" s="31" t="s">
        <v>153</v>
      </c>
      <c r="CZT69" s="31" t="s">
        <v>97</v>
      </c>
      <c r="CZU69" s="31" t="s">
        <v>99</v>
      </c>
      <c r="CZV69" s="31" t="s">
        <v>157</v>
      </c>
      <c r="CZW69" s="50">
        <v>11968</v>
      </c>
      <c r="CZX69" s="31" t="s">
        <v>154</v>
      </c>
      <c r="CZY69" s="31">
        <v>89</v>
      </c>
      <c r="CZZ69" s="31" t="s">
        <v>158</v>
      </c>
      <c r="DAA69" s="31" t="s">
        <v>153</v>
      </c>
      <c r="DAB69" s="31" t="s">
        <v>97</v>
      </c>
      <c r="DAC69" s="31" t="s">
        <v>99</v>
      </c>
      <c r="DAD69" s="31" t="s">
        <v>157</v>
      </c>
      <c r="DAE69" s="50">
        <v>11968</v>
      </c>
      <c r="DAF69" s="31" t="s">
        <v>154</v>
      </c>
      <c r="DAG69" s="31">
        <v>89</v>
      </c>
      <c r="DAH69" s="31" t="s">
        <v>158</v>
      </c>
      <c r="DAI69" s="31" t="s">
        <v>153</v>
      </c>
      <c r="DAJ69" s="31" t="s">
        <v>97</v>
      </c>
      <c r="DAK69" s="31" t="s">
        <v>99</v>
      </c>
      <c r="DAL69" s="31" t="s">
        <v>157</v>
      </c>
      <c r="DAM69" s="50">
        <v>11968</v>
      </c>
      <c r="DAN69" s="31" t="s">
        <v>154</v>
      </c>
      <c r="DAO69" s="31">
        <v>89</v>
      </c>
      <c r="DAP69" s="31" t="s">
        <v>158</v>
      </c>
      <c r="DAQ69" s="31" t="s">
        <v>153</v>
      </c>
      <c r="DAR69" s="31" t="s">
        <v>97</v>
      </c>
      <c r="DAS69" s="31" t="s">
        <v>99</v>
      </c>
      <c r="DAT69" s="31" t="s">
        <v>157</v>
      </c>
      <c r="DAU69" s="50">
        <v>11968</v>
      </c>
      <c r="DAV69" s="31" t="s">
        <v>154</v>
      </c>
      <c r="DAW69" s="31">
        <v>89</v>
      </c>
      <c r="DAX69" s="31" t="s">
        <v>158</v>
      </c>
      <c r="DAY69" s="31" t="s">
        <v>153</v>
      </c>
      <c r="DAZ69" s="31" t="s">
        <v>97</v>
      </c>
      <c r="DBA69" s="31" t="s">
        <v>99</v>
      </c>
      <c r="DBB69" s="31" t="s">
        <v>157</v>
      </c>
      <c r="DBC69" s="50">
        <v>11968</v>
      </c>
      <c r="DBD69" s="31" t="s">
        <v>154</v>
      </c>
      <c r="DBE69" s="31">
        <v>89</v>
      </c>
      <c r="DBF69" s="31" t="s">
        <v>158</v>
      </c>
      <c r="DBG69" s="31" t="s">
        <v>153</v>
      </c>
      <c r="DBH69" s="31" t="s">
        <v>97</v>
      </c>
      <c r="DBI69" s="31" t="s">
        <v>99</v>
      </c>
      <c r="DBJ69" s="31" t="s">
        <v>157</v>
      </c>
      <c r="DBK69" s="50">
        <v>11968</v>
      </c>
      <c r="DBL69" s="31" t="s">
        <v>154</v>
      </c>
      <c r="DBM69" s="31">
        <v>89</v>
      </c>
      <c r="DBN69" s="31" t="s">
        <v>158</v>
      </c>
      <c r="DBO69" s="31" t="s">
        <v>153</v>
      </c>
      <c r="DBP69" s="31" t="s">
        <v>97</v>
      </c>
      <c r="DBQ69" s="31" t="s">
        <v>99</v>
      </c>
      <c r="DBR69" s="31" t="s">
        <v>157</v>
      </c>
      <c r="DBS69" s="50">
        <v>11968</v>
      </c>
      <c r="DBT69" s="31" t="s">
        <v>154</v>
      </c>
      <c r="DBU69" s="31">
        <v>89</v>
      </c>
      <c r="DBV69" s="31" t="s">
        <v>158</v>
      </c>
      <c r="DBW69" s="31" t="s">
        <v>153</v>
      </c>
      <c r="DBX69" s="31" t="s">
        <v>97</v>
      </c>
      <c r="DBY69" s="31" t="s">
        <v>99</v>
      </c>
      <c r="DBZ69" s="31" t="s">
        <v>157</v>
      </c>
      <c r="DCA69" s="50">
        <v>11968</v>
      </c>
      <c r="DCB69" s="31" t="s">
        <v>154</v>
      </c>
      <c r="DCC69" s="31">
        <v>89</v>
      </c>
      <c r="DCD69" s="31" t="s">
        <v>158</v>
      </c>
      <c r="DCE69" s="31" t="s">
        <v>153</v>
      </c>
      <c r="DCF69" s="31" t="s">
        <v>97</v>
      </c>
      <c r="DCG69" s="31" t="s">
        <v>99</v>
      </c>
      <c r="DCH69" s="31" t="s">
        <v>157</v>
      </c>
      <c r="DCI69" s="50">
        <v>11968</v>
      </c>
      <c r="DCJ69" s="31" t="s">
        <v>154</v>
      </c>
      <c r="DCK69" s="31">
        <v>89</v>
      </c>
      <c r="DCL69" s="31" t="s">
        <v>158</v>
      </c>
      <c r="DCM69" s="31" t="s">
        <v>153</v>
      </c>
      <c r="DCN69" s="31" t="s">
        <v>97</v>
      </c>
      <c r="DCO69" s="31" t="s">
        <v>99</v>
      </c>
      <c r="DCP69" s="31" t="s">
        <v>157</v>
      </c>
      <c r="DCQ69" s="50">
        <v>11968</v>
      </c>
      <c r="DCR69" s="31" t="s">
        <v>154</v>
      </c>
      <c r="DCS69" s="31">
        <v>89</v>
      </c>
      <c r="DCT69" s="31" t="s">
        <v>158</v>
      </c>
      <c r="DCU69" s="31" t="s">
        <v>153</v>
      </c>
      <c r="DCV69" s="31" t="s">
        <v>97</v>
      </c>
      <c r="DCW69" s="31" t="s">
        <v>99</v>
      </c>
      <c r="DCX69" s="31" t="s">
        <v>157</v>
      </c>
      <c r="DCY69" s="50">
        <v>11968</v>
      </c>
      <c r="DCZ69" s="31" t="s">
        <v>154</v>
      </c>
      <c r="DDA69" s="31">
        <v>89</v>
      </c>
      <c r="DDB69" s="31" t="s">
        <v>158</v>
      </c>
      <c r="DDC69" s="31" t="s">
        <v>153</v>
      </c>
      <c r="DDD69" s="31" t="s">
        <v>97</v>
      </c>
      <c r="DDE69" s="31" t="s">
        <v>99</v>
      </c>
      <c r="DDF69" s="31" t="s">
        <v>157</v>
      </c>
      <c r="DDG69" s="50">
        <v>11968</v>
      </c>
      <c r="DDH69" s="31" t="s">
        <v>154</v>
      </c>
      <c r="DDI69" s="31">
        <v>89</v>
      </c>
      <c r="DDJ69" s="31" t="s">
        <v>158</v>
      </c>
      <c r="DDK69" s="31" t="s">
        <v>153</v>
      </c>
      <c r="DDL69" s="31" t="s">
        <v>97</v>
      </c>
      <c r="DDM69" s="31" t="s">
        <v>99</v>
      </c>
      <c r="DDN69" s="31" t="s">
        <v>157</v>
      </c>
      <c r="DDO69" s="50">
        <v>11968</v>
      </c>
      <c r="DDP69" s="31" t="s">
        <v>154</v>
      </c>
      <c r="DDQ69" s="31">
        <v>89</v>
      </c>
      <c r="DDR69" s="31" t="s">
        <v>158</v>
      </c>
      <c r="DDS69" s="31" t="s">
        <v>153</v>
      </c>
      <c r="DDT69" s="31" t="s">
        <v>97</v>
      </c>
      <c r="DDU69" s="31" t="s">
        <v>99</v>
      </c>
      <c r="DDV69" s="31" t="s">
        <v>157</v>
      </c>
      <c r="DDW69" s="50">
        <v>11968</v>
      </c>
      <c r="DDX69" s="31" t="s">
        <v>154</v>
      </c>
      <c r="DDY69" s="31">
        <v>89</v>
      </c>
      <c r="DDZ69" s="31" t="s">
        <v>158</v>
      </c>
      <c r="DEA69" s="31" t="s">
        <v>153</v>
      </c>
      <c r="DEB69" s="31" t="s">
        <v>97</v>
      </c>
      <c r="DEC69" s="31" t="s">
        <v>99</v>
      </c>
      <c r="DED69" s="31" t="s">
        <v>157</v>
      </c>
      <c r="DEE69" s="50">
        <v>11968</v>
      </c>
      <c r="DEF69" s="31" t="s">
        <v>154</v>
      </c>
      <c r="DEG69" s="31">
        <v>89</v>
      </c>
      <c r="DEH69" s="31" t="s">
        <v>158</v>
      </c>
      <c r="DEI69" s="31" t="s">
        <v>153</v>
      </c>
      <c r="DEJ69" s="31" t="s">
        <v>97</v>
      </c>
      <c r="DEK69" s="31" t="s">
        <v>99</v>
      </c>
      <c r="DEL69" s="31" t="s">
        <v>157</v>
      </c>
      <c r="DEM69" s="50">
        <v>11968</v>
      </c>
      <c r="DEN69" s="31" t="s">
        <v>154</v>
      </c>
      <c r="DEO69" s="31">
        <v>89</v>
      </c>
      <c r="DEP69" s="31" t="s">
        <v>158</v>
      </c>
      <c r="DEQ69" s="31" t="s">
        <v>153</v>
      </c>
      <c r="DER69" s="31" t="s">
        <v>97</v>
      </c>
      <c r="DES69" s="31" t="s">
        <v>99</v>
      </c>
      <c r="DET69" s="31" t="s">
        <v>157</v>
      </c>
      <c r="DEU69" s="50">
        <v>11968</v>
      </c>
      <c r="DEV69" s="31" t="s">
        <v>154</v>
      </c>
      <c r="DEW69" s="31">
        <v>89</v>
      </c>
      <c r="DEX69" s="31" t="s">
        <v>158</v>
      </c>
      <c r="DEY69" s="31" t="s">
        <v>153</v>
      </c>
      <c r="DEZ69" s="31" t="s">
        <v>97</v>
      </c>
      <c r="DFA69" s="31" t="s">
        <v>99</v>
      </c>
      <c r="DFB69" s="31" t="s">
        <v>157</v>
      </c>
      <c r="DFC69" s="50">
        <v>11968</v>
      </c>
      <c r="DFD69" s="31" t="s">
        <v>154</v>
      </c>
      <c r="DFE69" s="31">
        <v>89</v>
      </c>
      <c r="DFF69" s="31" t="s">
        <v>158</v>
      </c>
      <c r="DFG69" s="31" t="s">
        <v>153</v>
      </c>
      <c r="DFH69" s="31" t="s">
        <v>97</v>
      </c>
      <c r="DFI69" s="31" t="s">
        <v>99</v>
      </c>
      <c r="DFJ69" s="31" t="s">
        <v>157</v>
      </c>
      <c r="DFK69" s="50">
        <v>11968</v>
      </c>
      <c r="DFL69" s="31" t="s">
        <v>154</v>
      </c>
      <c r="DFM69" s="31">
        <v>89</v>
      </c>
      <c r="DFN69" s="31" t="s">
        <v>158</v>
      </c>
      <c r="DFO69" s="31" t="s">
        <v>153</v>
      </c>
      <c r="DFP69" s="31" t="s">
        <v>97</v>
      </c>
      <c r="DFQ69" s="31" t="s">
        <v>99</v>
      </c>
      <c r="DFR69" s="31" t="s">
        <v>157</v>
      </c>
      <c r="DFS69" s="50">
        <v>11968</v>
      </c>
      <c r="DFT69" s="31" t="s">
        <v>154</v>
      </c>
      <c r="DFU69" s="31">
        <v>89</v>
      </c>
      <c r="DFV69" s="31" t="s">
        <v>158</v>
      </c>
      <c r="DFW69" s="31" t="s">
        <v>153</v>
      </c>
      <c r="DFX69" s="31" t="s">
        <v>97</v>
      </c>
      <c r="DFY69" s="31" t="s">
        <v>99</v>
      </c>
      <c r="DFZ69" s="31" t="s">
        <v>157</v>
      </c>
      <c r="DGA69" s="50">
        <v>11968</v>
      </c>
      <c r="DGB69" s="31" t="s">
        <v>154</v>
      </c>
      <c r="DGC69" s="31">
        <v>89</v>
      </c>
      <c r="DGD69" s="31" t="s">
        <v>158</v>
      </c>
      <c r="DGE69" s="31" t="s">
        <v>153</v>
      </c>
      <c r="DGF69" s="31" t="s">
        <v>97</v>
      </c>
      <c r="DGG69" s="31" t="s">
        <v>99</v>
      </c>
      <c r="DGH69" s="31" t="s">
        <v>157</v>
      </c>
      <c r="DGI69" s="50">
        <v>11968</v>
      </c>
      <c r="DGJ69" s="31" t="s">
        <v>154</v>
      </c>
      <c r="DGK69" s="31">
        <v>89</v>
      </c>
      <c r="DGL69" s="31" t="s">
        <v>158</v>
      </c>
      <c r="DGM69" s="31" t="s">
        <v>153</v>
      </c>
      <c r="DGN69" s="31" t="s">
        <v>97</v>
      </c>
      <c r="DGO69" s="31" t="s">
        <v>99</v>
      </c>
      <c r="DGP69" s="31" t="s">
        <v>157</v>
      </c>
      <c r="DGQ69" s="50">
        <v>11968</v>
      </c>
      <c r="DGR69" s="31" t="s">
        <v>154</v>
      </c>
      <c r="DGS69" s="31">
        <v>89</v>
      </c>
      <c r="DGT69" s="31" t="s">
        <v>158</v>
      </c>
      <c r="DGU69" s="31" t="s">
        <v>153</v>
      </c>
      <c r="DGV69" s="31" t="s">
        <v>97</v>
      </c>
      <c r="DGW69" s="31" t="s">
        <v>99</v>
      </c>
      <c r="DGX69" s="31" t="s">
        <v>157</v>
      </c>
      <c r="DGY69" s="50">
        <v>11968</v>
      </c>
      <c r="DGZ69" s="31" t="s">
        <v>154</v>
      </c>
      <c r="DHA69" s="31">
        <v>89</v>
      </c>
      <c r="DHB69" s="31" t="s">
        <v>158</v>
      </c>
      <c r="DHC69" s="31" t="s">
        <v>153</v>
      </c>
      <c r="DHD69" s="31" t="s">
        <v>97</v>
      </c>
      <c r="DHE69" s="31" t="s">
        <v>99</v>
      </c>
      <c r="DHF69" s="31" t="s">
        <v>157</v>
      </c>
      <c r="DHG69" s="50">
        <v>11968</v>
      </c>
      <c r="DHH69" s="31" t="s">
        <v>154</v>
      </c>
      <c r="DHI69" s="31">
        <v>89</v>
      </c>
      <c r="DHJ69" s="31" t="s">
        <v>158</v>
      </c>
      <c r="DHK69" s="31" t="s">
        <v>153</v>
      </c>
      <c r="DHL69" s="31" t="s">
        <v>97</v>
      </c>
      <c r="DHM69" s="31" t="s">
        <v>99</v>
      </c>
      <c r="DHN69" s="31" t="s">
        <v>157</v>
      </c>
      <c r="DHO69" s="50">
        <v>11968</v>
      </c>
      <c r="DHP69" s="31" t="s">
        <v>154</v>
      </c>
      <c r="DHQ69" s="31">
        <v>89</v>
      </c>
      <c r="DHR69" s="31" t="s">
        <v>158</v>
      </c>
      <c r="DHS69" s="31" t="s">
        <v>153</v>
      </c>
      <c r="DHT69" s="31" t="s">
        <v>97</v>
      </c>
      <c r="DHU69" s="31" t="s">
        <v>99</v>
      </c>
      <c r="DHV69" s="31" t="s">
        <v>157</v>
      </c>
      <c r="DHW69" s="50">
        <v>11968</v>
      </c>
      <c r="DHX69" s="31" t="s">
        <v>154</v>
      </c>
      <c r="DHY69" s="31">
        <v>89</v>
      </c>
      <c r="DHZ69" s="31" t="s">
        <v>158</v>
      </c>
      <c r="DIA69" s="31" t="s">
        <v>153</v>
      </c>
      <c r="DIB69" s="31" t="s">
        <v>97</v>
      </c>
      <c r="DIC69" s="31" t="s">
        <v>99</v>
      </c>
      <c r="DID69" s="31" t="s">
        <v>157</v>
      </c>
      <c r="DIE69" s="50">
        <v>11968</v>
      </c>
      <c r="DIF69" s="31" t="s">
        <v>154</v>
      </c>
      <c r="DIG69" s="31">
        <v>89</v>
      </c>
      <c r="DIH69" s="31" t="s">
        <v>158</v>
      </c>
      <c r="DII69" s="31" t="s">
        <v>153</v>
      </c>
      <c r="DIJ69" s="31" t="s">
        <v>97</v>
      </c>
      <c r="DIK69" s="31" t="s">
        <v>99</v>
      </c>
      <c r="DIL69" s="31" t="s">
        <v>157</v>
      </c>
      <c r="DIM69" s="50">
        <v>11968</v>
      </c>
      <c r="DIN69" s="31" t="s">
        <v>154</v>
      </c>
      <c r="DIO69" s="31">
        <v>89</v>
      </c>
      <c r="DIP69" s="31" t="s">
        <v>158</v>
      </c>
      <c r="DIQ69" s="31" t="s">
        <v>153</v>
      </c>
      <c r="DIR69" s="31" t="s">
        <v>97</v>
      </c>
      <c r="DIS69" s="31" t="s">
        <v>99</v>
      </c>
      <c r="DIT69" s="31" t="s">
        <v>157</v>
      </c>
      <c r="DIU69" s="50">
        <v>11968</v>
      </c>
      <c r="DIV69" s="31" t="s">
        <v>154</v>
      </c>
      <c r="DIW69" s="31">
        <v>89</v>
      </c>
      <c r="DIX69" s="31" t="s">
        <v>158</v>
      </c>
      <c r="DIY69" s="31" t="s">
        <v>153</v>
      </c>
      <c r="DIZ69" s="31" t="s">
        <v>97</v>
      </c>
      <c r="DJA69" s="31" t="s">
        <v>99</v>
      </c>
      <c r="DJB69" s="31" t="s">
        <v>157</v>
      </c>
      <c r="DJC69" s="50">
        <v>11968</v>
      </c>
      <c r="DJD69" s="31" t="s">
        <v>154</v>
      </c>
      <c r="DJE69" s="31">
        <v>89</v>
      </c>
      <c r="DJF69" s="31" t="s">
        <v>158</v>
      </c>
      <c r="DJG69" s="31" t="s">
        <v>153</v>
      </c>
      <c r="DJH69" s="31" t="s">
        <v>97</v>
      </c>
      <c r="DJI69" s="31" t="s">
        <v>99</v>
      </c>
      <c r="DJJ69" s="31" t="s">
        <v>157</v>
      </c>
      <c r="DJK69" s="50">
        <v>11968</v>
      </c>
      <c r="DJL69" s="31" t="s">
        <v>154</v>
      </c>
      <c r="DJM69" s="31">
        <v>89</v>
      </c>
      <c r="DJN69" s="31" t="s">
        <v>158</v>
      </c>
      <c r="DJO69" s="31" t="s">
        <v>153</v>
      </c>
      <c r="DJP69" s="31" t="s">
        <v>97</v>
      </c>
      <c r="DJQ69" s="31" t="s">
        <v>99</v>
      </c>
      <c r="DJR69" s="31" t="s">
        <v>157</v>
      </c>
      <c r="DJS69" s="50">
        <v>11968</v>
      </c>
      <c r="DJT69" s="31" t="s">
        <v>154</v>
      </c>
      <c r="DJU69" s="31">
        <v>89</v>
      </c>
      <c r="DJV69" s="31" t="s">
        <v>158</v>
      </c>
      <c r="DJW69" s="31" t="s">
        <v>153</v>
      </c>
      <c r="DJX69" s="31" t="s">
        <v>97</v>
      </c>
      <c r="DJY69" s="31" t="s">
        <v>99</v>
      </c>
      <c r="DJZ69" s="31" t="s">
        <v>157</v>
      </c>
      <c r="DKA69" s="50">
        <v>11968</v>
      </c>
      <c r="DKB69" s="31" t="s">
        <v>154</v>
      </c>
      <c r="DKC69" s="31">
        <v>89</v>
      </c>
      <c r="DKD69" s="31" t="s">
        <v>158</v>
      </c>
      <c r="DKE69" s="31" t="s">
        <v>153</v>
      </c>
      <c r="DKF69" s="31" t="s">
        <v>97</v>
      </c>
      <c r="DKG69" s="31" t="s">
        <v>99</v>
      </c>
      <c r="DKH69" s="31" t="s">
        <v>157</v>
      </c>
      <c r="DKI69" s="50">
        <v>11968</v>
      </c>
      <c r="DKJ69" s="31" t="s">
        <v>154</v>
      </c>
      <c r="DKK69" s="31">
        <v>89</v>
      </c>
      <c r="DKL69" s="31" t="s">
        <v>158</v>
      </c>
      <c r="DKM69" s="31" t="s">
        <v>153</v>
      </c>
      <c r="DKN69" s="31" t="s">
        <v>97</v>
      </c>
      <c r="DKO69" s="31" t="s">
        <v>99</v>
      </c>
      <c r="DKP69" s="31" t="s">
        <v>157</v>
      </c>
      <c r="DKQ69" s="50">
        <v>11968</v>
      </c>
      <c r="DKR69" s="31" t="s">
        <v>154</v>
      </c>
      <c r="DKS69" s="31">
        <v>89</v>
      </c>
      <c r="DKT69" s="31" t="s">
        <v>158</v>
      </c>
      <c r="DKU69" s="31" t="s">
        <v>153</v>
      </c>
      <c r="DKV69" s="31" t="s">
        <v>97</v>
      </c>
      <c r="DKW69" s="31" t="s">
        <v>99</v>
      </c>
      <c r="DKX69" s="31" t="s">
        <v>157</v>
      </c>
      <c r="DKY69" s="50">
        <v>11968</v>
      </c>
      <c r="DKZ69" s="31" t="s">
        <v>154</v>
      </c>
      <c r="DLA69" s="31">
        <v>89</v>
      </c>
      <c r="DLB69" s="31" t="s">
        <v>158</v>
      </c>
      <c r="DLC69" s="31" t="s">
        <v>153</v>
      </c>
      <c r="DLD69" s="31" t="s">
        <v>97</v>
      </c>
      <c r="DLE69" s="31" t="s">
        <v>99</v>
      </c>
      <c r="DLF69" s="31" t="s">
        <v>157</v>
      </c>
      <c r="DLG69" s="50">
        <v>11968</v>
      </c>
      <c r="DLH69" s="31" t="s">
        <v>154</v>
      </c>
      <c r="DLI69" s="31">
        <v>89</v>
      </c>
      <c r="DLJ69" s="31" t="s">
        <v>158</v>
      </c>
      <c r="DLK69" s="31" t="s">
        <v>153</v>
      </c>
      <c r="DLL69" s="31" t="s">
        <v>97</v>
      </c>
      <c r="DLM69" s="31" t="s">
        <v>99</v>
      </c>
      <c r="DLN69" s="31" t="s">
        <v>157</v>
      </c>
      <c r="DLO69" s="50">
        <v>11968</v>
      </c>
      <c r="DLP69" s="31" t="s">
        <v>154</v>
      </c>
      <c r="DLQ69" s="31">
        <v>89</v>
      </c>
      <c r="DLR69" s="31" t="s">
        <v>158</v>
      </c>
      <c r="DLS69" s="31" t="s">
        <v>153</v>
      </c>
      <c r="DLT69" s="31" t="s">
        <v>97</v>
      </c>
      <c r="DLU69" s="31" t="s">
        <v>99</v>
      </c>
      <c r="DLV69" s="31" t="s">
        <v>157</v>
      </c>
      <c r="DLW69" s="50">
        <v>11968</v>
      </c>
      <c r="DLX69" s="31" t="s">
        <v>154</v>
      </c>
      <c r="DLY69" s="31">
        <v>89</v>
      </c>
      <c r="DLZ69" s="31" t="s">
        <v>158</v>
      </c>
      <c r="DMA69" s="31" t="s">
        <v>153</v>
      </c>
      <c r="DMB69" s="31" t="s">
        <v>97</v>
      </c>
      <c r="DMC69" s="31" t="s">
        <v>99</v>
      </c>
      <c r="DMD69" s="31" t="s">
        <v>157</v>
      </c>
      <c r="DME69" s="50">
        <v>11968</v>
      </c>
      <c r="DMF69" s="31" t="s">
        <v>154</v>
      </c>
      <c r="DMG69" s="31">
        <v>89</v>
      </c>
      <c r="DMH69" s="31" t="s">
        <v>158</v>
      </c>
      <c r="DMI69" s="31" t="s">
        <v>153</v>
      </c>
      <c r="DMJ69" s="31" t="s">
        <v>97</v>
      </c>
      <c r="DMK69" s="31" t="s">
        <v>99</v>
      </c>
      <c r="DML69" s="31" t="s">
        <v>157</v>
      </c>
      <c r="DMM69" s="50">
        <v>11968</v>
      </c>
      <c r="DMN69" s="31" t="s">
        <v>154</v>
      </c>
      <c r="DMO69" s="31">
        <v>89</v>
      </c>
      <c r="DMP69" s="31" t="s">
        <v>158</v>
      </c>
      <c r="DMQ69" s="31" t="s">
        <v>153</v>
      </c>
      <c r="DMR69" s="31" t="s">
        <v>97</v>
      </c>
      <c r="DMS69" s="31" t="s">
        <v>99</v>
      </c>
      <c r="DMT69" s="31" t="s">
        <v>157</v>
      </c>
      <c r="DMU69" s="50">
        <v>11968</v>
      </c>
      <c r="DMV69" s="31" t="s">
        <v>154</v>
      </c>
      <c r="DMW69" s="31">
        <v>89</v>
      </c>
      <c r="DMX69" s="31" t="s">
        <v>158</v>
      </c>
      <c r="DMY69" s="31" t="s">
        <v>153</v>
      </c>
      <c r="DMZ69" s="31" t="s">
        <v>97</v>
      </c>
      <c r="DNA69" s="31" t="s">
        <v>99</v>
      </c>
      <c r="DNB69" s="31" t="s">
        <v>157</v>
      </c>
      <c r="DNC69" s="50">
        <v>11968</v>
      </c>
      <c r="DND69" s="31" t="s">
        <v>154</v>
      </c>
      <c r="DNE69" s="31">
        <v>89</v>
      </c>
      <c r="DNF69" s="31" t="s">
        <v>158</v>
      </c>
      <c r="DNG69" s="31" t="s">
        <v>153</v>
      </c>
      <c r="DNH69" s="31" t="s">
        <v>97</v>
      </c>
      <c r="DNI69" s="31" t="s">
        <v>99</v>
      </c>
      <c r="DNJ69" s="31" t="s">
        <v>157</v>
      </c>
      <c r="DNK69" s="50">
        <v>11968</v>
      </c>
      <c r="DNL69" s="31" t="s">
        <v>154</v>
      </c>
      <c r="DNM69" s="31">
        <v>89</v>
      </c>
      <c r="DNN69" s="31" t="s">
        <v>158</v>
      </c>
      <c r="DNO69" s="31" t="s">
        <v>153</v>
      </c>
      <c r="DNP69" s="31" t="s">
        <v>97</v>
      </c>
      <c r="DNQ69" s="31" t="s">
        <v>99</v>
      </c>
      <c r="DNR69" s="31" t="s">
        <v>157</v>
      </c>
      <c r="DNS69" s="50">
        <v>11968</v>
      </c>
      <c r="DNT69" s="31" t="s">
        <v>154</v>
      </c>
      <c r="DNU69" s="31">
        <v>89</v>
      </c>
      <c r="DNV69" s="31" t="s">
        <v>158</v>
      </c>
      <c r="DNW69" s="31" t="s">
        <v>153</v>
      </c>
      <c r="DNX69" s="31" t="s">
        <v>97</v>
      </c>
      <c r="DNY69" s="31" t="s">
        <v>99</v>
      </c>
      <c r="DNZ69" s="31" t="s">
        <v>157</v>
      </c>
      <c r="DOA69" s="50">
        <v>11968</v>
      </c>
      <c r="DOB69" s="31" t="s">
        <v>154</v>
      </c>
      <c r="DOC69" s="31">
        <v>89</v>
      </c>
      <c r="DOD69" s="31" t="s">
        <v>158</v>
      </c>
      <c r="DOE69" s="31" t="s">
        <v>153</v>
      </c>
      <c r="DOF69" s="31" t="s">
        <v>97</v>
      </c>
      <c r="DOG69" s="31" t="s">
        <v>99</v>
      </c>
      <c r="DOH69" s="31" t="s">
        <v>157</v>
      </c>
      <c r="DOI69" s="50">
        <v>11968</v>
      </c>
      <c r="DOJ69" s="31" t="s">
        <v>154</v>
      </c>
      <c r="DOK69" s="31">
        <v>89</v>
      </c>
      <c r="DOL69" s="31" t="s">
        <v>158</v>
      </c>
      <c r="DOM69" s="31" t="s">
        <v>153</v>
      </c>
      <c r="DON69" s="31" t="s">
        <v>97</v>
      </c>
      <c r="DOO69" s="31" t="s">
        <v>99</v>
      </c>
      <c r="DOP69" s="31" t="s">
        <v>157</v>
      </c>
      <c r="DOQ69" s="50">
        <v>11968</v>
      </c>
      <c r="DOR69" s="31" t="s">
        <v>154</v>
      </c>
      <c r="DOS69" s="31">
        <v>89</v>
      </c>
      <c r="DOT69" s="31" t="s">
        <v>158</v>
      </c>
      <c r="DOU69" s="31" t="s">
        <v>153</v>
      </c>
      <c r="DOV69" s="31" t="s">
        <v>97</v>
      </c>
      <c r="DOW69" s="31" t="s">
        <v>99</v>
      </c>
      <c r="DOX69" s="31" t="s">
        <v>157</v>
      </c>
      <c r="DOY69" s="50">
        <v>11968</v>
      </c>
      <c r="DOZ69" s="31" t="s">
        <v>154</v>
      </c>
      <c r="DPA69" s="31">
        <v>89</v>
      </c>
      <c r="DPB69" s="31" t="s">
        <v>158</v>
      </c>
      <c r="DPC69" s="31" t="s">
        <v>153</v>
      </c>
      <c r="DPD69" s="31" t="s">
        <v>97</v>
      </c>
      <c r="DPE69" s="31" t="s">
        <v>99</v>
      </c>
      <c r="DPF69" s="31" t="s">
        <v>157</v>
      </c>
      <c r="DPG69" s="50">
        <v>11968</v>
      </c>
      <c r="DPH69" s="31" t="s">
        <v>154</v>
      </c>
      <c r="DPI69" s="31">
        <v>89</v>
      </c>
      <c r="DPJ69" s="31" t="s">
        <v>158</v>
      </c>
      <c r="DPK69" s="31" t="s">
        <v>153</v>
      </c>
      <c r="DPL69" s="31" t="s">
        <v>97</v>
      </c>
      <c r="DPM69" s="31" t="s">
        <v>99</v>
      </c>
      <c r="DPN69" s="31" t="s">
        <v>157</v>
      </c>
      <c r="DPO69" s="50">
        <v>11968</v>
      </c>
      <c r="DPP69" s="31" t="s">
        <v>154</v>
      </c>
      <c r="DPQ69" s="31">
        <v>89</v>
      </c>
      <c r="DPR69" s="31" t="s">
        <v>158</v>
      </c>
      <c r="DPS69" s="31" t="s">
        <v>153</v>
      </c>
      <c r="DPT69" s="31" t="s">
        <v>97</v>
      </c>
      <c r="DPU69" s="31" t="s">
        <v>99</v>
      </c>
      <c r="DPV69" s="31" t="s">
        <v>157</v>
      </c>
      <c r="DPW69" s="50">
        <v>11968</v>
      </c>
      <c r="DPX69" s="31" t="s">
        <v>154</v>
      </c>
      <c r="DPY69" s="31">
        <v>89</v>
      </c>
      <c r="DPZ69" s="31" t="s">
        <v>158</v>
      </c>
      <c r="DQA69" s="31" t="s">
        <v>153</v>
      </c>
      <c r="DQB69" s="31" t="s">
        <v>97</v>
      </c>
      <c r="DQC69" s="31" t="s">
        <v>99</v>
      </c>
      <c r="DQD69" s="31" t="s">
        <v>157</v>
      </c>
      <c r="DQE69" s="50">
        <v>11968</v>
      </c>
      <c r="DQF69" s="31" t="s">
        <v>154</v>
      </c>
      <c r="DQG69" s="31">
        <v>89</v>
      </c>
      <c r="DQH69" s="31" t="s">
        <v>158</v>
      </c>
      <c r="DQI69" s="31" t="s">
        <v>153</v>
      </c>
      <c r="DQJ69" s="31" t="s">
        <v>97</v>
      </c>
      <c r="DQK69" s="31" t="s">
        <v>99</v>
      </c>
      <c r="DQL69" s="31" t="s">
        <v>157</v>
      </c>
      <c r="DQM69" s="50">
        <v>11968</v>
      </c>
      <c r="DQN69" s="31" t="s">
        <v>154</v>
      </c>
      <c r="DQO69" s="31">
        <v>89</v>
      </c>
      <c r="DQP69" s="31" t="s">
        <v>158</v>
      </c>
      <c r="DQQ69" s="31" t="s">
        <v>153</v>
      </c>
      <c r="DQR69" s="31" t="s">
        <v>97</v>
      </c>
      <c r="DQS69" s="31" t="s">
        <v>99</v>
      </c>
      <c r="DQT69" s="31" t="s">
        <v>157</v>
      </c>
      <c r="DQU69" s="50">
        <v>11968</v>
      </c>
      <c r="DQV69" s="31" t="s">
        <v>154</v>
      </c>
      <c r="DQW69" s="31">
        <v>89</v>
      </c>
      <c r="DQX69" s="31" t="s">
        <v>158</v>
      </c>
      <c r="DQY69" s="31" t="s">
        <v>153</v>
      </c>
      <c r="DQZ69" s="31" t="s">
        <v>97</v>
      </c>
      <c r="DRA69" s="31" t="s">
        <v>99</v>
      </c>
      <c r="DRB69" s="31" t="s">
        <v>157</v>
      </c>
      <c r="DRC69" s="50">
        <v>11968</v>
      </c>
      <c r="DRD69" s="31" t="s">
        <v>154</v>
      </c>
      <c r="DRE69" s="31">
        <v>89</v>
      </c>
      <c r="DRF69" s="31" t="s">
        <v>158</v>
      </c>
      <c r="DRG69" s="31" t="s">
        <v>153</v>
      </c>
      <c r="DRH69" s="31" t="s">
        <v>97</v>
      </c>
      <c r="DRI69" s="31" t="s">
        <v>99</v>
      </c>
      <c r="DRJ69" s="31" t="s">
        <v>157</v>
      </c>
      <c r="DRK69" s="50">
        <v>11968</v>
      </c>
      <c r="DRL69" s="31" t="s">
        <v>154</v>
      </c>
      <c r="DRM69" s="31">
        <v>89</v>
      </c>
      <c r="DRN69" s="31" t="s">
        <v>158</v>
      </c>
      <c r="DRO69" s="31" t="s">
        <v>153</v>
      </c>
      <c r="DRP69" s="31" t="s">
        <v>97</v>
      </c>
      <c r="DRQ69" s="31" t="s">
        <v>99</v>
      </c>
      <c r="DRR69" s="31" t="s">
        <v>157</v>
      </c>
      <c r="DRS69" s="50">
        <v>11968</v>
      </c>
      <c r="DRT69" s="31" t="s">
        <v>154</v>
      </c>
      <c r="DRU69" s="31">
        <v>89</v>
      </c>
      <c r="DRV69" s="31" t="s">
        <v>158</v>
      </c>
      <c r="DRW69" s="31" t="s">
        <v>153</v>
      </c>
      <c r="DRX69" s="31" t="s">
        <v>97</v>
      </c>
      <c r="DRY69" s="31" t="s">
        <v>99</v>
      </c>
      <c r="DRZ69" s="31" t="s">
        <v>157</v>
      </c>
      <c r="DSA69" s="50">
        <v>11968</v>
      </c>
      <c r="DSB69" s="31" t="s">
        <v>154</v>
      </c>
      <c r="DSC69" s="31">
        <v>89</v>
      </c>
      <c r="DSD69" s="31" t="s">
        <v>158</v>
      </c>
      <c r="DSE69" s="31" t="s">
        <v>153</v>
      </c>
      <c r="DSF69" s="31" t="s">
        <v>97</v>
      </c>
      <c r="DSG69" s="31" t="s">
        <v>99</v>
      </c>
      <c r="DSH69" s="31" t="s">
        <v>157</v>
      </c>
      <c r="DSI69" s="50">
        <v>11968</v>
      </c>
      <c r="DSJ69" s="31" t="s">
        <v>154</v>
      </c>
      <c r="DSK69" s="31">
        <v>89</v>
      </c>
      <c r="DSL69" s="31" t="s">
        <v>158</v>
      </c>
      <c r="DSM69" s="31" t="s">
        <v>153</v>
      </c>
      <c r="DSN69" s="31" t="s">
        <v>97</v>
      </c>
      <c r="DSO69" s="31" t="s">
        <v>99</v>
      </c>
      <c r="DSP69" s="31" t="s">
        <v>157</v>
      </c>
      <c r="DSQ69" s="50">
        <v>11968</v>
      </c>
      <c r="DSR69" s="31" t="s">
        <v>154</v>
      </c>
      <c r="DSS69" s="31">
        <v>89</v>
      </c>
      <c r="DST69" s="31" t="s">
        <v>158</v>
      </c>
      <c r="DSU69" s="31" t="s">
        <v>153</v>
      </c>
      <c r="DSV69" s="31" t="s">
        <v>97</v>
      </c>
      <c r="DSW69" s="31" t="s">
        <v>99</v>
      </c>
      <c r="DSX69" s="31" t="s">
        <v>157</v>
      </c>
      <c r="DSY69" s="50">
        <v>11968</v>
      </c>
      <c r="DSZ69" s="31" t="s">
        <v>154</v>
      </c>
      <c r="DTA69" s="31">
        <v>89</v>
      </c>
      <c r="DTB69" s="31" t="s">
        <v>158</v>
      </c>
      <c r="DTC69" s="31" t="s">
        <v>153</v>
      </c>
      <c r="DTD69" s="31" t="s">
        <v>97</v>
      </c>
      <c r="DTE69" s="31" t="s">
        <v>99</v>
      </c>
      <c r="DTF69" s="31" t="s">
        <v>157</v>
      </c>
      <c r="DTG69" s="50">
        <v>11968</v>
      </c>
      <c r="DTH69" s="31" t="s">
        <v>154</v>
      </c>
      <c r="DTI69" s="31">
        <v>89</v>
      </c>
      <c r="DTJ69" s="31" t="s">
        <v>158</v>
      </c>
      <c r="DTK69" s="31" t="s">
        <v>153</v>
      </c>
      <c r="DTL69" s="31" t="s">
        <v>97</v>
      </c>
      <c r="DTM69" s="31" t="s">
        <v>99</v>
      </c>
      <c r="DTN69" s="31" t="s">
        <v>157</v>
      </c>
      <c r="DTO69" s="50">
        <v>11968</v>
      </c>
      <c r="DTP69" s="31" t="s">
        <v>154</v>
      </c>
      <c r="DTQ69" s="31">
        <v>89</v>
      </c>
      <c r="DTR69" s="31" t="s">
        <v>158</v>
      </c>
      <c r="DTS69" s="31" t="s">
        <v>153</v>
      </c>
      <c r="DTT69" s="31" t="s">
        <v>97</v>
      </c>
      <c r="DTU69" s="31" t="s">
        <v>99</v>
      </c>
      <c r="DTV69" s="31" t="s">
        <v>157</v>
      </c>
      <c r="DTW69" s="50">
        <v>11968</v>
      </c>
      <c r="DTX69" s="31" t="s">
        <v>154</v>
      </c>
      <c r="DTY69" s="31">
        <v>89</v>
      </c>
      <c r="DTZ69" s="31" t="s">
        <v>158</v>
      </c>
      <c r="DUA69" s="31" t="s">
        <v>153</v>
      </c>
      <c r="DUB69" s="31" t="s">
        <v>97</v>
      </c>
      <c r="DUC69" s="31" t="s">
        <v>99</v>
      </c>
      <c r="DUD69" s="31" t="s">
        <v>157</v>
      </c>
      <c r="DUE69" s="50">
        <v>11968</v>
      </c>
      <c r="DUF69" s="31" t="s">
        <v>154</v>
      </c>
      <c r="DUG69" s="31">
        <v>89</v>
      </c>
      <c r="DUH69" s="31" t="s">
        <v>158</v>
      </c>
      <c r="DUI69" s="31" t="s">
        <v>153</v>
      </c>
      <c r="DUJ69" s="31" t="s">
        <v>97</v>
      </c>
      <c r="DUK69" s="31" t="s">
        <v>99</v>
      </c>
      <c r="DUL69" s="31" t="s">
        <v>157</v>
      </c>
      <c r="DUM69" s="50">
        <v>11968</v>
      </c>
      <c r="DUN69" s="31" t="s">
        <v>154</v>
      </c>
      <c r="DUO69" s="31">
        <v>89</v>
      </c>
      <c r="DUP69" s="31" t="s">
        <v>158</v>
      </c>
      <c r="DUQ69" s="31" t="s">
        <v>153</v>
      </c>
      <c r="DUR69" s="31" t="s">
        <v>97</v>
      </c>
      <c r="DUS69" s="31" t="s">
        <v>99</v>
      </c>
      <c r="DUT69" s="31" t="s">
        <v>157</v>
      </c>
      <c r="DUU69" s="50">
        <v>11968</v>
      </c>
      <c r="DUV69" s="31" t="s">
        <v>154</v>
      </c>
      <c r="DUW69" s="31">
        <v>89</v>
      </c>
      <c r="DUX69" s="31" t="s">
        <v>158</v>
      </c>
      <c r="DUY69" s="31" t="s">
        <v>153</v>
      </c>
      <c r="DUZ69" s="31" t="s">
        <v>97</v>
      </c>
      <c r="DVA69" s="31" t="s">
        <v>99</v>
      </c>
      <c r="DVB69" s="31" t="s">
        <v>157</v>
      </c>
      <c r="DVC69" s="50">
        <v>11968</v>
      </c>
      <c r="DVD69" s="31" t="s">
        <v>154</v>
      </c>
      <c r="DVE69" s="31">
        <v>89</v>
      </c>
      <c r="DVF69" s="31" t="s">
        <v>158</v>
      </c>
      <c r="DVG69" s="31" t="s">
        <v>153</v>
      </c>
      <c r="DVH69" s="31" t="s">
        <v>97</v>
      </c>
      <c r="DVI69" s="31" t="s">
        <v>99</v>
      </c>
      <c r="DVJ69" s="31" t="s">
        <v>157</v>
      </c>
      <c r="DVK69" s="50">
        <v>11968</v>
      </c>
      <c r="DVL69" s="31" t="s">
        <v>154</v>
      </c>
      <c r="DVM69" s="31">
        <v>89</v>
      </c>
      <c r="DVN69" s="31" t="s">
        <v>158</v>
      </c>
      <c r="DVO69" s="31" t="s">
        <v>153</v>
      </c>
      <c r="DVP69" s="31" t="s">
        <v>97</v>
      </c>
      <c r="DVQ69" s="31" t="s">
        <v>99</v>
      </c>
      <c r="DVR69" s="31" t="s">
        <v>157</v>
      </c>
      <c r="DVS69" s="50">
        <v>11968</v>
      </c>
      <c r="DVT69" s="31" t="s">
        <v>154</v>
      </c>
      <c r="DVU69" s="31">
        <v>89</v>
      </c>
      <c r="DVV69" s="31" t="s">
        <v>158</v>
      </c>
      <c r="DVW69" s="31" t="s">
        <v>153</v>
      </c>
      <c r="DVX69" s="31" t="s">
        <v>97</v>
      </c>
      <c r="DVY69" s="31" t="s">
        <v>99</v>
      </c>
      <c r="DVZ69" s="31" t="s">
        <v>157</v>
      </c>
      <c r="DWA69" s="50">
        <v>11968</v>
      </c>
      <c r="DWB69" s="31" t="s">
        <v>154</v>
      </c>
      <c r="DWC69" s="31">
        <v>89</v>
      </c>
      <c r="DWD69" s="31" t="s">
        <v>158</v>
      </c>
      <c r="DWE69" s="31" t="s">
        <v>153</v>
      </c>
      <c r="DWF69" s="31" t="s">
        <v>97</v>
      </c>
      <c r="DWG69" s="31" t="s">
        <v>99</v>
      </c>
      <c r="DWH69" s="31" t="s">
        <v>157</v>
      </c>
      <c r="DWI69" s="50">
        <v>11968</v>
      </c>
      <c r="DWJ69" s="31" t="s">
        <v>154</v>
      </c>
      <c r="DWK69" s="31">
        <v>89</v>
      </c>
      <c r="DWL69" s="31" t="s">
        <v>158</v>
      </c>
      <c r="DWM69" s="31" t="s">
        <v>153</v>
      </c>
      <c r="DWN69" s="31" t="s">
        <v>97</v>
      </c>
      <c r="DWO69" s="31" t="s">
        <v>99</v>
      </c>
      <c r="DWP69" s="31" t="s">
        <v>157</v>
      </c>
      <c r="DWQ69" s="50">
        <v>11968</v>
      </c>
      <c r="DWR69" s="31" t="s">
        <v>154</v>
      </c>
      <c r="DWS69" s="31">
        <v>89</v>
      </c>
      <c r="DWT69" s="31" t="s">
        <v>158</v>
      </c>
      <c r="DWU69" s="31" t="s">
        <v>153</v>
      </c>
      <c r="DWV69" s="31" t="s">
        <v>97</v>
      </c>
      <c r="DWW69" s="31" t="s">
        <v>99</v>
      </c>
      <c r="DWX69" s="31" t="s">
        <v>157</v>
      </c>
      <c r="DWY69" s="50">
        <v>11968</v>
      </c>
      <c r="DWZ69" s="31" t="s">
        <v>154</v>
      </c>
      <c r="DXA69" s="31">
        <v>89</v>
      </c>
      <c r="DXB69" s="31" t="s">
        <v>158</v>
      </c>
      <c r="DXC69" s="31" t="s">
        <v>153</v>
      </c>
      <c r="DXD69" s="31" t="s">
        <v>97</v>
      </c>
      <c r="DXE69" s="31" t="s">
        <v>99</v>
      </c>
      <c r="DXF69" s="31" t="s">
        <v>157</v>
      </c>
      <c r="DXG69" s="50">
        <v>11968</v>
      </c>
      <c r="DXH69" s="31" t="s">
        <v>154</v>
      </c>
      <c r="DXI69" s="31">
        <v>89</v>
      </c>
      <c r="DXJ69" s="31" t="s">
        <v>158</v>
      </c>
      <c r="DXK69" s="31" t="s">
        <v>153</v>
      </c>
      <c r="DXL69" s="31" t="s">
        <v>97</v>
      </c>
      <c r="DXM69" s="31" t="s">
        <v>99</v>
      </c>
      <c r="DXN69" s="31" t="s">
        <v>157</v>
      </c>
      <c r="DXO69" s="50">
        <v>11968</v>
      </c>
      <c r="DXP69" s="31" t="s">
        <v>154</v>
      </c>
      <c r="DXQ69" s="31">
        <v>89</v>
      </c>
      <c r="DXR69" s="31" t="s">
        <v>158</v>
      </c>
      <c r="DXS69" s="31" t="s">
        <v>153</v>
      </c>
      <c r="DXT69" s="31" t="s">
        <v>97</v>
      </c>
      <c r="DXU69" s="31" t="s">
        <v>99</v>
      </c>
      <c r="DXV69" s="31" t="s">
        <v>157</v>
      </c>
      <c r="DXW69" s="50">
        <v>11968</v>
      </c>
      <c r="DXX69" s="31" t="s">
        <v>154</v>
      </c>
      <c r="DXY69" s="31">
        <v>89</v>
      </c>
      <c r="DXZ69" s="31" t="s">
        <v>158</v>
      </c>
      <c r="DYA69" s="31" t="s">
        <v>153</v>
      </c>
      <c r="DYB69" s="31" t="s">
        <v>97</v>
      </c>
      <c r="DYC69" s="31" t="s">
        <v>99</v>
      </c>
      <c r="DYD69" s="31" t="s">
        <v>157</v>
      </c>
      <c r="DYE69" s="50">
        <v>11968</v>
      </c>
      <c r="DYF69" s="31" t="s">
        <v>154</v>
      </c>
      <c r="DYG69" s="31">
        <v>89</v>
      </c>
      <c r="DYH69" s="31" t="s">
        <v>158</v>
      </c>
      <c r="DYI69" s="31" t="s">
        <v>153</v>
      </c>
      <c r="DYJ69" s="31" t="s">
        <v>97</v>
      </c>
      <c r="DYK69" s="31" t="s">
        <v>99</v>
      </c>
      <c r="DYL69" s="31" t="s">
        <v>157</v>
      </c>
      <c r="DYM69" s="50">
        <v>11968</v>
      </c>
      <c r="DYN69" s="31" t="s">
        <v>154</v>
      </c>
      <c r="DYO69" s="31">
        <v>89</v>
      </c>
      <c r="DYP69" s="31" t="s">
        <v>158</v>
      </c>
      <c r="DYQ69" s="31" t="s">
        <v>153</v>
      </c>
      <c r="DYR69" s="31" t="s">
        <v>97</v>
      </c>
      <c r="DYS69" s="31" t="s">
        <v>99</v>
      </c>
      <c r="DYT69" s="31" t="s">
        <v>157</v>
      </c>
      <c r="DYU69" s="50">
        <v>11968</v>
      </c>
      <c r="DYV69" s="31" t="s">
        <v>154</v>
      </c>
      <c r="DYW69" s="31">
        <v>89</v>
      </c>
      <c r="DYX69" s="31" t="s">
        <v>158</v>
      </c>
      <c r="DYY69" s="31" t="s">
        <v>153</v>
      </c>
      <c r="DYZ69" s="31" t="s">
        <v>97</v>
      </c>
      <c r="DZA69" s="31" t="s">
        <v>99</v>
      </c>
      <c r="DZB69" s="31" t="s">
        <v>157</v>
      </c>
      <c r="DZC69" s="50">
        <v>11968</v>
      </c>
      <c r="DZD69" s="31" t="s">
        <v>154</v>
      </c>
      <c r="DZE69" s="31">
        <v>89</v>
      </c>
      <c r="DZF69" s="31" t="s">
        <v>158</v>
      </c>
      <c r="DZG69" s="31" t="s">
        <v>153</v>
      </c>
      <c r="DZH69" s="31" t="s">
        <v>97</v>
      </c>
      <c r="DZI69" s="31" t="s">
        <v>99</v>
      </c>
      <c r="DZJ69" s="31" t="s">
        <v>157</v>
      </c>
      <c r="DZK69" s="50">
        <v>11968</v>
      </c>
      <c r="DZL69" s="31" t="s">
        <v>154</v>
      </c>
      <c r="DZM69" s="31">
        <v>89</v>
      </c>
      <c r="DZN69" s="31" t="s">
        <v>158</v>
      </c>
      <c r="DZO69" s="31" t="s">
        <v>153</v>
      </c>
      <c r="DZP69" s="31" t="s">
        <v>97</v>
      </c>
      <c r="DZQ69" s="31" t="s">
        <v>99</v>
      </c>
      <c r="DZR69" s="31" t="s">
        <v>157</v>
      </c>
      <c r="DZS69" s="50">
        <v>11968</v>
      </c>
      <c r="DZT69" s="31" t="s">
        <v>154</v>
      </c>
      <c r="DZU69" s="31">
        <v>89</v>
      </c>
      <c r="DZV69" s="31" t="s">
        <v>158</v>
      </c>
      <c r="DZW69" s="31" t="s">
        <v>153</v>
      </c>
      <c r="DZX69" s="31" t="s">
        <v>97</v>
      </c>
      <c r="DZY69" s="31" t="s">
        <v>99</v>
      </c>
      <c r="DZZ69" s="31" t="s">
        <v>157</v>
      </c>
      <c r="EAA69" s="50">
        <v>11968</v>
      </c>
      <c r="EAB69" s="31" t="s">
        <v>154</v>
      </c>
      <c r="EAC69" s="31">
        <v>89</v>
      </c>
      <c r="EAD69" s="31" t="s">
        <v>158</v>
      </c>
      <c r="EAE69" s="31" t="s">
        <v>153</v>
      </c>
      <c r="EAF69" s="31" t="s">
        <v>97</v>
      </c>
      <c r="EAG69" s="31" t="s">
        <v>99</v>
      </c>
      <c r="EAH69" s="31" t="s">
        <v>157</v>
      </c>
      <c r="EAI69" s="50">
        <v>11968</v>
      </c>
      <c r="EAJ69" s="31" t="s">
        <v>154</v>
      </c>
      <c r="EAK69" s="31">
        <v>89</v>
      </c>
      <c r="EAL69" s="31" t="s">
        <v>158</v>
      </c>
      <c r="EAM69" s="31" t="s">
        <v>153</v>
      </c>
      <c r="EAN69" s="31" t="s">
        <v>97</v>
      </c>
      <c r="EAO69" s="31" t="s">
        <v>99</v>
      </c>
      <c r="EAP69" s="31" t="s">
        <v>157</v>
      </c>
      <c r="EAQ69" s="50">
        <v>11968</v>
      </c>
      <c r="EAR69" s="31" t="s">
        <v>154</v>
      </c>
      <c r="EAS69" s="31">
        <v>89</v>
      </c>
      <c r="EAT69" s="31" t="s">
        <v>158</v>
      </c>
      <c r="EAU69" s="31" t="s">
        <v>153</v>
      </c>
      <c r="EAV69" s="31" t="s">
        <v>97</v>
      </c>
      <c r="EAW69" s="31" t="s">
        <v>99</v>
      </c>
      <c r="EAX69" s="31" t="s">
        <v>157</v>
      </c>
      <c r="EAY69" s="50">
        <v>11968</v>
      </c>
      <c r="EAZ69" s="31" t="s">
        <v>154</v>
      </c>
      <c r="EBA69" s="31">
        <v>89</v>
      </c>
      <c r="EBB69" s="31" t="s">
        <v>158</v>
      </c>
      <c r="EBC69" s="31" t="s">
        <v>153</v>
      </c>
      <c r="EBD69" s="31" t="s">
        <v>97</v>
      </c>
      <c r="EBE69" s="31" t="s">
        <v>99</v>
      </c>
      <c r="EBF69" s="31" t="s">
        <v>157</v>
      </c>
      <c r="EBG69" s="50">
        <v>11968</v>
      </c>
      <c r="EBH69" s="31" t="s">
        <v>154</v>
      </c>
      <c r="EBI69" s="31">
        <v>89</v>
      </c>
      <c r="EBJ69" s="31" t="s">
        <v>158</v>
      </c>
      <c r="EBK69" s="31" t="s">
        <v>153</v>
      </c>
      <c r="EBL69" s="31" t="s">
        <v>97</v>
      </c>
      <c r="EBM69" s="31" t="s">
        <v>99</v>
      </c>
      <c r="EBN69" s="31" t="s">
        <v>157</v>
      </c>
      <c r="EBO69" s="50">
        <v>11968</v>
      </c>
      <c r="EBP69" s="31" t="s">
        <v>154</v>
      </c>
      <c r="EBQ69" s="31">
        <v>89</v>
      </c>
      <c r="EBR69" s="31" t="s">
        <v>158</v>
      </c>
      <c r="EBS69" s="31" t="s">
        <v>153</v>
      </c>
      <c r="EBT69" s="31" t="s">
        <v>97</v>
      </c>
      <c r="EBU69" s="31" t="s">
        <v>99</v>
      </c>
      <c r="EBV69" s="31" t="s">
        <v>157</v>
      </c>
      <c r="EBW69" s="50">
        <v>11968</v>
      </c>
      <c r="EBX69" s="31" t="s">
        <v>154</v>
      </c>
      <c r="EBY69" s="31">
        <v>89</v>
      </c>
      <c r="EBZ69" s="31" t="s">
        <v>158</v>
      </c>
      <c r="ECA69" s="31" t="s">
        <v>153</v>
      </c>
      <c r="ECB69" s="31" t="s">
        <v>97</v>
      </c>
      <c r="ECC69" s="31" t="s">
        <v>99</v>
      </c>
      <c r="ECD69" s="31" t="s">
        <v>157</v>
      </c>
      <c r="ECE69" s="50">
        <v>11968</v>
      </c>
      <c r="ECF69" s="31" t="s">
        <v>154</v>
      </c>
      <c r="ECG69" s="31">
        <v>89</v>
      </c>
      <c r="ECH69" s="31" t="s">
        <v>158</v>
      </c>
      <c r="ECI69" s="31" t="s">
        <v>153</v>
      </c>
      <c r="ECJ69" s="31" t="s">
        <v>97</v>
      </c>
      <c r="ECK69" s="31" t="s">
        <v>99</v>
      </c>
      <c r="ECL69" s="31" t="s">
        <v>157</v>
      </c>
      <c r="ECM69" s="50">
        <v>11968</v>
      </c>
      <c r="ECN69" s="31" t="s">
        <v>154</v>
      </c>
      <c r="ECO69" s="31">
        <v>89</v>
      </c>
      <c r="ECP69" s="31" t="s">
        <v>158</v>
      </c>
      <c r="ECQ69" s="31" t="s">
        <v>153</v>
      </c>
      <c r="ECR69" s="31" t="s">
        <v>97</v>
      </c>
      <c r="ECS69" s="31" t="s">
        <v>99</v>
      </c>
      <c r="ECT69" s="31" t="s">
        <v>157</v>
      </c>
      <c r="ECU69" s="50">
        <v>11968</v>
      </c>
      <c r="ECV69" s="31" t="s">
        <v>154</v>
      </c>
      <c r="ECW69" s="31">
        <v>89</v>
      </c>
      <c r="ECX69" s="31" t="s">
        <v>158</v>
      </c>
      <c r="ECY69" s="31" t="s">
        <v>153</v>
      </c>
      <c r="ECZ69" s="31" t="s">
        <v>97</v>
      </c>
      <c r="EDA69" s="31" t="s">
        <v>99</v>
      </c>
      <c r="EDB69" s="31" t="s">
        <v>157</v>
      </c>
      <c r="EDC69" s="50">
        <v>11968</v>
      </c>
      <c r="EDD69" s="31" t="s">
        <v>154</v>
      </c>
      <c r="EDE69" s="31">
        <v>89</v>
      </c>
      <c r="EDF69" s="31" t="s">
        <v>158</v>
      </c>
      <c r="EDG69" s="31" t="s">
        <v>153</v>
      </c>
      <c r="EDH69" s="31" t="s">
        <v>97</v>
      </c>
      <c r="EDI69" s="31" t="s">
        <v>99</v>
      </c>
      <c r="EDJ69" s="31" t="s">
        <v>157</v>
      </c>
      <c r="EDK69" s="50">
        <v>11968</v>
      </c>
      <c r="EDL69" s="31" t="s">
        <v>154</v>
      </c>
      <c r="EDM69" s="31">
        <v>89</v>
      </c>
      <c r="EDN69" s="31" t="s">
        <v>158</v>
      </c>
      <c r="EDO69" s="31" t="s">
        <v>153</v>
      </c>
      <c r="EDP69" s="31" t="s">
        <v>97</v>
      </c>
      <c r="EDQ69" s="31" t="s">
        <v>99</v>
      </c>
      <c r="EDR69" s="31" t="s">
        <v>157</v>
      </c>
      <c r="EDS69" s="50">
        <v>11968</v>
      </c>
      <c r="EDT69" s="31" t="s">
        <v>154</v>
      </c>
      <c r="EDU69" s="31">
        <v>89</v>
      </c>
      <c r="EDV69" s="31" t="s">
        <v>158</v>
      </c>
      <c r="EDW69" s="31" t="s">
        <v>153</v>
      </c>
      <c r="EDX69" s="31" t="s">
        <v>97</v>
      </c>
      <c r="EDY69" s="31" t="s">
        <v>99</v>
      </c>
      <c r="EDZ69" s="31" t="s">
        <v>157</v>
      </c>
      <c r="EEA69" s="50">
        <v>11968</v>
      </c>
      <c r="EEB69" s="31" t="s">
        <v>154</v>
      </c>
      <c r="EEC69" s="31">
        <v>89</v>
      </c>
      <c r="EED69" s="31" t="s">
        <v>158</v>
      </c>
      <c r="EEE69" s="31" t="s">
        <v>153</v>
      </c>
      <c r="EEF69" s="31" t="s">
        <v>97</v>
      </c>
      <c r="EEG69" s="31" t="s">
        <v>99</v>
      </c>
      <c r="EEH69" s="31" t="s">
        <v>157</v>
      </c>
      <c r="EEI69" s="50">
        <v>11968</v>
      </c>
      <c r="EEJ69" s="31" t="s">
        <v>154</v>
      </c>
      <c r="EEK69" s="31">
        <v>89</v>
      </c>
      <c r="EEL69" s="31" t="s">
        <v>158</v>
      </c>
      <c r="EEM69" s="31" t="s">
        <v>153</v>
      </c>
      <c r="EEN69" s="31" t="s">
        <v>97</v>
      </c>
      <c r="EEO69" s="31" t="s">
        <v>99</v>
      </c>
      <c r="EEP69" s="31" t="s">
        <v>157</v>
      </c>
      <c r="EEQ69" s="50">
        <v>11968</v>
      </c>
      <c r="EER69" s="31" t="s">
        <v>154</v>
      </c>
      <c r="EES69" s="31">
        <v>89</v>
      </c>
      <c r="EET69" s="31" t="s">
        <v>158</v>
      </c>
      <c r="EEU69" s="31" t="s">
        <v>153</v>
      </c>
      <c r="EEV69" s="31" t="s">
        <v>97</v>
      </c>
      <c r="EEW69" s="31" t="s">
        <v>99</v>
      </c>
      <c r="EEX69" s="31" t="s">
        <v>157</v>
      </c>
      <c r="EEY69" s="50">
        <v>11968</v>
      </c>
      <c r="EEZ69" s="31" t="s">
        <v>154</v>
      </c>
      <c r="EFA69" s="31">
        <v>89</v>
      </c>
      <c r="EFB69" s="31" t="s">
        <v>158</v>
      </c>
      <c r="EFC69" s="31" t="s">
        <v>153</v>
      </c>
      <c r="EFD69" s="31" t="s">
        <v>97</v>
      </c>
      <c r="EFE69" s="31" t="s">
        <v>99</v>
      </c>
      <c r="EFF69" s="31" t="s">
        <v>157</v>
      </c>
      <c r="EFG69" s="50">
        <v>11968</v>
      </c>
      <c r="EFH69" s="31" t="s">
        <v>154</v>
      </c>
      <c r="EFI69" s="31">
        <v>89</v>
      </c>
      <c r="EFJ69" s="31" t="s">
        <v>158</v>
      </c>
      <c r="EFK69" s="31" t="s">
        <v>153</v>
      </c>
      <c r="EFL69" s="31" t="s">
        <v>97</v>
      </c>
      <c r="EFM69" s="31" t="s">
        <v>99</v>
      </c>
      <c r="EFN69" s="31" t="s">
        <v>157</v>
      </c>
      <c r="EFO69" s="50">
        <v>11968</v>
      </c>
      <c r="EFP69" s="31" t="s">
        <v>154</v>
      </c>
      <c r="EFQ69" s="31">
        <v>89</v>
      </c>
      <c r="EFR69" s="31" t="s">
        <v>158</v>
      </c>
      <c r="EFS69" s="31" t="s">
        <v>153</v>
      </c>
      <c r="EFT69" s="31" t="s">
        <v>97</v>
      </c>
      <c r="EFU69" s="31" t="s">
        <v>99</v>
      </c>
      <c r="EFV69" s="31" t="s">
        <v>157</v>
      </c>
      <c r="EFW69" s="50">
        <v>11968</v>
      </c>
      <c r="EFX69" s="31" t="s">
        <v>154</v>
      </c>
      <c r="EFY69" s="31">
        <v>89</v>
      </c>
      <c r="EFZ69" s="31" t="s">
        <v>158</v>
      </c>
      <c r="EGA69" s="31" t="s">
        <v>153</v>
      </c>
      <c r="EGB69" s="31" t="s">
        <v>97</v>
      </c>
      <c r="EGC69" s="31" t="s">
        <v>99</v>
      </c>
      <c r="EGD69" s="31" t="s">
        <v>157</v>
      </c>
      <c r="EGE69" s="50">
        <v>11968</v>
      </c>
      <c r="EGF69" s="31" t="s">
        <v>154</v>
      </c>
      <c r="EGG69" s="31">
        <v>89</v>
      </c>
      <c r="EGH69" s="31" t="s">
        <v>158</v>
      </c>
      <c r="EGI69" s="31" t="s">
        <v>153</v>
      </c>
      <c r="EGJ69" s="31" t="s">
        <v>97</v>
      </c>
      <c r="EGK69" s="31" t="s">
        <v>99</v>
      </c>
      <c r="EGL69" s="31" t="s">
        <v>157</v>
      </c>
      <c r="EGM69" s="50">
        <v>11968</v>
      </c>
      <c r="EGN69" s="31" t="s">
        <v>154</v>
      </c>
      <c r="EGO69" s="31">
        <v>89</v>
      </c>
      <c r="EGP69" s="31" t="s">
        <v>158</v>
      </c>
      <c r="EGQ69" s="31" t="s">
        <v>153</v>
      </c>
      <c r="EGR69" s="31" t="s">
        <v>97</v>
      </c>
      <c r="EGS69" s="31" t="s">
        <v>99</v>
      </c>
      <c r="EGT69" s="31" t="s">
        <v>157</v>
      </c>
      <c r="EGU69" s="50">
        <v>11968</v>
      </c>
      <c r="EGV69" s="31" t="s">
        <v>154</v>
      </c>
      <c r="EGW69" s="31">
        <v>89</v>
      </c>
      <c r="EGX69" s="31" t="s">
        <v>158</v>
      </c>
      <c r="EGY69" s="31" t="s">
        <v>153</v>
      </c>
      <c r="EGZ69" s="31" t="s">
        <v>97</v>
      </c>
      <c r="EHA69" s="31" t="s">
        <v>99</v>
      </c>
      <c r="EHB69" s="31" t="s">
        <v>157</v>
      </c>
      <c r="EHC69" s="50">
        <v>11968</v>
      </c>
      <c r="EHD69" s="31" t="s">
        <v>154</v>
      </c>
      <c r="EHE69" s="31">
        <v>89</v>
      </c>
      <c r="EHF69" s="31" t="s">
        <v>158</v>
      </c>
      <c r="EHG69" s="31" t="s">
        <v>153</v>
      </c>
      <c r="EHH69" s="31" t="s">
        <v>97</v>
      </c>
      <c r="EHI69" s="31" t="s">
        <v>99</v>
      </c>
      <c r="EHJ69" s="31" t="s">
        <v>157</v>
      </c>
      <c r="EHK69" s="50">
        <v>11968</v>
      </c>
      <c r="EHL69" s="31" t="s">
        <v>154</v>
      </c>
      <c r="EHM69" s="31">
        <v>89</v>
      </c>
      <c r="EHN69" s="31" t="s">
        <v>158</v>
      </c>
      <c r="EHO69" s="31" t="s">
        <v>153</v>
      </c>
      <c r="EHP69" s="31" t="s">
        <v>97</v>
      </c>
      <c r="EHQ69" s="31" t="s">
        <v>99</v>
      </c>
      <c r="EHR69" s="31" t="s">
        <v>157</v>
      </c>
      <c r="EHS69" s="50">
        <v>11968</v>
      </c>
      <c r="EHT69" s="31" t="s">
        <v>154</v>
      </c>
      <c r="EHU69" s="31">
        <v>89</v>
      </c>
      <c r="EHV69" s="31" t="s">
        <v>158</v>
      </c>
      <c r="EHW69" s="31" t="s">
        <v>153</v>
      </c>
      <c r="EHX69" s="31" t="s">
        <v>97</v>
      </c>
      <c r="EHY69" s="31" t="s">
        <v>99</v>
      </c>
      <c r="EHZ69" s="31" t="s">
        <v>157</v>
      </c>
      <c r="EIA69" s="50">
        <v>11968</v>
      </c>
      <c r="EIB69" s="31" t="s">
        <v>154</v>
      </c>
      <c r="EIC69" s="31">
        <v>89</v>
      </c>
      <c r="EID69" s="31" t="s">
        <v>158</v>
      </c>
      <c r="EIE69" s="31" t="s">
        <v>153</v>
      </c>
      <c r="EIF69" s="31" t="s">
        <v>97</v>
      </c>
      <c r="EIG69" s="31" t="s">
        <v>99</v>
      </c>
      <c r="EIH69" s="31" t="s">
        <v>157</v>
      </c>
      <c r="EII69" s="50">
        <v>11968</v>
      </c>
      <c r="EIJ69" s="31" t="s">
        <v>154</v>
      </c>
      <c r="EIK69" s="31">
        <v>89</v>
      </c>
      <c r="EIL69" s="31" t="s">
        <v>158</v>
      </c>
      <c r="EIM69" s="31" t="s">
        <v>153</v>
      </c>
      <c r="EIN69" s="31" t="s">
        <v>97</v>
      </c>
      <c r="EIO69" s="31" t="s">
        <v>99</v>
      </c>
      <c r="EIP69" s="31" t="s">
        <v>157</v>
      </c>
      <c r="EIQ69" s="50">
        <v>11968</v>
      </c>
      <c r="EIR69" s="31" t="s">
        <v>154</v>
      </c>
      <c r="EIS69" s="31">
        <v>89</v>
      </c>
      <c r="EIT69" s="31" t="s">
        <v>158</v>
      </c>
      <c r="EIU69" s="31" t="s">
        <v>153</v>
      </c>
      <c r="EIV69" s="31" t="s">
        <v>97</v>
      </c>
      <c r="EIW69" s="31" t="s">
        <v>99</v>
      </c>
      <c r="EIX69" s="31" t="s">
        <v>157</v>
      </c>
      <c r="EIY69" s="50">
        <v>11968</v>
      </c>
      <c r="EIZ69" s="31" t="s">
        <v>154</v>
      </c>
      <c r="EJA69" s="31">
        <v>89</v>
      </c>
      <c r="EJB69" s="31" t="s">
        <v>158</v>
      </c>
      <c r="EJC69" s="31" t="s">
        <v>153</v>
      </c>
      <c r="EJD69" s="31" t="s">
        <v>97</v>
      </c>
      <c r="EJE69" s="31" t="s">
        <v>99</v>
      </c>
      <c r="EJF69" s="31" t="s">
        <v>157</v>
      </c>
      <c r="EJG69" s="50">
        <v>11968</v>
      </c>
      <c r="EJH69" s="31" t="s">
        <v>154</v>
      </c>
      <c r="EJI69" s="31">
        <v>89</v>
      </c>
      <c r="EJJ69" s="31" t="s">
        <v>158</v>
      </c>
      <c r="EJK69" s="31" t="s">
        <v>153</v>
      </c>
      <c r="EJL69" s="31" t="s">
        <v>97</v>
      </c>
      <c r="EJM69" s="31" t="s">
        <v>99</v>
      </c>
      <c r="EJN69" s="31" t="s">
        <v>157</v>
      </c>
      <c r="EJO69" s="50">
        <v>11968</v>
      </c>
      <c r="EJP69" s="31" t="s">
        <v>154</v>
      </c>
      <c r="EJQ69" s="31">
        <v>89</v>
      </c>
      <c r="EJR69" s="31" t="s">
        <v>158</v>
      </c>
      <c r="EJS69" s="31" t="s">
        <v>153</v>
      </c>
      <c r="EJT69" s="31" t="s">
        <v>97</v>
      </c>
      <c r="EJU69" s="31" t="s">
        <v>99</v>
      </c>
      <c r="EJV69" s="31" t="s">
        <v>157</v>
      </c>
      <c r="EJW69" s="50">
        <v>11968</v>
      </c>
      <c r="EJX69" s="31" t="s">
        <v>154</v>
      </c>
      <c r="EJY69" s="31">
        <v>89</v>
      </c>
      <c r="EJZ69" s="31" t="s">
        <v>158</v>
      </c>
      <c r="EKA69" s="31" t="s">
        <v>153</v>
      </c>
      <c r="EKB69" s="31" t="s">
        <v>97</v>
      </c>
      <c r="EKC69" s="31" t="s">
        <v>99</v>
      </c>
      <c r="EKD69" s="31" t="s">
        <v>157</v>
      </c>
      <c r="EKE69" s="50">
        <v>11968</v>
      </c>
      <c r="EKF69" s="31" t="s">
        <v>154</v>
      </c>
      <c r="EKG69" s="31">
        <v>89</v>
      </c>
      <c r="EKH69" s="31" t="s">
        <v>158</v>
      </c>
      <c r="EKI69" s="31" t="s">
        <v>153</v>
      </c>
      <c r="EKJ69" s="31" t="s">
        <v>97</v>
      </c>
      <c r="EKK69" s="31" t="s">
        <v>99</v>
      </c>
      <c r="EKL69" s="31" t="s">
        <v>157</v>
      </c>
      <c r="EKM69" s="50">
        <v>11968</v>
      </c>
      <c r="EKN69" s="31" t="s">
        <v>154</v>
      </c>
      <c r="EKO69" s="31">
        <v>89</v>
      </c>
      <c r="EKP69" s="31" t="s">
        <v>158</v>
      </c>
      <c r="EKQ69" s="31" t="s">
        <v>153</v>
      </c>
      <c r="EKR69" s="31" t="s">
        <v>97</v>
      </c>
      <c r="EKS69" s="31" t="s">
        <v>99</v>
      </c>
      <c r="EKT69" s="31" t="s">
        <v>157</v>
      </c>
      <c r="EKU69" s="50">
        <v>11968</v>
      </c>
      <c r="EKV69" s="31" t="s">
        <v>154</v>
      </c>
      <c r="EKW69" s="31">
        <v>89</v>
      </c>
      <c r="EKX69" s="31" t="s">
        <v>158</v>
      </c>
      <c r="EKY69" s="31" t="s">
        <v>153</v>
      </c>
      <c r="EKZ69" s="31" t="s">
        <v>97</v>
      </c>
      <c r="ELA69" s="31" t="s">
        <v>99</v>
      </c>
      <c r="ELB69" s="31" t="s">
        <v>157</v>
      </c>
      <c r="ELC69" s="50">
        <v>11968</v>
      </c>
      <c r="ELD69" s="31" t="s">
        <v>154</v>
      </c>
      <c r="ELE69" s="31">
        <v>89</v>
      </c>
      <c r="ELF69" s="31" t="s">
        <v>158</v>
      </c>
      <c r="ELG69" s="31" t="s">
        <v>153</v>
      </c>
      <c r="ELH69" s="31" t="s">
        <v>97</v>
      </c>
      <c r="ELI69" s="31" t="s">
        <v>99</v>
      </c>
      <c r="ELJ69" s="31" t="s">
        <v>157</v>
      </c>
      <c r="ELK69" s="50">
        <v>11968</v>
      </c>
      <c r="ELL69" s="31" t="s">
        <v>154</v>
      </c>
      <c r="ELM69" s="31">
        <v>89</v>
      </c>
      <c r="ELN69" s="31" t="s">
        <v>158</v>
      </c>
      <c r="ELO69" s="31" t="s">
        <v>153</v>
      </c>
      <c r="ELP69" s="31" t="s">
        <v>97</v>
      </c>
      <c r="ELQ69" s="31" t="s">
        <v>99</v>
      </c>
      <c r="ELR69" s="31" t="s">
        <v>157</v>
      </c>
      <c r="ELS69" s="50">
        <v>11968</v>
      </c>
      <c r="ELT69" s="31" t="s">
        <v>154</v>
      </c>
      <c r="ELU69" s="31">
        <v>89</v>
      </c>
      <c r="ELV69" s="31" t="s">
        <v>158</v>
      </c>
      <c r="ELW69" s="31" t="s">
        <v>153</v>
      </c>
      <c r="ELX69" s="31" t="s">
        <v>97</v>
      </c>
      <c r="ELY69" s="31" t="s">
        <v>99</v>
      </c>
      <c r="ELZ69" s="31" t="s">
        <v>157</v>
      </c>
      <c r="EMA69" s="50">
        <v>11968</v>
      </c>
      <c r="EMB69" s="31" t="s">
        <v>154</v>
      </c>
      <c r="EMC69" s="31">
        <v>89</v>
      </c>
      <c r="EMD69" s="31" t="s">
        <v>158</v>
      </c>
      <c r="EME69" s="31" t="s">
        <v>153</v>
      </c>
      <c r="EMF69" s="31" t="s">
        <v>97</v>
      </c>
      <c r="EMG69" s="31" t="s">
        <v>99</v>
      </c>
      <c r="EMH69" s="31" t="s">
        <v>157</v>
      </c>
      <c r="EMI69" s="50">
        <v>11968</v>
      </c>
      <c r="EMJ69" s="31" t="s">
        <v>154</v>
      </c>
      <c r="EMK69" s="31">
        <v>89</v>
      </c>
      <c r="EML69" s="31" t="s">
        <v>158</v>
      </c>
      <c r="EMM69" s="31" t="s">
        <v>153</v>
      </c>
      <c r="EMN69" s="31" t="s">
        <v>97</v>
      </c>
      <c r="EMO69" s="31" t="s">
        <v>99</v>
      </c>
      <c r="EMP69" s="31" t="s">
        <v>157</v>
      </c>
      <c r="EMQ69" s="50">
        <v>11968</v>
      </c>
      <c r="EMR69" s="31" t="s">
        <v>154</v>
      </c>
      <c r="EMS69" s="31">
        <v>89</v>
      </c>
      <c r="EMT69" s="31" t="s">
        <v>158</v>
      </c>
      <c r="EMU69" s="31" t="s">
        <v>153</v>
      </c>
      <c r="EMV69" s="31" t="s">
        <v>97</v>
      </c>
      <c r="EMW69" s="31" t="s">
        <v>99</v>
      </c>
      <c r="EMX69" s="31" t="s">
        <v>157</v>
      </c>
      <c r="EMY69" s="50">
        <v>11968</v>
      </c>
      <c r="EMZ69" s="31" t="s">
        <v>154</v>
      </c>
      <c r="ENA69" s="31">
        <v>89</v>
      </c>
      <c r="ENB69" s="31" t="s">
        <v>158</v>
      </c>
      <c r="ENC69" s="31" t="s">
        <v>153</v>
      </c>
      <c r="END69" s="31" t="s">
        <v>97</v>
      </c>
      <c r="ENE69" s="31" t="s">
        <v>99</v>
      </c>
      <c r="ENF69" s="31" t="s">
        <v>157</v>
      </c>
      <c r="ENG69" s="50">
        <v>11968</v>
      </c>
      <c r="ENH69" s="31" t="s">
        <v>154</v>
      </c>
      <c r="ENI69" s="31">
        <v>89</v>
      </c>
      <c r="ENJ69" s="31" t="s">
        <v>158</v>
      </c>
      <c r="ENK69" s="31" t="s">
        <v>153</v>
      </c>
      <c r="ENL69" s="31" t="s">
        <v>97</v>
      </c>
      <c r="ENM69" s="31" t="s">
        <v>99</v>
      </c>
      <c r="ENN69" s="31" t="s">
        <v>157</v>
      </c>
      <c r="ENO69" s="50">
        <v>11968</v>
      </c>
      <c r="ENP69" s="31" t="s">
        <v>154</v>
      </c>
      <c r="ENQ69" s="31">
        <v>89</v>
      </c>
      <c r="ENR69" s="31" t="s">
        <v>158</v>
      </c>
      <c r="ENS69" s="31" t="s">
        <v>153</v>
      </c>
      <c r="ENT69" s="31" t="s">
        <v>97</v>
      </c>
      <c r="ENU69" s="31" t="s">
        <v>99</v>
      </c>
      <c r="ENV69" s="31" t="s">
        <v>157</v>
      </c>
      <c r="ENW69" s="50">
        <v>11968</v>
      </c>
      <c r="ENX69" s="31" t="s">
        <v>154</v>
      </c>
      <c r="ENY69" s="31">
        <v>89</v>
      </c>
      <c r="ENZ69" s="31" t="s">
        <v>158</v>
      </c>
      <c r="EOA69" s="31" t="s">
        <v>153</v>
      </c>
      <c r="EOB69" s="31" t="s">
        <v>97</v>
      </c>
      <c r="EOC69" s="31" t="s">
        <v>99</v>
      </c>
      <c r="EOD69" s="31" t="s">
        <v>157</v>
      </c>
      <c r="EOE69" s="50">
        <v>11968</v>
      </c>
      <c r="EOF69" s="31" t="s">
        <v>154</v>
      </c>
      <c r="EOG69" s="31">
        <v>89</v>
      </c>
      <c r="EOH69" s="31" t="s">
        <v>158</v>
      </c>
      <c r="EOI69" s="31" t="s">
        <v>153</v>
      </c>
      <c r="EOJ69" s="31" t="s">
        <v>97</v>
      </c>
      <c r="EOK69" s="31" t="s">
        <v>99</v>
      </c>
      <c r="EOL69" s="31" t="s">
        <v>157</v>
      </c>
      <c r="EOM69" s="50">
        <v>11968</v>
      </c>
      <c r="EON69" s="31" t="s">
        <v>154</v>
      </c>
      <c r="EOO69" s="31">
        <v>89</v>
      </c>
      <c r="EOP69" s="31" t="s">
        <v>158</v>
      </c>
      <c r="EOQ69" s="31" t="s">
        <v>153</v>
      </c>
      <c r="EOR69" s="31" t="s">
        <v>97</v>
      </c>
      <c r="EOS69" s="31" t="s">
        <v>99</v>
      </c>
      <c r="EOT69" s="31" t="s">
        <v>157</v>
      </c>
      <c r="EOU69" s="50">
        <v>11968</v>
      </c>
      <c r="EOV69" s="31" t="s">
        <v>154</v>
      </c>
      <c r="EOW69" s="31">
        <v>89</v>
      </c>
      <c r="EOX69" s="31" t="s">
        <v>158</v>
      </c>
      <c r="EOY69" s="31" t="s">
        <v>153</v>
      </c>
      <c r="EOZ69" s="31" t="s">
        <v>97</v>
      </c>
      <c r="EPA69" s="31" t="s">
        <v>99</v>
      </c>
      <c r="EPB69" s="31" t="s">
        <v>157</v>
      </c>
      <c r="EPC69" s="50">
        <v>11968</v>
      </c>
      <c r="EPD69" s="31" t="s">
        <v>154</v>
      </c>
      <c r="EPE69" s="31">
        <v>89</v>
      </c>
      <c r="EPF69" s="31" t="s">
        <v>158</v>
      </c>
      <c r="EPG69" s="31" t="s">
        <v>153</v>
      </c>
      <c r="EPH69" s="31" t="s">
        <v>97</v>
      </c>
      <c r="EPI69" s="31" t="s">
        <v>99</v>
      </c>
      <c r="EPJ69" s="31" t="s">
        <v>157</v>
      </c>
      <c r="EPK69" s="50">
        <v>11968</v>
      </c>
      <c r="EPL69" s="31" t="s">
        <v>154</v>
      </c>
      <c r="EPM69" s="31">
        <v>89</v>
      </c>
      <c r="EPN69" s="31" t="s">
        <v>158</v>
      </c>
      <c r="EPO69" s="31" t="s">
        <v>153</v>
      </c>
      <c r="EPP69" s="31" t="s">
        <v>97</v>
      </c>
      <c r="EPQ69" s="31" t="s">
        <v>99</v>
      </c>
      <c r="EPR69" s="31" t="s">
        <v>157</v>
      </c>
      <c r="EPS69" s="50">
        <v>11968</v>
      </c>
      <c r="EPT69" s="31" t="s">
        <v>154</v>
      </c>
      <c r="EPU69" s="31">
        <v>89</v>
      </c>
      <c r="EPV69" s="31" t="s">
        <v>158</v>
      </c>
      <c r="EPW69" s="31" t="s">
        <v>153</v>
      </c>
      <c r="EPX69" s="31" t="s">
        <v>97</v>
      </c>
      <c r="EPY69" s="31" t="s">
        <v>99</v>
      </c>
      <c r="EPZ69" s="31" t="s">
        <v>157</v>
      </c>
      <c r="EQA69" s="50">
        <v>11968</v>
      </c>
      <c r="EQB69" s="31" t="s">
        <v>154</v>
      </c>
      <c r="EQC69" s="31">
        <v>89</v>
      </c>
      <c r="EQD69" s="31" t="s">
        <v>158</v>
      </c>
      <c r="EQE69" s="31" t="s">
        <v>153</v>
      </c>
      <c r="EQF69" s="31" t="s">
        <v>97</v>
      </c>
      <c r="EQG69" s="31" t="s">
        <v>99</v>
      </c>
      <c r="EQH69" s="31" t="s">
        <v>157</v>
      </c>
      <c r="EQI69" s="50">
        <v>11968</v>
      </c>
      <c r="EQJ69" s="31" t="s">
        <v>154</v>
      </c>
      <c r="EQK69" s="31">
        <v>89</v>
      </c>
      <c r="EQL69" s="31" t="s">
        <v>158</v>
      </c>
      <c r="EQM69" s="31" t="s">
        <v>153</v>
      </c>
      <c r="EQN69" s="31" t="s">
        <v>97</v>
      </c>
      <c r="EQO69" s="31" t="s">
        <v>99</v>
      </c>
      <c r="EQP69" s="31" t="s">
        <v>157</v>
      </c>
      <c r="EQQ69" s="50">
        <v>11968</v>
      </c>
      <c r="EQR69" s="31" t="s">
        <v>154</v>
      </c>
      <c r="EQS69" s="31">
        <v>89</v>
      </c>
      <c r="EQT69" s="31" t="s">
        <v>158</v>
      </c>
      <c r="EQU69" s="31" t="s">
        <v>153</v>
      </c>
      <c r="EQV69" s="31" t="s">
        <v>97</v>
      </c>
      <c r="EQW69" s="31" t="s">
        <v>99</v>
      </c>
      <c r="EQX69" s="31" t="s">
        <v>157</v>
      </c>
      <c r="EQY69" s="50">
        <v>11968</v>
      </c>
      <c r="EQZ69" s="31" t="s">
        <v>154</v>
      </c>
      <c r="ERA69" s="31">
        <v>89</v>
      </c>
      <c r="ERB69" s="31" t="s">
        <v>158</v>
      </c>
      <c r="ERC69" s="31" t="s">
        <v>153</v>
      </c>
      <c r="ERD69" s="31" t="s">
        <v>97</v>
      </c>
      <c r="ERE69" s="31" t="s">
        <v>99</v>
      </c>
      <c r="ERF69" s="31" t="s">
        <v>157</v>
      </c>
      <c r="ERG69" s="50">
        <v>11968</v>
      </c>
      <c r="ERH69" s="31" t="s">
        <v>154</v>
      </c>
      <c r="ERI69" s="31">
        <v>89</v>
      </c>
      <c r="ERJ69" s="31" t="s">
        <v>158</v>
      </c>
      <c r="ERK69" s="31" t="s">
        <v>153</v>
      </c>
      <c r="ERL69" s="31" t="s">
        <v>97</v>
      </c>
      <c r="ERM69" s="31" t="s">
        <v>99</v>
      </c>
      <c r="ERN69" s="31" t="s">
        <v>157</v>
      </c>
      <c r="ERO69" s="50">
        <v>11968</v>
      </c>
      <c r="ERP69" s="31" t="s">
        <v>154</v>
      </c>
      <c r="ERQ69" s="31">
        <v>89</v>
      </c>
      <c r="ERR69" s="31" t="s">
        <v>158</v>
      </c>
      <c r="ERS69" s="31" t="s">
        <v>153</v>
      </c>
      <c r="ERT69" s="31" t="s">
        <v>97</v>
      </c>
      <c r="ERU69" s="31" t="s">
        <v>99</v>
      </c>
      <c r="ERV69" s="31" t="s">
        <v>157</v>
      </c>
      <c r="ERW69" s="50">
        <v>11968</v>
      </c>
      <c r="ERX69" s="31" t="s">
        <v>154</v>
      </c>
      <c r="ERY69" s="31">
        <v>89</v>
      </c>
      <c r="ERZ69" s="31" t="s">
        <v>158</v>
      </c>
      <c r="ESA69" s="31" t="s">
        <v>153</v>
      </c>
      <c r="ESB69" s="31" t="s">
        <v>97</v>
      </c>
      <c r="ESC69" s="31" t="s">
        <v>99</v>
      </c>
      <c r="ESD69" s="31" t="s">
        <v>157</v>
      </c>
      <c r="ESE69" s="50">
        <v>11968</v>
      </c>
      <c r="ESF69" s="31" t="s">
        <v>154</v>
      </c>
      <c r="ESG69" s="31">
        <v>89</v>
      </c>
      <c r="ESH69" s="31" t="s">
        <v>158</v>
      </c>
      <c r="ESI69" s="31" t="s">
        <v>153</v>
      </c>
      <c r="ESJ69" s="31" t="s">
        <v>97</v>
      </c>
      <c r="ESK69" s="31" t="s">
        <v>99</v>
      </c>
      <c r="ESL69" s="31" t="s">
        <v>157</v>
      </c>
      <c r="ESM69" s="50">
        <v>11968</v>
      </c>
      <c r="ESN69" s="31" t="s">
        <v>154</v>
      </c>
      <c r="ESO69" s="31">
        <v>89</v>
      </c>
      <c r="ESP69" s="31" t="s">
        <v>158</v>
      </c>
      <c r="ESQ69" s="31" t="s">
        <v>153</v>
      </c>
      <c r="ESR69" s="31" t="s">
        <v>97</v>
      </c>
      <c r="ESS69" s="31" t="s">
        <v>99</v>
      </c>
      <c r="EST69" s="31" t="s">
        <v>157</v>
      </c>
      <c r="ESU69" s="50">
        <v>11968</v>
      </c>
      <c r="ESV69" s="31" t="s">
        <v>154</v>
      </c>
      <c r="ESW69" s="31">
        <v>89</v>
      </c>
      <c r="ESX69" s="31" t="s">
        <v>158</v>
      </c>
      <c r="ESY69" s="31" t="s">
        <v>153</v>
      </c>
      <c r="ESZ69" s="31" t="s">
        <v>97</v>
      </c>
      <c r="ETA69" s="31" t="s">
        <v>99</v>
      </c>
      <c r="ETB69" s="31" t="s">
        <v>157</v>
      </c>
      <c r="ETC69" s="50">
        <v>11968</v>
      </c>
      <c r="ETD69" s="31" t="s">
        <v>154</v>
      </c>
      <c r="ETE69" s="31">
        <v>89</v>
      </c>
      <c r="ETF69" s="31" t="s">
        <v>158</v>
      </c>
      <c r="ETG69" s="31" t="s">
        <v>153</v>
      </c>
      <c r="ETH69" s="31" t="s">
        <v>97</v>
      </c>
      <c r="ETI69" s="31" t="s">
        <v>99</v>
      </c>
      <c r="ETJ69" s="31" t="s">
        <v>157</v>
      </c>
      <c r="ETK69" s="50">
        <v>11968</v>
      </c>
      <c r="ETL69" s="31" t="s">
        <v>154</v>
      </c>
      <c r="ETM69" s="31">
        <v>89</v>
      </c>
      <c r="ETN69" s="31" t="s">
        <v>158</v>
      </c>
      <c r="ETO69" s="31" t="s">
        <v>153</v>
      </c>
      <c r="ETP69" s="31" t="s">
        <v>97</v>
      </c>
      <c r="ETQ69" s="31" t="s">
        <v>99</v>
      </c>
      <c r="ETR69" s="31" t="s">
        <v>157</v>
      </c>
      <c r="ETS69" s="50">
        <v>11968</v>
      </c>
      <c r="ETT69" s="31" t="s">
        <v>154</v>
      </c>
      <c r="ETU69" s="31">
        <v>89</v>
      </c>
      <c r="ETV69" s="31" t="s">
        <v>158</v>
      </c>
      <c r="ETW69" s="31" t="s">
        <v>153</v>
      </c>
      <c r="ETX69" s="31" t="s">
        <v>97</v>
      </c>
      <c r="ETY69" s="31" t="s">
        <v>99</v>
      </c>
      <c r="ETZ69" s="31" t="s">
        <v>157</v>
      </c>
      <c r="EUA69" s="50">
        <v>11968</v>
      </c>
      <c r="EUB69" s="31" t="s">
        <v>154</v>
      </c>
      <c r="EUC69" s="31">
        <v>89</v>
      </c>
      <c r="EUD69" s="31" t="s">
        <v>158</v>
      </c>
      <c r="EUE69" s="31" t="s">
        <v>153</v>
      </c>
      <c r="EUF69" s="31" t="s">
        <v>97</v>
      </c>
      <c r="EUG69" s="31" t="s">
        <v>99</v>
      </c>
      <c r="EUH69" s="31" t="s">
        <v>157</v>
      </c>
      <c r="EUI69" s="50">
        <v>11968</v>
      </c>
      <c r="EUJ69" s="31" t="s">
        <v>154</v>
      </c>
      <c r="EUK69" s="31">
        <v>89</v>
      </c>
      <c r="EUL69" s="31" t="s">
        <v>158</v>
      </c>
      <c r="EUM69" s="31" t="s">
        <v>153</v>
      </c>
      <c r="EUN69" s="31" t="s">
        <v>97</v>
      </c>
      <c r="EUO69" s="31" t="s">
        <v>99</v>
      </c>
      <c r="EUP69" s="31" t="s">
        <v>157</v>
      </c>
      <c r="EUQ69" s="50">
        <v>11968</v>
      </c>
      <c r="EUR69" s="31" t="s">
        <v>154</v>
      </c>
      <c r="EUS69" s="31">
        <v>89</v>
      </c>
      <c r="EUT69" s="31" t="s">
        <v>158</v>
      </c>
      <c r="EUU69" s="31" t="s">
        <v>153</v>
      </c>
      <c r="EUV69" s="31" t="s">
        <v>97</v>
      </c>
      <c r="EUW69" s="31" t="s">
        <v>99</v>
      </c>
      <c r="EUX69" s="31" t="s">
        <v>157</v>
      </c>
      <c r="EUY69" s="50">
        <v>11968</v>
      </c>
      <c r="EUZ69" s="31" t="s">
        <v>154</v>
      </c>
      <c r="EVA69" s="31">
        <v>89</v>
      </c>
      <c r="EVB69" s="31" t="s">
        <v>158</v>
      </c>
      <c r="EVC69" s="31" t="s">
        <v>153</v>
      </c>
      <c r="EVD69" s="31" t="s">
        <v>97</v>
      </c>
      <c r="EVE69" s="31" t="s">
        <v>99</v>
      </c>
      <c r="EVF69" s="31" t="s">
        <v>157</v>
      </c>
      <c r="EVG69" s="50">
        <v>11968</v>
      </c>
      <c r="EVH69" s="31" t="s">
        <v>154</v>
      </c>
      <c r="EVI69" s="31">
        <v>89</v>
      </c>
      <c r="EVJ69" s="31" t="s">
        <v>158</v>
      </c>
      <c r="EVK69" s="31" t="s">
        <v>153</v>
      </c>
      <c r="EVL69" s="31" t="s">
        <v>97</v>
      </c>
      <c r="EVM69" s="31" t="s">
        <v>99</v>
      </c>
      <c r="EVN69" s="31" t="s">
        <v>157</v>
      </c>
      <c r="EVO69" s="50">
        <v>11968</v>
      </c>
      <c r="EVP69" s="31" t="s">
        <v>154</v>
      </c>
      <c r="EVQ69" s="31">
        <v>89</v>
      </c>
      <c r="EVR69" s="31" t="s">
        <v>158</v>
      </c>
      <c r="EVS69" s="31" t="s">
        <v>153</v>
      </c>
      <c r="EVT69" s="31" t="s">
        <v>97</v>
      </c>
      <c r="EVU69" s="31" t="s">
        <v>99</v>
      </c>
      <c r="EVV69" s="31" t="s">
        <v>157</v>
      </c>
      <c r="EVW69" s="50">
        <v>11968</v>
      </c>
      <c r="EVX69" s="31" t="s">
        <v>154</v>
      </c>
      <c r="EVY69" s="31">
        <v>89</v>
      </c>
      <c r="EVZ69" s="31" t="s">
        <v>158</v>
      </c>
      <c r="EWA69" s="31" t="s">
        <v>153</v>
      </c>
      <c r="EWB69" s="31" t="s">
        <v>97</v>
      </c>
      <c r="EWC69" s="31" t="s">
        <v>99</v>
      </c>
      <c r="EWD69" s="31" t="s">
        <v>157</v>
      </c>
      <c r="EWE69" s="50">
        <v>11968</v>
      </c>
      <c r="EWF69" s="31" t="s">
        <v>154</v>
      </c>
      <c r="EWG69" s="31">
        <v>89</v>
      </c>
      <c r="EWH69" s="31" t="s">
        <v>158</v>
      </c>
      <c r="EWI69" s="31" t="s">
        <v>153</v>
      </c>
      <c r="EWJ69" s="31" t="s">
        <v>97</v>
      </c>
      <c r="EWK69" s="31" t="s">
        <v>99</v>
      </c>
      <c r="EWL69" s="31" t="s">
        <v>157</v>
      </c>
      <c r="EWM69" s="50">
        <v>11968</v>
      </c>
      <c r="EWN69" s="31" t="s">
        <v>154</v>
      </c>
      <c r="EWO69" s="31">
        <v>89</v>
      </c>
      <c r="EWP69" s="31" t="s">
        <v>158</v>
      </c>
      <c r="EWQ69" s="31" t="s">
        <v>153</v>
      </c>
      <c r="EWR69" s="31" t="s">
        <v>97</v>
      </c>
      <c r="EWS69" s="31" t="s">
        <v>99</v>
      </c>
      <c r="EWT69" s="31" t="s">
        <v>157</v>
      </c>
      <c r="EWU69" s="50">
        <v>11968</v>
      </c>
      <c r="EWV69" s="31" t="s">
        <v>154</v>
      </c>
      <c r="EWW69" s="31">
        <v>89</v>
      </c>
      <c r="EWX69" s="31" t="s">
        <v>158</v>
      </c>
      <c r="EWY69" s="31" t="s">
        <v>153</v>
      </c>
      <c r="EWZ69" s="31" t="s">
        <v>97</v>
      </c>
      <c r="EXA69" s="31" t="s">
        <v>99</v>
      </c>
      <c r="EXB69" s="31" t="s">
        <v>157</v>
      </c>
      <c r="EXC69" s="50">
        <v>11968</v>
      </c>
      <c r="EXD69" s="31" t="s">
        <v>154</v>
      </c>
      <c r="EXE69" s="31">
        <v>89</v>
      </c>
      <c r="EXF69" s="31" t="s">
        <v>158</v>
      </c>
      <c r="EXG69" s="31" t="s">
        <v>153</v>
      </c>
      <c r="EXH69" s="31" t="s">
        <v>97</v>
      </c>
      <c r="EXI69" s="31" t="s">
        <v>99</v>
      </c>
      <c r="EXJ69" s="31" t="s">
        <v>157</v>
      </c>
      <c r="EXK69" s="50">
        <v>11968</v>
      </c>
      <c r="EXL69" s="31" t="s">
        <v>154</v>
      </c>
      <c r="EXM69" s="31">
        <v>89</v>
      </c>
      <c r="EXN69" s="31" t="s">
        <v>158</v>
      </c>
      <c r="EXO69" s="31" t="s">
        <v>153</v>
      </c>
      <c r="EXP69" s="31" t="s">
        <v>97</v>
      </c>
      <c r="EXQ69" s="31" t="s">
        <v>99</v>
      </c>
      <c r="EXR69" s="31" t="s">
        <v>157</v>
      </c>
      <c r="EXS69" s="50">
        <v>11968</v>
      </c>
      <c r="EXT69" s="31" t="s">
        <v>154</v>
      </c>
      <c r="EXU69" s="31">
        <v>89</v>
      </c>
      <c r="EXV69" s="31" t="s">
        <v>158</v>
      </c>
      <c r="EXW69" s="31" t="s">
        <v>153</v>
      </c>
      <c r="EXX69" s="31" t="s">
        <v>97</v>
      </c>
      <c r="EXY69" s="31" t="s">
        <v>99</v>
      </c>
      <c r="EXZ69" s="31" t="s">
        <v>157</v>
      </c>
      <c r="EYA69" s="50">
        <v>11968</v>
      </c>
      <c r="EYB69" s="31" t="s">
        <v>154</v>
      </c>
      <c r="EYC69" s="31">
        <v>89</v>
      </c>
      <c r="EYD69" s="31" t="s">
        <v>158</v>
      </c>
      <c r="EYE69" s="31" t="s">
        <v>153</v>
      </c>
      <c r="EYF69" s="31" t="s">
        <v>97</v>
      </c>
      <c r="EYG69" s="31" t="s">
        <v>99</v>
      </c>
      <c r="EYH69" s="31" t="s">
        <v>157</v>
      </c>
      <c r="EYI69" s="50">
        <v>11968</v>
      </c>
      <c r="EYJ69" s="31" t="s">
        <v>154</v>
      </c>
      <c r="EYK69" s="31">
        <v>89</v>
      </c>
      <c r="EYL69" s="31" t="s">
        <v>158</v>
      </c>
      <c r="EYM69" s="31" t="s">
        <v>153</v>
      </c>
      <c r="EYN69" s="31" t="s">
        <v>97</v>
      </c>
      <c r="EYO69" s="31" t="s">
        <v>99</v>
      </c>
      <c r="EYP69" s="31" t="s">
        <v>157</v>
      </c>
      <c r="EYQ69" s="50">
        <v>11968</v>
      </c>
      <c r="EYR69" s="31" t="s">
        <v>154</v>
      </c>
      <c r="EYS69" s="31">
        <v>89</v>
      </c>
      <c r="EYT69" s="31" t="s">
        <v>158</v>
      </c>
      <c r="EYU69" s="31" t="s">
        <v>153</v>
      </c>
      <c r="EYV69" s="31" t="s">
        <v>97</v>
      </c>
      <c r="EYW69" s="31" t="s">
        <v>99</v>
      </c>
      <c r="EYX69" s="31" t="s">
        <v>157</v>
      </c>
      <c r="EYY69" s="50">
        <v>11968</v>
      </c>
      <c r="EYZ69" s="31" t="s">
        <v>154</v>
      </c>
      <c r="EZA69" s="31">
        <v>89</v>
      </c>
      <c r="EZB69" s="31" t="s">
        <v>158</v>
      </c>
      <c r="EZC69" s="31" t="s">
        <v>153</v>
      </c>
      <c r="EZD69" s="31" t="s">
        <v>97</v>
      </c>
      <c r="EZE69" s="31" t="s">
        <v>99</v>
      </c>
      <c r="EZF69" s="31" t="s">
        <v>157</v>
      </c>
      <c r="EZG69" s="50">
        <v>11968</v>
      </c>
      <c r="EZH69" s="31" t="s">
        <v>154</v>
      </c>
      <c r="EZI69" s="31">
        <v>89</v>
      </c>
      <c r="EZJ69" s="31" t="s">
        <v>158</v>
      </c>
      <c r="EZK69" s="31" t="s">
        <v>153</v>
      </c>
      <c r="EZL69" s="31" t="s">
        <v>97</v>
      </c>
      <c r="EZM69" s="31" t="s">
        <v>99</v>
      </c>
      <c r="EZN69" s="31" t="s">
        <v>157</v>
      </c>
      <c r="EZO69" s="50">
        <v>11968</v>
      </c>
      <c r="EZP69" s="31" t="s">
        <v>154</v>
      </c>
      <c r="EZQ69" s="31">
        <v>89</v>
      </c>
      <c r="EZR69" s="31" t="s">
        <v>158</v>
      </c>
      <c r="EZS69" s="31" t="s">
        <v>153</v>
      </c>
      <c r="EZT69" s="31" t="s">
        <v>97</v>
      </c>
      <c r="EZU69" s="31" t="s">
        <v>99</v>
      </c>
      <c r="EZV69" s="31" t="s">
        <v>157</v>
      </c>
      <c r="EZW69" s="50">
        <v>11968</v>
      </c>
      <c r="EZX69" s="31" t="s">
        <v>154</v>
      </c>
      <c r="EZY69" s="31">
        <v>89</v>
      </c>
      <c r="EZZ69" s="31" t="s">
        <v>158</v>
      </c>
      <c r="FAA69" s="31" t="s">
        <v>153</v>
      </c>
      <c r="FAB69" s="31" t="s">
        <v>97</v>
      </c>
      <c r="FAC69" s="31" t="s">
        <v>99</v>
      </c>
      <c r="FAD69" s="31" t="s">
        <v>157</v>
      </c>
      <c r="FAE69" s="50">
        <v>11968</v>
      </c>
      <c r="FAF69" s="31" t="s">
        <v>154</v>
      </c>
      <c r="FAG69" s="31">
        <v>89</v>
      </c>
      <c r="FAH69" s="31" t="s">
        <v>158</v>
      </c>
      <c r="FAI69" s="31" t="s">
        <v>153</v>
      </c>
      <c r="FAJ69" s="31" t="s">
        <v>97</v>
      </c>
      <c r="FAK69" s="31" t="s">
        <v>99</v>
      </c>
      <c r="FAL69" s="31" t="s">
        <v>157</v>
      </c>
      <c r="FAM69" s="50">
        <v>11968</v>
      </c>
      <c r="FAN69" s="31" t="s">
        <v>154</v>
      </c>
      <c r="FAO69" s="31">
        <v>89</v>
      </c>
      <c r="FAP69" s="31" t="s">
        <v>158</v>
      </c>
      <c r="FAQ69" s="31" t="s">
        <v>153</v>
      </c>
      <c r="FAR69" s="31" t="s">
        <v>97</v>
      </c>
      <c r="FAS69" s="31" t="s">
        <v>99</v>
      </c>
      <c r="FAT69" s="31" t="s">
        <v>157</v>
      </c>
      <c r="FAU69" s="50">
        <v>11968</v>
      </c>
      <c r="FAV69" s="31" t="s">
        <v>154</v>
      </c>
      <c r="FAW69" s="31">
        <v>89</v>
      </c>
      <c r="FAX69" s="31" t="s">
        <v>158</v>
      </c>
      <c r="FAY69" s="31" t="s">
        <v>153</v>
      </c>
      <c r="FAZ69" s="31" t="s">
        <v>97</v>
      </c>
      <c r="FBA69" s="31" t="s">
        <v>99</v>
      </c>
      <c r="FBB69" s="31" t="s">
        <v>157</v>
      </c>
      <c r="FBC69" s="50">
        <v>11968</v>
      </c>
      <c r="FBD69" s="31" t="s">
        <v>154</v>
      </c>
      <c r="FBE69" s="31">
        <v>89</v>
      </c>
      <c r="FBF69" s="31" t="s">
        <v>158</v>
      </c>
      <c r="FBG69" s="31" t="s">
        <v>153</v>
      </c>
      <c r="FBH69" s="31" t="s">
        <v>97</v>
      </c>
      <c r="FBI69" s="31" t="s">
        <v>99</v>
      </c>
      <c r="FBJ69" s="31" t="s">
        <v>157</v>
      </c>
      <c r="FBK69" s="50">
        <v>11968</v>
      </c>
      <c r="FBL69" s="31" t="s">
        <v>154</v>
      </c>
      <c r="FBM69" s="31">
        <v>89</v>
      </c>
      <c r="FBN69" s="31" t="s">
        <v>158</v>
      </c>
      <c r="FBO69" s="31" t="s">
        <v>153</v>
      </c>
      <c r="FBP69" s="31" t="s">
        <v>97</v>
      </c>
      <c r="FBQ69" s="31" t="s">
        <v>99</v>
      </c>
      <c r="FBR69" s="31" t="s">
        <v>157</v>
      </c>
      <c r="FBS69" s="50">
        <v>11968</v>
      </c>
      <c r="FBT69" s="31" t="s">
        <v>154</v>
      </c>
      <c r="FBU69" s="31">
        <v>89</v>
      </c>
      <c r="FBV69" s="31" t="s">
        <v>158</v>
      </c>
      <c r="FBW69" s="31" t="s">
        <v>153</v>
      </c>
      <c r="FBX69" s="31" t="s">
        <v>97</v>
      </c>
      <c r="FBY69" s="31" t="s">
        <v>99</v>
      </c>
      <c r="FBZ69" s="31" t="s">
        <v>157</v>
      </c>
      <c r="FCA69" s="50">
        <v>11968</v>
      </c>
      <c r="FCB69" s="31" t="s">
        <v>154</v>
      </c>
      <c r="FCC69" s="31">
        <v>89</v>
      </c>
      <c r="FCD69" s="31" t="s">
        <v>158</v>
      </c>
      <c r="FCE69" s="31" t="s">
        <v>153</v>
      </c>
      <c r="FCF69" s="31" t="s">
        <v>97</v>
      </c>
      <c r="FCG69" s="31" t="s">
        <v>99</v>
      </c>
      <c r="FCH69" s="31" t="s">
        <v>157</v>
      </c>
      <c r="FCI69" s="50">
        <v>11968</v>
      </c>
      <c r="FCJ69" s="31" t="s">
        <v>154</v>
      </c>
      <c r="FCK69" s="31">
        <v>89</v>
      </c>
      <c r="FCL69" s="31" t="s">
        <v>158</v>
      </c>
      <c r="FCM69" s="31" t="s">
        <v>153</v>
      </c>
      <c r="FCN69" s="31" t="s">
        <v>97</v>
      </c>
      <c r="FCO69" s="31" t="s">
        <v>99</v>
      </c>
      <c r="FCP69" s="31" t="s">
        <v>157</v>
      </c>
      <c r="FCQ69" s="50">
        <v>11968</v>
      </c>
      <c r="FCR69" s="31" t="s">
        <v>154</v>
      </c>
      <c r="FCS69" s="31">
        <v>89</v>
      </c>
      <c r="FCT69" s="31" t="s">
        <v>158</v>
      </c>
      <c r="FCU69" s="31" t="s">
        <v>153</v>
      </c>
      <c r="FCV69" s="31" t="s">
        <v>97</v>
      </c>
      <c r="FCW69" s="31" t="s">
        <v>99</v>
      </c>
      <c r="FCX69" s="31" t="s">
        <v>157</v>
      </c>
      <c r="FCY69" s="50">
        <v>11968</v>
      </c>
      <c r="FCZ69" s="31" t="s">
        <v>154</v>
      </c>
      <c r="FDA69" s="31">
        <v>89</v>
      </c>
      <c r="FDB69" s="31" t="s">
        <v>158</v>
      </c>
      <c r="FDC69" s="31" t="s">
        <v>153</v>
      </c>
      <c r="FDD69" s="31" t="s">
        <v>97</v>
      </c>
      <c r="FDE69" s="31" t="s">
        <v>99</v>
      </c>
      <c r="FDF69" s="31" t="s">
        <v>157</v>
      </c>
      <c r="FDG69" s="50">
        <v>11968</v>
      </c>
      <c r="FDH69" s="31" t="s">
        <v>154</v>
      </c>
      <c r="FDI69" s="31">
        <v>89</v>
      </c>
      <c r="FDJ69" s="31" t="s">
        <v>158</v>
      </c>
      <c r="FDK69" s="31" t="s">
        <v>153</v>
      </c>
      <c r="FDL69" s="31" t="s">
        <v>97</v>
      </c>
      <c r="FDM69" s="31" t="s">
        <v>99</v>
      </c>
      <c r="FDN69" s="31" t="s">
        <v>157</v>
      </c>
      <c r="FDO69" s="50">
        <v>11968</v>
      </c>
      <c r="FDP69" s="31" t="s">
        <v>154</v>
      </c>
      <c r="FDQ69" s="31">
        <v>89</v>
      </c>
      <c r="FDR69" s="31" t="s">
        <v>158</v>
      </c>
      <c r="FDS69" s="31" t="s">
        <v>153</v>
      </c>
      <c r="FDT69" s="31" t="s">
        <v>97</v>
      </c>
      <c r="FDU69" s="31" t="s">
        <v>99</v>
      </c>
      <c r="FDV69" s="31" t="s">
        <v>157</v>
      </c>
      <c r="FDW69" s="50">
        <v>11968</v>
      </c>
      <c r="FDX69" s="31" t="s">
        <v>154</v>
      </c>
      <c r="FDY69" s="31">
        <v>89</v>
      </c>
      <c r="FDZ69" s="31" t="s">
        <v>158</v>
      </c>
      <c r="FEA69" s="31" t="s">
        <v>153</v>
      </c>
      <c r="FEB69" s="31" t="s">
        <v>97</v>
      </c>
      <c r="FEC69" s="31" t="s">
        <v>99</v>
      </c>
      <c r="FED69" s="31" t="s">
        <v>157</v>
      </c>
      <c r="FEE69" s="50">
        <v>11968</v>
      </c>
      <c r="FEF69" s="31" t="s">
        <v>154</v>
      </c>
      <c r="FEG69" s="31">
        <v>89</v>
      </c>
      <c r="FEH69" s="31" t="s">
        <v>158</v>
      </c>
      <c r="FEI69" s="31" t="s">
        <v>153</v>
      </c>
      <c r="FEJ69" s="31" t="s">
        <v>97</v>
      </c>
      <c r="FEK69" s="31" t="s">
        <v>99</v>
      </c>
      <c r="FEL69" s="31" t="s">
        <v>157</v>
      </c>
      <c r="FEM69" s="50">
        <v>11968</v>
      </c>
      <c r="FEN69" s="31" t="s">
        <v>154</v>
      </c>
      <c r="FEO69" s="31">
        <v>89</v>
      </c>
      <c r="FEP69" s="31" t="s">
        <v>158</v>
      </c>
      <c r="FEQ69" s="31" t="s">
        <v>153</v>
      </c>
      <c r="FER69" s="31" t="s">
        <v>97</v>
      </c>
      <c r="FES69" s="31" t="s">
        <v>99</v>
      </c>
      <c r="FET69" s="31" t="s">
        <v>157</v>
      </c>
      <c r="FEU69" s="50">
        <v>11968</v>
      </c>
      <c r="FEV69" s="31" t="s">
        <v>154</v>
      </c>
      <c r="FEW69" s="31">
        <v>89</v>
      </c>
      <c r="FEX69" s="31" t="s">
        <v>158</v>
      </c>
      <c r="FEY69" s="31" t="s">
        <v>153</v>
      </c>
      <c r="FEZ69" s="31" t="s">
        <v>97</v>
      </c>
      <c r="FFA69" s="31" t="s">
        <v>99</v>
      </c>
      <c r="FFB69" s="31" t="s">
        <v>157</v>
      </c>
      <c r="FFC69" s="50">
        <v>11968</v>
      </c>
      <c r="FFD69" s="31" t="s">
        <v>154</v>
      </c>
      <c r="FFE69" s="31">
        <v>89</v>
      </c>
      <c r="FFF69" s="31" t="s">
        <v>158</v>
      </c>
      <c r="FFG69" s="31" t="s">
        <v>153</v>
      </c>
      <c r="FFH69" s="31" t="s">
        <v>97</v>
      </c>
      <c r="FFI69" s="31" t="s">
        <v>99</v>
      </c>
      <c r="FFJ69" s="31" t="s">
        <v>157</v>
      </c>
      <c r="FFK69" s="50">
        <v>11968</v>
      </c>
      <c r="FFL69" s="31" t="s">
        <v>154</v>
      </c>
      <c r="FFM69" s="31">
        <v>89</v>
      </c>
      <c r="FFN69" s="31" t="s">
        <v>158</v>
      </c>
      <c r="FFO69" s="31" t="s">
        <v>153</v>
      </c>
      <c r="FFP69" s="31" t="s">
        <v>97</v>
      </c>
      <c r="FFQ69" s="31" t="s">
        <v>99</v>
      </c>
      <c r="FFR69" s="31" t="s">
        <v>157</v>
      </c>
      <c r="FFS69" s="50">
        <v>11968</v>
      </c>
      <c r="FFT69" s="31" t="s">
        <v>154</v>
      </c>
      <c r="FFU69" s="31">
        <v>89</v>
      </c>
      <c r="FFV69" s="31" t="s">
        <v>158</v>
      </c>
      <c r="FFW69" s="31" t="s">
        <v>153</v>
      </c>
      <c r="FFX69" s="31" t="s">
        <v>97</v>
      </c>
      <c r="FFY69" s="31" t="s">
        <v>99</v>
      </c>
      <c r="FFZ69" s="31" t="s">
        <v>157</v>
      </c>
      <c r="FGA69" s="50">
        <v>11968</v>
      </c>
      <c r="FGB69" s="31" t="s">
        <v>154</v>
      </c>
      <c r="FGC69" s="31">
        <v>89</v>
      </c>
      <c r="FGD69" s="31" t="s">
        <v>158</v>
      </c>
      <c r="FGE69" s="31" t="s">
        <v>153</v>
      </c>
      <c r="FGF69" s="31" t="s">
        <v>97</v>
      </c>
      <c r="FGG69" s="31" t="s">
        <v>99</v>
      </c>
      <c r="FGH69" s="31" t="s">
        <v>157</v>
      </c>
      <c r="FGI69" s="50">
        <v>11968</v>
      </c>
      <c r="FGJ69" s="31" t="s">
        <v>154</v>
      </c>
      <c r="FGK69" s="31">
        <v>89</v>
      </c>
      <c r="FGL69" s="31" t="s">
        <v>158</v>
      </c>
      <c r="FGM69" s="31" t="s">
        <v>153</v>
      </c>
      <c r="FGN69" s="31" t="s">
        <v>97</v>
      </c>
      <c r="FGO69" s="31" t="s">
        <v>99</v>
      </c>
      <c r="FGP69" s="31" t="s">
        <v>157</v>
      </c>
      <c r="FGQ69" s="50">
        <v>11968</v>
      </c>
      <c r="FGR69" s="31" t="s">
        <v>154</v>
      </c>
      <c r="FGS69" s="31">
        <v>89</v>
      </c>
      <c r="FGT69" s="31" t="s">
        <v>158</v>
      </c>
      <c r="FGU69" s="31" t="s">
        <v>153</v>
      </c>
      <c r="FGV69" s="31" t="s">
        <v>97</v>
      </c>
      <c r="FGW69" s="31" t="s">
        <v>99</v>
      </c>
      <c r="FGX69" s="31" t="s">
        <v>157</v>
      </c>
      <c r="FGY69" s="50">
        <v>11968</v>
      </c>
      <c r="FGZ69" s="31" t="s">
        <v>154</v>
      </c>
      <c r="FHA69" s="31">
        <v>89</v>
      </c>
      <c r="FHB69" s="31" t="s">
        <v>158</v>
      </c>
      <c r="FHC69" s="31" t="s">
        <v>153</v>
      </c>
      <c r="FHD69" s="31" t="s">
        <v>97</v>
      </c>
      <c r="FHE69" s="31" t="s">
        <v>99</v>
      </c>
      <c r="FHF69" s="31" t="s">
        <v>157</v>
      </c>
      <c r="FHG69" s="50">
        <v>11968</v>
      </c>
      <c r="FHH69" s="31" t="s">
        <v>154</v>
      </c>
      <c r="FHI69" s="31">
        <v>89</v>
      </c>
      <c r="FHJ69" s="31" t="s">
        <v>158</v>
      </c>
      <c r="FHK69" s="31" t="s">
        <v>153</v>
      </c>
      <c r="FHL69" s="31" t="s">
        <v>97</v>
      </c>
      <c r="FHM69" s="31" t="s">
        <v>99</v>
      </c>
      <c r="FHN69" s="31" t="s">
        <v>157</v>
      </c>
      <c r="FHO69" s="50">
        <v>11968</v>
      </c>
      <c r="FHP69" s="31" t="s">
        <v>154</v>
      </c>
      <c r="FHQ69" s="31">
        <v>89</v>
      </c>
      <c r="FHR69" s="31" t="s">
        <v>158</v>
      </c>
      <c r="FHS69" s="31" t="s">
        <v>153</v>
      </c>
      <c r="FHT69" s="31" t="s">
        <v>97</v>
      </c>
      <c r="FHU69" s="31" t="s">
        <v>99</v>
      </c>
      <c r="FHV69" s="31" t="s">
        <v>157</v>
      </c>
      <c r="FHW69" s="50">
        <v>11968</v>
      </c>
      <c r="FHX69" s="31" t="s">
        <v>154</v>
      </c>
      <c r="FHY69" s="31">
        <v>89</v>
      </c>
      <c r="FHZ69" s="31" t="s">
        <v>158</v>
      </c>
      <c r="FIA69" s="31" t="s">
        <v>153</v>
      </c>
      <c r="FIB69" s="31" t="s">
        <v>97</v>
      </c>
      <c r="FIC69" s="31" t="s">
        <v>99</v>
      </c>
      <c r="FID69" s="31" t="s">
        <v>157</v>
      </c>
      <c r="FIE69" s="50">
        <v>11968</v>
      </c>
      <c r="FIF69" s="31" t="s">
        <v>154</v>
      </c>
      <c r="FIG69" s="31">
        <v>89</v>
      </c>
      <c r="FIH69" s="31" t="s">
        <v>158</v>
      </c>
      <c r="FII69" s="31" t="s">
        <v>153</v>
      </c>
      <c r="FIJ69" s="31" t="s">
        <v>97</v>
      </c>
      <c r="FIK69" s="31" t="s">
        <v>99</v>
      </c>
      <c r="FIL69" s="31" t="s">
        <v>157</v>
      </c>
      <c r="FIM69" s="50">
        <v>11968</v>
      </c>
      <c r="FIN69" s="31" t="s">
        <v>154</v>
      </c>
      <c r="FIO69" s="31">
        <v>89</v>
      </c>
      <c r="FIP69" s="31" t="s">
        <v>158</v>
      </c>
      <c r="FIQ69" s="31" t="s">
        <v>153</v>
      </c>
      <c r="FIR69" s="31" t="s">
        <v>97</v>
      </c>
      <c r="FIS69" s="31" t="s">
        <v>99</v>
      </c>
      <c r="FIT69" s="31" t="s">
        <v>157</v>
      </c>
      <c r="FIU69" s="50">
        <v>11968</v>
      </c>
      <c r="FIV69" s="31" t="s">
        <v>154</v>
      </c>
      <c r="FIW69" s="31">
        <v>89</v>
      </c>
      <c r="FIX69" s="31" t="s">
        <v>158</v>
      </c>
      <c r="FIY69" s="31" t="s">
        <v>153</v>
      </c>
      <c r="FIZ69" s="31" t="s">
        <v>97</v>
      </c>
      <c r="FJA69" s="31" t="s">
        <v>99</v>
      </c>
      <c r="FJB69" s="31" t="s">
        <v>157</v>
      </c>
      <c r="FJC69" s="50">
        <v>11968</v>
      </c>
      <c r="FJD69" s="31" t="s">
        <v>154</v>
      </c>
      <c r="FJE69" s="31">
        <v>89</v>
      </c>
      <c r="FJF69" s="31" t="s">
        <v>158</v>
      </c>
      <c r="FJG69" s="31" t="s">
        <v>153</v>
      </c>
      <c r="FJH69" s="31" t="s">
        <v>97</v>
      </c>
      <c r="FJI69" s="31" t="s">
        <v>99</v>
      </c>
      <c r="FJJ69" s="31" t="s">
        <v>157</v>
      </c>
      <c r="FJK69" s="50">
        <v>11968</v>
      </c>
      <c r="FJL69" s="31" t="s">
        <v>154</v>
      </c>
      <c r="FJM69" s="31">
        <v>89</v>
      </c>
      <c r="FJN69" s="31" t="s">
        <v>158</v>
      </c>
      <c r="FJO69" s="31" t="s">
        <v>153</v>
      </c>
      <c r="FJP69" s="31" t="s">
        <v>97</v>
      </c>
      <c r="FJQ69" s="31" t="s">
        <v>99</v>
      </c>
      <c r="FJR69" s="31" t="s">
        <v>157</v>
      </c>
      <c r="FJS69" s="50">
        <v>11968</v>
      </c>
      <c r="FJT69" s="31" t="s">
        <v>154</v>
      </c>
      <c r="FJU69" s="31">
        <v>89</v>
      </c>
      <c r="FJV69" s="31" t="s">
        <v>158</v>
      </c>
      <c r="FJW69" s="31" t="s">
        <v>153</v>
      </c>
      <c r="FJX69" s="31" t="s">
        <v>97</v>
      </c>
      <c r="FJY69" s="31" t="s">
        <v>99</v>
      </c>
      <c r="FJZ69" s="31" t="s">
        <v>157</v>
      </c>
      <c r="FKA69" s="50">
        <v>11968</v>
      </c>
      <c r="FKB69" s="31" t="s">
        <v>154</v>
      </c>
      <c r="FKC69" s="31">
        <v>89</v>
      </c>
      <c r="FKD69" s="31" t="s">
        <v>158</v>
      </c>
      <c r="FKE69" s="31" t="s">
        <v>153</v>
      </c>
      <c r="FKF69" s="31" t="s">
        <v>97</v>
      </c>
      <c r="FKG69" s="31" t="s">
        <v>99</v>
      </c>
      <c r="FKH69" s="31" t="s">
        <v>157</v>
      </c>
      <c r="FKI69" s="50">
        <v>11968</v>
      </c>
      <c r="FKJ69" s="31" t="s">
        <v>154</v>
      </c>
      <c r="FKK69" s="31">
        <v>89</v>
      </c>
      <c r="FKL69" s="31" t="s">
        <v>158</v>
      </c>
      <c r="FKM69" s="31" t="s">
        <v>153</v>
      </c>
      <c r="FKN69" s="31" t="s">
        <v>97</v>
      </c>
      <c r="FKO69" s="31" t="s">
        <v>99</v>
      </c>
      <c r="FKP69" s="31" t="s">
        <v>157</v>
      </c>
      <c r="FKQ69" s="50">
        <v>11968</v>
      </c>
      <c r="FKR69" s="31" t="s">
        <v>154</v>
      </c>
      <c r="FKS69" s="31">
        <v>89</v>
      </c>
      <c r="FKT69" s="31" t="s">
        <v>158</v>
      </c>
      <c r="FKU69" s="31" t="s">
        <v>153</v>
      </c>
      <c r="FKV69" s="31" t="s">
        <v>97</v>
      </c>
      <c r="FKW69" s="31" t="s">
        <v>99</v>
      </c>
      <c r="FKX69" s="31" t="s">
        <v>157</v>
      </c>
      <c r="FKY69" s="50">
        <v>11968</v>
      </c>
      <c r="FKZ69" s="31" t="s">
        <v>154</v>
      </c>
      <c r="FLA69" s="31">
        <v>89</v>
      </c>
      <c r="FLB69" s="31" t="s">
        <v>158</v>
      </c>
      <c r="FLC69" s="31" t="s">
        <v>153</v>
      </c>
      <c r="FLD69" s="31" t="s">
        <v>97</v>
      </c>
      <c r="FLE69" s="31" t="s">
        <v>99</v>
      </c>
      <c r="FLF69" s="31" t="s">
        <v>157</v>
      </c>
      <c r="FLG69" s="50">
        <v>11968</v>
      </c>
      <c r="FLH69" s="31" t="s">
        <v>154</v>
      </c>
      <c r="FLI69" s="31">
        <v>89</v>
      </c>
      <c r="FLJ69" s="31" t="s">
        <v>158</v>
      </c>
      <c r="FLK69" s="31" t="s">
        <v>153</v>
      </c>
      <c r="FLL69" s="31" t="s">
        <v>97</v>
      </c>
      <c r="FLM69" s="31" t="s">
        <v>99</v>
      </c>
      <c r="FLN69" s="31" t="s">
        <v>157</v>
      </c>
      <c r="FLO69" s="50">
        <v>11968</v>
      </c>
      <c r="FLP69" s="31" t="s">
        <v>154</v>
      </c>
      <c r="FLQ69" s="31">
        <v>89</v>
      </c>
      <c r="FLR69" s="31" t="s">
        <v>158</v>
      </c>
      <c r="FLS69" s="31" t="s">
        <v>153</v>
      </c>
      <c r="FLT69" s="31" t="s">
        <v>97</v>
      </c>
      <c r="FLU69" s="31" t="s">
        <v>99</v>
      </c>
      <c r="FLV69" s="31" t="s">
        <v>157</v>
      </c>
      <c r="FLW69" s="50">
        <v>11968</v>
      </c>
      <c r="FLX69" s="31" t="s">
        <v>154</v>
      </c>
      <c r="FLY69" s="31">
        <v>89</v>
      </c>
      <c r="FLZ69" s="31" t="s">
        <v>158</v>
      </c>
      <c r="FMA69" s="31" t="s">
        <v>153</v>
      </c>
      <c r="FMB69" s="31" t="s">
        <v>97</v>
      </c>
      <c r="FMC69" s="31" t="s">
        <v>99</v>
      </c>
      <c r="FMD69" s="31" t="s">
        <v>157</v>
      </c>
      <c r="FME69" s="50">
        <v>11968</v>
      </c>
      <c r="FMF69" s="31" t="s">
        <v>154</v>
      </c>
      <c r="FMG69" s="31">
        <v>89</v>
      </c>
      <c r="FMH69" s="31" t="s">
        <v>158</v>
      </c>
      <c r="FMI69" s="31" t="s">
        <v>153</v>
      </c>
      <c r="FMJ69" s="31" t="s">
        <v>97</v>
      </c>
      <c r="FMK69" s="31" t="s">
        <v>99</v>
      </c>
      <c r="FML69" s="31" t="s">
        <v>157</v>
      </c>
      <c r="FMM69" s="50">
        <v>11968</v>
      </c>
      <c r="FMN69" s="31" t="s">
        <v>154</v>
      </c>
      <c r="FMO69" s="31">
        <v>89</v>
      </c>
      <c r="FMP69" s="31" t="s">
        <v>158</v>
      </c>
      <c r="FMQ69" s="31" t="s">
        <v>153</v>
      </c>
      <c r="FMR69" s="31" t="s">
        <v>97</v>
      </c>
      <c r="FMS69" s="31" t="s">
        <v>99</v>
      </c>
      <c r="FMT69" s="31" t="s">
        <v>157</v>
      </c>
      <c r="FMU69" s="50">
        <v>11968</v>
      </c>
      <c r="FMV69" s="31" t="s">
        <v>154</v>
      </c>
      <c r="FMW69" s="31">
        <v>89</v>
      </c>
      <c r="FMX69" s="31" t="s">
        <v>158</v>
      </c>
      <c r="FMY69" s="31" t="s">
        <v>153</v>
      </c>
      <c r="FMZ69" s="31" t="s">
        <v>97</v>
      </c>
      <c r="FNA69" s="31" t="s">
        <v>99</v>
      </c>
      <c r="FNB69" s="31" t="s">
        <v>157</v>
      </c>
      <c r="FNC69" s="50">
        <v>11968</v>
      </c>
      <c r="FND69" s="31" t="s">
        <v>154</v>
      </c>
      <c r="FNE69" s="31">
        <v>89</v>
      </c>
      <c r="FNF69" s="31" t="s">
        <v>158</v>
      </c>
      <c r="FNG69" s="31" t="s">
        <v>153</v>
      </c>
      <c r="FNH69" s="31" t="s">
        <v>97</v>
      </c>
      <c r="FNI69" s="31" t="s">
        <v>99</v>
      </c>
      <c r="FNJ69" s="31" t="s">
        <v>157</v>
      </c>
      <c r="FNK69" s="50">
        <v>11968</v>
      </c>
      <c r="FNL69" s="31" t="s">
        <v>154</v>
      </c>
      <c r="FNM69" s="31">
        <v>89</v>
      </c>
      <c r="FNN69" s="31" t="s">
        <v>158</v>
      </c>
      <c r="FNO69" s="31" t="s">
        <v>153</v>
      </c>
      <c r="FNP69" s="31" t="s">
        <v>97</v>
      </c>
      <c r="FNQ69" s="31" t="s">
        <v>99</v>
      </c>
      <c r="FNR69" s="31" t="s">
        <v>157</v>
      </c>
      <c r="FNS69" s="50">
        <v>11968</v>
      </c>
      <c r="FNT69" s="31" t="s">
        <v>154</v>
      </c>
      <c r="FNU69" s="31">
        <v>89</v>
      </c>
      <c r="FNV69" s="31" t="s">
        <v>158</v>
      </c>
      <c r="FNW69" s="31" t="s">
        <v>153</v>
      </c>
      <c r="FNX69" s="31" t="s">
        <v>97</v>
      </c>
      <c r="FNY69" s="31" t="s">
        <v>99</v>
      </c>
      <c r="FNZ69" s="31" t="s">
        <v>157</v>
      </c>
      <c r="FOA69" s="50">
        <v>11968</v>
      </c>
      <c r="FOB69" s="31" t="s">
        <v>154</v>
      </c>
      <c r="FOC69" s="31">
        <v>89</v>
      </c>
      <c r="FOD69" s="31" t="s">
        <v>158</v>
      </c>
      <c r="FOE69" s="31" t="s">
        <v>153</v>
      </c>
      <c r="FOF69" s="31" t="s">
        <v>97</v>
      </c>
      <c r="FOG69" s="31" t="s">
        <v>99</v>
      </c>
      <c r="FOH69" s="31" t="s">
        <v>157</v>
      </c>
      <c r="FOI69" s="50">
        <v>11968</v>
      </c>
      <c r="FOJ69" s="31" t="s">
        <v>154</v>
      </c>
      <c r="FOK69" s="31">
        <v>89</v>
      </c>
      <c r="FOL69" s="31" t="s">
        <v>158</v>
      </c>
      <c r="FOM69" s="31" t="s">
        <v>153</v>
      </c>
      <c r="FON69" s="31" t="s">
        <v>97</v>
      </c>
      <c r="FOO69" s="31" t="s">
        <v>99</v>
      </c>
      <c r="FOP69" s="31" t="s">
        <v>157</v>
      </c>
      <c r="FOQ69" s="50">
        <v>11968</v>
      </c>
      <c r="FOR69" s="31" t="s">
        <v>154</v>
      </c>
      <c r="FOS69" s="31">
        <v>89</v>
      </c>
      <c r="FOT69" s="31" t="s">
        <v>158</v>
      </c>
      <c r="FOU69" s="31" t="s">
        <v>153</v>
      </c>
      <c r="FOV69" s="31" t="s">
        <v>97</v>
      </c>
      <c r="FOW69" s="31" t="s">
        <v>99</v>
      </c>
      <c r="FOX69" s="31" t="s">
        <v>157</v>
      </c>
      <c r="FOY69" s="50">
        <v>11968</v>
      </c>
      <c r="FOZ69" s="31" t="s">
        <v>154</v>
      </c>
      <c r="FPA69" s="31">
        <v>89</v>
      </c>
      <c r="FPB69" s="31" t="s">
        <v>158</v>
      </c>
      <c r="FPC69" s="31" t="s">
        <v>153</v>
      </c>
      <c r="FPD69" s="31" t="s">
        <v>97</v>
      </c>
      <c r="FPE69" s="31" t="s">
        <v>99</v>
      </c>
      <c r="FPF69" s="31" t="s">
        <v>157</v>
      </c>
      <c r="FPG69" s="50">
        <v>11968</v>
      </c>
      <c r="FPH69" s="31" t="s">
        <v>154</v>
      </c>
      <c r="FPI69" s="31">
        <v>89</v>
      </c>
      <c r="FPJ69" s="31" t="s">
        <v>158</v>
      </c>
      <c r="FPK69" s="31" t="s">
        <v>153</v>
      </c>
      <c r="FPL69" s="31" t="s">
        <v>97</v>
      </c>
      <c r="FPM69" s="31" t="s">
        <v>99</v>
      </c>
      <c r="FPN69" s="31" t="s">
        <v>157</v>
      </c>
      <c r="FPO69" s="50">
        <v>11968</v>
      </c>
      <c r="FPP69" s="31" t="s">
        <v>154</v>
      </c>
      <c r="FPQ69" s="31">
        <v>89</v>
      </c>
      <c r="FPR69" s="31" t="s">
        <v>158</v>
      </c>
      <c r="FPS69" s="31" t="s">
        <v>153</v>
      </c>
      <c r="FPT69" s="31" t="s">
        <v>97</v>
      </c>
      <c r="FPU69" s="31" t="s">
        <v>99</v>
      </c>
      <c r="FPV69" s="31" t="s">
        <v>157</v>
      </c>
      <c r="FPW69" s="50">
        <v>11968</v>
      </c>
      <c r="FPX69" s="31" t="s">
        <v>154</v>
      </c>
      <c r="FPY69" s="31">
        <v>89</v>
      </c>
      <c r="FPZ69" s="31" t="s">
        <v>158</v>
      </c>
      <c r="FQA69" s="31" t="s">
        <v>153</v>
      </c>
      <c r="FQB69" s="31" t="s">
        <v>97</v>
      </c>
      <c r="FQC69" s="31" t="s">
        <v>99</v>
      </c>
      <c r="FQD69" s="31" t="s">
        <v>157</v>
      </c>
      <c r="FQE69" s="50">
        <v>11968</v>
      </c>
      <c r="FQF69" s="31" t="s">
        <v>154</v>
      </c>
      <c r="FQG69" s="31">
        <v>89</v>
      </c>
      <c r="FQH69" s="31" t="s">
        <v>158</v>
      </c>
      <c r="FQI69" s="31" t="s">
        <v>153</v>
      </c>
      <c r="FQJ69" s="31" t="s">
        <v>97</v>
      </c>
      <c r="FQK69" s="31" t="s">
        <v>99</v>
      </c>
      <c r="FQL69" s="31" t="s">
        <v>157</v>
      </c>
      <c r="FQM69" s="50">
        <v>11968</v>
      </c>
      <c r="FQN69" s="31" t="s">
        <v>154</v>
      </c>
      <c r="FQO69" s="31">
        <v>89</v>
      </c>
      <c r="FQP69" s="31" t="s">
        <v>158</v>
      </c>
      <c r="FQQ69" s="31" t="s">
        <v>153</v>
      </c>
      <c r="FQR69" s="31" t="s">
        <v>97</v>
      </c>
      <c r="FQS69" s="31" t="s">
        <v>99</v>
      </c>
      <c r="FQT69" s="31" t="s">
        <v>157</v>
      </c>
      <c r="FQU69" s="50">
        <v>11968</v>
      </c>
      <c r="FQV69" s="31" t="s">
        <v>154</v>
      </c>
      <c r="FQW69" s="31">
        <v>89</v>
      </c>
      <c r="FQX69" s="31" t="s">
        <v>158</v>
      </c>
      <c r="FQY69" s="31" t="s">
        <v>153</v>
      </c>
      <c r="FQZ69" s="31" t="s">
        <v>97</v>
      </c>
      <c r="FRA69" s="31" t="s">
        <v>99</v>
      </c>
      <c r="FRB69" s="31" t="s">
        <v>157</v>
      </c>
      <c r="FRC69" s="50">
        <v>11968</v>
      </c>
      <c r="FRD69" s="31" t="s">
        <v>154</v>
      </c>
      <c r="FRE69" s="31">
        <v>89</v>
      </c>
      <c r="FRF69" s="31" t="s">
        <v>158</v>
      </c>
      <c r="FRG69" s="31" t="s">
        <v>153</v>
      </c>
      <c r="FRH69" s="31" t="s">
        <v>97</v>
      </c>
      <c r="FRI69" s="31" t="s">
        <v>99</v>
      </c>
      <c r="FRJ69" s="31" t="s">
        <v>157</v>
      </c>
      <c r="FRK69" s="50">
        <v>11968</v>
      </c>
      <c r="FRL69" s="31" t="s">
        <v>154</v>
      </c>
      <c r="FRM69" s="31">
        <v>89</v>
      </c>
      <c r="FRN69" s="31" t="s">
        <v>158</v>
      </c>
      <c r="FRO69" s="31" t="s">
        <v>153</v>
      </c>
      <c r="FRP69" s="31" t="s">
        <v>97</v>
      </c>
      <c r="FRQ69" s="31" t="s">
        <v>99</v>
      </c>
      <c r="FRR69" s="31" t="s">
        <v>157</v>
      </c>
      <c r="FRS69" s="50">
        <v>11968</v>
      </c>
      <c r="FRT69" s="31" t="s">
        <v>154</v>
      </c>
      <c r="FRU69" s="31">
        <v>89</v>
      </c>
      <c r="FRV69" s="31" t="s">
        <v>158</v>
      </c>
      <c r="FRW69" s="31" t="s">
        <v>153</v>
      </c>
      <c r="FRX69" s="31" t="s">
        <v>97</v>
      </c>
      <c r="FRY69" s="31" t="s">
        <v>99</v>
      </c>
      <c r="FRZ69" s="31" t="s">
        <v>157</v>
      </c>
      <c r="FSA69" s="50">
        <v>11968</v>
      </c>
      <c r="FSB69" s="31" t="s">
        <v>154</v>
      </c>
      <c r="FSC69" s="31">
        <v>89</v>
      </c>
      <c r="FSD69" s="31" t="s">
        <v>158</v>
      </c>
      <c r="FSE69" s="31" t="s">
        <v>153</v>
      </c>
      <c r="FSF69" s="31" t="s">
        <v>97</v>
      </c>
      <c r="FSG69" s="31" t="s">
        <v>99</v>
      </c>
      <c r="FSH69" s="31" t="s">
        <v>157</v>
      </c>
      <c r="FSI69" s="50">
        <v>11968</v>
      </c>
      <c r="FSJ69" s="31" t="s">
        <v>154</v>
      </c>
      <c r="FSK69" s="31">
        <v>89</v>
      </c>
      <c r="FSL69" s="31" t="s">
        <v>158</v>
      </c>
      <c r="FSM69" s="31" t="s">
        <v>153</v>
      </c>
      <c r="FSN69" s="31" t="s">
        <v>97</v>
      </c>
      <c r="FSO69" s="31" t="s">
        <v>99</v>
      </c>
      <c r="FSP69" s="31" t="s">
        <v>157</v>
      </c>
      <c r="FSQ69" s="50">
        <v>11968</v>
      </c>
      <c r="FSR69" s="31" t="s">
        <v>154</v>
      </c>
      <c r="FSS69" s="31">
        <v>89</v>
      </c>
      <c r="FST69" s="31" t="s">
        <v>158</v>
      </c>
      <c r="FSU69" s="31" t="s">
        <v>153</v>
      </c>
      <c r="FSV69" s="31" t="s">
        <v>97</v>
      </c>
      <c r="FSW69" s="31" t="s">
        <v>99</v>
      </c>
      <c r="FSX69" s="31" t="s">
        <v>157</v>
      </c>
      <c r="FSY69" s="50">
        <v>11968</v>
      </c>
      <c r="FSZ69" s="31" t="s">
        <v>154</v>
      </c>
      <c r="FTA69" s="31">
        <v>89</v>
      </c>
      <c r="FTB69" s="31" t="s">
        <v>158</v>
      </c>
      <c r="FTC69" s="31" t="s">
        <v>153</v>
      </c>
      <c r="FTD69" s="31" t="s">
        <v>97</v>
      </c>
      <c r="FTE69" s="31" t="s">
        <v>99</v>
      </c>
      <c r="FTF69" s="31" t="s">
        <v>157</v>
      </c>
      <c r="FTG69" s="50">
        <v>11968</v>
      </c>
      <c r="FTH69" s="31" t="s">
        <v>154</v>
      </c>
      <c r="FTI69" s="31">
        <v>89</v>
      </c>
      <c r="FTJ69" s="31" t="s">
        <v>158</v>
      </c>
      <c r="FTK69" s="31" t="s">
        <v>153</v>
      </c>
      <c r="FTL69" s="31" t="s">
        <v>97</v>
      </c>
      <c r="FTM69" s="31" t="s">
        <v>99</v>
      </c>
      <c r="FTN69" s="31" t="s">
        <v>157</v>
      </c>
      <c r="FTO69" s="50">
        <v>11968</v>
      </c>
      <c r="FTP69" s="31" t="s">
        <v>154</v>
      </c>
      <c r="FTQ69" s="31">
        <v>89</v>
      </c>
      <c r="FTR69" s="31" t="s">
        <v>158</v>
      </c>
      <c r="FTS69" s="31" t="s">
        <v>153</v>
      </c>
      <c r="FTT69" s="31" t="s">
        <v>97</v>
      </c>
      <c r="FTU69" s="31" t="s">
        <v>99</v>
      </c>
      <c r="FTV69" s="31" t="s">
        <v>157</v>
      </c>
      <c r="FTW69" s="50">
        <v>11968</v>
      </c>
      <c r="FTX69" s="31" t="s">
        <v>154</v>
      </c>
      <c r="FTY69" s="31">
        <v>89</v>
      </c>
      <c r="FTZ69" s="31" t="s">
        <v>158</v>
      </c>
      <c r="FUA69" s="31" t="s">
        <v>153</v>
      </c>
      <c r="FUB69" s="31" t="s">
        <v>97</v>
      </c>
      <c r="FUC69" s="31" t="s">
        <v>99</v>
      </c>
      <c r="FUD69" s="31" t="s">
        <v>157</v>
      </c>
      <c r="FUE69" s="50">
        <v>11968</v>
      </c>
      <c r="FUF69" s="31" t="s">
        <v>154</v>
      </c>
      <c r="FUG69" s="31">
        <v>89</v>
      </c>
      <c r="FUH69" s="31" t="s">
        <v>158</v>
      </c>
      <c r="FUI69" s="31" t="s">
        <v>153</v>
      </c>
      <c r="FUJ69" s="31" t="s">
        <v>97</v>
      </c>
      <c r="FUK69" s="31" t="s">
        <v>99</v>
      </c>
      <c r="FUL69" s="31" t="s">
        <v>157</v>
      </c>
      <c r="FUM69" s="50">
        <v>11968</v>
      </c>
      <c r="FUN69" s="31" t="s">
        <v>154</v>
      </c>
      <c r="FUO69" s="31">
        <v>89</v>
      </c>
      <c r="FUP69" s="31" t="s">
        <v>158</v>
      </c>
      <c r="FUQ69" s="31" t="s">
        <v>153</v>
      </c>
      <c r="FUR69" s="31" t="s">
        <v>97</v>
      </c>
      <c r="FUS69" s="31" t="s">
        <v>99</v>
      </c>
      <c r="FUT69" s="31" t="s">
        <v>157</v>
      </c>
      <c r="FUU69" s="50">
        <v>11968</v>
      </c>
      <c r="FUV69" s="31" t="s">
        <v>154</v>
      </c>
      <c r="FUW69" s="31">
        <v>89</v>
      </c>
      <c r="FUX69" s="31" t="s">
        <v>158</v>
      </c>
      <c r="FUY69" s="31" t="s">
        <v>153</v>
      </c>
      <c r="FUZ69" s="31" t="s">
        <v>97</v>
      </c>
      <c r="FVA69" s="31" t="s">
        <v>99</v>
      </c>
      <c r="FVB69" s="31" t="s">
        <v>157</v>
      </c>
      <c r="FVC69" s="50">
        <v>11968</v>
      </c>
      <c r="FVD69" s="31" t="s">
        <v>154</v>
      </c>
      <c r="FVE69" s="31">
        <v>89</v>
      </c>
      <c r="FVF69" s="31" t="s">
        <v>158</v>
      </c>
      <c r="FVG69" s="31" t="s">
        <v>153</v>
      </c>
      <c r="FVH69" s="31" t="s">
        <v>97</v>
      </c>
      <c r="FVI69" s="31" t="s">
        <v>99</v>
      </c>
      <c r="FVJ69" s="31" t="s">
        <v>157</v>
      </c>
      <c r="FVK69" s="50">
        <v>11968</v>
      </c>
      <c r="FVL69" s="31" t="s">
        <v>154</v>
      </c>
      <c r="FVM69" s="31">
        <v>89</v>
      </c>
      <c r="FVN69" s="31" t="s">
        <v>158</v>
      </c>
      <c r="FVO69" s="31" t="s">
        <v>153</v>
      </c>
      <c r="FVP69" s="31" t="s">
        <v>97</v>
      </c>
      <c r="FVQ69" s="31" t="s">
        <v>99</v>
      </c>
      <c r="FVR69" s="31" t="s">
        <v>157</v>
      </c>
      <c r="FVS69" s="50">
        <v>11968</v>
      </c>
      <c r="FVT69" s="31" t="s">
        <v>154</v>
      </c>
      <c r="FVU69" s="31">
        <v>89</v>
      </c>
      <c r="FVV69" s="31" t="s">
        <v>158</v>
      </c>
      <c r="FVW69" s="31" t="s">
        <v>153</v>
      </c>
      <c r="FVX69" s="31" t="s">
        <v>97</v>
      </c>
      <c r="FVY69" s="31" t="s">
        <v>99</v>
      </c>
      <c r="FVZ69" s="31" t="s">
        <v>157</v>
      </c>
      <c r="FWA69" s="50">
        <v>11968</v>
      </c>
      <c r="FWB69" s="31" t="s">
        <v>154</v>
      </c>
      <c r="FWC69" s="31">
        <v>89</v>
      </c>
      <c r="FWD69" s="31" t="s">
        <v>158</v>
      </c>
      <c r="FWE69" s="31" t="s">
        <v>153</v>
      </c>
      <c r="FWF69" s="31" t="s">
        <v>97</v>
      </c>
      <c r="FWG69" s="31" t="s">
        <v>99</v>
      </c>
      <c r="FWH69" s="31" t="s">
        <v>157</v>
      </c>
      <c r="FWI69" s="50">
        <v>11968</v>
      </c>
      <c r="FWJ69" s="31" t="s">
        <v>154</v>
      </c>
      <c r="FWK69" s="31">
        <v>89</v>
      </c>
      <c r="FWL69" s="31" t="s">
        <v>158</v>
      </c>
      <c r="FWM69" s="31" t="s">
        <v>153</v>
      </c>
      <c r="FWN69" s="31" t="s">
        <v>97</v>
      </c>
      <c r="FWO69" s="31" t="s">
        <v>99</v>
      </c>
      <c r="FWP69" s="31" t="s">
        <v>157</v>
      </c>
      <c r="FWQ69" s="50">
        <v>11968</v>
      </c>
      <c r="FWR69" s="31" t="s">
        <v>154</v>
      </c>
      <c r="FWS69" s="31">
        <v>89</v>
      </c>
      <c r="FWT69" s="31" t="s">
        <v>158</v>
      </c>
      <c r="FWU69" s="31" t="s">
        <v>153</v>
      </c>
      <c r="FWV69" s="31" t="s">
        <v>97</v>
      </c>
      <c r="FWW69" s="31" t="s">
        <v>99</v>
      </c>
      <c r="FWX69" s="31" t="s">
        <v>157</v>
      </c>
      <c r="FWY69" s="50">
        <v>11968</v>
      </c>
      <c r="FWZ69" s="31" t="s">
        <v>154</v>
      </c>
      <c r="FXA69" s="31">
        <v>89</v>
      </c>
      <c r="FXB69" s="31" t="s">
        <v>158</v>
      </c>
      <c r="FXC69" s="31" t="s">
        <v>153</v>
      </c>
      <c r="FXD69" s="31" t="s">
        <v>97</v>
      </c>
      <c r="FXE69" s="31" t="s">
        <v>99</v>
      </c>
      <c r="FXF69" s="31" t="s">
        <v>157</v>
      </c>
      <c r="FXG69" s="50">
        <v>11968</v>
      </c>
      <c r="FXH69" s="31" t="s">
        <v>154</v>
      </c>
      <c r="FXI69" s="31">
        <v>89</v>
      </c>
      <c r="FXJ69" s="31" t="s">
        <v>158</v>
      </c>
      <c r="FXK69" s="31" t="s">
        <v>153</v>
      </c>
      <c r="FXL69" s="31" t="s">
        <v>97</v>
      </c>
      <c r="FXM69" s="31" t="s">
        <v>99</v>
      </c>
      <c r="FXN69" s="31" t="s">
        <v>157</v>
      </c>
      <c r="FXO69" s="50">
        <v>11968</v>
      </c>
      <c r="FXP69" s="31" t="s">
        <v>154</v>
      </c>
      <c r="FXQ69" s="31">
        <v>89</v>
      </c>
      <c r="FXR69" s="31" t="s">
        <v>158</v>
      </c>
      <c r="FXS69" s="31" t="s">
        <v>153</v>
      </c>
      <c r="FXT69" s="31" t="s">
        <v>97</v>
      </c>
      <c r="FXU69" s="31" t="s">
        <v>99</v>
      </c>
      <c r="FXV69" s="31" t="s">
        <v>157</v>
      </c>
      <c r="FXW69" s="50">
        <v>11968</v>
      </c>
      <c r="FXX69" s="31" t="s">
        <v>154</v>
      </c>
      <c r="FXY69" s="31">
        <v>89</v>
      </c>
      <c r="FXZ69" s="31" t="s">
        <v>158</v>
      </c>
      <c r="FYA69" s="31" t="s">
        <v>153</v>
      </c>
      <c r="FYB69" s="31" t="s">
        <v>97</v>
      </c>
      <c r="FYC69" s="31" t="s">
        <v>99</v>
      </c>
      <c r="FYD69" s="31" t="s">
        <v>157</v>
      </c>
      <c r="FYE69" s="50">
        <v>11968</v>
      </c>
      <c r="FYF69" s="31" t="s">
        <v>154</v>
      </c>
      <c r="FYG69" s="31">
        <v>89</v>
      </c>
      <c r="FYH69" s="31" t="s">
        <v>158</v>
      </c>
      <c r="FYI69" s="31" t="s">
        <v>153</v>
      </c>
      <c r="FYJ69" s="31" t="s">
        <v>97</v>
      </c>
      <c r="FYK69" s="31" t="s">
        <v>99</v>
      </c>
      <c r="FYL69" s="31" t="s">
        <v>157</v>
      </c>
      <c r="FYM69" s="50">
        <v>11968</v>
      </c>
      <c r="FYN69" s="31" t="s">
        <v>154</v>
      </c>
      <c r="FYO69" s="31">
        <v>89</v>
      </c>
      <c r="FYP69" s="31" t="s">
        <v>158</v>
      </c>
      <c r="FYQ69" s="31" t="s">
        <v>153</v>
      </c>
      <c r="FYR69" s="31" t="s">
        <v>97</v>
      </c>
      <c r="FYS69" s="31" t="s">
        <v>99</v>
      </c>
      <c r="FYT69" s="31" t="s">
        <v>157</v>
      </c>
      <c r="FYU69" s="50">
        <v>11968</v>
      </c>
      <c r="FYV69" s="31" t="s">
        <v>154</v>
      </c>
      <c r="FYW69" s="31">
        <v>89</v>
      </c>
      <c r="FYX69" s="31" t="s">
        <v>158</v>
      </c>
      <c r="FYY69" s="31" t="s">
        <v>153</v>
      </c>
      <c r="FYZ69" s="31" t="s">
        <v>97</v>
      </c>
      <c r="FZA69" s="31" t="s">
        <v>99</v>
      </c>
      <c r="FZB69" s="31" t="s">
        <v>157</v>
      </c>
      <c r="FZC69" s="50">
        <v>11968</v>
      </c>
      <c r="FZD69" s="31" t="s">
        <v>154</v>
      </c>
      <c r="FZE69" s="31">
        <v>89</v>
      </c>
      <c r="FZF69" s="31" t="s">
        <v>158</v>
      </c>
      <c r="FZG69" s="31" t="s">
        <v>153</v>
      </c>
      <c r="FZH69" s="31" t="s">
        <v>97</v>
      </c>
      <c r="FZI69" s="31" t="s">
        <v>99</v>
      </c>
      <c r="FZJ69" s="31" t="s">
        <v>157</v>
      </c>
      <c r="FZK69" s="50">
        <v>11968</v>
      </c>
      <c r="FZL69" s="31" t="s">
        <v>154</v>
      </c>
      <c r="FZM69" s="31">
        <v>89</v>
      </c>
      <c r="FZN69" s="31" t="s">
        <v>158</v>
      </c>
      <c r="FZO69" s="31" t="s">
        <v>153</v>
      </c>
      <c r="FZP69" s="31" t="s">
        <v>97</v>
      </c>
      <c r="FZQ69" s="31" t="s">
        <v>99</v>
      </c>
      <c r="FZR69" s="31" t="s">
        <v>157</v>
      </c>
      <c r="FZS69" s="50">
        <v>11968</v>
      </c>
      <c r="FZT69" s="31" t="s">
        <v>154</v>
      </c>
      <c r="FZU69" s="31">
        <v>89</v>
      </c>
      <c r="FZV69" s="31" t="s">
        <v>158</v>
      </c>
      <c r="FZW69" s="31" t="s">
        <v>153</v>
      </c>
      <c r="FZX69" s="31" t="s">
        <v>97</v>
      </c>
      <c r="FZY69" s="31" t="s">
        <v>99</v>
      </c>
      <c r="FZZ69" s="31" t="s">
        <v>157</v>
      </c>
      <c r="GAA69" s="50">
        <v>11968</v>
      </c>
      <c r="GAB69" s="31" t="s">
        <v>154</v>
      </c>
      <c r="GAC69" s="31">
        <v>89</v>
      </c>
      <c r="GAD69" s="31" t="s">
        <v>158</v>
      </c>
      <c r="GAE69" s="31" t="s">
        <v>153</v>
      </c>
      <c r="GAF69" s="31" t="s">
        <v>97</v>
      </c>
      <c r="GAG69" s="31" t="s">
        <v>99</v>
      </c>
      <c r="GAH69" s="31" t="s">
        <v>157</v>
      </c>
      <c r="GAI69" s="50">
        <v>11968</v>
      </c>
      <c r="GAJ69" s="31" t="s">
        <v>154</v>
      </c>
      <c r="GAK69" s="31">
        <v>89</v>
      </c>
      <c r="GAL69" s="31" t="s">
        <v>158</v>
      </c>
      <c r="GAM69" s="31" t="s">
        <v>153</v>
      </c>
      <c r="GAN69" s="31" t="s">
        <v>97</v>
      </c>
      <c r="GAO69" s="31" t="s">
        <v>99</v>
      </c>
      <c r="GAP69" s="31" t="s">
        <v>157</v>
      </c>
      <c r="GAQ69" s="50">
        <v>11968</v>
      </c>
      <c r="GAR69" s="31" t="s">
        <v>154</v>
      </c>
      <c r="GAS69" s="31">
        <v>89</v>
      </c>
      <c r="GAT69" s="31" t="s">
        <v>158</v>
      </c>
      <c r="GAU69" s="31" t="s">
        <v>153</v>
      </c>
      <c r="GAV69" s="31" t="s">
        <v>97</v>
      </c>
      <c r="GAW69" s="31" t="s">
        <v>99</v>
      </c>
      <c r="GAX69" s="31" t="s">
        <v>157</v>
      </c>
      <c r="GAY69" s="50">
        <v>11968</v>
      </c>
      <c r="GAZ69" s="31" t="s">
        <v>154</v>
      </c>
      <c r="GBA69" s="31">
        <v>89</v>
      </c>
      <c r="GBB69" s="31" t="s">
        <v>158</v>
      </c>
      <c r="GBC69" s="31" t="s">
        <v>153</v>
      </c>
      <c r="GBD69" s="31" t="s">
        <v>97</v>
      </c>
      <c r="GBE69" s="31" t="s">
        <v>99</v>
      </c>
      <c r="GBF69" s="31" t="s">
        <v>157</v>
      </c>
      <c r="GBG69" s="50">
        <v>11968</v>
      </c>
      <c r="GBH69" s="31" t="s">
        <v>154</v>
      </c>
      <c r="GBI69" s="31">
        <v>89</v>
      </c>
      <c r="GBJ69" s="31" t="s">
        <v>158</v>
      </c>
      <c r="GBK69" s="31" t="s">
        <v>153</v>
      </c>
      <c r="GBL69" s="31" t="s">
        <v>97</v>
      </c>
      <c r="GBM69" s="31" t="s">
        <v>99</v>
      </c>
      <c r="GBN69" s="31" t="s">
        <v>157</v>
      </c>
      <c r="GBO69" s="50">
        <v>11968</v>
      </c>
      <c r="GBP69" s="31" t="s">
        <v>154</v>
      </c>
      <c r="GBQ69" s="31">
        <v>89</v>
      </c>
      <c r="GBR69" s="31" t="s">
        <v>158</v>
      </c>
      <c r="GBS69" s="31" t="s">
        <v>153</v>
      </c>
      <c r="GBT69" s="31" t="s">
        <v>97</v>
      </c>
      <c r="GBU69" s="31" t="s">
        <v>99</v>
      </c>
      <c r="GBV69" s="31" t="s">
        <v>157</v>
      </c>
      <c r="GBW69" s="50">
        <v>11968</v>
      </c>
      <c r="GBX69" s="31" t="s">
        <v>154</v>
      </c>
      <c r="GBY69" s="31">
        <v>89</v>
      </c>
      <c r="GBZ69" s="31" t="s">
        <v>158</v>
      </c>
      <c r="GCA69" s="31" t="s">
        <v>153</v>
      </c>
      <c r="GCB69" s="31" t="s">
        <v>97</v>
      </c>
      <c r="GCC69" s="31" t="s">
        <v>99</v>
      </c>
      <c r="GCD69" s="31" t="s">
        <v>157</v>
      </c>
      <c r="GCE69" s="50">
        <v>11968</v>
      </c>
      <c r="GCF69" s="31" t="s">
        <v>154</v>
      </c>
      <c r="GCG69" s="31">
        <v>89</v>
      </c>
      <c r="GCH69" s="31" t="s">
        <v>158</v>
      </c>
      <c r="GCI69" s="31" t="s">
        <v>153</v>
      </c>
      <c r="GCJ69" s="31" t="s">
        <v>97</v>
      </c>
      <c r="GCK69" s="31" t="s">
        <v>99</v>
      </c>
      <c r="GCL69" s="31" t="s">
        <v>157</v>
      </c>
      <c r="GCM69" s="50">
        <v>11968</v>
      </c>
      <c r="GCN69" s="31" t="s">
        <v>154</v>
      </c>
      <c r="GCO69" s="31">
        <v>89</v>
      </c>
      <c r="GCP69" s="31" t="s">
        <v>158</v>
      </c>
      <c r="GCQ69" s="31" t="s">
        <v>153</v>
      </c>
      <c r="GCR69" s="31" t="s">
        <v>97</v>
      </c>
      <c r="GCS69" s="31" t="s">
        <v>99</v>
      </c>
      <c r="GCT69" s="31" t="s">
        <v>157</v>
      </c>
      <c r="GCU69" s="50">
        <v>11968</v>
      </c>
      <c r="GCV69" s="31" t="s">
        <v>154</v>
      </c>
      <c r="GCW69" s="31">
        <v>89</v>
      </c>
      <c r="GCX69" s="31" t="s">
        <v>158</v>
      </c>
      <c r="GCY69" s="31" t="s">
        <v>153</v>
      </c>
      <c r="GCZ69" s="31" t="s">
        <v>97</v>
      </c>
      <c r="GDA69" s="31" t="s">
        <v>99</v>
      </c>
      <c r="GDB69" s="31" t="s">
        <v>157</v>
      </c>
      <c r="GDC69" s="50">
        <v>11968</v>
      </c>
      <c r="GDD69" s="31" t="s">
        <v>154</v>
      </c>
      <c r="GDE69" s="31">
        <v>89</v>
      </c>
      <c r="GDF69" s="31" t="s">
        <v>158</v>
      </c>
      <c r="GDG69" s="31" t="s">
        <v>153</v>
      </c>
      <c r="GDH69" s="31" t="s">
        <v>97</v>
      </c>
      <c r="GDI69" s="31" t="s">
        <v>99</v>
      </c>
      <c r="GDJ69" s="31" t="s">
        <v>157</v>
      </c>
      <c r="GDK69" s="50">
        <v>11968</v>
      </c>
      <c r="GDL69" s="31" t="s">
        <v>154</v>
      </c>
      <c r="GDM69" s="31">
        <v>89</v>
      </c>
      <c r="GDN69" s="31" t="s">
        <v>158</v>
      </c>
      <c r="GDO69" s="31" t="s">
        <v>153</v>
      </c>
      <c r="GDP69" s="31" t="s">
        <v>97</v>
      </c>
      <c r="GDQ69" s="31" t="s">
        <v>99</v>
      </c>
      <c r="GDR69" s="31" t="s">
        <v>157</v>
      </c>
      <c r="GDS69" s="50">
        <v>11968</v>
      </c>
      <c r="GDT69" s="31" t="s">
        <v>154</v>
      </c>
      <c r="GDU69" s="31">
        <v>89</v>
      </c>
      <c r="GDV69" s="31" t="s">
        <v>158</v>
      </c>
      <c r="GDW69" s="31" t="s">
        <v>153</v>
      </c>
      <c r="GDX69" s="31" t="s">
        <v>97</v>
      </c>
      <c r="GDY69" s="31" t="s">
        <v>99</v>
      </c>
      <c r="GDZ69" s="31" t="s">
        <v>157</v>
      </c>
      <c r="GEA69" s="50">
        <v>11968</v>
      </c>
      <c r="GEB69" s="31" t="s">
        <v>154</v>
      </c>
      <c r="GEC69" s="31">
        <v>89</v>
      </c>
      <c r="GED69" s="31" t="s">
        <v>158</v>
      </c>
      <c r="GEE69" s="31" t="s">
        <v>153</v>
      </c>
      <c r="GEF69" s="31" t="s">
        <v>97</v>
      </c>
      <c r="GEG69" s="31" t="s">
        <v>99</v>
      </c>
      <c r="GEH69" s="31" t="s">
        <v>157</v>
      </c>
      <c r="GEI69" s="50">
        <v>11968</v>
      </c>
      <c r="GEJ69" s="31" t="s">
        <v>154</v>
      </c>
      <c r="GEK69" s="31">
        <v>89</v>
      </c>
      <c r="GEL69" s="31" t="s">
        <v>158</v>
      </c>
      <c r="GEM69" s="31" t="s">
        <v>153</v>
      </c>
      <c r="GEN69" s="31" t="s">
        <v>97</v>
      </c>
      <c r="GEO69" s="31" t="s">
        <v>99</v>
      </c>
      <c r="GEP69" s="31" t="s">
        <v>157</v>
      </c>
      <c r="GEQ69" s="50">
        <v>11968</v>
      </c>
      <c r="GER69" s="31" t="s">
        <v>154</v>
      </c>
      <c r="GES69" s="31">
        <v>89</v>
      </c>
      <c r="GET69" s="31" t="s">
        <v>158</v>
      </c>
      <c r="GEU69" s="31" t="s">
        <v>153</v>
      </c>
      <c r="GEV69" s="31" t="s">
        <v>97</v>
      </c>
      <c r="GEW69" s="31" t="s">
        <v>99</v>
      </c>
      <c r="GEX69" s="31" t="s">
        <v>157</v>
      </c>
      <c r="GEY69" s="50">
        <v>11968</v>
      </c>
      <c r="GEZ69" s="31" t="s">
        <v>154</v>
      </c>
      <c r="GFA69" s="31">
        <v>89</v>
      </c>
      <c r="GFB69" s="31" t="s">
        <v>158</v>
      </c>
      <c r="GFC69" s="31" t="s">
        <v>153</v>
      </c>
      <c r="GFD69" s="31" t="s">
        <v>97</v>
      </c>
      <c r="GFE69" s="31" t="s">
        <v>99</v>
      </c>
      <c r="GFF69" s="31" t="s">
        <v>157</v>
      </c>
      <c r="GFG69" s="50">
        <v>11968</v>
      </c>
      <c r="GFH69" s="31" t="s">
        <v>154</v>
      </c>
      <c r="GFI69" s="31">
        <v>89</v>
      </c>
      <c r="GFJ69" s="31" t="s">
        <v>158</v>
      </c>
      <c r="GFK69" s="31" t="s">
        <v>153</v>
      </c>
      <c r="GFL69" s="31" t="s">
        <v>97</v>
      </c>
      <c r="GFM69" s="31" t="s">
        <v>99</v>
      </c>
      <c r="GFN69" s="31" t="s">
        <v>157</v>
      </c>
      <c r="GFO69" s="50">
        <v>11968</v>
      </c>
      <c r="GFP69" s="31" t="s">
        <v>154</v>
      </c>
      <c r="GFQ69" s="31">
        <v>89</v>
      </c>
      <c r="GFR69" s="31" t="s">
        <v>158</v>
      </c>
      <c r="GFS69" s="31" t="s">
        <v>153</v>
      </c>
      <c r="GFT69" s="31" t="s">
        <v>97</v>
      </c>
      <c r="GFU69" s="31" t="s">
        <v>99</v>
      </c>
      <c r="GFV69" s="31" t="s">
        <v>157</v>
      </c>
      <c r="GFW69" s="50">
        <v>11968</v>
      </c>
      <c r="GFX69" s="31" t="s">
        <v>154</v>
      </c>
      <c r="GFY69" s="31">
        <v>89</v>
      </c>
      <c r="GFZ69" s="31" t="s">
        <v>158</v>
      </c>
      <c r="GGA69" s="31" t="s">
        <v>153</v>
      </c>
      <c r="GGB69" s="31" t="s">
        <v>97</v>
      </c>
      <c r="GGC69" s="31" t="s">
        <v>99</v>
      </c>
      <c r="GGD69" s="31" t="s">
        <v>157</v>
      </c>
      <c r="GGE69" s="50">
        <v>11968</v>
      </c>
      <c r="GGF69" s="31" t="s">
        <v>154</v>
      </c>
      <c r="GGG69" s="31">
        <v>89</v>
      </c>
      <c r="GGH69" s="31" t="s">
        <v>158</v>
      </c>
      <c r="GGI69" s="31" t="s">
        <v>153</v>
      </c>
      <c r="GGJ69" s="31" t="s">
        <v>97</v>
      </c>
      <c r="GGK69" s="31" t="s">
        <v>99</v>
      </c>
      <c r="GGL69" s="31" t="s">
        <v>157</v>
      </c>
      <c r="GGM69" s="50">
        <v>11968</v>
      </c>
      <c r="GGN69" s="31" t="s">
        <v>154</v>
      </c>
      <c r="GGO69" s="31">
        <v>89</v>
      </c>
      <c r="GGP69" s="31" t="s">
        <v>158</v>
      </c>
      <c r="GGQ69" s="31" t="s">
        <v>153</v>
      </c>
      <c r="GGR69" s="31" t="s">
        <v>97</v>
      </c>
      <c r="GGS69" s="31" t="s">
        <v>99</v>
      </c>
      <c r="GGT69" s="31" t="s">
        <v>157</v>
      </c>
      <c r="GGU69" s="50">
        <v>11968</v>
      </c>
      <c r="GGV69" s="31" t="s">
        <v>154</v>
      </c>
      <c r="GGW69" s="31">
        <v>89</v>
      </c>
      <c r="GGX69" s="31" t="s">
        <v>158</v>
      </c>
      <c r="GGY69" s="31" t="s">
        <v>153</v>
      </c>
      <c r="GGZ69" s="31" t="s">
        <v>97</v>
      </c>
      <c r="GHA69" s="31" t="s">
        <v>99</v>
      </c>
      <c r="GHB69" s="31" t="s">
        <v>157</v>
      </c>
      <c r="GHC69" s="50">
        <v>11968</v>
      </c>
      <c r="GHD69" s="31" t="s">
        <v>154</v>
      </c>
      <c r="GHE69" s="31">
        <v>89</v>
      </c>
      <c r="GHF69" s="31" t="s">
        <v>158</v>
      </c>
      <c r="GHG69" s="31" t="s">
        <v>153</v>
      </c>
      <c r="GHH69" s="31" t="s">
        <v>97</v>
      </c>
      <c r="GHI69" s="31" t="s">
        <v>99</v>
      </c>
      <c r="GHJ69" s="31" t="s">
        <v>157</v>
      </c>
      <c r="GHK69" s="50">
        <v>11968</v>
      </c>
      <c r="GHL69" s="31" t="s">
        <v>154</v>
      </c>
      <c r="GHM69" s="31">
        <v>89</v>
      </c>
      <c r="GHN69" s="31" t="s">
        <v>158</v>
      </c>
      <c r="GHO69" s="31" t="s">
        <v>153</v>
      </c>
      <c r="GHP69" s="31" t="s">
        <v>97</v>
      </c>
      <c r="GHQ69" s="31" t="s">
        <v>99</v>
      </c>
      <c r="GHR69" s="31" t="s">
        <v>157</v>
      </c>
      <c r="GHS69" s="50">
        <v>11968</v>
      </c>
      <c r="GHT69" s="31" t="s">
        <v>154</v>
      </c>
      <c r="GHU69" s="31">
        <v>89</v>
      </c>
      <c r="GHV69" s="31" t="s">
        <v>158</v>
      </c>
      <c r="GHW69" s="31" t="s">
        <v>153</v>
      </c>
      <c r="GHX69" s="31" t="s">
        <v>97</v>
      </c>
      <c r="GHY69" s="31" t="s">
        <v>99</v>
      </c>
      <c r="GHZ69" s="31" t="s">
        <v>157</v>
      </c>
      <c r="GIA69" s="50">
        <v>11968</v>
      </c>
      <c r="GIB69" s="31" t="s">
        <v>154</v>
      </c>
      <c r="GIC69" s="31">
        <v>89</v>
      </c>
      <c r="GID69" s="31" t="s">
        <v>158</v>
      </c>
      <c r="GIE69" s="31" t="s">
        <v>153</v>
      </c>
      <c r="GIF69" s="31" t="s">
        <v>97</v>
      </c>
      <c r="GIG69" s="31" t="s">
        <v>99</v>
      </c>
      <c r="GIH69" s="31" t="s">
        <v>157</v>
      </c>
      <c r="GII69" s="50">
        <v>11968</v>
      </c>
      <c r="GIJ69" s="31" t="s">
        <v>154</v>
      </c>
      <c r="GIK69" s="31">
        <v>89</v>
      </c>
      <c r="GIL69" s="31" t="s">
        <v>158</v>
      </c>
      <c r="GIM69" s="31" t="s">
        <v>153</v>
      </c>
      <c r="GIN69" s="31" t="s">
        <v>97</v>
      </c>
      <c r="GIO69" s="31" t="s">
        <v>99</v>
      </c>
      <c r="GIP69" s="31" t="s">
        <v>157</v>
      </c>
      <c r="GIQ69" s="50">
        <v>11968</v>
      </c>
      <c r="GIR69" s="31" t="s">
        <v>154</v>
      </c>
      <c r="GIS69" s="31">
        <v>89</v>
      </c>
      <c r="GIT69" s="31" t="s">
        <v>158</v>
      </c>
      <c r="GIU69" s="31" t="s">
        <v>153</v>
      </c>
      <c r="GIV69" s="31" t="s">
        <v>97</v>
      </c>
      <c r="GIW69" s="31" t="s">
        <v>99</v>
      </c>
      <c r="GIX69" s="31" t="s">
        <v>157</v>
      </c>
      <c r="GIY69" s="50">
        <v>11968</v>
      </c>
      <c r="GIZ69" s="31" t="s">
        <v>154</v>
      </c>
      <c r="GJA69" s="31">
        <v>89</v>
      </c>
      <c r="GJB69" s="31" t="s">
        <v>158</v>
      </c>
      <c r="GJC69" s="31" t="s">
        <v>153</v>
      </c>
      <c r="GJD69" s="31" t="s">
        <v>97</v>
      </c>
      <c r="GJE69" s="31" t="s">
        <v>99</v>
      </c>
      <c r="GJF69" s="31" t="s">
        <v>157</v>
      </c>
      <c r="GJG69" s="50">
        <v>11968</v>
      </c>
      <c r="GJH69" s="31" t="s">
        <v>154</v>
      </c>
      <c r="GJI69" s="31">
        <v>89</v>
      </c>
      <c r="GJJ69" s="31" t="s">
        <v>158</v>
      </c>
      <c r="GJK69" s="31" t="s">
        <v>153</v>
      </c>
      <c r="GJL69" s="31" t="s">
        <v>97</v>
      </c>
      <c r="GJM69" s="31" t="s">
        <v>99</v>
      </c>
      <c r="GJN69" s="31" t="s">
        <v>157</v>
      </c>
      <c r="GJO69" s="50">
        <v>11968</v>
      </c>
      <c r="GJP69" s="31" t="s">
        <v>154</v>
      </c>
      <c r="GJQ69" s="31">
        <v>89</v>
      </c>
      <c r="GJR69" s="31" t="s">
        <v>158</v>
      </c>
      <c r="GJS69" s="31" t="s">
        <v>153</v>
      </c>
      <c r="GJT69" s="31" t="s">
        <v>97</v>
      </c>
      <c r="GJU69" s="31" t="s">
        <v>99</v>
      </c>
      <c r="GJV69" s="31" t="s">
        <v>157</v>
      </c>
      <c r="GJW69" s="50">
        <v>11968</v>
      </c>
      <c r="GJX69" s="31" t="s">
        <v>154</v>
      </c>
      <c r="GJY69" s="31">
        <v>89</v>
      </c>
      <c r="GJZ69" s="31" t="s">
        <v>158</v>
      </c>
      <c r="GKA69" s="31" t="s">
        <v>153</v>
      </c>
      <c r="GKB69" s="31" t="s">
        <v>97</v>
      </c>
      <c r="GKC69" s="31" t="s">
        <v>99</v>
      </c>
      <c r="GKD69" s="31" t="s">
        <v>157</v>
      </c>
      <c r="GKE69" s="50">
        <v>11968</v>
      </c>
      <c r="GKF69" s="31" t="s">
        <v>154</v>
      </c>
      <c r="GKG69" s="31">
        <v>89</v>
      </c>
      <c r="GKH69" s="31" t="s">
        <v>158</v>
      </c>
      <c r="GKI69" s="31" t="s">
        <v>153</v>
      </c>
      <c r="GKJ69" s="31" t="s">
        <v>97</v>
      </c>
      <c r="GKK69" s="31" t="s">
        <v>99</v>
      </c>
      <c r="GKL69" s="31" t="s">
        <v>157</v>
      </c>
      <c r="GKM69" s="50">
        <v>11968</v>
      </c>
      <c r="GKN69" s="31" t="s">
        <v>154</v>
      </c>
      <c r="GKO69" s="31">
        <v>89</v>
      </c>
      <c r="GKP69" s="31" t="s">
        <v>158</v>
      </c>
      <c r="GKQ69" s="31" t="s">
        <v>153</v>
      </c>
      <c r="GKR69" s="31" t="s">
        <v>97</v>
      </c>
      <c r="GKS69" s="31" t="s">
        <v>99</v>
      </c>
      <c r="GKT69" s="31" t="s">
        <v>157</v>
      </c>
      <c r="GKU69" s="50">
        <v>11968</v>
      </c>
      <c r="GKV69" s="31" t="s">
        <v>154</v>
      </c>
      <c r="GKW69" s="31">
        <v>89</v>
      </c>
      <c r="GKX69" s="31" t="s">
        <v>158</v>
      </c>
      <c r="GKY69" s="31" t="s">
        <v>153</v>
      </c>
      <c r="GKZ69" s="31" t="s">
        <v>97</v>
      </c>
      <c r="GLA69" s="31" t="s">
        <v>99</v>
      </c>
      <c r="GLB69" s="31" t="s">
        <v>157</v>
      </c>
      <c r="GLC69" s="50">
        <v>11968</v>
      </c>
      <c r="GLD69" s="31" t="s">
        <v>154</v>
      </c>
      <c r="GLE69" s="31">
        <v>89</v>
      </c>
      <c r="GLF69" s="31" t="s">
        <v>158</v>
      </c>
      <c r="GLG69" s="31" t="s">
        <v>153</v>
      </c>
      <c r="GLH69" s="31" t="s">
        <v>97</v>
      </c>
      <c r="GLI69" s="31" t="s">
        <v>99</v>
      </c>
      <c r="GLJ69" s="31" t="s">
        <v>157</v>
      </c>
      <c r="GLK69" s="50">
        <v>11968</v>
      </c>
      <c r="GLL69" s="31" t="s">
        <v>154</v>
      </c>
      <c r="GLM69" s="31">
        <v>89</v>
      </c>
      <c r="GLN69" s="31" t="s">
        <v>158</v>
      </c>
      <c r="GLO69" s="31" t="s">
        <v>153</v>
      </c>
      <c r="GLP69" s="31" t="s">
        <v>97</v>
      </c>
      <c r="GLQ69" s="31" t="s">
        <v>99</v>
      </c>
      <c r="GLR69" s="31" t="s">
        <v>157</v>
      </c>
      <c r="GLS69" s="50">
        <v>11968</v>
      </c>
      <c r="GLT69" s="31" t="s">
        <v>154</v>
      </c>
      <c r="GLU69" s="31">
        <v>89</v>
      </c>
      <c r="GLV69" s="31" t="s">
        <v>158</v>
      </c>
      <c r="GLW69" s="31" t="s">
        <v>153</v>
      </c>
      <c r="GLX69" s="31" t="s">
        <v>97</v>
      </c>
      <c r="GLY69" s="31" t="s">
        <v>99</v>
      </c>
      <c r="GLZ69" s="31" t="s">
        <v>157</v>
      </c>
      <c r="GMA69" s="50">
        <v>11968</v>
      </c>
      <c r="GMB69" s="31" t="s">
        <v>154</v>
      </c>
      <c r="GMC69" s="31">
        <v>89</v>
      </c>
      <c r="GMD69" s="31" t="s">
        <v>158</v>
      </c>
      <c r="GME69" s="31" t="s">
        <v>153</v>
      </c>
      <c r="GMF69" s="31" t="s">
        <v>97</v>
      </c>
      <c r="GMG69" s="31" t="s">
        <v>99</v>
      </c>
      <c r="GMH69" s="31" t="s">
        <v>157</v>
      </c>
      <c r="GMI69" s="50">
        <v>11968</v>
      </c>
      <c r="GMJ69" s="31" t="s">
        <v>154</v>
      </c>
      <c r="GMK69" s="31">
        <v>89</v>
      </c>
      <c r="GML69" s="31" t="s">
        <v>158</v>
      </c>
      <c r="GMM69" s="31" t="s">
        <v>153</v>
      </c>
      <c r="GMN69" s="31" t="s">
        <v>97</v>
      </c>
      <c r="GMO69" s="31" t="s">
        <v>99</v>
      </c>
      <c r="GMP69" s="31" t="s">
        <v>157</v>
      </c>
      <c r="GMQ69" s="50">
        <v>11968</v>
      </c>
      <c r="GMR69" s="31" t="s">
        <v>154</v>
      </c>
      <c r="GMS69" s="31">
        <v>89</v>
      </c>
      <c r="GMT69" s="31" t="s">
        <v>158</v>
      </c>
      <c r="GMU69" s="31" t="s">
        <v>153</v>
      </c>
      <c r="GMV69" s="31" t="s">
        <v>97</v>
      </c>
      <c r="GMW69" s="31" t="s">
        <v>99</v>
      </c>
      <c r="GMX69" s="31" t="s">
        <v>157</v>
      </c>
      <c r="GMY69" s="50">
        <v>11968</v>
      </c>
      <c r="GMZ69" s="31" t="s">
        <v>154</v>
      </c>
      <c r="GNA69" s="31">
        <v>89</v>
      </c>
      <c r="GNB69" s="31" t="s">
        <v>158</v>
      </c>
      <c r="GNC69" s="31" t="s">
        <v>153</v>
      </c>
      <c r="GND69" s="31" t="s">
        <v>97</v>
      </c>
      <c r="GNE69" s="31" t="s">
        <v>99</v>
      </c>
      <c r="GNF69" s="31" t="s">
        <v>157</v>
      </c>
      <c r="GNG69" s="50">
        <v>11968</v>
      </c>
      <c r="GNH69" s="31" t="s">
        <v>154</v>
      </c>
      <c r="GNI69" s="31">
        <v>89</v>
      </c>
      <c r="GNJ69" s="31" t="s">
        <v>158</v>
      </c>
      <c r="GNK69" s="31" t="s">
        <v>153</v>
      </c>
      <c r="GNL69" s="31" t="s">
        <v>97</v>
      </c>
      <c r="GNM69" s="31" t="s">
        <v>99</v>
      </c>
      <c r="GNN69" s="31" t="s">
        <v>157</v>
      </c>
      <c r="GNO69" s="50">
        <v>11968</v>
      </c>
      <c r="GNP69" s="31" t="s">
        <v>154</v>
      </c>
      <c r="GNQ69" s="31">
        <v>89</v>
      </c>
      <c r="GNR69" s="31" t="s">
        <v>158</v>
      </c>
      <c r="GNS69" s="31" t="s">
        <v>153</v>
      </c>
      <c r="GNT69" s="31" t="s">
        <v>97</v>
      </c>
      <c r="GNU69" s="31" t="s">
        <v>99</v>
      </c>
      <c r="GNV69" s="31" t="s">
        <v>157</v>
      </c>
      <c r="GNW69" s="50">
        <v>11968</v>
      </c>
      <c r="GNX69" s="31" t="s">
        <v>154</v>
      </c>
      <c r="GNY69" s="31">
        <v>89</v>
      </c>
      <c r="GNZ69" s="31" t="s">
        <v>158</v>
      </c>
      <c r="GOA69" s="31" t="s">
        <v>153</v>
      </c>
      <c r="GOB69" s="31" t="s">
        <v>97</v>
      </c>
      <c r="GOC69" s="31" t="s">
        <v>99</v>
      </c>
      <c r="GOD69" s="31" t="s">
        <v>157</v>
      </c>
      <c r="GOE69" s="50">
        <v>11968</v>
      </c>
      <c r="GOF69" s="31" t="s">
        <v>154</v>
      </c>
      <c r="GOG69" s="31">
        <v>89</v>
      </c>
      <c r="GOH69" s="31" t="s">
        <v>158</v>
      </c>
      <c r="GOI69" s="31" t="s">
        <v>153</v>
      </c>
      <c r="GOJ69" s="31" t="s">
        <v>97</v>
      </c>
      <c r="GOK69" s="31" t="s">
        <v>99</v>
      </c>
      <c r="GOL69" s="31" t="s">
        <v>157</v>
      </c>
      <c r="GOM69" s="50">
        <v>11968</v>
      </c>
      <c r="GON69" s="31" t="s">
        <v>154</v>
      </c>
      <c r="GOO69" s="31">
        <v>89</v>
      </c>
      <c r="GOP69" s="31" t="s">
        <v>158</v>
      </c>
      <c r="GOQ69" s="31" t="s">
        <v>153</v>
      </c>
      <c r="GOR69" s="31" t="s">
        <v>97</v>
      </c>
      <c r="GOS69" s="31" t="s">
        <v>99</v>
      </c>
      <c r="GOT69" s="31" t="s">
        <v>157</v>
      </c>
      <c r="GOU69" s="50">
        <v>11968</v>
      </c>
      <c r="GOV69" s="31" t="s">
        <v>154</v>
      </c>
      <c r="GOW69" s="31">
        <v>89</v>
      </c>
      <c r="GOX69" s="31" t="s">
        <v>158</v>
      </c>
      <c r="GOY69" s="31" t="s">
        <v>153</v>
      </c>
      <c r="GOZ69" s="31" t="s">
        <v>97</v>
      </c>
      <c r="GPA69" s="31" t="s">
        <v>99</v>
      </c>
      <c r="GPB69" s="31" t="s">
        <v>157</v>
      </c>
      <c r="GPC69" s="50">
        <v>11968</v>
      </c>
      <c r="GPD69" s="31" t="s">
        <v>154</v>
      </c>
      <c r="GPE69" s="31">
        <v>89</v>
      </c>
      <c r="GPF69" s="31" t="s">
        <v>158</v>
      </c>
      <c r="GPG69" s="31" t="s">
        <v>153</v>
      </c>
      <c r="GPH69" s="31" t="s">
        <v>97</v>
      </c>
      <c r="GPI69" s="31" t="s">
        <v>99</v>
      </c>
      <c r="GPJ69" s="31" t="s">
        <v>157</v>
      </c>
      <c r="GPK69" s="50">
        <v>11968</v>
      </c>
      <c r="GPL69" s="31" t="s">
        <v>154</v>
      </c>
      <c r="GPM69" s="31">
        <v>89</v>
      </c>
      <c r="GPN69" s="31" t="s">
        <v>158</v>
      </c>
      <c r="GPO69" s="31" t="s">
        <v>153</v>
      </c>
      <c r="GPP69" s="31" t="s">
        <v>97</v>
      </c>
      <c r="GPQ69" s="31" t="s">
        <v>99</v>
      </c>
      <c r="GPR69" s="31" t="s">
        <v>157</v>
      </c>
      <c r="GPS69" s="50">
        <v>11968</v>
      </c>
      <c r="GPT69" s="31" t="s">
        <v>154</v>
      </c>
      <c r="GPU69" s="31">
        <v>89</v>
      </c>
      <c r="GPV69" s="31" t="s">
        <v>158</v>
      </c>
      <c r="GPW69" s="31" t="s">
        <v>153</v>
      </c>
      <c r="GPX69" s="31" t="s">
        <v>97</v>
      </c>
      <c r="GPY69" s="31" t="s">
        <v>99</v>
      </c>
      <c r="GPZ69" s="31" t="s">
        <v>157</v>
      </c>
      <c r="GQA69" s="50">
        <v>11968</v>
      </c>
      <c r="GQB69" s="31" t="s">
        <v>154</v>
      </c>
      <c r="GQC69" s="31">
        <v>89</v>
      </c>
      <c r="GQD69" s="31" t="s">
        <v>158</v>
      </c>
      <c r="GQE69" s="31" t="s">
        <v>153</v>
      </c>
      <c r="GQF69" s="31" t="s">
        <v>97</v>
      </c>
      <c r="GQG69" s="31" t="s">
        <v>99</v>
      </c>
      <c r="GQH69" s="31" t="s">
        <v>157</v>
      </c>
      <c r="GQI69" s="50">
        <v>11968</v>
      </c>
      <c r="GQJ69" s="31" t="s">
        <v>154</v>
      </c>
      <c r="GQK69" s="31">
        <v>89</v>
      </c>
      <c r="GQL69" s="31" t="s">
        <v>158</v>
      </c>
      <c r="GQM69" s="31" t="s">
        <v>153</v>
      </c>
      <c r="GQN69" s="31" t="s">
        <v>97</v>
      </c>
      <c r="GQO69" s="31" t="s">
        <v>99</v>
      </c>
      <c r="GQP69" s="31" t="s">
        <v>157</v>
      </c>
      <c r="GQQ69" s="50">
        <v>11968</v>
      </c>
      <c r="GQR69" s="31" t="s">
        <v>154</v>
      </c>
      <c r="GQS69" s="31">
        <v>89</v>
      </c>
      <c r="GQT69" s="31" t="s">
        <v>158</v>
      </c>
      <c r="GQU69" s="31" t="s">
        <v>153</v>
      </c>
      <c r="GQV69" s="31" t="s">
        <v>97</v>
      </c>
      <c r="GQW69" s="31" t="s">
        <v>99</v>
      </c>
      <c r="GQX69" s="31" t="s">
        <v>157</v>
      </c>
      <c r="GQY69" s="50">
        <v>11968</v>
      </c>
      <c r="GQZ69" s="31" t="s">
        <v>154</v>
      </c>
      <c r="GRA69" s="31">
        <v>89</v>
      </c>
      <c r="GRB69" s="31" t="s">
        <v>158</v>
      </c>
      <c r="GRC69" s="31" t="s">
        <v>153</v>
      </c>
      <c r="GRD69" s="31" t="s">
        <v>97</v>
      </c>
      <c r="GRE69" s="31" t="s">
        <v>99</v>
      </c>
      <c r="GRF69" s="31" t="s">
        <v>157</v>
      </c>
      <c r="GRG69" s="50">
        <v>11968</v>
      </c>
      <c r="GRH69" s="31" t="s">
        <v>154</v>
      </c>
      <c r="GRI69" s="31">
        <v>89</v>
      </c>
      <c r="GRJ69" s="31" t="s">
        <v>158</v>
      </c>
      <c r="GRK69" s="31" t="s">
        <v>153</v>
      </c>
      <c r="GRL69" s="31" t="s">
        <v>97</v>
      </c>
      <c r="GRM69" s="31" t="s">
        <v>99</v>
      </c>
      <c r="GRN69" s="31" t="s">
        <v>157</v>
      </c>
      <c r="GRO69" s="50">
        <v>11968</v>
      </c>
      <c r="GRP69" s="31" t="s">
        <v>154</v>
      </c>
      <c r="GRQ69" s="31">
        <v>89</v>
      </c>
      <c r="GRR69" s="31" t="s">
        <v>158</v>
      </c>
      <c r="GRS69" s="31" t="s">
        <v>153</v>
      </c>
      <c r="GRT69" s="31" t="s">
        <v>97</v>
      </c>
      <c r="GRU69" s="31" t="s">
        <v>99</v>
      </c>
      <c r="GRV69" s="31" t="s">
        <v>157</v>
      </c>
      <c r="GRW69" s="50">
        <v>11968</v>
      </c>
      <c r="GRX69" s="31" t="s">
        <v>154</v>
      </c>
      <c r="GRY69" s="31">
        <v>89</v>
      </c>
      <c r="GRZ69" s="31" t="s">
        <v>158</v>
      </c>
      <c r="GSA69" s="31" t="s">
        <v>153</v>
      </c>
      <c r="GSB69" s="31" t="s">
        <v>97</v>
      </c>
      <c r="GSC69" s="31" t="s">
        <v>99</v>
      </c>
      <c r="GSD69" s="31" t="s">
        <v>157</v>
      </c>
      <c r="GSE69" s="50">
        <v>11968</v>
      </c>
      <c r="GSF69" s="31" t="s">
        <v>154</v>
      </c>
      <c r="GSG69" s="31">
        <v>89</v>
      </c>
      <c r="GSH69" s="31" t="s">
        <v>158</v>
      </c>
      <c r="GSI69" s="31" t="s">
        <v>153</v>
      </c>
      <c r="GSJ69" s="31" t="s">
        <v>97</v>
      </c>
      <c r="GSK69" s="31" t="s">
        <v>99</v>
      </c>
      <c r="GSL69" s="31" t="s">
        <v>157</v>
      </c>
      <c r="GSM69" s="50">
        <v>11968</v>
      </c>
      <c r="GSN69" s="31" t="s">
        <v>154</v>
      </c>
      <c r="GSO69" s="31">
        <v>89</v>
      </c>
      <c r="GSP69" s="31" t="s">
        <v>158</v>
      </c>
      <c r="GSQ69" s="31" t="s">
        <v>153</v>
      </c>
      <c r="GSR69" s="31" t="s">
        <v>97</v>
      </c>
      <c r="GSS69" s="31" t="s">
        <v>99</v>
      </c>
      <c r="GST69" s="31" t="s">
        <v>157</v>
      </c>
      <c r="GSU69" s="50">
        <v>11968</v>
      </c>
      <c r="GSV69" s="31" t="s">
        <v>154</v>
      </c>
      <c r="GSW69" s="31">
        <v>89</v>
      </c>
      <c r="GSX69" s="31" t="s">
        <v>158</v>
      </c>
      <c r="GSY69" s="31" t="s">
        <v>153</v>
      </c>
      <c r="GSZ69" s="31" t="s">
        <v>97</v>
      </c>
      <c r="GTA69" s="31" t="s">
        <v>99</v>
      </c>
      <c r="GTB69" s="31" t="s">
        <v>157</v>
      </c>
      <c r="GTC69" s="50">
        <v>11968</v>
      </c>
      <c r="GTD69" s="31" t="s">
        <v>154</v>
      </c>
      <c r="GTE69" s="31">
        <v>89</v>
      </c>
      <c r="GTF69" s="31" t="s">
        <v>158</v>
      </c>
      <c r="GTG69" s="31" t="s">
        <v>153</v>
      </c>
      <c r="GTH69" s="31" t="s">
        <v>97</v>
      </c>
      <c r="GTI69" s="31" t="s">
        <v>99</v>
      </c>
      <c r="GTJ69" s="31" t="s">
        <v>157</v>
      </c>
      <c r="GTK69" s="50">
        <v>11968</v>
      </c>
      <c r="GTL69" s="31" t="s">
        <v>154</v>
      </c>
      <c r="GTM69" s="31">
        <v>89</v>
      </c>
      <c r="GTN69" s="31" t="s">
        <v>158</v>
      </c>
      <c r="GTO69" s="31" t="s">
        <v>153</v>
      </c>
      <c r="GTP69" s="31" t="s">
        <v>97</v>
      </c>
      <c r="GTQ69" s="31" t="s">
        <v>99</v>
      </c>
      <c r="GTR69" s="31" t="s">
        <v>157</v>
      </c>
      <c r="GTS69" s="50">
        <v>11968</v>
      </c>
      <c r="GTT69" s="31" t="s">
        <v>154</v>
      </c>
      <c r="GTU69" s="31">
        <v>89</v>
      </c>
      <c r="GTV69" s="31" t="s">
        <v>158</v>
      </c>
      <c r="GTW69" s="31" t="s">
        <v>153</v>
      </c>
      <c r="GTX69" s="31" t="s">
        <v>97</v>
      </c>
      <c r="GTY69" s="31" t="s">
        <v>99</v>
      </c>
      <c r="GTZ69" s="31" t="s">
        <v>157</v>
      </c>
      <c r="GUA69" s="50">
        <v>11968</v>
      </c>
      <c r="GUB69" s="31" t="s">
        <v>154</v>
      </c>
      <c r="GUC69" s="31">
        <v>89</v>
      </c>
      <c r="GUD69" s="31" t="s">
        <v>158</v>
      </c>
      <c r="GUE69" s="31" t="s">
        <v>153</v>
      </c>
      <c r="GUF69" s="31" t="s">
        <v>97</v>
      </c>
      <c r="GUG69" s="31" t="s">
        <v>99</v>
      </c>
      <c r="GUH69" s="31" t="s">
        <v>157</v>
      </c>
      <c r="GUI69" s="50">
        <v>11968</v>
      </c>
      <c r="GUJ69" s="31" t="s">
        <v>154</v>
      </c>
      <c r="GUK69" s="31">
        <v>89</v>
      </c>
      <c r="GUL69" s="31" t="s">
        <v>158</v>
      </c>
      <c r="GUM69" s="31" t="s">
        <v>153</v>
      </c>
      <c r="GUN69" s="31" t="s">
        <v>97</v>
      </c>
      <c r="GUO69" s="31" t="s">
        <v>99</v>
      </c>
      <c r="GUP69" s="31" t="s">
        <v>157</v>
      </c>
      <c r="GUQ69" s="50">
        <v>11968</v>
      </c>
      <c r="GUR69" s="31" t="s">
        <v>154</v>
      </c>
      <c r="GUS69" s="31">
        <v>89</v>
      </c>
      <c r="GUT69" s="31" t="s">
        <v>158</v>
      </c>
      <c r="GUU69" s="31" t="s">
        <v>153</v>
      </c>
      <c r="GUV69" s="31" t="s">
        <v>97</v>
      </c>
      <c r="GUW69" s="31" t="s">
        <v>99</v>
      </c>
      <c r="GUX69" s="31" t="s">
        <v>157</v>
      </c>
      <c r="GUY69" s="50">
        <v>11968</v>
      </c>
      <c r="GUZ69" s="31" t="s">
        <v>154</v>
      </c>
      <c r="GVA69" s="31">
        <v>89</v>
      </c>
      <c r="GVB69" s="31" t="s">
        <v>158</v>
      </c>
      <c r="GVC69" s="31" t="s">
        <v>153</v>
      </c>
      <c r="GVD69" s="31" t="s">
        <v>97</v>
      </c>
      <c r="GVE69" s="31" t="s">
        <v>99</v>
      </c>
      <c r="GVF69" s="31" t="s">
        <v>157</v>
      </c>
      <c r="GVG69" s="50">
        <v>11968</v>
      </c>
      <c r="GVH69" s="31" t="s">
        <v>154</v>
      </c>
      <c r="GVI69" s="31">
        <v>89</v>
      </c>
      <c r="GVJ69" s="31" t="s">
        <v>158</v>
      </c>
      <c r="GVK69" s="31" t="s">
        <v>153</v>
      </c>
      <c r="GVL69" s="31" t="s">
        <v>97</v>
      </c>
      <c r="GVM69" s="31" t="s">
        <v>99</v>
      </c>
      <c r="GVN69" s="31" t="s">
        <v>157</v>
      </c>
      <c r="GVO69" s="50">
        <v>11968</v>
      </c>
      <c r="GVP69" s="31" t="s">
        <v>154</v>
      </c>
      <c r="GVQ69" s="31">
        <v>89</v>
      </c>
      <c r="GVR69" s="31" t="s">
        <v>158</v>
      </c>
      <c r="GVS69" s="31" t="s">
        <v>153</v>
      </c>
      <c r="GVT69" s="31" t="s">
        <v>97</v>
      </c>
      <c r="GVU69" s="31" t="s">
        <v>99</v>
      </c>
      <c r="GVV69" s="31" t="s">
        <v>157</v>
      </c>
      <c r="GVW69" s="50">
        <v>11968</v>
      </c>
      <c r="GVX69" s="31" t="s">
        <v>154</v>
      </c>
      <c r="GVY69" s="31">
        <v>89</v>
      </c>
      <c r="GVZ69" s="31" t="s">
        <v>158</v>
      </c>
      <c r="GWA69" s="31" t="s">
        <v>153</v>
      </c>
      <c r="GWB69" s="31" t="s">
        <v>97</v>
      </c>
      <c r="GWC69" s="31" t="s">
        <v>99</v>
      </c>
      <c r="GWD69" s="31" t="s">
        <v>157</v>
      </c>
      <c r="GWE69" s="50">
        <v>11968</v>
      </c>
      <c r="GWF69" s="31" t="s">
        <v>154</v>
      </c>
      <c r="GWG69" s="31">
        <v>89</v>
      </c>
      <c r="GWH69" s="31" t="s">
        <v>158</v>
      </c>
      <c r="GWI69" s="31" t="s">
        <v>153</v>
      </c>
      <c r="GWJ69" s="31" t="s">
        <v>97</v>
      </c>
      <c r="GWK69" s="31" t="s">
        <v>99</v>
      </c>
      <c r="GWL69" s="31" t="s">
        <v>157</v>
      </c>
      <c r="GWM69" s="50">
        <v>11968</v>
      </c>
      <c r="GWN69" s="31" t="s">
        <v>154</v>
      </c>
      <c r="GWO69" s="31">
        <v>89</v>
      </c>
      <c r="GWP69" s="31" t="s">
        <v>158</v>
      </c>
      <c r="GWQ69" s="31" t="s">
        <v>153</v>
      </c>
      <c r="GWR69" s="31" t="s">
        <v>97</v>
      </c>
      <c r="GWS69" s="31" t="s">
        <v>99</v>
      </c>
      <c r="GWT69" s="31" t="s">
        <v>157</v>
      </c>
      <c r="GWU69" s="50">
        <v>11968</v>
      </c>
      <c r="GWV69" s="31" t="s">
        <v>154</v>
      </c>
      <c r="GWW69" s="31">
        <v>89</v>
      </c>
      <c r="GWX69" s="31" t="s">
        <v>158</v>
      </c>
      <c r="GWY69" s="31" t="s">
        <v>153</v>
      </c>
      <c r="GWZ69" s="31" t="s">
        <v>97</v>
      </c>
      <c r="GXA69" s="31" t="s">
        <v>99</v>
      </c>
      <c r="GXB69" s="31" t="s">
        <v>157</v>
      </c>
      <c r="GXC69" s="50">
        <v>11968</v>
      </c>
      <c r="GXD69" s="31" t="s">
        <v>154</v>
      </c>
      <c r="GXE69" s="31">
        <v>89</v>
      </c>
      <c r="GXF69" s="31" t="s">
        <v>158</v>
      </c>
      <c r="GXG69" s="31" t="s">
        <v>153</v>
      </c>
      <c r="GXH69" s="31" t="s">
        <v>97</v>
      </c>
      <c r="GXI69" s="31" t="s">
        <v>99</v>
      </c>
      <c r="GXJ69" s="31" t="s">
        <v>157</v>
      </c>
      <c r="GXK69" s="50">
        <v>11968</v>
      </c>
      <c r="GXL69" s="31" t="s">
        <v>154</v>
      </c>
      <c r="GXM69" s="31">
        <v>89</v>
      </c>
      <c r="GXN69" s="31" t="s">
        <v>158</v>
      </c>
      <c r="GXO69" s="31" t="s">
        <v>153</v>
      </c>
      <c r="GXP69" s="31" t="s">
        <v>97</v>
      </c>
      <c r="GXQ69" s="31" t="s">
        <v>99</v>
      </c>
      <c r="GXR69" s="31" t="s">
        <v>157</v>
      </c>
      <c r="GXS69" s="50">
        <v>11968</v>
      </c>
      <c r="GXT69" s="31" t="s">
        <v>154</v>
      </c>
      <c r="GXU69" s="31">
        <v>89</v>
      </c>
      <c r="GXV69" s="31" t="s">
        <v>158</v>
      </c>
      <c r="GXW69" s="31" t="s">
        <v>153</v>
      </c>
      <c r="GXX69" s="31" t="s">
        <v>97</v>
      </c>
      <c r="GXY69" s="31" t="s">
        <v>99</v>
      </c>
      <c r="GXZ69" s="31" t="s">
        <v>157</v>
      </c>
      <c r="GYA69" s="50">
        <v>11968</v>
      </c>
      <c r="GYB69" s="31" t="s">
        <v>154</v>
      </c>
      <c r="GYC69" s="31">
        <v>89</v>
      </c>
      <c r="GYD69" s="31" t="s">
        <v>158</v>
      </c>
      <c r="GYE69" s="31" t="s">
        <v>153</v>
      </c>
      <c r="GYF69" s="31" t="s">
        <v>97</v>
      </c>
      <c r="GYG69" s="31" t="s">
        <v>99</v>
      </c>
      <c r="GYH69" s="31" t="s">
        <v>157</v>
      </c>
      <c r="GYI69" s="50">
        <v>11968</v>
      </c>
      <c r="GYJ69" s="31" t="s">
        <v>154</v>
      </c>
      <c r="GYK69" s="31">
        <v>89</v>
      </c>
      <c r="GYL69" s="31" t="s">
        <v>158</v>
      </c>
      <c r="GYM69" s="31" t="s">
        <v>153</v>
      </c>
      <c r="GYN69" s="31" t="s">
        <v>97</v>
      </c>
      <c r="GYO69" s="31" t="s">
        <v>99</v>
      </c>
      <c r="GYP69" s="31" t="s">
        <v>157</v>
      </c>
      <c r="GYQ69" s="50">
        <v>11968</v>
      </c>
      <c r="GYR69" s="31" t="s">
        <v>154</v>
      </c>
      <c r="GYS69" s="31">
        <v>89</v>
      </c>
      <c r="GYT69" s="31" t="s">
        <v>158</v>
      </c>
      <c r="GYU69" s="31" t="s">
        <v>153</v>
      </c>
      <c r="GYV69" s="31" t="s">
        <v>97</v>
      </c>
      <c r="GYW69" s="31" t="s">
        <v>99</v>
      </c>
      <c r="GYX69" s="31" t="s">
        <v>157</v>
      </c>
      <c r="GYY69" s="50">
        <v>11968</v>
      </c>
      <c r="GYZ69" s="31" t="s">
        <v>154</v>
      </c>
      <c r="GZA69" s="31">
        <v>89</v>
      </c>
      <c r="GZB69" s="31" t="s">
        <v>158</v>
      </c>
      <c r="GZC69" s="31" t="s">
        <v>153</v>
      </c>
      <c r="GZD69" s="31" t="s">
        <v>97</v>
      </c>
      <c r="GZE69" s="31" t="s">
        <v>99</v>
      </c>
      <c r="GZF69" s="31" t="s">
        <v>157</v>
      </c>
      <c r="GZG69" s="50">
        <v>11968</v>
      </c>
      <c r="GZH69" s="31" t="s">
        <v>154</v>
      </c>
      <c r="GZI69" s="31">
        <v>89</v>
      </c>
      <c r="GZJ69" s="31" t="s">
        <v>158</v>
      </c>
      <c r="GZK69" s="31" t="s">
        <v>153</v>
      </c>
      <c r="GZL69" s="31" t="s">
        <v>97</v>
      </c>
      <c r="GZM69" s="31" t="s">
        <v>99</v>
      </c>
      <c r="GZN69" s="31" t="s">
        <v>157</v>
      </c>
      <c r="GZO69" s="50">
        <v>11968</v>
      </c>
      <c r="GZP69" s="31" t="s">
        <v>154</v>
      </c>
      <c r="GZQ69" s="31">
        <v>89</v>
      </c>
      <c r="GZR69" s="31" t="s">
        <v>158</v>
      </c>
      <c r="GZS69" s="31" t="s">
        <v>153</v>
      </c>
      <c r="GZT69" s="31" t="s">
        <v>97</v>
      </c>
      <c r="GZU69" s="31" t="s">
        <v>99</v>
      </c>
      <c r="GZV69" s="31" t="s">
        <v>157</v>
      </c>
      <c r="GZW69" s="50">
        <v>11968</v>
      </c>
      <c r="GZX69" s="31" t="s">
        <v>154</v>
      </c>
      <c r="GZY69" s="31">
        <v>89</v>
      </c>
      <c r="GZZ69" s="31" t="s">
        <v>158</v>
      </c>
      <c r="HAA69" s="31" t="s">
        <v>153</v>
      </c>
      <c r="HAB69" s="31" t="s">
        <v>97</v>
      </c>
      <c r="HAC69" s="31" t="s">
        <v>99</v>
      </c>
      <c r="HAD69" s="31" t="s">
        <v>157</v>
      </c>
      <c r="HAE69" s="50">
        <v>11968</v>
      </c>
      <c r="HAF69" s="31" t="s">
        <v>154</v>
      </c>
      <c r="HAG69" s="31">
        <v>89</v>
      </c>
      <c r="HAH69" s="31" t="s">
        <v>158</v>
      </c>
      <c r="HAI69" s="31" t="s">
        <v>153</v>
      </c>
      <c r="HAJ69" s="31" t="s">
        <v>97</v>
      </c>
      <c r="HAK69" s="31" t="s">
        <v>99</v>
      </c>
      <c r="HAL69" s="31" t="s">
        <v>157</v>
      </c>
      <c r="HAM69" s="50">
        <v>11968</v>
      </c>
      <c r="HAN69" s="31" t="s">
        <v>154</v>
      </c>
      <c r="HAO69" s="31">
        <v>89</v>
      </c>
      <c r="HAP69" s="31" t="s">
        <v>158</v>
      </c>
      <c r="HAQ69" s="31" t="s">
        <v>153</v>
      </c>
      <c r="HAR69" s="31" t="s">
        <v>97</v>
      </c>
      <c r="HAS69" s="31" t="s">
        <v>99</v>
      </c>
      <c r="HAT69" s="31" t="s">
        <v>157</v>
      </c>
      <c r="HAU69" s="50">
        <v>11968</v>
      </c>
      <c r="HAV69" s="31" t="s">
        <v>154</v>
      </c>
      <c r="HAW69" s="31">
        <v>89</v>
      </c>
      <c r="HAX69" s="31" t="s">
        <v>158</v>
      </c>
      <c r="HAY69" s="31" t="s">
        <v>153</v>
      </c>
      <c r="HAZ69" s="31" t="s">
        <v>97</v>
      </c>
      <c r="HBA69" s="31" t="s">
        <v>99</v>
      </c>
      <c r="HBB69" s="31" t="s">
        <v>157</v>
      </c>
      <c r="HBC69" s="50">
        <v>11968</v>
      </c>
      <c r="HBD69" s="31" t="s">
        <v>154</v>
      </c>
      <c r="HBE69" s="31">
        <v>89</v>
      </c>
      <c r="HBF69" s="31" t="s">
        <v>158</v>
      </c>
      <c r="HBG69" s="31" t="s">
        <v>153</v>
      </c>
      <c r="HBH69" s="31" t="s">
        <v>97</v>
      </c>
      <c r="HBI69" s="31" t="s">
        <v>99</v>
      </c>
      <c r="HBJ69" s="31" t="s">
        <v>157</v>
      </c>
      <c r="HBK69" s="50">
        <v>11968</v>
      </c>
      <c r="HBL69" s="31" t="s">
        <v>154</v>
      </c>
      <c r="HBM69" s="31">
        <v>89</v>
      </c>
      <c r="HBN69" s="31" t="s">
        <v>158</v>
      </c>
      <c r="HBO69" s="31" t="s">
        <v>153</v>
      </c>
      <c r="HBP69" s="31" t="s">
        <v>97</v>
      </c>
      <c r="HBQ69" s="31" t="s">
        <v>99</v>
      </c>
      <c r="HBR69" s="31" t="s">
        <v>157</v>
      </c>
      <c r="HBS69" s="50">
        <v>11968</v>
      </c>
      <c r="HBT69" s="31" t="s">
        <v>154</v>
      </c>
      <c r="HBU69" s="31">
        <v>89</v>
      </c>
      <c r="HBV69" s="31" t="s">
        <v>158</v>
      </c>
      <c r="HBW69" s="31" t="s">
        <v>153</v>
      </c>
      <c r="HBX69" s="31" t="s">
        <v>97</v>
      </c>
      <c r="HBY69" s="31" t="s">
        <v>99</v>
      </c>
      <c r="HBZ69" s="31" t="s">
        <v>157</v>
      </c>
      <c r="HCA69" s="50">
        <v>11968</v>
      </c>
      <c r="HCB69" s="31" t="s">
        <v>154</v>
      </c>
      <c r="HCC69" s="31">
        <v>89</v>
      </c>
      <c r="HCD69" s="31" t="s">
        <v>158</v>
      </c>
      <c r="HCE69" s="31" t="s">
        <v>153</v>
      </c>
      <c r="HCF69" s="31" t="s">
        <v>97</v>
      </c>
      <c r="HCG69" s="31" t="s">
        <v>99</v>
      </c>
      <c r="HCH69" s="31" t="s">
        <v>157</v>
      </c>
      <c r="HCI69" s="50">
        <v>11968</v>
      </c>
      <c r="HCJ69" s="31" t="s">
        <v>154</v>
      </c>
      <c r="HCK69" s="31">
        <v>89</v>
      </c>
      <c r="HCL69" s="31" t="s">
        <v>158</v>
      </c>
      <c r="HCM69" s="31" t="s">
        <v>153</v>
      </c>
      <c r="HCN69" s="31" t="s">
        <v>97</v>
      </c>
      <c r="HCO69" s="31" t="s">
        <v>99</v>
      </c>
      <c r="HCP69" s="31" t="s">
        <v>157</v>
      </c>
      <c r="HCQ69" s="50">
        <v>11968</v>
      </c>
      <c r="HCR69" s="31" t="s">
        <v>154</v>
      </c>
      <c r="HCS69" s="31">
        <v>89</v>
      </c>
      <c r="HCT69" s="31" t="s">
        <v>158</v>
      </c>
      <c r="HCU69" s="31" t="s">
        <v>153</v>
      </c>
      <c r="HCV69" s="31" t="s">
        <v>97</v>
      </c>
      <c r="HCW69" s="31" t="s">
        <v>99</v>
      </c>
      <c r="HCX69" s="31" t="s">
        <v>157</v>
      </c>
      <c r="HCY69" s="50">
        <v>11968</v>
      </c>
      <c r="HCZ69" s="31" t="s">
        <v>154</v>
      </c>
      <c r="HDA69" s="31">
        <v>89</v>
      </c>
      <c r="HDB69" s="31" t="s">
        <v>158</v>
      </c>
      <c r="HDC69" s="31" t="s">
        <v>153</v>
      </c>
      <c r="HDD69" s="31" t="s">
        <v>97</v>
      </c>
      <c r="HDE69" s="31" t="s">
        <v>99</v>
      </c>
      <c r="HDF69" s="31" t="s">
        <v>157</v>
      </c>
      <c r="HDG69" s="50">
        <v>11968</v>
      </c>
      <c r="HDH69" s="31" t="s">
        <v>154</v>
      </c>
      <c r="HDI69" s="31">
        <v>89</v>
      </c>
      <c r="HDJ69" s="31" t="s">
        <v>158</v>
      </c>
      <c r="HDK69" s="31" t="s">
        <v>153</v>
      </c>
      <c r="HDL69" s="31" t="s">
        <v>97</v>
      </c>
      <c r="HDM69" s="31" t="s">
        <v>99</v>
      </c>
      <c r="HDN69" s="31" t="s">
        <v>157</v>
      </c>
      <c r="HDO69" s="50">
        <v>11968</v>
      </c>
      <c r="HDP69" s="31" t="s">
        <v>154</v>
      </c>
      <c r="HDQ69" s="31">
        <v>89</v>
      </c>
      <c r="HDR69" s="31" t="s">
        <v>158</v>
      </c>
      <c r="HDS69" s="31" t="s">
        <v>153</v>
      </c>
      <c r="HDT69" s="31" t="s">
        <v>97</v>
      </c>
      <c r="HDU69" s="31" t="s">
        <v>99</v>
      </c>
      <c r="HDV69" s="31" t="s">
        <v>157</v>
      </c>
      <c r="HDW69" s="50">
        <v>11968</v>
      </c>
      <c r="HDX69" s="31" t="s">
        <v>154</v>
      </c>
      <c r="HDY69" s="31">
        <v>89</v>
      </c>
      <c r="HDZ69" s="31" t="s">
        <v>158</v>
      </c>
      <c r="HEA69" s="31" t="s">
        <v>153</v>
      </c>
      <c r="HEB69" s="31" t="s">
        <v>97</v>
      </c>
      <c r="HEC69" s="31" t="s">
        <v>99</v>
      </c>
      <c r="HED69" s="31" t="s">
        <v>157</v>
      </c>
      <c r="HEE69" s="50">
        <v>11968</v>
      </c>
      <c r="HEF69" s="31" t="s">
        <v>154</v>
      </c>
      <c r="HEG69" s="31">
        <v>89</v>
      </c>
      <c r="HEH69" s="31" t="s">
        <v>158</v>
      </c>
      <c r="HEI69" s="31" t="s">
        <v>153</v>
      </c>
      <c r="HEJ69" s="31" t="s">
        <v>97</v>
      </c>
      <c r="HEK69" s="31" t="s">
        <v>99</v>
      </c>
      <c r="HEL69" s="31" t="s">
        <v>157</v>
      </c>
      <c r="HEM69" s="50">
        <v>11968</v>
      </c>
      <c r="HEN69" s="31" t="s">
        <v>154</v>
      </c>
      <c r="HEO69" s="31">
        <v>89</v>
      </c>
      <c r="HEP69" s="31" t="s">
        <v>158</v>
      </c>
      <c r="HEQ69" s="31" t="s">
        <v>153</v>
      </c>
      <c r="HER69" s="31" t="s">
        <v>97</v>
      </c>
      <c r="HES69" s="31" t="s">
        <v>99</v>
      </c>
      <c r="HET69" s="31" t="s">
        <v>157</v>
      </c>
      <c r="HEU69" s="50">
        <v>11968</v>
      </c>
      <c r="HEV69" s="31" t="s">
        <v>154</v>
      </c>
      <c r="HEW69" s="31">
        <v>89</v>
      </c>
      <c r="HEX69" s="31" t="s">
        <v>158</v>
      </c>
      <c r="HEY69" s="31" t="s">
        <v>153</v>
      </c>
      <c r="HEZ69" s="31" t="s">
        <v>97</v>
      </c>
      <c r="HFA69" s="31" t="s">
        <v>99</v>
      </c>
      <c r="HFB69" s="31" t="s">
        <v>157</v>
      </c>
      <c r="HFC69" s="50">
        <v>11968</v>
      </c>
      <c r="HFD69" s="31" t="s">
        <v>154</v>
      </c>
      <c r="HFE69" s="31">
        <v>89</v>
      </c>
      <c r="HFF69" s="31" t="s">
        <v>158</v>
      </c>
      <c r="HFG69" s="31" t="s">
        <v>153</v>
      </c>
      <c r="HFH69" s="31" t="s">
        <v>97</v>
      </c>
      <c r="HFI69" s="31" t="s">
        <v>99</v>
      </c>
      <c r="HFJ69" s="31" t="s">
        <v>157</v>
      </c>
      <c r="HFK69" s="50">
        <v>11968</v>
      </c>
      <c r="HFL69" s="31" t="s">
        <v>154</v>
      </c>
      <c r="HFM69" s="31">
        <v>89</v>
      </c>
      <c r="HFN69" s="31" t="s">
        <v>158</v>
      </c>
      <c r="HFO69" s="31" t="s">
        <v>153</v>
      </c>
      <c r="HFP69" s="31" t="s">
        <v>97</v>
      </c>
      <c r="HFQ69" s="31" t="s">
        <v>99</v>
      </c>
      <c r="HFR69" s="31" t="s">
        <v>157</v>
      </c>
      <c r="HFS69" s="50">
        <v>11968</v>
      </c>
      <c r="HFT69" s="31" t="s">
        <v>154</v>
      </c>
      <c r="HFU69" s="31">
        <v>89</v>
      </c>
      <c r="HFV69" s="31" t="s">
        <v>158</v>
      </c>
      <c r="HFW69" s="31" t="s">
        <v>153</v>
      </c>
      <c r="HFX69" s="31" t="s">
        <v>97</v>
      </c>
      <c r="HFY69" s="31" t="s">
        <v>99</v>
      </c>
      <c r="HFZ69" s="31" t="s">
        <v>157</v>
      </c>
      <c r="HGA69" s="50">
        <v>11968</v>
      </c>
      <c r="HGB69" s="31" t="s">
        <v>154</v>
      </c>
      <c r="HGC69" s="31">
        <v>89</v>
      </c>
      <c r="HGD69" s="31" t="s">
        <v>158</v>
      </c>
      <c r="HGE69" s="31" t="s">
        <v>153</v>
      </c>
      <c r="HGF69" s="31" t="s">
        <v>97</v>
      </c>
      <c r="HGG69" s="31" t="s">
        <v>99</v>
      </c>
      <c r="HGH69" s="31" t="s">
        <v>157</v>
      </c>
      <c r="HGI69" s="50">
        <v>11968</v>
      </c>
      <c r="HGJ69" s="31" t="s">
        <v>154</v>
      </c>
      <c r="HGK69" s="31">
        <v>89</v>
      </c>
      <c r="HGL69" s="31" t="s">
        <v>158</v>
      </c>
      <c r="HGM69" s="31" t="s">
        <v>153</v>
      </c>
      <c r="HGN69" s="31" t="s">
        <v>97</v>
      </c>
      <c r="HGO69" s="31" t="s">
        <v>99</v>
      </c>
      <c r="HGP69" s="31" t="s">
        <v>157</v>
      </c>
      <c r="HGQ69" s="50">
        <v>11968</v>
      </c>
      <c r="HGR69" s="31" t="s">
        <v>154</v>
      </c>
      <c r="HGS69" s="31">
        <v>89</v>
      </c>
      <c r="HGT69" s="31" t="s">
        <v>158</v>
      </c>
      <c r="HGU69" s="31" t="s">
        <v>153</v>
      </c>
      <c r="HGV69" s="31" t="s">
        <v>97</v>
      </c>
      <c r="HGW69" s="31" t="s">
        <v>99</v>
      </c>
      <c r="HGX69" s="31" t="s">
        <v>157</v>
      </c>
      <c r="HGY69" s="50">
        <v>11968</v>
      </c>
      <c r="HGZ69" s="31" t="s">
        <v>154</v>
      </c>
      <c r="HHA69" s="31">
        <v>89</v>
      </c>
      <c r="HHB69" s="31" t="s">
        <v>158</v>
      </c>
      <c r="HHC69" s="31" t="s">
        <v>153</v>
      </c>
      <c r="HHD69" s="31" t="s">
        <v>97</v>
      </c>
      <c r="HHE69" s="31" t="s">
        <v>99</v>
      </c>
      <c r="HHF69" s="31" t="s">
        <v>157</v>
      </c>
      <c r="HHG69" s="50">
        <v>11968</v>
      </c>
      <c r="HHH69" s="31" t="s">
        <v>154</v>
      </c>
      <c r="HHI69" s="31">
        <v>89</v>
      </c>
      <c r="HHJ69" s="31" t="s">
        <v>158</v>
      </c>
      <c r="HHK69" s="31" t="s">
        <v>153</v>
      </c>
      <c r="HHL69" s="31" t="s">
        <v>97</v>
      </c>
      <c r="HHM69" s="31" t="s">
        <v>99</v>
      </c>
      <c r="HHN69" s="31" t="s">
        <v>157</v>
      </c>
      <c r="HHO69" s="50">
        <v>11968</v>
      </c>
      <c r="HHP69" s="31" t="s">
        <v>154</v>
      </c>
      <c r="HHQ69" s="31">
        <v>89</v>
      </c>
      <c r="HHR69" s="31" t="s">
        <v>158</v>
      </c>
      <c r="HHS69" s="31" t="s">
        <v>153</v>
      </c>
      <c r="HHT69" s="31" t="s">
        <v>97</v>
      </c>
      <c r="HHU69" s="31" t="s">
        <v>99</v>
      </c>
      <c r="HHV69" s="31" t="s">
        <v>157</v>
      </c>
      <c r="HHW69" s="50">
        <v>11968</v>
      </c>
      <c r="HHX69" s="31" t="s">
        <v>154</v>
      </c>
      <c r="HHY69" s="31">
        <v>89</v>
      </c>
      <c r="HHZ69" s="31" t="s">
        <v>158</v>
      </c>
      <c r="HIA69" s="31" t="s">
        <v>153</v>
      </c>
      <c r="HIB69" s="31" t="s">
        <v>97</v>
      </c>
      <c r="HIC69" s="31" t="s">
        <v>99</v>
      </c>
      <c r="HID69" s="31" t="s">
        <v>157</v>
      </c>
      <c r="HIE69" s="50">
        <v>11968</v>
      </c>
      <c r="HIF69" s="31" t="s">
        <v>154</v>
      </c>
      <c r="HIG69" s="31">
        <v>89</v>
      </c>
      <c r="HIH69" s="31" t="s">
        <v>158</v>
      </c>
      <c r="HII69" s="31" t="s">
        <v>153</v>
      </c>
      <c r="HIJ69" s="31" t="s">
        <v>97</v>
      </c>
      <c r="HIK69" s="31" t="s">
        <v>99</v>
      </c>
      <c r="HIL69" s="31" t="s">
        <v>157</v>
      </c>
      <c r="HIM69" s="50">
        <v>11968</v>
      </c>
      <c r="HIN69" s="31" t="s">
        <v>154</v>
      </c>
      <c r="HIO69" s="31">
        <v>89</v>
      </c>
      <c r="HIP69" s="31" t="s">
        <v>158</v>
      </c>
      <c r="HIQ69" s="31" t="s">
        <v>153</v>
      </c>
      <c r="HIR69" s="31" t="s">
        <v>97</v>
      </c>
      <c r="HIS69" s="31" t="s">
        <v>99</v>
      </c>
      <c r="HIT69" s="31" t="s">
        <v>157</v>
      </c>
      <c r="HIU69" s="50">
        <v>11968</v>
      </c>
      <c r="HIV69" s="31" t="s">
        <v>154</v>
      </c>
      <c r="HIW69" s="31">
        <v>89</v>
      </c>
      <c r="HIX69" s="31" t="s">
        <v>158</v>
      </c>
      <c r="HIY69" s="31" t="s">
        <v>153</v>
      </c>
      <c r="HIZ69" s="31" t="s">
        <v>97</v>
      </c>
      <c r="HJA69" s="31" t="s">
        <v>99</v>
      </c>
      <c r="HJB69" s="31" t="s">
        <v>157</v>
      </c>
      <c r="HJC69" s="50">
        <v>11968</v>
      </c>
      <c r="HJD69" s="31" t="s">
        <v>154</v>
      </c>
      <c r="HJE69" s="31">
        <v>89</v>
      </c>
      <c r="HJF69" s="31" t="s">
        <v>158</v>
      </c>
      <c r="HJG69" s="31" t="s">
        <v>153</v>
      </c>
      <c r="HJH69" s="31" t="s">
        <v>97</v>
      </c>
      <c r="HJI69" s="31" t="s">
        <v>99</v>
      </c>
      <c r="HJJ69" s="31" t="s">
        <v>157</v>
      </c>
      <c r="HJK69" s="50">
        <v>11968</v>
      </c>
      <c r="HJL69" s="31" t="s">
        <v>154</v>
      </c>
      <c r="HJM69" s="31">
        <v>89</v>
      </c>
      <c r="HJN69" s="31" t="s">
        <v>158</v>
      </c>
      <c r="HJO69" s="31" t="s">
        <v>153</v>
      </c>
      <c r="HJP69" s="31" t="s">
        <v>97</v>
      </c>
      <c r="HJQ69" s="31" t="s">
        <v>99</v>
      </c>
      <c r="HJR69" s="31" t="s">
        <v>157</v>
      </c>
      <c r="HJS69" s="50">
        <v>11968</v>
      </c>
      <c r="HJT69" s="31" t="s">
        <v>154</v>
      </c>
      <c r="HJU69" s="31">
        <v>89</v>
      </c>
      <c r="HJV69" s="31" t="s">
        <v>158</v>
      </c>
      <c r="HJW69" s="31" t="s">
        <v>153</v>
      </c>
      <c r="HJX69" s="31" t="s">
        <v>97</v>
      </c>
      <c r="HJY69" s="31" t="s">
        <v>99</v>
      </c>
      <c r="HJZ69" s="31" t="s">
        <v>157</v>
      </c>
      <c r="HKA69" s="50">
        <v>11968</v>
      </c>
      <c r="HKB69" s="31" t="s">
        <v>154</v>
      </c>
      <c r="HKC69" s="31">
        <v>89</v>
      </c>
      <c r="HKD69" s="31" t="s">
        <v>158</v>
      </c>
      <c r="HKE69" s="31" t="s">
        <v>153</v>
      </c>
      <c r="HKF69" s="31" t="s">
        <v>97</v>
      </c>
      <c r="HKG69" s="31" t="s">
        <v>99</v>
      </c>
      <c r="HKH69" s="31" t="s">
        <v>157</v>
      </c>
      <c r="HKI69" s="50">
        <v>11968</v>
      </c>
      <c r="HKJ69" s="31" t="s">
        <v>154</v>
      </c>
      <c r="HKK69" s="31">
        <v>89</v>
      </c>
      <c r="HKL69" s="31" t="s">
        <v>158</v>
      </c>
      <c r="HKM69" s="31" t="s">
        <v>153</v>
      </c>
      <c r="HKN69" s="31" t="s">
        <v>97</v>
      </c>
      <c r="HKO69" s="31" t="s">
        <v>99</v>
      </c>
      <c r="HKP69" s="31" t="s">
        <v>157</v>
      </c>
      <c r="HKQ69" s="50">
        <v>11968</v>
      </c>
      <c r="HKR69" s="31" t="s">
        <v>154</v>
      </c>
      <c r="HKS69" s="31">
        <v>89</v>
      </c>
      <c r="HKT69" s="31" t="s">
        <v>158</v>
      </c>
      <c r="HKU69" s="31" t="s">
        <v>153</v>
      </c>
      <c r="HKV69" s="31" t="s">
        <v>97</v>
      </c>
      <c r="HKW69" s="31" t="s">
        <v>99</v>
      </c>
      <c r="HKX69" s="31" t="s">
        <v>157</v>
      </c>
      <c r="HKY69" s="50">
        <v>11968</v>
      </c>
      <c r="HKZ69" s="31" t="s">
        <v>154</v>
      </c>
      <c r="HLA69" s="31">
        <v>89</v>
      </c>
      <c r="HLB69" s="31" t="s">
        <v>158</v>
      </c>
      <c r="HLC69" s="31" t="s">
        <v>153</v>
      </c>
      <c r="HLD69" s="31" t="s">
        <v>97</v>
      </c>
      <c r="HLE69" s="31" t="s">
        <v>99</v>
      </c>
      <c r="HLF69" s="31" t="s">
        <v>157</v>
      </c>
      <c r="HLG69" s="50">
        <v>11968</v>
      </c>
      <c r="HLH69" s="31" t="s">
        <v>154</v>
      </c>
      <c r="HLI69" s="31">
        <v>89</v>
      </c>
      <c r="HLJ69" s="31" t="s">
        <v>158</v>
      </c>
      <c r="HLK69" s="31" t="s">
        <v>153</v>
      </c>
      <c r="HLL69" s="31" t="s">
        <v>97</v>
      </c>
      <c r="HLM69" s="31" t="s">
        <v>99</v>
      </c>
      <c r="HLN69" s="31" t="s">
        <v>157</v>
      </c>
      <c r="HLO69" s="50">
        <v>11968</v>
      </c>
      <c r="HLP69" s="31" t="s">
        <v>154</v>
      </c>
      <c r="HLQ69" s="31">
        <v>89</v>
      </c>
      <c r="HLR69" s="31" t="s">
        <v>158</v>
      </c>
      <c r="HLS69" s="31" t="s">
        <v>153</v>
      </c>
      <c r="HLT69" s="31" t="s">
        <v>97</v>
      </c>
      <c r="HLU69" s="31" t="s">
        <v>99</v>
      </c>
      <c r="HLV69" s="31" t="s">
        <v>157</v>
      </c>
      <c r="HLW69" s="50">
        <v>11968</v>
      </c>
      <c r="HLX69" s="31" t="s">
        <v>154</v>
      </c>
      <c r="HLY69" s="31">
        <v>89</v>
      </c>
      <c r="HLZ69" s="31" t="s">
        <v>158</v>
      </c>
      <c r="HMA69" s="31" t="s">
        <v>153</v>
      </c>
      <c r="HMB69" s="31" t="s">
        <v>97</v>
      </c>
      <c r="HMC69" s="31" t="s">
        <v>99</v>
      </c>
      <c r="HMD69" s="31" t="s">
        <v>157</v>
      </c>
      <c r="HME69" s="50">
        <v>11968</v>
      </c>
      <c r="HMF69" s="31" t="s">
        <v>154</v>
      </c>
      <c r="HMG69" s="31">
        <v>89</v>
      </c>
      <c r="HMH69" s="31" t="s">
        <v>158</v>
      </c>
      <c r="HMI69" s="31" t="s">
        <v>153</v>
      </c>
      <c r="HMJ69" s="31" t="s">
        <v>97</v>
      </c>
      <c r="HMK69" s="31" t="s">
        <v>99</v>
      </c>
      <c r="HML69" s="31" t="s">
        <v>157</v>
      </c>
      <c r="HMM69" s="50">
        <v>11968</v>
      </c>
      <c r="HMN69" s="31" t="s">
        <v>154</v>
      </c>
      <c r="HMO69" s="31">
        <v>89</v>
      </c>
      <c r="HMP69" s="31" t="s">
        <v>158</v>
      </c>
      <c r="HMQ69" s="31" t="s">
        <v>153</v>
      </c>
      <c r="HMR69" s="31" t="s">
        <v>97</v>
      </c>
      <c r="HMS69" s="31" t="s">
        <v>99</v>
      </c>
      <c r="HMT69" s="31" t="s">
        <v>157</v>
      </c>
      <c r="HMU69" s="50">
        <v>11968</v>
      </c>
      <c r="HMV69" s="31" t="s">
        <v>154</v>
      </c>
      <c r="HMW69" s="31">
        <v>89</v>
      </c>
      <c r="HMX69" s="31" t="s">
        <v>158</v>
      </c>
      <c r="HMY69" s="31" t="s">
        <v>153</v>
      </c>
      <c r="HMZ69" s="31" t="s">
        <v>97</v>
      </c>
      <c r="HNA69" s="31" t="s">
        <v>99</v>
      </c>
      <c r="HNB69" s="31" t="s">
        <v>157</v>
      </c>
      <c r="HNC69" s="50">
        <v>11968</v>
      </c>
      <c r="HND69" s="31" t="s">
        <v>154</v>
      </c>
      <c r="HNE69" s="31">
        <v>89</v>
      </c>
      <c r="HNF69" s="31" t="s">
        <v>158</v>
      </c>
      <c r="HNG69" s="31" t="s">
        <v>153</v>
      </c>
      <c r="HNH69" s="31" t="s">
        <v>97</v>
      </c>
      <c r="HNI69" s="31" t="s">
        <v>99</v>
      </c>
      <c r="HNJ69" s="31" t="s">
        <v>157</v>
      </c>
      <c r="HNK69" s="50">
        <v>11968</v>
      </c>
      <c r="HNL69" s="31" t="s">
        <v>154</v>
      </c>
      <c r="HNM69" s="31">
        <v>89</v>
      </c>
      <c r="HNN69" s="31" t="s">
        <v>158</v>
      </c>
      <c r="HNO69" s="31" t="s">
        <v>153</v>
      </c>
      <c r="HNP69" s="31" t="s">
        <v>97</v>
      </c>
      <c r="HNQ69" s="31" t="s">
        <v>99</v>
      </c>
      <c r="HNR69" s="31" t="s">
        <v>157</v>
      </c>
      <c r="HNS69" s="50">
        <v>11968</v>
      </c>
      <c r="HNT69" s="31" t="s">
        <v>154</v>
      </c>
      <c r="HNU69" s="31">
        <v>89</v>
      </c>
      <c r="HNV69" s="31" t="s">
        <v>158</v>
      </c>
      <c r="HNW69" s="31" t="s">
        <v>153</v>
      </c>
      <c r="HNX69" s="31" t="s">
        <v>97</v>
      </c>
      <c r="HNY69" s="31" t="s">
        <v>99</v>
      </c>
      <c r="HNZ69" s="31" t="s">
        <v>157</v>
      </c>
      <c r="HOA69" s="50">
        <v>11968</v>
      </c>
      <c r="HOB69" s="31" t="s">
        <v>154</v>
      </c>
      <c r="HOC69" s="31">
        <v>89</v>
      </c>
      <c r="HOD69" s="31" t="s">
        <v>158</v>
      </c>
      <c r="HOE69" s="31" t="s">
        <v>153</v>
      </c>
      <c r="HOF69" s="31" t="s">
        <v>97</v>
      </c>
      <c r="HOG69" s="31" t="s">
        <v>99</v>
      </c>
      <c r="HOH69" s="31" t="s">
        <v>157</v>
      </c>
      <c r="HOI69" s="50">
        <v>11968</v>
      </c>
      <c r="HOJ69" s="31" t="s">
        <v>154</v>
      </c>
      <c r="HOK69" s="31">
        <v>89</v>
      </c>
      <c r="HOL69" s="31" t="s">
        <v>158</v>
      </c>
      <c r="HOM69" s="31" t="s">
        <v>153</v>
      </c>
      <c r="HON69" s="31" t="s">
        <v>97</v>
      </c>
      <c r="HOO69" s="31" t="s">
        <v>99</v>
      </c>
      <c r="HOP69" s="31" t="s">
        <v>157</v>
      </c>
      <c r="HOQ69" s="50">
        <v>11968</v>
      </c>
      <c r="HOR69" s="31" t="s">
        <v>154</v>
      </c>
      <c r="HOS69" s="31">
        <v>89</v>
      </c>
      <c r="HOT69" s="31" t="s">
        <v>158</v>
      </c>
      <c r="HOU69" s="31" t="s">
        <v>153</v>
      </c>
      <c r="HOV69" s="31" t="s">
        <v>97</v>
      </c>
      <c r="HOW69" s="31" t="s">
        <v>99</v>
      </c>
      <c r="HOX69" s="31" t="s">
        <v>157</v>
      </c>
      <c r="HOY69" s="50">
        <v>11968</v>
      </c>
      <c r="HOZ69" s="31" t="s">
        <v>154</v>
      </c>
      <c r="HPA69" s="31">
        <v>89</v>
      </c>
      <c r="HPB69" s="31" t="s">
        <v>158</v>
      </c>
      <c r="HPC69" s="31" t="s">
        <v>153</v>
      </c>
      <c r="HPD69" s="31" t="s">
        <v>97</v>
      </c>
      <c r="HPE69" s="31" t="s">
        <v>99</v>
      </c>
      <c r="HPF69" s="31" t="s">
        <v>157</v>
      </c>
      <c r="HPG69" s="50">
        <v>11968</v>
      </c>
      <c r="HPH69" s="31" t="s">
        <v>154</v>
      </c>
      <c r="HPI69" s="31">
        <v>89</v>
      </c>
      <c r="HPJ69" s="31" t="s">
        <v>158</v>
      </c>
      <c r="HPK69" s="31" t="s">
        <v>153</v>
      </c>
      <c r="HPL69" s="31" t="s">
        <v>97</v>
      </c>
      <c r="HPM69" s="31" t="s">
        <v>99</v>
      </c>
      <c r="HPN69" s="31" t="s">
        <v>157</v>
      </c>
      <c r="HPO69" s="50">
        <v>11968</v>
      </c>
      <c r="HPP69" s="31" t="s">
        <v>154</v>
      </c>
      <c r="HPQ69" s="31">
        <v>89</v>
      </c>
      <c r="HPR69" s="31" t="s">
        <v>158</v>
      </c>
      <c r="HPS69" s="31" t="s">
        <v>153</v>
      </c>
      <c r="HPT69" s="31" t="s">
        <v>97</v>
      </c>
      <c r="HPU69" s="31" t="s">
        <v>99</v>
      </c>
      <c r="HPV69" s="31" t="s">
        <v>157</v>
      </c>
      <c r="HPW69" s="50">
        <v>11968</v>
      </c>
      <c r="HPX69" s="31" t="s">
        <v>154</v>
      </c>
      <c r="HPY69" s="31">
        <v>89</v>
      </c>
      <c r="HPZ69" s="31" t="s">
        <v>158</v>
      </c>
      <c r="HQA69" s="31" t="s">
        <v>153</v>
      </c>
      <c r="HQB69" s="31" t="s">
        <v>97</v>
      </c>
      <c r="HQC69" s="31" t="s">
        <v>99</v>
      </c>
      <c r="HQD69" s="31" t="s">
        <v>157</v>
      </c>
      <c r="HQE69" s="50">
        <v>11968</v>
      </c>
      <c r="HQF69" s="31" t="s">
        <v>154</v>
      </c>
      <c r="HQG69" s="31">
        <v>89</v>
      </c>
      <c r="HQH69" s="31" t="s">
        <v>158</v>
      </c>
      <c r="HQI69" s="31" t="s">
        <v>153</v>
      </c>
      <c r="HQJ69" s="31" t="s">
        <v>97</v>
      </c>
      <c r="HQK69" s="31" t="s">
        <v>99</v>
      </c>
      <c r="HQL69" s="31" t="s">
        <v>157</v>
      </c>
      <c r="HQM69" s="50">
        <v>11968</v>
      </c>
      <c r="HQN69" s="31" t="s">
        <v>154</v>
      </c>
      <c r="HQO69" s="31">
        <v>89</v>
      </c>
      <c r="HQP69" s="31" t="s">
        <v>158</v>
      </c>
      <c r="HQQ69" s="31" t="s">
        <v>153</v>
      </c>
      <c r="HQR69" s="31" t="s">
        <v>97</v>
      </c>
      <c r="HQS69" s="31" t="s">
        <v>99</v>
      </c>
      <c r="HQT69" s="31" t="s">
        <v>157</v>
      </c>
      <c r="HQU69" s="50">
        <v>11968</v>
      </c>
      <c r="HQV69" s="31" t="s">
        <v>154</v>
      </c>
      <c r="HQW69" s="31">
        <v>89</v>
      </c>
      <c r="HQX69" s="31" t="s">
        <v>158</v>
      </c>
      <c r="HQY69" s="31" t="s">
        <v>153</v>
      </c>
      <c r="HQZ69" s="31" t="s">
        <v>97</v>
      </c>
      <c r="HRA69" s="31" t="s">
        <v>99</v>
      </c>
      <c r="HRB69" s="31" t="s">
        <v>157</v>
      </c>
      <c r="HRC69" s="50">
        <v>11968</v>
      </c>
      <c r="HRD69" s="31" t="s">
        <v>154</v>
      </c>
      <c r="HRE69" s="31">
        <v>89</v>
      </c>
      <c r="HRF69" s="31" t="s">
        <v>158</v>
      </c>
      <c r="HRG69" s="31" t="s">
        <v>153</v>
      </c>
      <c r="HRH69" s="31" t="s">
        <v>97</v>
      </c>
      <c r="HRI69" s="31" t="s">
        <v>99</v>
      </c>
      <c r="HRJ69" s="31" t="s">
        <v>157</v>
      </c>
      <c r="HRK69" s="50">
        <v>11968</v>
      </c>
      <c r="HRL69" s="31" t="s">
        <v>154</v>
      </c>
      <c r="HRM69" s="31">
        <v>89</v>
      </c>
      <c r="HRN69" s="31" t="s">
        <v>158</v>
      </c>
      <c r="HRO69" s="31" t="s">
        <v>153</v>
      </c>
      <c r="HRP69" s="31" t="s">
        <v>97</v>
      </c>
      <c r="HRQ69" s="31" t="s">
        <v>99</v>
      </c>
      <c r="HRR69" s="31" t="s">
        <v>157</v>
      </c>
      <c r="HRS69" s="50">
        <v>11968</v>
      </c>
      <c r="HRT69" s="31" t="s">
        <v>154</v>
      </c>
      <c r="HRU69" s="31">
        <v>89</v>
      </c>
      <c r="HRV69" s="31" t="s">
        <v>158</v>
      </c>
      <c r="HRW69" s="31" t="s">
        <v>153</v>
      </c>
      <c r="HRX69" s="31" t="s">
        <v>97</v>
      </c>
      <c r="HRY69" s="31" t="s">
        <v>99</v>
      </c>
      <c r="HRZ69" s="31" t="s">
        <v>157</v>
      </c>
      <c r="HSA69" s="50">
        <v>11968</v>
      </c>
      <c r="HSB69" s="31" t="s">
        <v>154</v>
      </c>
      <c r="HSC69" s="31">
        <v>89</v>
      </c>
      <c r="HSD69" s="31" t="s">
        <v>158</v>
      </c>
      <c r="HSE69" s="31" t="s">
        <v>153</v>
      </c>
      <c r="HSF69" s="31" t="s">
        <v>97</v>
      </c>
      <c r="HSG69" s="31" t="s">
        <v>99</v>
      </c>
      <c r="HSH69" s="31" t="s">
        <v>157</v>
      </c>
      <c r="HSI69" s="50">
        <v>11968</v>
      </c>
      <c r="HSJ69" s="31" t="s">
        <v>154</v>
      </c>
      <c r="HSK69" s="31">
        <v>89</v>
      </c>
      <c r="HSL69" s="31" t="s">
        <v>158</v>
      </c>
      <c r="HSM69" s="31" t="s">
        <v>153</v>
      </c>
      <c r="HSN69" s="31" t="s">
        <v>97</v>
      </c>
      <c r="HSO69" s="31" t="s">
        <v>99</v>
      </c>
      <c r="HSP69" s="31" t="s">
        <v>157</v>
      </c>
      <c r="HSQ69" s="50">
        <v>11968</v>
      </c>
      <c r="HSR69" s="31" t="s">
        <v>154</v>
      </c>
      <c r="HSS69" s="31">
        <v>89</v>
      </c>
      <c r="HST69" s="31" t="s">
        <v>158</v>
      </c>
      <c r="HSU69" s="31" t="s">
        <v>153</v>
      </c>
      <c r="HSV69" s="31" t="s">
        <v>97</v>
      </c>
      <c r="HSW69" s="31" t="s">
        <v>99</v>
      </c>
      <c r="HSX69" s="31" t="s">
        <v>157</v>
      </c>
      <c r="HSY69" s="50">
        <v>11968</v>
      </c>
      <c r="HSZ69" s="31" t="s">
        <v>154</v>
      </c>
      <c r="HTA69" s="31">
        <v>89</v>
      </c>
      <c r="HTB69" s="31" t="s">
        <v>158</v>
      </c>
      <c r="HTC69" s="31" t="s">
        <v>153</v>
      </c>
      <c r="HTD69" s="31" t="s">
        <v>97</v>
      </c>
      <c r="HTE69" s="31" t="s">
        <v>99</v>
      </c>
      <c r="HTF69" s="31" t="s">
        <v>157</v>
      </c>
      <c r="HTG69" s="50">
        <v>11968</v>
      </c>
      <c r="HTH69" s="31" t="s">
        <v>154</v>
      </c>
      <c r="HTI69" s="31">
        <v>89</v>
      </c>
      <c r="HTJ69" s="31" t="s">
        <v>158</v>
      </c>
      <c r="HTK69" s="31" t="s">
        <v>153</v>
      </c>
      <c r="HTL69" s="31" t="s">
        <v>97</v>
      </c>
      <c r="HTM69" s="31" t="s">
        <v>99</v>
      </c>
      <c r="HTN69" s="31" t="s">
        <v>157</v>
      </c>
      <c r="HTO69" s="50">
        <v>11968</v>
      </c>
      <c r="HTP69" s="31" t="s">
        <v>154</v>
      </c>
      <c r="HTQ69" s="31">
        <v>89</v>
      </c>
      <c r="HTR69" s="31" t="s">
        <v>158</v>
      </c>
      <c r="HTS69" s="31" t="s">
        <v>153</v>
      </c>
      <c r="HTT69" s="31" t="s">
        <v>97</v>
      </c>
      <c r="HTU69" s="31" t="s">
        <v>99</v>
      </c>
      <c r="HTV69" s="31" t="s">
        <v>157</v>
      </c>
      <c r="HTW69" s="50">
        <v>11968</v>
      </c>
      <c r="HTX69" s="31" t="s">
        <v>154</v>
      </c>
      <c r="HTY69" s="31">
        <v>89</v>
      </c>
      <c r="HTZ69" s="31" t="s">
        <v>158</v>
      </c>
      <c r="HUA69" s="31" t="s">
        <v>153</v>
      </c>
      <c r="HUB69" s="31" t="s">
        <v>97</v>
      </c>
      <c r="HUC69" s="31" t="s">
        <v>99</v>
      </c>
      <c r="HUD69" s="31" t="s">
        <v>157</v>
      </c>
      <c r="HUE69" s="50">
        <v>11968</v>
      </c>
      <c r="HUF69" s="31" t="s">
        <v>154</v>
      </c>
      <c r="HUG69" s="31">
        <v>89</v>
      </c>
      <c r="HUH69" s="31" t="s">
        <v>158</v>
      </c>
      <c r="HUI69" s="31" t="s">
        <v>153</v>
      </c>
      <c r="HUJ69" s="31" t="s">
        <v>97</v>
      </c>
      <c r="HUK69" s="31" t="s">
        <v>99</v>
      </c>
      <c r="HUL69" s="31" t="s">
        <v>157</v>
      </c>
      <c r="HUM69" s="50">
        <v>11968</v>
      </c>
      <c r="HUN69" s="31" t="s">
        <v>154</v>
      </c>
      <c r="HUO69" s="31">
        <v>89</v>
      </c>
      <c r="HUP69" s="31" t="s">
        <v>158</v>
      </c>
      <c r="HUQ69" s="31" t="s">
        <v>153</v>
      </c>
      <c r="HUR69" s="31" t="s">
        <v>97</v>
      </c>
      <c r="HUS69" s="31" t="s">
        <v>99</v>
      </c>
      <c r="HUT69" s="31" t="s">
        <v>157</v>
      </c>
      <c r="HUU69" s="50">
        <v>11968</v>
      </c>
      <c r="HUV69" s="31" t="s">
        <v>154</v>
      </c>
      <c r="HUW69" s="31">
        <v>89</v>
      </c>
      <c r="HUX69" s="31" t="s">
        <v>158</v>
      </c>
      <c r="HUY69" s="31" t="s">
        <v>153</v>
      </c>
      <c r="HUZ69" s="31" t="s">
        <v>97</v>
      </c>
      <c r="HVA69" s="31" t="s">
        <v>99</v>
      </c>
      <c r="HVB69" s="31" t="s">
        <v>157</v>
      </c>
      <c r="HVC69" s="50">
        <v>11968</v>
      </c>
      <c r="HVD69" s="31" t="s">
        <v>154</v>
      </c>
      <c r="HVE69" s="31">
        <v>89</v>
      </c>
      <c r="HVF69" s="31" t="s">
        <v>158</v>
      </c>
      <c r="HVG69" s="31" t="s">
        <v>153</v>
      </c>
      <c r="HVH69" s="31" t="s">
        <v>97</v>
      </c>
      <c r="HVI69" s="31" t="s">
        <v>99</v>
      </c>
      <c r="HVJ69" s="31" t="s">
        <v>157</v>
      </c>
      <c r="HVK69" s="50">
        <v>11968</v>
      </c>
      <c r="HVL69" s="31" t="s">
        <v>154</v>
      </c>
      <c r="HVM69" s="31">
        <v>89</v>
      </c>
      <c r="HVN69" s="31" t="s">
        <v>158</v>
      </c>
      <c r="HVO69" s="31" t="s">
        <v>153</v>
      </c>
      <c r="HVP69" s="31" t="s">
        <v>97</v>
      </c>
      <c r="HVQ69" s="31" t="s">
        <v>99</v>
      </c>
      <c r="HVR69" s="31" t="s">
        <v>157</v>
      </c>
      <c r="HVS69" s="50">
        <v>11968</v>
      </c>
      <c r="HVT69" s="31" t="s">
        <v>154</v>
      </c>
      <c r="HVU69" s="31">
        <v>89</v>
      </c>
      <c r="HVV69" s="31" t="s">
        <v>158</v>
      </c>
      <c r="HVW69" s="31" t="s">
        <v>153</v>
      </c>
      <c r="HVX69" s="31" t="s">
        <v>97</v>
      </c>
      <c r="HVY69" s="31" t="s">
        <v>99</v>
      </c>
      <c r="HVZ69" s="31" t="s">
        <v>157</v>
      </c>
      <c r="HWA69" s="50">
        <v>11968</v>
      </c>
      <c r="HWB69" s="31" t="s">
        <v>154</v>
      </c>
      <c r="HWC69" s="31">
        <v>89</v>
      </c>
      <c r="HWD69" s="31" t="s">
        <v>158</v>
      </c>
      <c r="HWE69" s="31" t="s">
        <v>153</v>
      </c>
      <c r="HWF69" s="31" t="s">
        <v>97</v>
      </c>
      <c r="HWG69" s="31" t="s">
        <v>99</v>
      </c>
      <c r="HWH69" s="31" t="s">
        <v>157</v>
      </c>
      <c r="HWI69" s="50">
        <v>11968</v>
      </c>
      <c r="HWJ69" s="31" t="s">
        <v>154</v>
      </c>
      <c r="HWK69" s="31">
        <v>89</v>
      </c>
      <c r="HWL69" s="31" t="s">
        <v>158</v>
      </c>
      <c r="HWM69" s="31" t="s">
        <v>153</v>
      </c>
      <c r="HWN69" s="31" t="s">
        <v>97</v>
      </c>
      <c r="HWO69" s="31" t="s">
        <v>99</v>
      </c>
      <c r="HWP69" s="31" t="s">
        <v>157</v>
      </c>
      <c r="HWQ69" s="50">
        <v>11968</v>
      </c>
      <c r="HWR69" s="31" t="s">
        <v>154</v>
      </c>
      <c r="HWS69" s="31">
        <v>89</v>
      </c>
      <c r="HWT69" s="31" t="s">
        <v>158</v>
      </c>
      <c r="HWU69" s="31" t="s">
        <v>153</v>
      </c>
      <c r="HWV69" s="31" t="s">
        <v>97</v>
      </c>
      <c r="HWW69" s="31" t="s">
        <v>99</v>
      </c>
      <c r="HWX69" s="31" t="s">
        <v>157</v>
      </c>
      <c r="HWY69" s="50">
        <v>11968</v>
      </c>
      <c r="HWZ69" s="31" t="s">
        <v>154</v>
      </c>
      <c r="HXA69" s="31">
        <v>89</v>
      </c>
      <c r="HXB69" s="31" t="s">
        <v>158</v>
      </c>
      <c r="HXC69" s="31" t="s">
        <v>153</v>
      </c>
      <c r="HXD69" s="31" t="s">
        <v>97</v>
      </c>
      <c r="HXE69" s="31" t="s">
        <v>99</v>
      </c>
      <c r="HXF69" s="31" t="s">
        <v>157</v>
      </c>
      <c r="HXG69" s="50">
        <v>11968</v>
      </c>
      <c r="HXH69" s="31" t="s">
        <v>154</v>
      </c>
      <c r="HXI69" s="31">
        <v>89</v>
      </c>
      <c r="HXJ69" s="31" t="s">
        <v>158</v>
      </c>
      <c r="HXK69" s="31" t="s">
        <v>153</v>
      </c>
      <c r="HXL69" s="31" t="s">
        <v>97</v>
      </c>
      <c r="HXM69" s="31" t="s">
        <v>99</v>
      </c>
      <c r="HXN69" s="31" t="s">
        <v>157</v>
      </c>
      <c r="HXO69" s="50">
        <v>11968</v>
      </c>
      <c r="HXP69" s="31" t="s">
        <v>154</v>
      </c>
      <c r="HXQ69" s="31">
        <v>89</v>
      </c>
      <c r="HXR69" s="31" t="s">
        <v>158</v>
      </c>
      <c r="HXS69" s="31" t="s">
        <v>153</v>
      </c>
      <c r="HXT69" s="31" t="s">
        <v>97</v>
      </c>
      <c r="HXU69" s="31" t="s">
        <v>99</v>
      </c>
      <c r="HXV69" s="31" t="s">
        <v>157</v>
      </c>
      <c r="HXW69" s="50">
        <v>11968</v>
      </c>
      <c r="HXX69" s="31" t="s">
        <v>154</v>
      </c>
      <c r="HXY69" s="31">
        <v>89</v>
      </c>
      <c r="HXZ69" s="31" t="s">
        <v>158</v>
      </c>
      <c r="HYA69" s="31" t="s">
        <v>153</v>
      </c>
      <c r="HYB69" s="31" t="s">
        <v>97</v>
      </c>
      <c r="HYC69" s="31" t="s">
        <v>99</v>
      </c>
      <c r="HYD69" s="31" t="s">
        <v>157</v>
      </c>
      <c r="HYE69" s="50">
        <v>11968</v>
      </c>
      <c r="HYF69" s="31" t="s">
        <v>154</v>
      </c>
      <c r="HYG69" s="31">
        <v>89</v>
      </c>
      <c r="HYH69" s="31" t="s">
        <v>158</v>
      </c>
      <c r="HYI69" s="31" t="s">
        <v>153</v>
      </c>
      <c r="HYJ69" s="31" t="s">
        <v>97</v>
      </c>
      <c r="HYK69" s="31" t="s">
        <v>99</v>
      </c>
      <c r="HYL69" s="31" t="s">
        <v>157</v>
      </c>
      <c r="HYM69" s="50">
        <v>11968</v>
      </c>
      <c r="HYN69" s="31" t="s">
        <v>154</v>
      </c>
      <c r="HYO69" s="31">
        <v>89</v>
      </c>
      <c r="HYP69" s="31" t="s">
        <v>158</v>
      </c>
      <c r="HYQ69" s="31" t="s">
        <v>153</v>
      </c>
      <c r="HYR69" s="31" t="s">
        <v>97</v>
      </c>
      <c r="HYS69" s="31" t="s">
        <v>99</v>
      </c>
      <c r="HYT69" s="31" t="s">
        <v>157</v>
      </c>
      <c r="HYU69" s="50">
        <v>11968</v>
      </c>
      <c r="HYV69" s="31" t="s">
        <v>154</v>
      </c>
      <c r="HYW69" s="31">
        <v>89</v>
      </c>
      <c r="HYX69" s="31" t="s">
        <v>158</v>
      </c>
      <c r="HYY69" s="31" t="s">
        <v>153</v>
      </c>
      <c r="HYZ69" s="31" t="s">
        <v>97</v>
      </c>
      <c r="HZA69" s="31" t="s">
        <v>99</v>
      </c>
      <c r="HZB69" s="31" t="s">
        <v>157</v>
      </c>
      <c r="HZC69" s="50">
        <v>11968</v>
      </c>
      <c r="HZD69" s="31" t="s">
        <v>154</v>
      </c>
      <c r="HZE69" s="31">
        <v>89</v>
      </c>
      <c r="HZF69" s="31" t="s">
        <v>158</v>
      </c>
      <c r="HZG69" s="31" t="s">
        <v>153</v>
      </c>
      <c r="HZH69" s="31" t="s">
        <v>97</v>
      </c>
      <c r="HZI69" s="31" t="s">
        <v>99</v>
      </c>
      <c r="HZJ69" s="31" t="s">
        <v>157</v>
      </c>
      <c r="HZK69" s="50">
        <v>11968</v>
      </c>
      <c r="HZL69" s="31" t="s">
        <v>154</v>
      </c>
      <c r="HZM69" s="31">
        <v>89</v>
      </c>
      <c r="HZN69" s="31" t="s">
        <v>158</v>
      </c>
      <c r="HZO69" s="31" t="s">
        <v>153</v>
      </c>
      <c r="HZP69" s="31" t="s">
        <v>97</v>
      </c>
      <c r="HZQ69" s="31" t="s">
        <v>99</v>
      </c>
      <c r="HZR69" s="31" t="s">
        <v>157</v>
      </c>
      <c r="HZS69" s="50">
        <v>11968</v>
      </c>
      <c r="HZT69" s="31" t="s">
        <v>154</v>
      </c>
      <c r="HZU69" s="31">
        <v>89</v>
      </c>
      <c r="HZV69" s="31" t="s">
        <v>158</v>
      </c>
      <c r="HZW69" s="31" t="s">
        <v>153</v>
      </c>
      <c r="HZX69" s="31" t="s">
        <v>97</v>
      </c>
      <c r="HZY69" s="31" t="s">
        <v>99</v>
      </c>
      <c r="HZZ69" s="31" t="s">
        <v>157</v>
      </c>
      <c r="IAA69" s="50">
        <v>11968</v>
      </c>
      <c r="IAB69" s="31" t="s">
        <v>154</v>
      </c>
      <c r="IAC69" s="31">
        <v>89</v>
      </c>
      <c r="IAD69" s="31" t="s">
        <v>158</v>
      </c>
      <c r="IAE69" s="31" t="s">
        <v>153</v>
      </c>
      <c r="IAF69" s="31" t="s">
        <v>97</v>
      </c>
      <c r="IAG69" s="31" t="s">
        <v>99</v>
      </c>
      <c r="IAH69" s="31" t="s">
        <v>157</v>
      </c>
      <c r="IAI69" s="50">
        <v>11968</v>
      </c>
      <c r="IAJ69" s="31" t="s">
        <v>154</v>
      </c>
      <c r="IAK69" s="31">
        <v>89</v>
      </c>
      <c r="IAL69" s="31" t="s">
        <v>158</v>
      </c>
      <c r="IAM69" s="31" t="s">
        <v>153</v>
      </c>
      <c r="IAN69" s="31" t="s">
        <v>97</v>
      </c>
      <c r="IAO69" s="31" t="s">
        <v>99</v>
      </c>
      <c r="IAP69" s="31" t="s">
        <v>157</v>
      </c>
      <c r="IAQ69" s="50">
        <v>11968</v>
      </c>
      <c r="IAR69" s="31" t="s">
        <v>154</v>
      </c>
      <c r="IAS69" s="31">
        <v>89</v>
      </c>
      <c r="IAT69" s="31" t="s">
        <v>158</v>
      </c>
      <c r="IAU69" s="31" t="s">
        <v>153</v>
      </c>
      <c r="IAV69" s="31" t="s">
        <v>97</v>
      </c>
      <c r="IAW69" s="31" t="s">
        <v>99</v>
      </c>
      <c r="IAX69" s="31" t="s">
        <v>157</v>
      </c>
      <c r="IAY69" s="50">
        <v>11968</v>
      </c>
      <c r="IAZ69" s="31" t="s">
        <v>154</v>
      </c>
      <c r="IBA69" s="31">
        <v>89</v>
      </c>
      <c r="IBB69" s="31" t="s">
        <v>158</v>
      </c>
      <c r="IBC69" s="31" t="s">
        <v>153</v>
      </c>
      <c r="IBD69" s="31" t="s">
        <v>97</v>
      </c>
      <c r="IBE69" s="31" t="s">
        <v>99</v>
      </c>
      <c r="IBF69" s="31" t="s">
        <v>157</v>
      </c>
      <c r="IBG69" s="50">
        <v>11968</v>
      </c>
      <c r="IBH69" s="31" t="s">
        <v>154</v>
      </c>
      <c r="IBI69" s="31">
        <v>89</v>
      </c>
      <c r="IBJ69" s="31" t="s">
        <v>158</v>
      </c>
      <c r="IBK69" s="31" t="s">
        <v>153</v>
      </c>
      <c r="IBL69" s="31" t="s">
        <v>97</v>
      </c>
      <c r="IBM69" s="31" t="s">
        <v>99</v>
      </c>
      <c r="IBN69" s="31" t="s">
        <v>157</v>
      </c>
      <c r="IBO69" s="50">
        <v>11968</v>
      </c>
      <c r="IBP69" s="31" t="s">
        <v>154</v>
      </c>
      <c r="IBQ69" s="31">
        <v>89</v>
      </c>
      <c r="IBR69" s="31" t="s">
        <v>158</v>
      </c>
      <c r="IBS69" s="31" t="s">
        <v>153</v>
      </c>
      <c r="IBT69" s="31" t="s">
        <v>97</v>
      </c>
      <c r="IBU69" s="31" t="s">
        <v>99</v>
      </c>
      <c r="IBV69" s="31" t="s">
        <v>157</v>
      </c>
      <c r="IBW69" s="50">
        <v>11968</v>
      </c>
      <c r="IBX69" s="31" t="s">
        <v>154</v>
      </c>
      <c r="IBY69" s="31">
        <v>89</v>
      </c>
      <c r="IBZ69" s="31" t="s">
        <v>158</v>
      </c>
      <c r="ICA69" s="31" t="s">
        <v>153</v>
      </c>
      <c r="ICB69" s="31" t="s">
        <v>97</v>
      </c>
      <c r="ICC69" s="31" t="s">
        <v>99</v>
      </c>
      <c r="ICD69" s="31" t="s">
        <v>157</v>
      </c>
      <c r="ICE69" s="50">
        <v>11968</v>
      </c>
      <c r="ICF69" s="31" t="s">
        <v>154</v>
      </c>
      <c r="ICG69" s="31">
        <v>89</v>
      </c>
      <c r="ICH69" s="31" t="s">
        <v>158</v>
      </c>
      <c r="ICI69" s="31" t="s">
        <v>153</v>
      </c>
      <c r="ICJ69" s="31" t="s">
        <v>97</v>
      </c>
      <c r="ICK69" s="31" t="s">
        <v>99</v>
      </c>
      <c r="ICL69" s="31" t="s">
        <v>157</v>
      </c>
      <c r="ICM69" s="50">
        <v>11968</v>
      </c>
      <c r="ICN69" s="31" t="s">
        <v>154</v>
      </c>
      <c r="ICO69" s="31">
        <v>89</v>
      </c>
      <c r="ICP69" s="31" t="s">
        <v>158</v>
      </c>
      <c r="ICQ69" s="31" t="s">
        <v>153</v>
      </c>
      <c r="ICR69" s="31" t="s">
        <v>97</v>
      </c>
      <c r="ICS69" s="31" t="s">
        <v>99</v>
      </c>
      <c r="ICT69" s="31" t="s">
        <v>157</v>
      </c>
      <c r="ICU69" s="50">
        <v>11968</v>
      </c>
      <c r="ICV69" s="31" t="s">
        <v>154</v>
      </c>
      <c r="ICW69" s="31">
        <v>89</v>
      </c>
      <c r="ICX69" s="31" t="s">
        <v>158</v>
      </c>
      <c r="ICY69" s="31" t="s">
        <v>153</v>
      </c>
      <c r="ICZ69" s="31" t="s">
        <v>97</v>
      </c>
      <c r="IDA69" s="31" t="s">
        <v>99</v>
      </c>
      <c r="IDB69" s="31" t="s">
        <v>157</v>
      </c>
      <c r="IDC69" s="50">
        <v>11968</v>
      </c>
      <c r="IDD69" s="31" t="s">
        <v>154</v>
      </c>
      <c r="IDE69" s="31">
        <v>89</v>
      </c>
      <c r="IDF69" s="31" t="s">
        <v>158</v>
      </c>
      <c r="IDG69" s="31" t="s">
        <v>153</v>
      </c>
      <c r="IDH69" s="31" t="s">
        <v>97</v>
      </c>
      <c r="IDI69" s="31" t="s">
        <v>99</v>
      </c>
      <c r="IDJ69" s="31" t="s">
        <v>157</v>
      </c>
      <c r="IDK69" s="50">
        <v>11968</v>
      </c>
      <c r="IDL69" s="31" t="s">
        <v>154</v>
      </c>
      <c r="IDM69" s="31">
        <v>89</v>
      </c>
      <c r="IDN69" s="31" t="s">
        <v>158</v>
      </c>
      <c r="IDO69" s="31" t="s">
        <v>153</v>
      </c>
      <c r="IDP69" s="31" t="s">
        <v>97</v>
      </c>
      <c r="IDQ69" s="31" t="s">
        <v>99</v>
      </c>
      <c r="IDR69" s="31" t="s">
        <v>157</v>
      </c>
      <c r="IDS69" s="50">
        <v>11968</v>
      </c>
      <c r="IDT69" s="31" t="s">
        <v>154</v>
      </c>
      <c r="IDU69" s="31">
        <v>89</v>
      </c>
      <c r="IDV69" s="31" t="s">
        <v>158</v>
      </c>
      <c r="IDW69" s="31" t="s">
        <v>153</v>
      </c>
      <c r="IDX69" s="31" t="s">
        <v>97</v>
      </c>
      <c r="IDY69" s="31" t="s">
        <v>99</v>
      </c>
      <c r="IDZ69" s="31" t="s">
        <v>157</v>
      </c>
      <c r="IEA69" s="50">
        <v>11968</v>
      </c>
      <c r="IEB69" s="31" t="s">
        <v>154</v>
      </c>
      <c r="IEC69" s="31">
        <v>89</v>
      </c>
      <c r="IED69" s="31" t="s">
        <v>158</v>
      </c>
      <c r="IEE69" s="31" t="s">
        <v>153</v>
      </c>
      <c r="IEF69" s="31" t="s">
        <v>97</v>
      </c>
      <c r="IEG69" s="31" t="s">
        <v>99</v>
      </c>
      <c r="IEH69" s="31" t="s">
        <v>157</v>
      </c>
      <c r="IEI69" s="50">
        <v>11968</v>
      </c>
      <c r="IEJ69" s="31" t="s">
        <v>154</v>
      </c>
      <c r="IEK69" s="31">
        <v>89</v>
      </c>
      <c r="IEL69" s="31" t="s">
        <v>158</v>
      </c>
      <c r="IEM69" s="31" t="s">
        <v>153</v>
      </c>
      <c r="IEN69" s="31" t="s">
        <v>97</v>
      </c>
      <c r="IEO69" s="31" t="s">
        <v>99</v>
      </c>
      <c r="IEP69" s="31" t="s">
        <v>157</v>
      </c>
      <c r="IEQ69" s="50">
        <v>11968</v>
      </c>
      <c r="IER69" s="31" t="s">
        <v>154</v>
      </c>
      <c r="IES69" s="31">
        <v>89</v>
      </c>
      <c r="IET69" s="31" t="s">
        <v>158</v>
      </c>
      <c r="IEU69" s="31" t="s">
        <v>153</v>
      </c>
      <c r="IEV69" s="31" t="s">
        <v>97</v>
      </c>
      <c r="IEW69" s="31" t="s">
        <v>99</v>
      </c>
      <c r="IEX69" s="31" t="s">
        <v>157</v>
      </c>
      <c r="IEY69" s="50">
        <v>11968</v>
      </c>
      <c r="IEZ69" s="31" t="s">
        <v>154</v>
      </c>
      <c r="IFA69" s="31">
        <v>89</v>
      </c>
      <c r="IFB69" s="31" t="s">
        <v>158</v>
      </c>
      <c r="IFC69" s="31" t="s">
        <v>153</v>
      </c>
      <c r="IFD69" s="31" t="s">
        <v>97</v>
      </c>
      <c r="IFE69" s="31" t="s">
        <v>99</v>
      </c>
      <c r="IFF69" s="31" t="s">
        <v>157</v>
      </c>
      <c r="IFG69" s="50">
        <v>11968</v>
      </c>
      <c r="IFH69" s="31" t="s">
        <v>154</v>
      </c>
      <c r="IFI69" s="31">
        <v>89</v>
      </c>
      <c r="IFJ69" s="31" t="s">
        <v>158</v>
      </c>
      <c r="IFK69" s="31" t="s">
        <v>153</v>
      </c>
      <c r="IFL69" s="31" t="s">
        <v>97</v>
      </c>
      <c r="IFM69" s="31" t="s">
        <v>99</v>
      </c>
      <c r="IFN69" s="31" t="s">
        <v>157</v>
      </c>
      <c r="IFO69" s="50">
        <v>11968</v>
      </c>
      <c r="IFP69" s="31" t="s">
        <v>154</v>
      </c>
      <c r="IFQ69" s="31">
        <v>89</v>
      </c>
      <c r="IFR69" s="31" t="s">
        <v>158</v>
      </c>
      <c r="IFS69" s="31" t="s">
        <v>153</v>
      </c>
      <c r="IFT69" s="31" t="s">
        <v>97</v>
      </c>
      <c r="IFU69" s="31" t="s">
        <v>99</v>
      </c>
      <c r="IFV69" s="31" t="s">
        <v>157</v>
      </c>
      <c r="IFW69" s="50">
        <v>11968</v>
      </c>
      <c r="IFX69" s="31" t="s">
        <v>154</v>
      </c>
      <c r="IFY69" s="31">
        <v>89</v>
      </c>
      <c r="IFZ69" s="31" t="s">
        <v>158</v>
      </c>
      <c r="IGA69" s="31" t="s">
        <v>153</v>
      </c>
      <c r="IGB69" s="31" t="s">
        <v>97</v>
      </c>
      <c r="IGC69" s="31" t="s">
        <v>99</v>
      </c>
      <c r="IGD69" s="31" t="s">
        <v>157</v>
      </c>
      <c r="IGE69" s="50">
        <v>11968</v>
      </c>
      <c r="IGF69" s="31" t="s">
        <v>154</v>
      </c>
      <c r="IGG69" s="31">
        <v>89</v>
      </c>
      <c r="IGH69" s="31" t="s">
        <v>158</v>
      </c>
      <c r="IGI69" s="31" t="s">
        <v>153</v>
      </c>
      <c r="IGJ69" s="31" t="s">
        <v>97</v>
      </c>
      <c r="IGK69" s="31" t="s">
        <v>99</v>
      </c>
      <c r="IGL69" s="31" t="s">
        <v>157</v>
      </c>
      <c r="IGM69" s="50">
        <v>11968</v>
      </c>
      <c r="IGN69" s="31" t="s">
        <v>154</v>
      </c>
      <c r="IGO69" s="31">
        <v>89</v>
      </c>
      <c r="IGP69" s="31" t="s">
        <v>158</v>
      </c>
      <c r="IGQ69" s="31" t="s">
        <v>153</v>
      </c>
      <c r="IGR69" s="31" t="s">
        <v>97</v>
      </c>
      <c r="IGS69" s="31" t="s">
        <v>99</v>
      </c>
      <c r="IGT69" s="31" t="s">
        <v>157</v>
      </c>
      <c r="IGU69" s="50">
        <v>11968</v>
      </c>
      <c r="IGV69" s="31" t="s">
        <v>154</v>
      </c>
      <c r="IGW69" s="31">
        <v>89</v>
      </c>
      <c r="IGX69" s="31" t="s">
        <v>158</v>
      </c>
      <c r="IGY69" s="31" t="s">
        <v>153</v>
      </c>
      <c r="IGZ69" s="31" t="s">
        <v>97</v>
      </c>
      <c r="IHA69" s="31" t="s">
        <v>99</v>
      </c>
      <c r="IHB69" s="31" t="s">
        <v>157</v>
      </c>
      <c r="IHC69" s="50">
        <v>11968</v>
      </c>
      <c r="IHD69" s="31" t="s">
        <v>154</v>
      </c>
      <c r="IHE69" s="31">
        <v>89</v>
      </c>
      <c r="IHF69" s="31" t="s">
        <v>158</v>
      </c>
      <c r="IHG69" s="31" t="s">
        <v>153</v>
      </c>
      <c r="IHH69" s="31" t="s">
        <v>97</v>
      </c>
      <c r="IHI69" s="31" t="s">
        <v>99</v>
      </c>
      <c r="IHJ69" s="31" t="s">
        <v>157</v>
      </c>
      <c r="IHK69" s="50">
        <v>11968</v>
      </c>
      <c r="IHL69" s="31" t="s">
        <v>154</v>
      </c>
      <c r="IHM69" s="31">
        <v>89</v>
      </c>
      <c r="IHN69" s="31" t="s">
        <v>158</v>
      </c>
      <c r="IHO69" s="31" t="s">
        <v>153</v>
      </c>
      <c r="IHP69" s="31" t="s">
        <v>97</v>
      </c>
      <c r="IHQ69" s="31" t="s">
        <v>99</v>
      </c>
      <c r="IHR69" s="31" t="s">
        <v>157</v>
      </c>
      <c r="IHS69" s="50">
        <v>11968</v>
      </c>
      <c r="IHT69" s="31" t="s">
        <v>154</v>
      </c>
      <c r="IHU69" s="31">
        <v>89</v>
      </c>
      <c r="IHV69" s="31" t="s">
        <v>158</v>
      </c>
      <c r="IHW69" s="31" t="s">
        <v>153</v>
      </c>
      <c r="IHX69" s="31" t="s">
        <v>97</v>
      </c>
      <c r="IHY69" s="31" t="s">
        <v>99</v>
      </c>
      <c r="IHZ69" s="31" t="s">
        <v>157</v>
      </c>
      <c r="IIA69" s="50">
        <v>11968</v>
      </c>
      <c r="IIB69" s="31" t="s">
        <v>154</v>
      </c>
      <c r="IIC69" s="31">
        <v>89</v>
      </c>
      <c r="IID69" s="31" t="s">
        <v>158</v>
      </c>
      <c r="IIE69" s="31" t="s">
        <v>153</v>
      </c>
      <c r="IIF69" s="31" t="s">
        <v>97</v>
      </c>
      <c r="IIG69" s="31" t="s">
        <v>99</v>
      </c>
      <c r="IIH69" s="31" t="s">
        <v>157</v>
      </c>
      <c r="III69" s="50">
        <v>11968</v>
      </c>
      <c r="IIJ69" s="31" t="s">
        <v>154</v>
      </c>
      <c r="IIK69" s="31">
        <v>89</v>
      </c>
      <c r="IIL69" s="31" t="s">
        <v>158</v>
      </c>
      <c r="IIM69" s="31" t="s">
        <v>153</v>
      </c>
      <c r="IIN69" s="31" t="s">
        <v>97</v>
      </c>
      <c r="IIO69" s="31" t="s">
        <v>99</v>
      </c>
      <c r="IIP69" s="31" t="s">
        <v>157</v>
      </c>
      <c r="IIQ69" s="50">
        <v>11968</v>
      </c>
      <c r="IIR69" s="31" t="s">
        <v>154</v>
      </c>
      <c r="IIS69" s="31">
        <v>89</v>
      </c>
      <c r="IIT69" s="31" t="s">
        <v>158</v>
      </c>
      <c r="IIU69" s="31" t="s">
        <v>153</v>
      </c>
      <c r="IIV69" s="31" t="s">
        <v>97</v>
      </c>
      <c r="IIW69" s="31" t="s">
        <v>99</v>
      </c>
      <c r="IIX69" s="31" t="s">
        <v>157</v>
      </c>
      <c r="IIY69" s="50">
        <v>11968</v>
      </c>
      <c r="IIZ69" s="31" t="s">
        <v>154</v>
      </c>
      <c r="IJA69" s="31">
        <v>89</v>
      </c>
      <c r="IJB69" s="31" t="s">
        <v>158</v>
      </c>
      <c r="IJC69" s="31" t="s">
        <v>153</v>
      </c>
      <c r="IJD69" s="31" t="s">
        <v>97</v>
      </c>
      <c r="IJE69" s="31" t="s">
        <v>99</v>
      </c>
      <c r="IJF69" s="31" t="s">
        <v>157</v>
      </c>
      <c r="IJG69" s="50">
        <v>11968</v>
      </c>
      <c r="IJH69" s="31" t="s">
        <v>154</v>
      </c>
      <c r="IJI69" s="31">
        <v>89</v>
      </c>
      <c r="IJJ69" s="31" t="s">
        <v>158</v>
      </c>
      <c r="IJK69" s="31" t="s">
        <v>153</v>
      </c>
      <c r="IJL69" s="31" t="s">
        <v>97</v>
      </c>
      <c r="IJM69" s="31" t="s">
        <v>99</v>
      </c>
      <c r="IJN69" s="31" t="s">
        <v>157</v>
      </c>
      <c r="IJO69" s="50">
        <v>11968</v>
      </c>
      <c r="IJP69" s="31" t="s">
        <v>154</v>
      </c>
      <c r="IJQ69" s="31">
        <v>89</v>
      </c>
      <c r="IJR69" s="31" t="s">
        <v>158</v>
      </c>
      <c r="IJS69" s="31" t="s">
        <v>153</v>
      </c>
      <c r="IJT69" s="31" t="s">
        <v>97</v>
      </c>
      <c r="IJU69" s="31" t="s">
        <v>99</v>
      </c>
      <c r="IJV69" s="31" t="s">
        <v>157</v>
      </c>
      <c r="IJW69" s="50">
        <v>11968</v>
      </c>
      <c r="IJX69" s="31" t="s">
        <v>154</v>
      </c>
      <c r="IJY69" s="31">
        <v>89</v>
      </c>
      <c r="IJZ69" s="31" t="s">
        <v>158</v>
      </c>
      <c r="IKA69" s="31" t="s">
        <v>153</v>
      </c>
      <c r="IKB69" s="31" t="s">
        <v>97</v>
      </c>
      <c r="IKC69" s="31" t="s">
        <v>99</v>
      </c>
      <c r="IKD69" s="31" t="s">
        <v>157</v>
      </c>
      <c r="IKE69" s="50">
        <v>11968</v>
      </c>
      <c r="IKF69" s="31" t="s">
        <v>154</v>
      </c>
      <c r="IKG69" s="31">
        <v>89</v>
      </c>
      <c r="IKH69" s="31" t="s">
        <v>158</v>
      </c>
      <c r="IKI69" s="31" t="s">
        <v>153</v>
      </c>
      <c r="IKJ69" s="31" t="s">
        <v>97</v>
      </c>
      <c r="IKK69" s="31" t="s">
        <v>99</v>
      </c>
      <c r="IKL69" s="31" t="s">
        <v>157</v>
      </c>
      <c r="IKM69" s="50">
        <v>11968</v>
      </c>
      <c r="IKN69" s="31" t="s">
        <v>154</v>
      </c>
      <c r="IKO69" s="31">
        <v>89</v>
      </c>
      <c r="IKP69" s="31" t="s">
        <v>158</v>
      </c>
      <c r="IKQ69" s="31" t="s">
        <v>153</v>
      </c>
      <c r="IKR69" s="31" t="s">
        <v>97</v>
      </c>
      <c r="IKS69" s="31" t="s">
        <v>99</v>
      </c>
      <c r="IKT69" s="31" t="s">
        <v>157</v>
      </c>
      <c r="IKU69" s="50">
        <v>11968</v>
      </c>
      <c r="IKV69" s="31" t="s">
        <v>154</v>
      </c>
      <c r="IKW69" s="31">
        <v>89</v>
      </c>
      <c r="IKX69" s="31" t="s">
        <v>158</v>
      </c>
      <c r="IKY69" s="31" t="s">
        <v>153</v>
      </c>
      <c r="IKZ69" s="31" t="s">
        <v>97</v>
      </c>
      <c r="ILA69" s="31" t="s">
        <v>99</v>
      </c>
      <c r="ILB69" s="31" t="s">
        <v>157</v>
      </c>
      <c r="ILC69" s="50">
        <v>11968</v>
      </c>
      <c r="ILD69" s="31" t="s">
        <v>154</v>
      </c>
      <c r="ILE69" s="31">
        <v>89</v>
      </c>
      <c r="ILF69" s="31" t="s">
        <v>158</v>
      </c>
      <c r="ILG69" s="31" t="s">
        <v>153</v>
      </c>
      <c r="ILH69" s="31" t="s">
        <v>97</v>
      </c>
      <c r="ILI69" s="31" t="s">
        <v>99</v>
      </c>
      <c r="ILJ69" s="31" t="s">
        <v>157</v>
      </c>
      <c r="ILK69" s="50">
        <v>11968</v>
      </c>
      <c r="ILL69" s="31" t="s">
        <v>154</v>
      </c>
      <c r="ILM69" s="31">
        <v>89</v>
      </c>
      <c r="ILN69" s="31" t="s">
        <v>158</v>
      </c>
      <c r="ILO69" s="31" t="s">
        <v>153</v>
      </c>
      <c r="ILP69" s="31" t="s">
        <v>97</v>
      </c>
      <c r="ILQ69" s="31" t="s">
        <v>99</v>
      </c>
      <c r="ILR69" s="31" t="s">
        <v>157</v>
      </c>
      <c r="ILS69" s="50">
        <v>11968</v>
      </c>
      <c r="ILT69" s="31" t="s">
        <v>154</v>
      </c>
      <c r="ILU69" s="31">
        <v>89</v>
      </c>
      <c r="ILV69" s="31" t="s">
        <v>158</v>
      </c>
      <c r="ILW69" s="31" t="s">
        <v>153</v>
      </c>
      <c r="ILX69" s="31" t="s">
        <v>97</v>
      </c>
      <c r="ILY69" s="31" t="s">
        <v>99</v>
      </c>
      <c r="ILZ69" s="31" t="s">
        <v>157</v>
      </c>
      <c r="IMA69" s="50">
        <v>11968</v>
      </c>
      <c r="IMB69" s="31" t="s">
        <v>154</v>
      </c>
      <c r="IMC69" s="31">
        <v>89</v>
      </c>
      <c r="IMD69" s="31" t="s">
        <v>158</v>
      </c>
      <c r="IME69" s="31" t="s">
        <v>153</v>
      </c>
      <c r="IMF69" s="31" t="s">
        <v>97</v>
      </c>
      <c r="IMG69" s="31" t="s">
        <v>99</v>
      </c>
      <c r="IMH69" s="31" t="s">
        <v>157</v>
      </c>
      <c r="IMI69" s="50">
        <v>11968</v>
      </c>
      <c r="IMJ69" s="31" t="s">
        <v>154</v>
      </c>
      <c r="IMK69" s="31">
        <v>89</v>
      </c>
      <c r="IML69" s="31" t="s">
        <v>158</v>
      </c>
      <c r="IMM69" s="31" t="s">
        <v>153</v>
      </c>
      <c r="IMN69" s="31" t="s">
        <v>97</v>
      </c>
      <c r="IMO69" s="31" t="s">
        <v>99</v>
      </c>
      <c r="IMP69" s="31" t="s">
        <v>157</v>
      </c>
      <c r="IMQ69" s="50">
        <v>11968</v>
      </c>
      <c r="IMR69" s="31" t="s">
        <v>154</v>
      </c>
      <c r="IMS69" s="31">
        <v>89</v>
      </c>
      <c r="IMT69" s="31" t="s">
        <v>158</v>
      </c>
      <c r="IMU69" s="31" t="s">
        <v>153</v>
      </c>
      <c r="IMV69" s="31" t="s">
        <v>97</v>
      </c>
      <c r="IMW69" s="31" t="s">
        <v>99</v>
      </c>
      <c r="IMX69" s="31" t="s">
        <v>157</v>
      </c>
      <c r="IMY69" s="50">
        <v>11968</v>
      </c>
      <c r="IMZ69" s="31" t="s">
        <v>154</v>
      </c>
      <c r="INA69" s="31">
        <v>89</v>
      </c>
      <c r="INB69" s="31" t="s">
        <v>158</v>
      </c>
      <c r="INC69" s="31" t="s">
        <v>153</v>
      </c>
      <c r="IND69" s="31" t="s">
        <v>97</v>
      </c>
      <c r="INE69" s="31" t="s">
        <v>99</v>
      </c>
      <c r="INF69" s="31" t="s">
        <v>157</v>
      </c>
      <c r="ING69" s="50">
        <v>11968</v>
      </c>
      <c r="INH69" s="31" t="s">
        <v>154</v>
      </c>
      <c r="INI69" s="31">
        <v>89</v>
      </c>
      <c r="INJ69" s="31" t="s">
        <v>158</v>
      </c>
      <c r="INK69" s="31" t="s">
        <v>153</v>
      </c>
      <c r="INL69" s="31" t="s">
        <v>97</v>
      </c>
      <c r="INM69" s="31" t="s">
        <v>99</v>
      </c>
      <c r="INN69" s="31" t="s">
        <v>157</v>
      </c>
      <c r="INO69" s="50">
        <v>11968</v>
      </c>
      <c r="INP69" s="31" t="s">
        <v>154</v>
      </c>
      <c r="INQ69" s="31">
        <v>89</v>
      </c>
      <c r="INR69" s="31" t="s">
        <v>158</v>
      </c>
      <c r="INS69" s="31" t="s">
        <v>153</v>
      </c>
      <c r="INT69" s="31" t="s">
        <v>97</v>
      </c>
      <c r="INU69" s="31" t="s">
        <v>99</v>
      </c>
      <c r="INV69" s="31" t="s">
        <v>157</v>
      </c>
      <c r="INW69" s="50">
        <v>11968</v>
      </c>
      <c r="INX69" s="31" t="s">
        <v>154</v>
      </c>
      <c r="INY69" s="31">
        <v>89</v>
      </c>
      <c r="INZ69" s="31" t="s">
        <v>158</v>
      </c>
      <c r="IOA69" s="31" t="s">
        <v>153</v>
      </c>
      <c r="IOB69" s="31" t="s">
        <v>97</v>
      </c>
      <c r="IOC69" s="31" t="s">
        <v>99</v>
      </c>
      <c r="IOD69" s="31" t="s">
        <v>157</v>
      </c>
      <c r="IOE69" s="50">
        <v>11968</v>
      </c>
      <c r="IOF69" s="31" t="s">
        <v>154</v>
      </c>
      <c r="IOG69" s="31">
        <v>89</v>
      </c>
      <c r="IOH69" s="31" t="s">
        <v>158</v>
      </c>
      <c r="IOI69" s="31" t="s">
        <v>153</v>
      </c>
      <c r="IOJ69" s="31" t="s">
        <v>97</v>
      </c>
      <c r="IOK69" s="31" t="s">
        <v>99</v>
      </c>
      <c r="IOL69" s="31" t="s">
        <v>157</v>
      </c>
      <c r="IOM69" s="50">
        <v>11968</v>
      </c>
      <c r="ION69" s="31" t="s">
        <v>154</v>
      </c>
      <c r="IOO69" s="31">
        <v>89</v>
      </c>
      <c r="IOP69" s="31" t="s">
        <v>158</v>
      </c>
      <c r="IOQ69" s="31" t="s">
        <v>153</v>
      </c>
      <c r="IOR69" s="31" t="s">
        <v>97</v>
      </c>
      <c r="IOS69" s="31" t="s">
        <v>99</v>
      </c>
      <c r="IOT69" s="31" t="s">
        <v>157</v>
      </c>
      <c r="IOU69" s="50">
        <v>11968</v>
      </c>
      <c r="IOV69" s="31" t="s">
        <v>154</v>
      </c>
      <c r="IOW69" s="31">
        <v>89</v>
      </c>
      <c r="IOX69" s="31" t="s">
        <v>158</v>
      </c>
      <c r="IOY69" s="31" t="s">
        <v>153</v>
      </c>
      <c r="IOZ69" s="31" t="s">
        <v>97</v>
      </c>
      <c r="IPA69" s="31" t="s">
        <v>99</v>
      </c>
      <c r="IPB69" s="31" t="s">
        <v>157</v>
      </c>
      <c r="IPC69" s="50">
        <v>11968</v>
      </c>
      <c r="IPD69" s="31" t="s">
        <v>154</v>
      </c>
      <c r="IPE69" s="31">
        <v>89</v>
      </c>
      <c r="IPF69" s="31" t="s">
        <v>158</v>
      </c>
      <c r="IPG69" s="31" t="s">
        <v>153</v>
      </c>
      <c r="IPH69" s="31" t="s">
        <v>97</v>
      </c>
      <c r="IPI69" s="31" t="s">
        <v>99</v>
      </c>
      <c r="IPJ69" s="31" t="s">
        <v>157</v>
      </c>
      <c r="IPK69" s="50">
        <v>11968</v>
      </c>
      <c r="IPL69" s="31" t="s">
        <v>154</v>
      </c>
      <c r="IPM69" s="31">
        <v>89</v>
      </c>
      <c r="IPN69" s="31" t="s">
        <v>158</v>
      </c>
      <c r="IPO69" s="31" t="s">
        <v>153</v>
      </c>
      <c r="IPP69" s="31" t="s">
        <v>97</v>
      </c>
      <c r="IPQ69" s="31" t="s">
        <v>99</v>
      </c>
      <c r="IPR69" s="31" t="s">
        <v>157</v>
      </c>
      <c r="IPS69" s="50">
        <v>11968</v>
      </c>
      <c r="IPT69" s="31" t="s">
        <v>154</v>
      </c>
      <c r="IPU69" s="31">
        <v>89</v>
      </c>
      <c r="IPV69" s="31" t="s">
        <v>158</v>
      </c>
      <c r="IPW69" s="31" t="s">
        <v>153</v>
      </c>
      <c r="IPX69" s="31" t="s">
        <v>97</v>
      </c>
      <c r="IPY69" s="31" t="s">
        <v>99</v>
      </c>
      <c r="IPZ69" s="31" t="s">
        <v>157</v>
      </c>
      <c r="IQA69" s="50">
        <v>11968</v>
      </c>
      <c r="IQB69" s="31" t="s">
        <v>154</v>
      </c>
      <c r="IQC69" s="31">
        <v>89</v>
      </c>
      <c r="IQD69" s="31" t="s">
        <v>158</v>
      </c>
      <c r="IQE69" s="31" t="s">
        <v>153</v>
      </c>
      <c r="IQF69" s="31" t="s">
        <v>97</v>
      </c>
      <c r="IQG69" s="31" t="s">
        <v>99</v>
      </c>
      <c r="IQH69" s="31" t="s">
        <v>157</v>
      </c>
      <c r="IQI69" s="50">
        <v>11968</v>
      </c>
      <c r="IQJ69" s="31" t="s">
        <v>154</v>
      </c>
      <c r="IQK69" s="31">
        <v>89</v>
      </c>
      <c r="IQL69" s="31" t="s">
        <v>158</v>
      </c>
      <c r="IQM69" s="31" t="s">
        <v>153</v>
      </c>
      <c r="IQN69" s="31" t="s">
        <v>97</v>
      </c>
      <c r="IQO69" s="31" t="s">
        <v>99</v>
      </c>
      <c r="IQP69" s="31" t="s">
        <v>157</v>
      </c>
      <c r="IQQ69" s="50">
        <v>11968</v>
      </c>
      <c r="IQR69" s="31" t="s">
        <v>154</v>
      </c>
      <c r="IQS69" s="31">
        <v>89</v>
      </c>
      <c r="IQT69" s="31" t="s">
        <v>158</v>
      </c>
      <c r="IQU69" s="31" t="s">
        <v>153</v>
      </c>
      <c r="IQV69" s="31" t="s">
        <v>97</v>
      </c>
      <c r="IQW69" s="31" t="s">
        <v>99</v>
      </c>
      <c r="IQX69" s="31" t="s">
        <v>157</v>
      </c>
      <c r="IQY69" s="50">
        <v>11968</v>
      </c>
      <c r="IQZ69" s="31" t="s">
        <v>154</v>
      </c>
      <c r="IRA69" s="31">
        <v>89</v>
      </c>
      <c r="IRB69" s="31" t="s">
        <v>158</v>
      </c>
      <c r="IRC69" s="31" t="s">
        <v>153</v>
      </c>
      <c r="IRD69" s="31" t="s">
        <v>97</v>
      </c>
      <c r="IRE69" s="31" t="s">
        <v>99</v>
      </c>
      <c r="IRF69" s="31" t="s">
        <v>157</v>
      </c>
      <c r="IRG69" s="50">
        <v>11968</v>
      </c>
      <c r="IRH69" s="31" t="s">
        <v>154</v>
      </c>
      <c r="IRI69" s="31">
        <v>89</v>
      </c>
      <c r="IRJ69" s="31" t="s">
        <v>158</v>
      </c>
      <c r="IRK69" s="31" t="s">
        <v>153</v>
      </c>
      <c r="IRL69" s="31" t="s">
        <v>97</v>
      </c>
      <c r="IRM69" s="31" t="s">
        <v>99</v>
      </c>
      <c r="IRN69" s="31" t="s">
        <v>157</v>
      </c>
      <c r="IRO69" s="50">
        <v>11968</v>
      </c>
      <c r="IRP69" s="31" t="s">
        <v>154</v>
      </c>
      <c r="IRQ69" s="31">
        <v>89</v>
      </c>
      <c r="IRR69" s="31" t="s">
        <v>158</v>
      </c>
      <c r="IRS69" s="31" t="s">
        <v>153</v>
      </c>
      <c r="IRT69" s="31" t="s">
        <v>97</v>
      </c>
      <c r="IRU69" s="31" t="s">
        <v>99</v>
      </c>
      <c r="IRV69" s="31" t="s">
        <v>157</v>
      </c>
      <c r="IRW69" s="50">
        <v>11968</v>
      </c>
      <c r="IRX69" s="31" t="s">
        <v>154</v>
      </c>
      <c r="IRY69" s="31">
        <v>89</v>
      </c>
      <c r="IRZ69" s="31" t="s">
        <v>158</v>
      </c>
      <c r="ISA69" s="31" t="s">
        <v>153</v>
      </c>
      <c r="ISB69" s="31" t="s">
        <v>97</v>
      </c>
      <c r="ISC69" s="31" t="s">
        <v>99</v>
      </c>
      <c r="ISD69" s="31" t="s">
        <v>157</v>
      </c>
      <c r="ISE69" s="50">
        <v>11968</v>
      </c>
      <c r="ISF69" s="31" t="s">
        <v>154</v>
      </c>
      <c r="ISG69" s="31">
        <v>89</v>
      </c>
      <c r="ISH69" s="31" t="s">
        <v>158</v>
      </c>
      <c r="ISI69" s="31" t="s">
        <v>153</v>
      </c>
      <c r="ISJ69" s="31" t="s">
        <v>97</v>
      </c>
      <c r="ISK69" s="31" t="s">
        <v>99</v>
      </c>
      <c r="ISL69" s="31" t="s">
        <v>157</v>
      </c>
      <c r="ISM69" s="50">
        <v>11968</v>
      </c>
      <c r="ISN69" s="31" t="s">
        <v>154</v>
      </c>
      <c r="ISO69" s="31">
        <v>89</v>
      </c>
      <c r="ISP69" s="31" t="s">
        <v>158</v>
      </c>
      <c r="ISQ69" s="31" t="s">
        <v>153</v>
      </c>
      <c r="ISR69" s="31" t="s">
        <v>97</v>
      </c>
      <c r="ISS69" s="31" t="s">
        <v>99</v>
      </c>
      <c r="IST69" s="31" t="s">
        <v>157</v>
      </c>
      <c r="ISU69" s="50">
        <v>11968</v>
      </c>
      <c r="ISV69" s="31" t="s">
        <v>154</v>
      </c>
      <c r="ISW69" s="31">
        <v>89</v>
      </c>
      <c r="ISX69" s="31" t="s">
        <v>158</v>
      </c>
      <c r="ISY69" s="31" t="s">
        <v>153</v>
      </c>
      <c r="ISZ69" s="31" t="s">
        <v>97</v>
      </c>
      <c r="ITA69" s="31" t="s">
        <v>99</v>
      </c>
      <c r="ITB69" s="31" t="s">
        <v>157</v>
      </c>
      <c r="ITC69" s="50">
        <v>11968</v>
      </c>
      <c r="ITD69" s="31" t="s">
        <v>154</v>
      </c>
      <c r="ITE69" s="31">
        <v>89</v>
      </c>
      <c r="ITF69" s="31" t="s">
        <v>158</v>
      </c>
      <c r="ITG69" s="31" t="s">
        <v>153</v>
      </c>
      <c r="ITH69" s="31" t="s">
        <v>97</v>
      </c>
      <c r="ITI69" s="31" t="s">
        <v>99</v>
      </c>
      <c r="ITJ69" s="31" t="s">
        <v>157</v>
      </c>
      <c r="ITK69" s="50">
        <v>11968</v>
      </c>
      <c r="ITL69" s="31" t="s">
        <v>154</v>
      </c>
      <c r="ITM69" s="31">
        <v>89</v>
      </c>
      <c r="ITN69" s="31" t="s">
        <v>158</v>
      </c>
      <c r="ITO69" s="31" t="s">
        <v>153</v>
      </c>
      <c r="ITP69" s="31" t="s">
        <v>97</v>
      </c>
      <c r="ITQ69" s="31" t="s">
        <v>99</v>
      </c>
      <c r="ITR69" s="31" t="s">
        <v>157</v>
      </c>
      <c r="ITS69" s="50">
        <v>11968</v>
      </c>
      <c r="ITT69" s="31" t="s">
        <v>154</v>
      </c>
      <c r="ITU69" s="31">
        <v>89</v>
      </c>
      <c r="ITV69" s="31" t="s">
        <v>158</v>
      </c>
      <c r="ITW69" s="31" t="s">
        <v>153</v>
      </c>
      <c r="ITX69" s="31" t="s">
        <v>97</v>
      </c>
      <c r="ITY69" s="31" t="s">
        <v>99</v>
      </c>
      <c r="ITZ69" s="31" t="s">
        <v>157</v>
      </c>
      <c r="IUA69" s="50">
        <v>11968</v>
      </c>
      <c r="IUB69" s="31" t="s">
        <v>154</v>
      </c>
      <c r="IUC69" s="31">
        <v>89</v>
      </c>
      <c r="IUD69" s="31" t="s">
        <v>158</v>
      </c>
      <c r="IUE69" s="31" t="s">
        <v>153</v>
      </c>
      <c r="IUF69" s="31" t="s">
        <v>97</v>
      </c>
      <c r="IUG69" s="31" t="s">
        <v>99</v>
      </c>
      <c r="IUH69" s="31" t="s">
        <v>157</v>
      </c>
      <c r="IUI69" s="50">
        <v>11968</v>
      </c>
      <c r="IUJ69" s="31" t="s">
        <v>154</v>
      </c>
      <c r="IUK69" s="31">
        <v>89</v>
      </c>
      <c r="IUL69" s="31" t="s">
        <v>158</v>
      </c>
      <c r="IUM69" s="31" t="s">
        <v>153</v>
      </c>
      <c r="IUN69" s="31" t="s">
        <v>97</v>
      </c>
      <c r="IUO69" s="31" t="s">
        <v>99</v>
      </c>
      <c r="IUP69" s="31" t="s">
        <v>157</v>
      </c>
      <c r="IUQ69" s="50">
        <v>11968</v>
      </c>
      <c r="IUR69" s="31" t="s">
        <v>154</v>
      </c>
      <c r="IUS69" s="31">
        <v>89</v>
      </c>
      <c r="IUT69" s="31" t="s">
        <v>158</v>
      </c>
      <c r="IUU69" s="31" t="s">
        <v>153</v>
      </c>
      <c r="IUV69" s="31" t="s">
        <v>97</v>
      </c>
      <c r="IUW69" s="31" t="s">
        <v>99</v>
      </c>
      <c r="IUX69" s="31" t="s">
        <v>157</v>
      </c>
      <c r="IUY69" s="50">
        <v>11968</v>
      </c>
      <c r="IUZ69" s="31" t="s">
        <v>154</v>
      </c>
      <c r="IVA69" s="31">
        <v>89</v>
      </c>
      <c r="IVB69" s="31" t="s">
        <v>158</v>
      </c>
      <c r="IVC69" s="31" t="s">
        <v>153</v>
      </c>
      <c r="IVD69" s="31" t="s">
        <v>97</v>
      </c>
      <c r="IVE69" s="31" t="s">
        <v>99</v>
      </c>
      <c r="IVF69" s="31" t="s">
        <v>157</v>
      </c>
      <c r="IVG69" s="50">
        <v>11968</v>
      </c>
      <c r="IVH69" s="31" t="s">
        <v>154</v>
      </c>
      <c r="IVI69" s="31">
        <v>89</v>
      </c>
      <c r="IVJ69" s="31" t="s">
        <v>158</v>
      </c>
      <c r="IVK69" s="31" t="s">
        <v>153</v>
      </c>
      <c r="IVL69" s="31" t="s">
        <v>97</v>
      </c>
      <c r="IVM69" s="31" t="s">
        <v>99</v>
      </c>
      <c r="IVN69" s="31" t="s">
        <v>157</v>
      </c>
      <c r="IVO69" s="50">
        <v>11968</v>
      </c>
      <c r="IVP69" s="31" t="s">
        <v>154</v>
      </c>
      <c r="IVQ69" s="31">
        <v>89</v>
      </c>
      <c r="IVR69" s="31" t="s">
        <v>158</v>
      </c>
      <c r="IVS69" s="31" t="s">
        <v>153</v>
      </c>
      <c r="IVT69" s="31" t="s">
        <v>97</v>
      </c>
      <c r="IVU69" s="31" t="s">
        <v>99</v>
      </c>
      <c r="IVV69" s="31" t="s">
        <v>157</v>
      </c>
      <c r="IVW69" s="50">
        <v>11968</v>
      </c>
      <c r="IVX69" s="31" t="s">
        <v>154</v>
      </c>
      <c r="IVY69" s="31">
        <v>89</v>
      </c>
      <c r="IVZ69" s="31" t="s">
        <v>158</v>
      </c>
      <c r="IWA69" s="31" t="s">
        <v>153</v>
      </c>
      <c r="IWB69" s="31" t="s">
        <v>97</v>
      </c>
      <c r="IWC69" s="31" t="s">
        <v>99</v>
      </c>
      <c r="IWD69" s="31" t="s">
        <v>157</v>
      </c>
      <c r="IWE69" s="50">
        <v>11968</v>
      </c>
      <c r="IWF69" s="31" t="s">
        <v>154</v>
      </c>
      <c r="IWG69" s="31">
        <v>89</v>
      </c>
      <c r="IWH69" s="31" t="s">
        <v>158</v>
      </c>
      <c r="IWI69" s="31" t="s">
        <v>153</v>
      </c>
      <c r="IWJ69" s="31" t="s">
        <v>97</v>
      </c>
      <c r="IWK69" s="31" t="s">
        <v>99</v>
      </c>
      <c r="IWL69" s="31" t="s">
        <v>157</v>
      </c>
      <c r="IWM69" s="50">
        <v>11968</v>
      </c>
      <c r="IWN69" s="31" t="s">
        <v>154</v>
      </c>
      <c r="IWO69" s="31">
        <v>89</v>
      </c>
      <c r="IWP69" s="31" t="s">
        <v>158</v>
      </c>
      <c r="IWQ69" s="31" t="s">
        <v>153</v>
      </c>
      <c r="IWR69" s="31" t="s">
        <v>97</v>
      </c>
      <c r="IWS69" s="31" t="s">
        <v>99</v>
      </c>
      <c r="IWT69" s="31" t="s">
        <v>157</v>
      </c>
      <c r="IWU69" s="50">
        <v>11968</v>
      </c>
      <c r="IWV69" s="31" t="s">
        <v>154</v>
      </c>
      <c r="IWW69" s="31">
        <v>89</v>
      </c>
      <c r="IWX69" s="31" t="s">
        <v>158</v>
      </c>
      <c r="IWY69" s="31" t="s">
        <v>153</v>
      </c>
      <c r="IWZ69" s="31" t="s">
        <v>97</v>
      </c>
      <c r="IXA69" s="31" t="s">
        <v>99</v>
      </c>
      <c r="IXB69" s="31" t="s">
        <v>157</v>
      </c>
      <c r="IXC69" s="50">
        <v>11968</v>
      </c>
      <c r="IXD69" s="31" t="s">
        <v>154</v>
      </c>
      <c r="IXE69" s="31">
        <v>89</v>
      </c>
      <c r="IXF69" s="31" t="s">
        <v>158</v>
      </c>
      <c r="IXG69" s="31" t="s">
        <v>153</v>
      </c>
      <c r="IXH69" s="31" t="s">
        <v>97</v>
      </c>
      <c r="IXI69" s="31" t="s">
        <v>99</v>
      </c>
      <c r="IXJ69" s="31" t="s">
        <v>157</v>
      </c>
      <c r="IXK69" s="50">
        <v>11968</v>
      </c>
      <c r="IXL69" s="31" t="s">
        <v>154</v>
      </c>
      <c r="IXM69" s="31">
        <v>89</v>
      </c>
      <c r="IXN69" s="31" t="s">
        <v>158</v>
      </c>
      <c r="IXO69" s="31" t="s">
        <v>153</v>
      </c>
      <c r="IXP69" s="31" t="s">
        <v>97</v>
      </c>
      <c r="IXQ69" s="31" t="s">
        <v>99</v>
      </c>
      <c r="IXR69" s="31" t="s">
        <v>157</v>
      </c>
      <c r="IXS69" s="50">
        <v>11968</v>
      </c>
      <c r="IXT69" s="31" t="s">
        <v>154</v>
      </c>
      <c r="IXU69" s="31">
        <v>89</v>
      </c>
      <c r="IXV69" s="31" t="s">
        <v>158</v>
      </c>
      <c r="IXW69" s="31" t="s">
        <v>153</v>
      </c>
      <c r="IXX69" s="31" t="s">
        <v>97</v>
      </c>
      <c r="IXY69" s="31" t="s">
        <v>99</v>
      </c>
      <c r="IXZ69" s="31" t="s">
        <v>157</v>
      </c>
      <c r="IYA69" s="50">
        <v>11968</v>
      </c>
      <c r="IYB69" s="31" t="s">
        <v>154</v>
      </c>
      <c r="IYC69" s="31">
        <v>89</v>
      </c>
      <c r="IYD69" s="31" t="s">
        <v>158</v>
      </c>
      <c r="IYE69" s="31" t="s">
        <v>153</v>
      </c>
      <c r="IYF69" s="31" t="s">
        <v>97</v>
      </c>
      <c r="IYG69" s="31" t="s">
        <v>99</v>
      </c>
      <c r="IYH69" s="31" t="s">
        <v>157</v>
      </c>
      <c r="IYI69" s="50">
        <v>11968</v>
      </c>
      <c r="IYJ69" s="31" t="s">
        <v>154</v>
      </c>
      <c r="IYK69" s="31">
        <v>89</v>
      </c>
      <c r="IYL69" s="31" t="s">
        <v>158</v>
      </c>
      <c r="IYM69" s="31" t="s">
        <v>153</v>
      </c>
      <c r="IYN69" s="31" t="s">
        <v>97</v>
      </c>
      <c r="IYO69" s="31" t="s">
        <v>99</v>
      </c>
      <c r="IYP69" s="31" t="s">
        <v>157</v>
      </c>
      <c r="IYQ69" s="50">
        <v>11968</v>
      </c>
      <c r="IYR69" s="31" t="s">
        <v>154</v>
      </c>
      <c r="IYS69" s="31">
        <v>89</v>
      </c>
      <c r="IYT69" s="31" t="s">
        <v>158</v>
      </c>
      <c r="IYU69" s="31" t="s">
        <v>153</v>
      </c>
      <c r="IYV69" s="31" t="s">
        <v>97</v>
      </c>
      <c r="IYW69" s="31" t="s">
        <v>99</v>
      </c>
      <c r="IYX69" s="31" t="s">
        <v>157</v>
      </c>
      <c r="IYY69" s="50">
        <v>11968</v>
      </c>
      <c r="IYZ69" s="31" t="s">
        <v>154</v>
      </c>
      <c r="IZA69" s="31">
        <v>89</v>
      </c>
      <c r="IZB69" s="31" t="s">
        <v>158</v>
      </c>
      <c r="IZC69" s="31" t="s">
        <v>153</v>
      </c>
      <c r="IZD69" s="31" t="s">
        <v>97</v>
      </c>
      <c r="IZE69" s="31" t="s">
        <v>99</v>
      </c>
      <c r="IZF69" s="31" t="s">
        <v>157</v>
      </c>
      <c r="IZG69" s="50">
        <v>11968</v>
      </c>
      <c r="IZH69" s="31" t="s">
        <v>154</v>
      </c>
      <c r="IZI69" s="31">
        <v>89</v>
      </c>
      <c r="IZJ69" s="31" t="s">
        <v>158</v>
      </c>
      <c r="IZK69" s="31" t="s">
        <v>153</v>
      </c>
      <c r="IZL69" s="31" t="s">
        <v>97</v>
      </c>
      <c r="IZM69" s="31" t="s">
        <v>99</v>
      </c>
      <c r="IZN69" s="31" t="s">
        <v>157</v>
      </c>
      <c r="IZO69" s="50">
        <v>11968</v>
      </c>
      <c r="IZP69" s="31" t="s">
        <v>154</v>
      </c>
      <c r="IZQ69" s="31">
        <v>89</v>
      </c>
      <c r="IZR69" s="31" t="s">
        <v>158</v>
      </c>
      <c r="IZS69" s="31" t="s">
        <v>153</v>
      </c>
      <c r="IZT69" s="31" t="s">
        <v>97</v>
      </c>
      <c r="IZU69" s="31" t="s">
        <v>99</v>
      </c>
      <c r="IZV69" s="31" t="s">
        <v>157</v>
      </c>
      <c r="IZW69" s="50">
        <v>11968</v>
      </c>
      <c r="IZX69" s="31" t="s">
        <v>154</v>
      </c>
      <c r="IZY69" s="31">
        <v>89</v>
      </c>
      <c r="IZZ69" s="31" t="s">
        <v>158</v>
      </c>
      <c r="JAA69" s="31" t="s">
        <v>153</v>
      </c>
      <c r="JAB69" s="31" t="s">
        <v>97</v>
      </c>
      <c r="JAC69" s="31" t="s">
        <v>99</v>
      </c>
      <c r="JAD69" s="31" t="s">
        <v>157</v>
      </c>
      <c r="JAE69" s="50">
        <v>11968</v>
      </c>
      <c r="JAF69" s="31" t="s">
        <v>154</v>
      </c>
      <c r="JAG69" s="31">
        <v>89</v>
      </c>
      <c r="JAH69" s="31" t="s">
        <v>158</v>
      </c>
      <c r="JAI69" s="31" t="s">
        <v>153</v>
      </c>
      <c r="JAJ69" s="31" t="s">
        <v>97</v>
      </c>
      <c r="JAK69" s="31" t="s">
        <v>99</v>
      </c>
      <c r="JAL69" s="31" t="s">
        <v>157</v>
      </c>
      <c r="JAM69" s="50">
        <v>11968</v>
      </c>
      <c r="JAN69" s="31" t="s">
        <v>154</v>
      </c>
      <c r="JAO69" s="31">
        <v>89</v>
      </c>
      <c r="JAP69" s="31" t="s">
        <v>158</v>
      </c>
      <c r="JAQ69" s="31" t="s">
        <v>153</v>
      </c>
      <c r="JAR69" s="31" t="s">
        <v>97</v>
      </c>
      <c r="JAS69" s="31" t="s">
        <v>99</v>
      </c>
      <c r="JAT69" s="31" t="s">
        <v>157</v>
      </c>
      <c r="JAU69" s="50">
        <v>11968</v>
      </c>
      <c r="JAV69" s="31" t="s">
        <v>154</v>
      </c>
      <c r="JAW69" s="31">
        <v>89</v>
      </c>
      <c r="JAX69" s="31" t="s">
        <v>158</v>
      </c>
      <c r="JAY69" s="31" t="s">
        <v>153</v>
      </c>
      <c r="JAZ69" s="31" t="s">
        <v>97</v>
      </c>
      <c r="JBA69" s="31" t="s">
        <v>99</v>
      </c>
      <c r="JBB69" s="31" t="s">
        <v>157</v>
      </c>
      <c r="JBC69" s="50">
        <v>11968</v>
      </c>
      <c r="JBD69" s="31" t="s">
        <v>154</v>
      </c>
      <c r="JBE69" s="31">
        <v>89</v>
      </c>
      <c r="JBF69" s="31" t="s">
        <v>158</v>
      </c>
      <c r="JBG69" s="31" t="s">
        <v>153</v>
      </c>
      <c r="JBH69" s="31" t="s">
        <v>97</v>
      </c>
      <c r="JBI69" s="31" t="s">
        <v>99</v>
      </c>
      <c r="JBJ69" s="31" t="s">
        <v>157</v>
      </c>
      <c r="JBK69" s="50">
        <v>11968</v>
      </c>
      <c r="JBL69" s="31" t="s">
        <v>154</v>
      </c>
      <c r="JBM69" s="31">
        <v>89</v>
      </c>
      <c r="JBN69" s="31" t="s">
        <v>158</v>
      </c>
      <c r="JBO69" s="31" t="s">
        <v>153</v>
      </c>
      <c r="JBP69" s="31" t="s">
        <v>97</v>
      </c>
      <c r="JBQ69" s="31" t="s">
        <v>99</v>
      </c>
      <c r="JBR69" s="31" t="s">
        <v>157</v>
      </c>
      <c r="JBS69" s="50">
        <v>11968</v>
      </c>
      <c r="JBT69" s="31" t="s">
        <v>154</v>
      </c>
      <c r="JBU69" s="31">
        <v>89</v>
      </c>
      <c r="JBV69" s="31" t="s">
        <v>158</v>
      </c>
      <c r="JBW69" s="31" t="s">
        <v>153</v>
      </c>
      <c r="JBX69" s="31" t="s">
        <v>97</v>
      </c>
      <c r="JBY69" s="31" t="s">
        <v>99</v>
      </c>
      <c r="JBZ69" s="31" t="s">
        <v>157</v>
      </c>
      <c r="JCA69" s="50">
        <v>11968</v>
      </c>
      <c r="JCB69" s="31" t="s">
        <v>154</v>
      </c>
      <c r="JCC69" s="31">
        <v>89</v>
      </c>
      <c r="JCD69" s="31" t="s">
        <v>158</v>
      </c>
      <c r="JCE69" s="31" t="s">
        <v>153</v>
      </c>
      <c r="JCF69" s="31" t="s">
        <v>97</v>
      </c>
      <c r="JCG69" s="31" t="s">
        <v>99</v>
      </c>
      <c r="JCH69" s="31" t="s">
        <v>157</v>
      </c>
      <c r="JCI69" s="50">
        <v>11968</v>
      </c>
      <c r="JCJ69" s="31" t="s">
        <v>154</v>
      </c>
      <c r="JCK69" s="31">
        <v>89</v>
      </c>
      <c r="JCL69" s="31" t="s">
        <v>158</v>
      </c>
      <c r="JCM69" s="31" t="s">
        <v>153</v>
      </c>
      <c r="JCN69" s="31" t="s">
        <v>97</v>
      </c>
      <c r="JCO69" s="31" t="s">
        <v>99</v>
      </c>
      <c r="JCP69" s="31" t="s">
        <v>157</v>
      </c>
      <c r="JCQ69" s="50">
        <v>11968</v>
      </c>
      <c r="JCR69" s="31" t="s">
        <v>154</v>
      </c>
      <c r="JCS69" s="31">
        <v>89</v>
      </c>
      <c r="JCT69" s="31" t="s">
        <v>158</v>
      </c>
      <c r="JCU69" s="31" t="s">
        <v>153</v>
      </c>
      <c r="JCV69" s="31" t="s">
        <v>97</v>
      </c>
      <c r="JCW69" s="31" t="s">
        <v>99</v>
      </c>
      <c r="JCX69" s="31" t="s">
        <v>157</v>
      </c>
      <c r="JCY69" s="50">
        <v>11968</v>
      </c>
      <c r="JCZ69" s="31" t="s">
        <v>154</v>
      </c>
      <c r="JDA69" s="31">
        <v>89</v>
      </c>
      <c r="JDB69" s="31" t="s">
        <v>158</v>
      </c>
      <c r="JDC69" s="31" t="s">
        <v>153</v>
      </c>
      <c r="JDD69" s="31" t="s">
        <v>97</v>
      </c>
      <c r="JDE69" s="31" t="s">
        <v>99</v>
      </c>
      <c r="JDF69" s="31" t="s">
        <v>157</v>
      </c>
      <c r="JDG69" s="50">
        <v>11968</v>
      </c>
      <c r="JDH69" s="31" t="s">
        <v>154</v>
      </c>
      <c r="JDI69" s="31">
        <v>89</v>
      </c>
      <c r="JDJ69" s="31" t="s">
        <v>158</v>
      </c>
      <c r="JDK69" s="31" t="s">
        <v>153</v>
      </c>
      <c r="JDL69" s="31" t="s">
        <v>97</v>
      </c>
      <c r="JDM69" s="31" t="s">
        <v>99</v>
      </c>
      <c r="JDN69" s="31" t="s">
        <v>157</v>
      </c>
      <c r="JDO69" s="50">
        <v>11968</v>
      </c>
      <c r="JDP69" s="31" t="s">
        <v>154</v>
      </c>
      <c r="JDQ69" s="31">
        <v>89</v>
      </c>
      <c r="JDR69" s="31" t="s">
        <v>158</v>
      </c>
      <c r="JDS69" s="31" t="s">
        <v>153</v>
      </c>
      <c r="JDT69" s="31" t="s">
        <v>97</v>
      </c>
      <c r="JDU69" s="31" t="s">
        <v>99</v>
      </c>
      <c r="JDV69" s="31" t="s">
        <v>157</v>
      </c>
      <c r="JDW69" s="50">
        <v>11968</v>
      </c>
      <c r="JDX69" s="31" t="s">
        <v>154</v>
      </c>
      <c r="JDY69" s="31">
        <v>89</v>
      </c>
      <c r="JDZ69" s="31" t="s">
        <v>158</v>
      </c>
      <c r="JEA69" s="31" t="s">
        <v>153</v>
      </c>
      <c r="JEB69" s="31" t="s">
        <v>97</v>
      </c>
      <c r="JEC69" s="31" t="s">
        <v>99</v>
      </c>
      <c r="JED69" s="31" t="s">
        <v>157</v>
      </c>
      <c r="JEE69" s="50">
        <v>11968</v>
      </c>
      <c r="JEF69" s="31" t="s">
        <v>154</v>
      </c>
      <c r="JEG69" s="31">
        <v>89</v>
      </c>
      <c r="JEH69" s="31" t="s">
        <v>158</v>
      </c>
      <c r="JEI69" s="31" t="s">
        <v>153</v>
      </c>
      <c r="JEJ69" s="31" t="s">
        <v>97</v>
      </c>
      <c r="JEK69" s="31" t="s">
        <v>99</v>
      </c>
      <c r="JEL69" s="31" t="s">
        <v>157</v>
      </c>
      <c r="JEM69" s="50">
        <v>11968</v>
      </c>
      <c r="JEN69" s="31" t="s">
        <v>154</v>
      </c>
      <c r="JEO69" s="31">
        <v>89</v>
      </c>
      <c r="JEP69" s="31" t="s">
        <v>158</v>
      </c>
      <c r="JEQ69" s="31" t="s">
        <v>153</v>
      </c>
      <c r="JER69" s="31" t="s">
        <v>97</v>
      </c>
      <c r="JES69" s="31" t="s">
        <v>99</v>
      </c>
      <c r="JET69" s="31" t="s">
        <v>157</v>
      </c>
      <c r="JEU69" s="50">
        <v>11968</v>
      </c>
      <c r="JEV69" s="31" t="s">
        <v>154</v>
      </c>
      <c r="JEW69" s="31">
        <v>89</v>
      </c>
      <c r="JEX69" s="31" t="s">
        <v>158</v>
      </c>
      <c r="JEY69" s="31" t="s">
        <v>153</v>
      </c>
      <c r="JEZ69" s="31" t="s">
        <v>97</v>
      </c>
      <c r="JFA69" s="31" t="s">
        <v>99</v>
      </c>
      <c r="JFB69" s="31" t="s">
        <v>157</v>
      </c>
      <c r="JFC69" s="50">
        <v>11968</v>
      </c>
      <c r="JFD69" s="31" t="s">
        <v>154</v>
      </c>
      <c r="JFE69" s="31">
        <v>89</v>
      </c>
      <c r="JFF69" s="31" t="s">
        <v>158</v>
      </c>
      <c r="JFG69" s="31" t="s">
        <v>153</v>
      </c>
      <c r="JFH69" s="31" t="s">
        <v>97</v>
      </c>
      <c r="JFI69" s="31" t="s">
        <v>99</v>
      </c>
      <c r="JFJ69" s="31" t="s">
        <v>157</v>
      </c>
      <c r="JFK69" s="50">
        <v>11968</v>
      </c>
      <c r="JFL69" s="31" t="s">
        <v>154</v>
      </c>
      <c r="JFM69" s="31">
        <v>89</v>
      </c>
      <c r="JFN69" s="31" t="s">
        <v>158</v>
      </c>
      <c r="JFO69" s="31" t="s">
        <v>153</v>
      </c>
      <c r="JFP69" s="31" t="s">
        <v>97</v>
      </c>
      <c r="JFQ69" s="31" t="s">
        <v>99</v>
      </c>
      <c r="JFR69" s="31" t="s">
        <v>157</v>
      </c>
      <c r="JFS69" s="50">
        <v>11968</v>
      </c>
      <c r="JFT69" s="31" t="s">
        <v>154</v>
      </c>
      <c r="JFU69" s="31">
        <v>89</v>
      </c>
      <c r="JFV69" s="31" t="s">
        <v>158</v>
      </c>
      <c r="JFW69" s="31" t="s">
        <v>153</v>
      </c>
      <c r="JFX69" s="31" t="s">
        <v>97</v>
      </c>
      <c r="JFY69" s="31" t="s">
        <v>99</v>
      </c>
      <c r="JFZ69" s="31" t="s">
        <v>157</v>
      </c>
      <c r="JGA69" s="50">
        <v>11968</v>
      </c>
      <c r="JGB69" s="31" t="s">
        <v>154</v>
      </c>
      <c r="JGC69" s="31">
        <v>89</v>
      </c>
      <c r="JGD69" s="31" t="s">
        <v>158</v>
      </c>
      <c r="JGE69" s="31" t="s">
        <v>153</v>
      </c>
      <c r="JGF69" s="31" t="s">
        <v>97</v>
      </c>
      <c r="JGG69" s="31" t="s">
        <v>99</v>
      </c>
      <c r="JGH69" s="31" t="s">
        <v>157</v>
      </c>
      <c r="JGI69" s="50">
        <v>11968</v>
      </c>
      <c r="JGJ69" s="31" t="s">
        <v>154</v>
      </c>
      <c r="JGK69" s="31">
        <v>89</v>
      </c>
      <c r="JGL69" s="31" t="s">
        <v>158</v>
      </c>
      <c r="JGM69" s="31" t="s">
        <v>153</v>
      </c>
      <c r="JGN69" s="31" t="s">
        <v>97</v>
      </c>
      <c r="JGO69" s="31" t="s">
        <v>99</v>
      </c>
      <c r="JGP69" s="31" t="s">
        <v>157</v>
      </c>
      <c r="JGQ69" s="50">
        <v>11968</v>
      </c>
      <c r="JGR69" s="31" t="s">
        <v>154</v>
      </c>
      <c r="JGS69" s="31">
        <v>89</v>
      </c>
      <c r="JGT69" s="31" t="s">
        <v>158</v>
      </c>
      <c r="JGU69" s="31" t="s">
        <v>153</v>
      </c>
      <c r="JGV69" s="31" t="s">
        <v>97</v>
      </c>
      <c r="JGW69" s="31" t="s">
        <v>99</v>
      </c>
      <c r="JGX69" s="31" t="s">
        <v>157</v>
      </c>
      <c r="JGY69" s="50">
        <v>11968</v>
      </c>
      <c r="JGZ69" s="31" t="s">
        <v>154</v>
      </c>
      <c r="JHA69" s="31">
        <v>89</v>
      </c>
      <c r="JHB69" s="31" t="s">
        <v>158</v>
      </c>
      <c r="JHC69" s="31" t="s">
        <v>153</v>
      </c>
      <c r="JHD69" s="31" t="s">
        <v>97</v>
      </c>
      <c r="JHE69" s="31" t="s">
        <v>99</v>
      </c>
      <c r="JHF69" s="31" t="s">
        <v>157</v>
      </c>
      <c r="JHG69" s="50">
        <v>11968</v>
      </c>
      <c r="JHH69" s="31" t="s">
        <v>154</v>
      </c>
      <c r="JHI69" s="31">
        <v>89</v>
      </c>
      <c r="JHJ69" s="31" t="s">
        <v>158</v>
      </c>
      <c r="JHK69" s="31" t="s">
        <v>153</v>
      </c>
      <c r="JHL69" s="31" t="s">
        <v>97</v>
      </c>
      <c r="JHM69" s="31" t="s">
        <v>99</v>
      </c>
      <c r="JHN69" s="31" t="s">
        <v>157</v>
      </c>
      <c r="JHO69" s="50">
        <v>11968</v>
      </c>
      <c r="JHP69" s="31" t="s">
        <v>154</v>
      </c>
      <c r="JHQ69" s="31">
        <v>89</v>
      </c>
      <c r="JHR69" s="31" t="s">
        <v>158</v>
      </c>
      <c r="JHS69" s="31" t="s">
        <v>153</v>
      </c>
      <c r="JHT69" s="31" t="s">
        <v>97</v>
      </c>
      <c r="JHU69" s="31" t="s">
        <v>99</v>
      </c>
      <c r="JHV69" s="31" t="s">
        <v>157</v>
      </c>
      <c r="JHW69" s="50">
        <v>11968</v>
      </c>
      <c r="JHX69" s="31" t="s">
        <v>154</v>
      </c>
      <c r="JHY69" s="31">
        <v>89</v>
      </c>
      <c r="JHZ69" s="31" t="s">
        <v>158</v>
      </c>
      <c r="JIA69" s="31" t="s">
        <v>153</v>
      </c>
      <c r="JIB69" s="31" t="s">
        <v>97</v>
      </c>
      <c r="JIC69" s="31" t="s">
        <v>99</v>
      </c>
      <c r="JID69" s="31" t="s">
        <v>157</v>
      </c>
      <c r="JIE69" s="50">
        <v>11968</v>
      </c>
      <c r="JIF69" s="31" t="s">
        <v>154</v>
      </c>
      <c r="JIG69" s="31">
        <v>89</v>
      </c>
      <c r="JIH69" s="31" t="s">
        <v>158</v>
      </c>
      <c r="JII69" s="31" t="s">
        <v>153</v>
      </c>
      <c r="JIJ69" s="31" t="s">
        <v>97</v>
      </c>
      <c r="JIK69" s="31" t="s">
        <v>99</v>
      </c>
      <c r="JIL69" s="31" t="s">
        <v>157</v>
      </c>
      <c r="JIM69" s="50">
        <v>11968</v>
      </c>
      <c r="JIN69" s="31" t="s">
        <v>154</v>
      </c>
      <c r="JIO69" s="31">
        <v>89</v>
      </c>
      <c r="JIP69" s="31" t="s">
        <v>158</v>
      </c>
      <c r="JIQ69" s="31" t="s">
        <v>153</v>
      </c>
      <c r="JIR69" s="31" t="s">
        <v>97</v>
      </c>
      <c r="JIS69" s="31" t="s">
        <v>99</v>
      </c>
      <c r="JIT69" s="31" t="s">
        <v>157</v>
      </c>
      <c r="JIU69" s="50">
        <v>11968</v>
      </c>
      <c r="JIV69" s="31" t="s">
        <v>154</v>
      </c>
      <c r="JIW69" s="31">
        <v>89</v>
      </c>
      <c r="JIX69" s="31" t="s">
        <v>158</v>
      </c>
      <c r="JIY69" s="31" t="s">
        <v>153</v>
      </c>
      <c r="JIZ69" s="31" t="s">
        <v>97</v>
      </c>
      <c r="JJA69" s="31" t="s">
        <v>99</v>
      </c>
      <c r="JJB69" s="31" t="s">
        <v>157</v>
      </c>
      <c r="JJC69" s="50">
        <v>11968</v>
      </c>
      <c r="JJD69" s="31" t="s">
        <v>154</v>
      </c>
      <c r="JJE69" s="31">
        <v>89</v>
      </c>
      <c r="JJF69" s="31" t="s">
        <v>158</v>
      </c>
      <c r="JJG69" s="31" t="s">
        <v>153</v>
      </c>
      <c r="JJH69" s="31" t="s">
        <v>97</v>
      </c>
      <c r="JJI69" s="31" t="s">
        <v>99</v>
      </c>
      <c r="JJJ69" s="31" t="s">
        <v>157</v>
      </c>
      <c r="JJK69" s="50">
        <v>11968</v>
      </c>
      <c r="JJL69" s="31" t="s">
        <v>154</v>
      </c>
      <c r="JJM69" s="31">
        <v>89</v>
      </c>
      <c r="JJN69" s="31" t="s">
        <v>158</v>
      </c>
      <c r="JJO69" s="31" t="s">
        <v>153</v>
      </c>
      <c r="JJP69" s="31" t="s">
        <v>97</v>
      </c>
      <c r="JJQ69" s="31" t="s">
        <v>99</v>
      </c>
      <c r="JJR69" s="31" t="s">
        <v>157</v>
      </c>
      <c r="JJS69" s="50">
        <v>11968</v>
      </c>
      <c r="JJT69" s="31" t="s">
        <v>154</v>
      </c>
      <c r="JJU69" s="31">
        <v>89</v>
      </c>
      <c r="JJV69" s="31" t="s">
        <v>158</v>
      </c>
      <c r="JJW69" s="31" t="s">
        <v>153</v>
      </c>
      <c r="JJX69" s="31" t="s">
        <v>97</v>
      </c>
      <c r="JJY69" s="31" t="s">
        <v>99</v>
      </c>
      <c r="JJZ69" s="31" t="s">
        <v>157</v>
      </c>
      <c r="JKA69" s="50">
        <v>11968</v>
      </c>
      <c r="JKB69" s="31" t="s">
        <v>154</v>
      </c>
      <c r="JKC69" s="31">
        <v>89</v>
      </c>
      <c r="JKD69" s="31" t="s">
        <v>158</v>
      </c>
      <c r="JKE69" s="31" t="s">
        <v>153</v>
      </c>
      <c r="JKF69" s="31" t="s">
        <v>97</v>
      </c>
      <c r="JKG69" s="31" t="s">
        <v>99</v>
      </c>
      <c r="JKH69" s="31" t="s">
        <v>157</v>
      </c>
      <c r="JKI69" s="50">
        <v>11968</v>
      </c>
      <c r="JKJ69" s="31" t="s">
        <v>154</v>
      </c>
      <c r="JKK69" s="31">
        <v>89</v>
      </c>
      <c r="JKL69" s="31" t="s">
        <v>158</v>
      </c>
      <c r="JKM69" s="31" t="s">
        <v>153</v>
      </c>
      <c r="JKN69" s="31" t="s">
        <v>97</v>
      </c>
      <c r="JKO69" s="31" t="s">
        <v>99</v>
      </c>
      <c r="JKP69" s="31" t="s">
        <v>157</v>
      </c>
      <c r="JKQ69" s="50">
        <v>11968</v>
      </c>
      <c r="JKR69" s="31" t="s">
        <v>154</v>
      </c>
      <c r="JKS69" s="31">
        <v>89</v>
      </c>
      <c r="JKT69" s="31" t="s">
        <v>158</v>
      </c>
      <c r="JKU69" s="31" t="s">
        <v>153</v>
      </c>
      <c r="JKV69" s="31" t="s">
        <v>97</v>
      </c>
      <c r="JKW69" s="31" t="s">
        <v>99</v>
      </c>
      <c r="JKX69" s="31" t="s">
        <v>157</v>
      </c>
      <c r="JKY69" s="50">
        <v>11968</v>
      </c>
      <c r="JKZ69" s="31" t="s">
        <v>154</v>
      </c>
      <c r="JLA69" s="31">
        <v>89</v>
      </c>
      <c r="JLB69" s="31" t="s">
        <v>158</v>
      </c>
      <c r="JLC69" s="31" t="s">
        <v>153</v>
      </c>
      <c r="JLD69" s="31" t="s">
        <v>97</v>
      </c>
      <c r="JLE69" s="31" t="s">
        <v>99</v>
      </c>
      <c r="JLF69" s="31" t="s">
        <v>157</v>
      </c>
      <c r="JLG69" s="50">
        <v>11968</v>
      </c>
      <c r="JLH69" s="31" t="s">
        <v>154</v>
      </c>
      <c r="JLI69" s="31">
        <v>89</v>
      </c>
      <c r="JLJ69" s="31" t="s">
        <v>158</v>
      </c>
      <c r="JLK69" s="31" t="s">
        <v>153</v>
      </c>
      <c r="JLL69" s="31" t="s">
        <v>97</v>
      </c>
      <c r="JLM69" s="31" t="s">
        <v>99</v>
      </c>
      <c r="JLN69" s="31" t="s">
        <v>157</v>
      </c>
      <c r="JLO69" s="50">
        <v>11968</v>
      </c>
      <c r="JLP69" s="31" t="s">
        <v>154</v>
      </c>
      <c r="JLQ69" s="31">
        <v>89</v>
      </c>
      <c r="JLR69" s="31" t="s">
        <v>158</v>
      </c>
      <c r="JLS69" s="31" t="s">
        <v>153</v>
      </c>
      <c r="JLT69" s="31" t="s">
        <v>97</v>
      </c>
      <c r="JLU69" s="31" t="s">
        <v>99</v>
      </c>
      <c r="JLV69" s="31" t="s">
        <v>157</v>
      </c>
      <c r="JLW69" s="50">
        <v>11968</v>
      </c>
      <c r="JLX69" s="31" t="s">
        <v>154</v>
      </c>
      <c r="JLY69" s="31">
        <v>89</v>
      </c>
      <c r="JLZ69" s="31" t="s">
        <v>158</v>
      </c>
      <c r="JMA69" s="31" t="s">
        <v>153</v>
      </c>
      <c r="JMB69" s="31" t="s">
        <v>97</v>
      </c>
      <c r="JMC69" s="31" t="s">
        <v>99</v>
      </c>
      <c r="JMD69" s="31" t="s">
        <v>157</v>
      </c>
      <c r="JME69" s="50">
        <v>11968</v>
      </c>
      <c r="JMF69" s="31" t="s">
        <v>154</v>
      </c>
      <c r="JMG69" s="31">
        <v>89</v>
      </c>
      <c r="JMH69" s="31" t="s">
        <v>158</v>
      </c>
      <c r="JMI69" s="31" t="s">
        <v>153</v>
      </c>
      <c r="JMJ69" s="31" t="s">
        <v>97</v>
      </c>
      <c r="JMK69" s="31" t="s">
        <v>99</v>
      </c>
      <c r="JML69" s="31" t="s">
        <v>157</v>
      </c>
      <c r="JMM69" s="50">
        <v>11968</v>
      </c>
      <c r="JMN69" s="31" t="s">
        <v>154</v>
      </c>
      <c r="JMO69" s="31">
        <v>89</v>
      </c>
      <c r="JMP69" s="31" t="s">
        <v>158</v>
      </c>
      <c r="JMQ69" s="31" t="s">
        <v>153</v>
      </c>
      <c r="JMR69" s="31" t="s">
        <v>97</v>
      </c>
      <c r="JMS69" s="31" t="s">
        <v>99</v>
      </c>
      <c r="JMT69" s="31" t="s">
        <v>157</v>
      </c>
      <c r="JMU69" s="50">
        <v>11968</v>
      </c>
      <c r="JMV69" s="31" t="s">
        <v>154</v>
      </c>
      <c r="JMW69" s="31">
        <v>89</v>
      </c>
      <c r="JMX69" s="31" t="s">
        <v>158</v>
      </c>
      <c r="JMY69" s="31" t="s">
        <v>153</v>
      </c>
      <c r="JMZ69" s="31" t="s">
        <v>97</v>
      </c>
      <c r="JNA69" s="31" t="s">
        <v>99</v>
      </c>
      <c r="JNB69" s="31" t="s">
        <v>157</v>
      </c>
      <c r="JNC69" s="50">
        <v>11968</v>
      </c>
      <c r="JND69" s="31" t="s">
        <v>154</v>
      </c>
      <c r="JNE69" s="31">
        <v>89</v>
      </c>
      <c r="JNF69" s="31" t="s">
        <v>158</v>
      </c>
      <c r="JNG69" s="31" t="s">
        <v>153</v>
      </c>
      <c r="JNH69" s="31" t="s">
        <v>97</v>
      </c>
      <c r="JNI69" s="31" t="s">
        <v>99</v>
      </c>
      <c r="JNJ69" s="31" t="s">
        <v>157</v>
      </c>
      <c r="JNK69" s="50">
        <v>11968</v>
      </c>
      <c r="JNL69" s="31" t="s">
        <v>154</v>
      </c>
      <c r="JNM69" s="31">
        <v>89</v>
      </c>
      <c r="JNN69" s="31" t="s">
        <v>158</v>
      </c>
      <c r="JNO69" s="31" t="s">
        <v>153</v>
      </c>
      <c r="JNP69" s="31" t="s">
        <v>97</v>
      </c>
      <c r="JNQ69" s="31" t="s">
        <v>99</v>
      </c>
      <c r="JNR69" s="31" t="s">
        <v>157</v>
      </c>
      <c r="JNS69" s="50">
        <v>11968</v>
      </c>
      <c r="JNT69" s="31" t="s">
        <v>154</v>
      </c>
      <c r="JNU69" s="31">
        <v>89</v>
      </c>
      <c r="JNV69" s="31" t="s">
        <v>158</v>
      </c>
      <c r="JNW69" s="31" t="s">
        <v>153</v>
      </c>
      <c r="JNX69" s="31" t="s">
        <v>97</v>
      </c>
      <c r="JNY69" s="31" t="s">
        <v>99</v>
      </c>
      <c r="JNZ69" s="31" t="s">
        <v>157</v>
      </c>
      <c r="JOA69" s="50">
        <v>11968</v>
      </c>
      <c r="JOB69" s="31" t="s">
        <v>154</v>
      </c>
      <c r="JOC69" s="31">
        <v>89</v>
      </c>
      <c r="JOD69" s="31" t="s">
        <v>158</v>
      </c>
      <c r="JOE69" s="31" t="s">
        <v>153</v>
      </c>
      <c r="JOF69" s="31" t="s">
        <v>97</v>
      </c>
      <c r="JOG69" s="31" t="s">
        <v>99</v>
      </c>
      <c r="JOH69" s="31" t="s">
        <v>157</v>
      </c>
      <c r="JOI69" s="50">
        <v>11968</v>
      </c>
      <c r="JOJ69" s="31" t="s">
        <v>154</v>
      </c>
      <c r="JOK69" s="31">
        <v>89</v>
      </c>
      <c r="JOL69" s="31" t="s">
        <v>158</v>
      </c>
      <c r="JOM69" s="31" t="s">
        <v>153</v>
      </c>
      <c r="JON69" s="31" t="s">
        <v>97</v>
      </c>
      <c r="JOO69" s="31" t="s">
        <v>99</v>
      </c>
      <c r="JOP69" s="31" t="s">
        <v>157</v>
      </c>
      <c r="JOQ69" s="50">
        <v>11968</v>
      </c>
      <c r="JOR69" s="31" t="s">
        <v>154</v>
      </c>
      <c r="JOS69" s="31">
        <v>89</v>
      </c>
      <c r="JOT69" s="31" t="s">
        <v>158</v>
      </c>
      <c r="JOU69" s="31" t="s">
        <v>153</v>
      </c>
      <c r="JOV69" s="31" t="s">
        <v>97</v>
      </c>
      <c r="JOW69" s="31" t="s">
        <v>99</v>
      </c>
      <c r="JOX69" s="31" t="s">
        <v>157</v>
      </c>
      <c r="JOY69" s="50">
        <v>11968</v>
      </c>
      <c r="JOZ69" s="31" t="s">
        <v>154</v>
      </c>
      <c r="JPA69" s="31">
        <v>89</v>
      </c>
      <c r="JPB69" s="31" t="s">
        <v>158</v>
      </c>
      <c r="JPC69" s="31" t="s">
        <v>153</v>
      </c>
      <c r="JPD69" s="31" t="s">
        <v>97</v>
      </c>
      <c r="JPE69" s="31" t="s">
        <v>99</v>
      </c>
      <c r="JPF69" s="31" t="s">
        <v>157</v>
      </c>
      <c r="JPG69" s="50">
        <v>11968</v>
      </c>
      <c r="JPH69" s="31" t="s">
        <v>154</v>
      </c>
      <c r="JPI69" s="31">
        <v>89</v>
      </c>
      <c r="JPJ69" s="31" t="s">
        <v>158</v>
      </c>
      <c r="JPK69" s="31" t="s">
        <v>153</v>
      </c>
      <c r="JPL69" s="31" t="s">
        <v>97</v>
      </c>
      <c r="JPM69" s="31" t="s">
        <v>99</v>
      </c>
      <c r="JPN69" s="31" t="s">
        <v>157</v>
      </c>
      <c r="JPO69" s="50">
        <v>11968</v>
      </c>
      <c r="JPP69" s="31" t="s">
        <v>154</v>
      </c>
      <c r="JPQ69" s="31">
        <v>89</v>
      </c>
      <c r="JPR69" s="31" t="s">
        <v>158</v>
      </c>
      <c r="JPS69" s="31" t="s">
        <v>153</v>
      </c>
      <c r="JPT69" s="31" t="s">
        <v>97</v>
      </c>
      <c r="JPU69" s="31" t="s">
        <v>99</v>
      </c>
      <c r="JPV69" s="31" t="s">
        <v>157</v>
      </c>
      <c r="JPW69" s="50">
        <v>11968</v>
      </c>
      <c r="JPX69" s="31" t="s">
        <v>154</v>
      </c>
      <c r="JPY69" s="31">
        <v>89</v>
      </c>
      <c r="JPZ69" s="31" t="s">
        <v>158</v>
      </c>
      <c r="JQA69" s="31" t="s">
        <v>153</v>
      </c>
      <c r="JQB69" s="31" t="s">
        <v>97</v>
      </c>
      <c r="JQC69" s="31" t="s">
        <v>99</v>
      </c>
      <c r="JQD69" s="31" t="s">
        <v>157</v>
      </c>
      <c r="JQE69" s="50">
        <v>11968</v>
      </c>
      <c r="JQF69" s="31" t="s">
        <v>154</v>
      </c>
      <c r="JQG69" s="31">
        <v>89</v>
      </c>
      <c r="JQH69" s="31" t="s">
        <v>158</v>
      </c>
      <c r="JQI69" s="31" t="s">
        <v>153</v>
      </c>
      <c r="JQJ69" s="31" t="s">
        <v>97</v>
      </c>
      <c r="JQK69" s="31" t="s">
        <v>99</v>
      </c>
      <c r="JQL69" s="31" t="s">
        <v>157</v>
      </c>
      <c r="JQM69" s="50">
        <v>11968</v>
      </c>
      <c r="JQN69" s="31" t="s">
        <v>154</v>
      </c>
      <c r="JQO69" s="31">
        <v>89</v>
      </c>
      <c r="JQP69" s="31" t="s">
        <v>158</v>
      </c>
      <c r="JQQ69" s="31" t="s">
        <v>153</v>
      </c>
      <c r="JQR69" s="31" t="s">
        <v>97</v>
      </c>
      <c r="JQS69" s="31" t="s">
        <v>99</v>
      </c>
      <c r="JQT69" s="31" t="s">
        <v>157</v>
      </c>
      <c r="JQU69" s="50">
        <v>11968</v>
      </c>
      <c r="JQV69" s="31" t="s">
        <v>154</v>
      </c>
      <c r="JQW69" s="31">
        <v>89</v>
      </c>
      <c r="JQX69" s="31" t="s">
        <v>158</v>
      </c>
      <c r="JQY69" s="31" t="s">
        <v>153</v>
      </c>
      <c r="JQZ69" s="31" t="s">
        <v>97</v>
      </c>
      <c r="JRA69" s="31" t="s">
        <v>99</v>
      </c>
      <c r="JRB69" s="31" t="s">
        <v>157</v>
      </c>
      <c r="JRC69" s="50">
        <v>11968</v>
      </c>
      <c r="JRD69" s="31" t="s">
        <v>154</v>
      </c>
      <c r="JRE69" s="31">
        <v>89</v>
      </c>
      <c r="JRF69" s="31" t="s">
        <v>158</v>
      </c>
      <c r="JRG69" s="31" t="s">
        <v>153</v>
      </c>
      <c r="JRH69" s="31" t="s">
        <v>97</v>
      </c>
      <c r="JRI69" s="31" t="s">
        <v>99</v>
      </c>
      <c r="JRJ69" s="31" t="s">
        <v>157</v>
      </c>
      <c r="JRK69" s="50">
        <v>11968</v>
      </c>
      <c r="JRL69" s="31" t="s">
        <v>154</v>
      </c>
      <c r="JRM69" s="31">
        <v>89</v>
      </c>
      <c r="JRN69" s="31" t="s">
        <v>158</v>
      </c>
      <c r="JRO69" s="31" t="s">
        <v>153</v>
      </c>
      <c r="JRP69" s="31" t="s">
        <v>97</v>
      </c>
      <c r="JRQ69" s="31" t="s">
        <v>99</v>
      </c>
      <c r="JRR69" s="31" t="s">
        <v>157</v>
      </c>
      <c r="JRS69" s="50">
        <v>11968</v>
      </c>
      <c r="JRT69" s="31" t="s">
        <v>154</v>
      </c>
      <c r="JRU69" s="31">
        <v>89</v>
      </c>
      <c r="JRV69" s="31" t="s">
        <v>158</v>
      </c>
      <c r="JRW69" s="31" t="s">
        <v>153</v>
      </c>
      <c r="JRX69" s="31" t="s">
        <v>97</v>
      </c>
      <c r="JRY69" s="31" t="s">
        <v>99</v>
      </c>
      <c r="JRZ69" s="31" t="s">
        <v>157</v>
      </c>
      <c r="JSA69" s="50">
        <v>11968</v>
      </c>
      <c r="JSB69" s="31" t="s">
        <v>154</v>
      </c>
      <c r="JSC69" s="31">
        <v>89</v>
      </c>
      <c r="JSD69" s="31" t="s">
        <v>158</v>
      </c>
      <c r="JSE69" s="31" t="s">
        <v>153</v>
      </c>
      <c r="JSF69" s="31" t="s">
        <v>97</v>
      </c>
      <c r="JSG69" s="31" t="s">
        <v>99</v>
      </c>
      <c r="JSH69" s="31" t="s">
        <v>157</v>
      </c>
      <c r="JSI69" s="50">
        <v>11968</v>
      </c>
      <c r="JSJ69" s="31" t="s">
        <v>154</v>
      </c>
      <c r="JSK69" s="31">
        <v>89</v>
      </c>
      <c r="JSL69" s="31" t="s">
        <v>158</v>
      </c>
      <c r="JSM69" s="31" t="s">
        <v>153</v>
      </c>
      <c r="JSN69" s="31" t="s">
        <v>97</v>
      </c>
      <c r="JSO69" s="31" t="s">
        <v>99</v>
      </c>
      <c r="JSP69" s="31" t="s">
        <v>157</v>
      </c>
      <c r="JSQ69" s="50">
        <v>11968</v>
      </c>
      <c r="JSR69" s="31" t="s">
        <v>154</v>
      </c>
      <c r="JSS69" s="31">
        <v>89</v>
      </c>
      <c r="JST69" s="31" t="s">
        <v>158</v>
      </c>
      <c r="JSU69" s="31" t="s">
        <v>153</v>
      </c>
      <c r="JSV69" s="31" t="s">
        <v>97</v>
      </c>
      <c r="JSW69" s="31" t="s">
        <v>99</v>
      </c>
      <c r="JSX69" s="31" t="s">
        <v>157</v>
      </c>
      <c r="JSY69" s="50">
        <v>11968</v>
      </c>
      <c r="JSZ69" s="31" t="s">
        <v>154</v>
      </c>
      <c r="JTA69" s="31">
        <v>89</v>
      </c>
      <c r="JTB69" s="31" t="s">
        <v>158</v>
      </c>
      <c r="JTC69" s="31" t="s">
        <v>153</v>
      </c>
      <c r="JTD69" s="31" t="s">
        <v>97</v>
      </c>
      <c r="JTE69" s="31" t="s">
        <v>99</v>
      </c>
      <c r="JTF69" s="31" t="s">
        <v>157</v>
      </c>
      <c r="JTG69" s="50">
        <v>11968</v>
      </c>
      <c r="JTH69" s="31" t="s">
        <v>154</v>
      </c>
      <c r="JTI69" s="31">
        <v>89</v>
      </c>
      <c r="JTJ69" s="31" t="s">
        <v>158</v>
      </c>
      <c r="JTK69" s="31" t="s">
        <v>153</v>
      </c>
      <c r="JTL69" s="31" t="s">
        <v>97</v>
      </c>
      <c r="JTM69" s="31" t="s">
        <v>99</v>
      </c>
      <c r="JTN69" s="31" t="s">
        <v>157</v>
      </c>
      <c r="JTO69" s="50">
        <v>11968</v>
      </c>
      <c r="JTP69" s="31" t="s">
        <v>154</v>
      </c>
      <c r="JTQ69" s="31">
        <v>89</v>
      </c>
      <c r="JTR69" s="31" t="s">
        <v>158</v>
      </c>
      <c r="JTS69" s="31" t="s">
        <v>153</v>
      </c>
      <c r="JTT69" s="31" t="s">
        <v>97</v>
      </c>
      <c r="JTU69" s="31" t="s">
        <v>99</v>
      </c>
      <c r="JTV69" s="31" t="s">
        <v>157</v>
      </c>
      <c r="JTW69" s="50">
        <v>11968</v>
      </c>
      <c r="JTX69" s="31" t="s">
        <v>154</v>
      </c>
      <c r="JTY69" s="31">
        <v>89</v>
      </c>
      <c r="JTZ69" s="31" t="s">
        <v>158</v>
      </c>
      <c r="JUA69" s="31" t="s">
        <v>153</v>
      </c>
      <c r="JUB69" s="31" t="s">
        <v>97</v>
      </c>
      <c r="JUC69" s="31" t="s">
        <v>99</v>
      </c>
      <c r="JUD69" s="31" t="s">
        <v>157</v>
      </c>
      <c r="JUE69" s="50">
        <v>11968</v>
      </c>
      <c r="JUF69" s="31" t="s">
        <v>154</v>
      </c>
      <c r="JUG69" s="31">
        <v>89</v>
      </c>
      <c r="JUH69" s="31" t="s">
        <v>158</v>
      </c>
      <c r="JUI69" s="31" t="s">
        <v>153</v>
      </c>
      <c r="JUJ69" s="31" t="s">
        <v>97</v>
      </c>
      <c r="JUK69" s="31" t="s">
        <v>99</v>
      </c>
      <c r="JUL69" s="31" t="s">
        <v>157</v>
      </c>
      <c r="JUM69" s="50">
        <v>11968</v>
      </c>
      <c r="JUN69" s="31" t="s">
        <v>154</v>
      </c>
      <c r="JUO69" s="31">
        <v>89</v>
      </c>
      <c r="JUP69" s="31" t="s">
        <v>158</v>
      </c>
      <c r="JUQ69" s="31" t="s">
        <v>153</v>
      </c>
      <c r="JUR69" s="31" t="s">
        <v>97</v>
      </c>
      <c r="JUS69" s="31" t="s">
        <v>99</v>
      </c>
      <c r="JUT69" s="31" t="s">
        <v>157</v>
      </c>
      <c r="JUU69" s="50">
        <v>11968</v>
      </c>
      <c r="JUV69" s="31" t="s">
        <v>154</v>
      </c>
      <c r="JUW69" s="31">
        <v>89</v>
      </c>
      <c r="JUX69" s="31" t="s">
        <v>158</v>
      </c>
      <c r="JUY69" s="31" t="s">
        <v>153</v>
      </c>
      <c r="JUZ69" s="31" t="s">
        <v>97</v>
      </c>
      <c r="JVA69" s="31" t="s">
        <v>99</v>
      </c>
      <c r="JVB69" s="31" t="s">
        <v>157</v>
      </c>
      <c r="JVC69" s="50">
        <v>11968</v>
      </c>
      <c r="JVD69" s="31" t="s">
        <v>154</v>
      </c>
      <c r="JVE69" s="31">
        <v>89</v>
      </c>
      <c r="JVF69" s="31" t="s">
        <v>158</v>
      </c>
      <c r="JVG69" s="31" t="s">
        <v>153</v>
      </c>
      <c r="JVH69" s="31" t="s">
        <v>97</v>
      </c>
      <c r="JVI69" s="31" t="s">
        <v>99</v>
      </c>
      <c r="JVJ69" s="31" t="s">
        <v>157</v>
      </c>
      <c r="JVK69" s="50">
        <v>11968</v>
      </c>
      <c r="JVL69" s="31" t="s">
        <v>154</v>
      </c>
      <c r="JVM69" s="31">
        <v>89</v>
      </c>
      <c r="JVN69" s="31" t="s">
        <v>158</v>
      </c>
      <c r="JVO69" s="31" t="s">
        <v>153</v>
      </c>
      <c r="JVP69" s="31" t="s">
        <v>97</v>
      </c>
      <c r="JVQ69" s="31" t="s">
        <v>99</v>
      </c>
      <c r="JVR69" s="31" t="s">
        <v>157</v>
      </c>
      <c r="JVS69" s="50">
        <v>11968</v>
      </c>
      <c r="JVT69" s="31" t="s">
        <v>154</v>
      </c>
      <c r="JVU69" s="31">
        <v>89</v>
      </c>
      <c r="JVV69" s="31" t="s">
        <v>158</v>
      </c>
      <c r="JVW69" s="31" t="s">
        <v>153</v>
      </c>
      <c r="JVX69" s="31" t="s">
        <v>97</v>
      </c>
      <c r="JVY69" s="31" t="s">
        <v>99</v>
      </c>
      <c r="JVZ69" s="31" t="s">
        <v>157</v>
      </c>
      <c r="JWA69" s="50">
        <v>11968</v>
      </c>
      <c r="JWB69" s="31" t="s">
        <v>154</v>
      </c>
      <c r="JWC69" s="31">
        <v>89</v>
      </c>
      <c r="JWD69" s="31" t="s">
        <v>158</v>
      </c>
      <c r="JWE69" s="31" t="s">
        <v>153</v>
      </c>
      <c r="JWF69" s="31" t="s">
        <v>97</v>
      </c>
      <c r="JWG69" s="31" t="s">
        <v>99</v>
      </c>
      <c r="JWH69" s="31" t="s">
        <v>157</v>
      </c>
      <c r="JWI69" s="50">
        <v>11968</v>
      </c>
      <c r="JWJ69" s="31" t="s">
        <v>154</v>
      </c>
      <c r="JWK69" s="31">
        <v>89</v>
      </c>
      <c r="JWL69" s="31" t="s">
        <v>158</v>
      </c>
      <c r="JWM69" s="31" t="s">
        <v>153</v>
      </c>
      <c r="JWN69" s="31" t="s">
        <v>97</v>
      </c>
      <c r="JWO69" s="31" t="s">
        <v>99</v>
      </c>
      <c r="JWP69" s="31" t="s">
        <v>157</v>
      </c>
      <c r="JWQ69" s="50">
        <v>11968</v>
      </c>
      <c r="JWR69" s="31" t="s">
        <v>154</v>
      </c>
      <c r="JWS69" s="31">
        <v>89</v>
      </c>
      <c r="JWT69" s="31" t="s">
        <v>158</v>
      </c>
      <c r="JWU69" s="31" t="s">
        <v>153</v>
      </c>
      <c r="JWV69" s="31" t="s">
        <v>97</v>
      </c>
      <c r="JWW69" s="31" t="s">
        <v>99</v>
      </c>
      <c r="JWX69" s="31" t="s">
        <v>157</v>
      </c>
      <c r="JWY69" s="50">
        <v>11968</v>
      </c>
      <c r="JWZ69" s="31" t="s">
        <v>154</v>
      </c>
      <c r="JXA69" s="31">
        <v>89</v>
      </c>
      <c r="JXB69" s="31" t="s">
        <v>158</v>
      </c>
      <c r="JXC69" s="31" t="s">
        <v>153</v>
      </c>
      <c r="JXD69" s="31" t="s">
        <v>97</v>
      </c>
      <c r="JXE69" s="31" t="s">
        <v>99</v>
      </c>
      <c r="JXF69" s="31" t="s">
        <v>157</v>
      </c>
      <c r="JXG69" s="50">
        <v>11968</v>
      </c>
      <c r="JXH69" s="31" t="s">
        <v>154</v>
      </c>
      <c r="JXI69" s="31">
        <v>89</v>
      </c>
      <c r="JXJ69" s="31" t="s">
        <v>158</v>
      </c>
      <c r="JXK69" s="31" t="s">
        <v>153</v>
      </c>
      <c r="JXL69" s="31" t="s">
        <v>97</v>
      </c>
      <c r="JXM69" s="31" t="s">
        <v>99</v>
      </c>
      <c r="JXN69" s="31" t="s">
        <v>157</v>
      </c>
      <c r="JXO69" s="50">
        <v>11968</v>
      </c>
      <c r="JXP69" s="31" t="s">
        <v>154</v>
      </c>
      <c r="JXQ69" s="31">
        <v>89</v>
      </c>
      <c r="JXR69" s="31" t="s">
        <v>158</v>
      </c>
      <c r="JXS69" s="31" t="s">
        <v>153</v>
      </c>
      <c r="JXT69" s="31" t="s">
        <v>97</v>
      </c>
      <c r="JXU69" s="31" t="s">
        <v>99</v>
      </c>
      <c r="JXV69" s="31" t="s">
        <v>157</v>
      </c>
      <c r="JXW69" s="50">
        <v>11968</v>
      </c>
      <c r="JXX69" s="31" t="s">
        <v>154</v>
      </c>
      <c r="JXY69" s="31">
        <v>89</v>
      </c>
      <c r="JXZ69" s="31" t="s">
        <v>158</v>
      </c>
      <c r="JYA69" s="31" t="s">
        <v>153</v>
      </c>
      <c r="JYB69" s="31" t="s">
        <v>97</v>
      </c>
      <c r="JYC69" s="31" t="s">
        <v>99</v>
      </c>
      <c r="JYD69" s="31" t="s">
        <v>157</v>
      </c>
      <c r="JYE69" s="50">
        <v>11968</v>
      </c>
      <c r="JYF69" s="31" t="s">
        <v>154</v>
      </c>
      <c r="JYG69" s="31">
        <v>89</v>
      </c>
      <c r="JYH69" s="31" t="s">
        <v>158</v>
      </c>
      <c r="JYI69" s="31" t="s">
        <v>153</v>
      </c>
      <c r="JYJ69" s="31" t="s">
        <v>97</v>
      </c>
      <c r="JYK69" s="31" t="s">
        <v>99</v>
      </c>
      <c r="JYL69" s="31" t="s">
        <v>157</v>
      </c>
      <c r="JYM69" s="50">
        <v>11968</v>
      </c>
      <c r="JYN69" s="31" t="s">
        <v>154</v>
      </c>
      <c r="JYO69" s="31">
        <v>89</v>
      </c>
      <c r="JYP69" s="31" t="s">
        <v>158</v>
      </c>
      <c r="JYQ69" s="31" t="s">
        <v>153</v>
      </c>
      <c r="JYR69" s="31" t="s">
        <v>97</v>
      </c>
      <c r="JYS69" s="31" t="s">
        <v>99</v>
      </c>
      <c r="JYT69" s="31" t="s">
        <v>157</v>
      </c>
      <c r="JYU69" s="50">
        <v>11968</v>
      </c>
      <c r="JYV69" s="31" t="s">
        <v>154</v>
      </c>
      <c r="JYW69" s="31">
        <v>89</v>
      </c>
      <c r="JYX69" s="31" t="s">
        <v>158</v>
      </c>
      <c r="JYY69" s="31" t="s">
        <v>153</v>
      </c>
      <c r="JYZ69" s="31" t="s">
        <v>97</v>
      </c>
      <c r="JZA69" s="31" t="s">
        <v>99</v>
      </c>
      <c r="JZB69" s="31" t="s">
        <v>157</v>
      </c>
      <c r="JZC69" s="50">
        <v>11968</v>
      </c>
      <c r="JZD69" s="31" t="s">
        <v>154</v>
      </c>
      <c r="JZE69" s="31">
        <v>89</v>
      </c>
      <c r="JZF69" s="31" t="s">
        <v>158</v>
      </c>
      <c r="JZG69" s="31" t="s">
        <v>153</v>
      </c>
      <c r="JZH69" s="31" t="s">
        <v>97</v>
      </c>
      <c r="JZI69" s="31" t="s">
        <v>99</v>
      </c>
      <c r="JZJ69" s="31" t="s">
        <v>157</v>
      </c>
      <c r="JZK69" s="50">
        <v>11968</v>
      </c>
      <c r="JZL69" s="31" t="s">
        <v>154</v>
      </c>
      <c r="JZM69" s="31">
        <v>89</v>
      </c>
      <c r="JZN69" s="31" t="s">
        <v>158</v>
      </c>
      <c r="JZO69" s="31" t="s">
        <v>153</v>
      </c>
      <c r="JZP69" s="31" t="s">
        <v>97</v>
      </c>
      <c r="JZQ69" s="31" t="s">
        <v>99</v>
      </c>
      <c r="JZR69" s="31" t="s">
        <v>157</v>
      </c>
      <c r="JZS69" s="50">
        <v>11968</v>
      </c>
      <c r="JZT69" s="31" t="s">
        <v>154</v>
      </c>
      <c r="JZU69" s="31">
        <v>89</v>
      </c>
      <c r="JZV69" s="31" t="s">
        <v>158</v>
      </c>
      <c r="JZW69" s="31" t="s">
        <v>153</v>
      </c>
      <c r="JZX69" s="31" t="s">
        <v>97</v>
      </c>
      <c r="JZY69" s="31" t="s">
        <v>99</v>
      </c>
      <c r="JZZ69" s="31" t="s">
        <v>157</v>
      </c>
      <c r="KAA69" s="50">
        <v>11968</v>
      </c>
      <c r="KAB69" s="31" t="s">
        <v>154</v>
      </c>
      <c r="KAC69" s="31">
        <v>89</v>
      </c>
      <c r="KAD69" s="31" t="s">
        <v>158</v>
      </c>
      <c r="KAE69" s="31" t="s">
        <v>153</v>
      </c>
      <c r="KAF69" s="31" t="s">
        <v>97</v>
      </c>
      <c r="KAG69" s="31" t="s">
        <v>99</v>
      </c>
      <c r="KAH69" s="31" t="s">
        <v>157</v>
      </c>
      <c r="KAI69" s="50">
        <v>11968</v>
      </c>
      <c r="KAJ69" s="31" t="s">
        <v>154</v>
      </c>
      <c r="KAK69" s="31">
        <v>89</v>
      </c>
      <c r="KAL69" s="31" t="s">
        <v>158</v>
      </c>
      <c r="KAM69" s="31" t="s">
        <v>153</v>
      </c>
      <c r="KAN69" s="31" t="s">
        <v>97</v>
      </c>
      <c r="KAO69" s="31" t="s">
        <v>99</v>
      </c>
      <c r="KAP69" s="31" t="s">
        <v>157</v>
      </c>
      <c r="KAQ69" s="50">
        <v>11968</v>
      </c>
      <c r="KAR69" s="31" t="s">
        <v>154</v>
      </c>
      <c r="KAS69" s="31">
        <v>89</v>
      </c>
      <c r="KAT69" s="31" t="s">
        <v>158</v>
      </c>
      <c r="KAU69" s="31" t="s">
        <v>153</v>
      </c>
      <c r="KAV69" s="31" t="s">
        <v>97</v>
      </c>
      <c r="KAW69" s="31" t="s">
        <v>99</v>
      </c>
      <c r="KAX69" s="31" t="s">
        <v>157</v>
      </c>
      <c r="KAY69" s="50">
        <v>11968</v>
      </c>
      <c r="KAZ69" s="31" t="s">
        <v>154</v>
      </c>
      <c r="KBA69" s="31">
        <v>89</v>
      </c>
      <c r="KBB69" s="31" t="s">
        <v>158</v>
      </c>
      <c r="KBC69" s="31" t="s">
        <v>153</v>
      </c>
      <c r="KBD69" s="31" t="s">
        <v>97</v>
      </c>
      <c r="KBE69" s="31" t="s">
        <v>99</v>
      </c>
      <c r="KBF69" s="31" t="s">
        <v>157</v>
      </c>
      <c r="KBG69" s="50">
        <v>11968</v>
      </c>
      <c r="KBH69" s="31" t="s">
        <v>154</v>
      </c>
      <c r="KBI69" s="31">
        <v>89</v>
      </c>
      <c r="KBJ69" s="31" t="s">
        <v>158</v>
      </c>
      <c r="KBK69" s="31" t="s">
        <v>153</v>
      </c>
      <c r="KBL69" s="31" t="s">
        <v>97</v>
      </c>
      <c r="KBM69" s="31" t="s">
        <v>99</v>
      </c>
      <c r="KBN69" s="31" t="s">
        <v>157</v>
      </c>
      <c r="KBO69" s="50">
        <v>11968</v>
      </c>
      <c r="KBP69" s="31" t="s">
        <v>154</v>
      </c>
      <c r="KBQ69" s="31">
        <v>89</v>
      </c>
      <c r="KBR69" s="31" t="s">
        <v>158</v>
      </c>
      <c r="KBS69" s="31" t="s">
        <v>153</v>
      </c>
      <c r="KBT69" s="31" t="s">
        <v>97</v>
      </c>
      <c r="KBU69" s="31" t="s">
        <v>99</v>
      </c>
      <c r="KBV69" s="31" t="s">
        <v>157</v>
      </c>
      <c r="KBW69" s="50">
        <v>11968</v>
      </c>
      <c r="KBX69" s="31" t="s">
        <v>154</v>
      </c>
      <c r="KBY69" s="31">
        <v>89</v>
      </c>
      <c r="KBZ69" s="31" t="s">
        <v>158</v>
      </c>
      <c r="KCA69" s="31" t="s">
        <v>153</v>
      </c>
      <c r="KCB69" s="31" t="s">
        <v>97</v>
      </c>
      <c r="KCC69" s="31" t="s">
        <v>99</v>
      </c>
      <c r="KCD69" s="31" t="s">
        <v>157</v>
      </c>
      <c r="KCE69" s="50">
        <v>11968</v>
      </c>
      <c r="KCF69" s="31" t="s">
        <v>154</v>
      </c>
      <c r="KCG69" s="31">
        <v>89</v>
      </c>
      <c r="KCH69" s="31" t="s">
        <v>158</v>
      </c>
      <c r="KCI69" s="31" t="s">
        <v>153</v>
      </c>
      <c r="KCJ69" s="31" t="s">
        <v>97</v>
      </c>
      <c r="KCK69" s="31" t="s">
        <v>99</v>
      </c>
      <c r="KCL69" s="31" t="s">
        <v>157</v>
      </c>
      <c r="KCM69" s="50">
        <v>11968</v>
      </c>
      <c r="KCN69" s="31" t="s">
        <v>154</v>
      </c>
      <c r="KCO69" s="31">
        <v>89</v>
      </c>
      <c r="KCP69" s="31" t="s">
        <v>158</v>
      </c>
      <c r="KCQ69" s="31" t="s">
        <v>153</v>
      </c>
      <c r="KCR69" s="31" t="s">
        <v>97</v>
      </c>
      <c r="KCS69" s="31" t="s">
        <v>99</v>
      </c>
      <c r="KCT69" s="31" t="s">
        <v>157</v>
      </c>
      <c r="KCU69" s="50">
        <v>11968</v>
      </c>
      <c r="KCV69" s="31" t="s">
        <v>154</v>
      </c>
      <c r="KCW69" s="31">
        <v>89</v>
      </c>
      <c r="KCX69" s="31" t="s">
        <v>158</v>
      </c>
      <c r="KCY69" s="31" t="s">
        <v>153</v>
      </c>
      <c r="KCZ69" s="31" t="s">
        <v>97</v>
      </c>
      <c r="KDA69" s="31" t="s">
        <v>99</v>
      </c>
      <c r="KDB69" s="31" t="s">
        <v>157</v>
      </c>
      <c r="KDC69" s="50">
        <v>11968</v>
      </c>
      <c r="KDD69" s="31" t="s">
        <v>154</v>
      </c>
      <c r="KDE69" s="31">
        <v>89</v>
      </c>
      <c r="KDF69" s="31" t="s">
        <v>158</v>
      </c>
      <c r="KDG69" s="31" t="s">
        <v>153</v>
      </c>
      <c r="KDH69" s="31" t="s">
        <v>97</v>
      </c>
      <c r="KDI69" s="31" t="s">
        <v>99</v>
      </c>
      <c r="KDJ69" s="31" t="s">
        <v>157</v>
      </c>
      <c r="KDK69" s="50">
        <v>11968</v>
      </c>
      <c r="KDL69" s="31" t="s">
        <v>154</v>
      </c>
      <c r="KDM69" s="31">
        <v>89</v>
      </c>
      <c r="KDN69" s="31" t="s">
        <v>158</v>
      </c>
      <c r="KDO69" s="31" t="s">
        <v>153</v>
      </c>
      <c r="KDP69" s="31" t="s">
        <v>97</v>
      </c>
      <c r="KDQ69" s="31" t="s">
        <v>99</v>
      </c>
      <c r="KDR69" s="31" t="s">
        <v>157</v>
      </c>
      <c r="KDS69" s="50">
        <v>11968</v>
      </c>
      <c r="KDT69" s="31" t="s">
        <v>154</v>
      </c>
      <c r="KDU69" s="31">
        <v>89</v>
      </c>
      <c r="KDV69" s="31" t="s">
        <v>158</v>
      </c>
      <c r="KDW69" s="31" t="s">
        <v>153</v>
      </c>
      <c r="KDX69" s="31" t="s">
        <v>97</v>
      </c>
      <c r="KDY69" s="31" t="s">
        <v>99</v>
      </c>
      <c r="KDZ69" s="31" t="s">
        <v>157</v>
      </c>
      <c r="KEA69" s="50">
        <v>11968</v>
      </c>
      <c r="KEB69" s="31" t="s">
        <v>154</v>
      </c>
      <c r="KEC69" s="31">
        <v>89</v>
      </c>
      <c r="KED69" s="31" t="s">
        <v>158</v>
      </c>
      <c r="KEE69" s="31" t="s">
        <v>153</v>
      </c>
      <c r="KEF69" s="31" t="s">
        <v>97</v>
      </c>
      <c r="KEG69" s="31" t="s">
        <v>99</v>
      </c>
      <c r="KEH69" s="31" t="s">
        <v>157</v>
      </c>
      <c r="KEI69" s="50">
        <v>11968</v>
      </c>
      <c r="KEJ69" s="31" t="s">
        <v>154</v>
      </c>
      <c r="KEK69" s="31">
        <v>89</v>
      </c>
      <c r="KEL69" s="31" t="s">
        <v>158</v>
      </c>
      <c r="KEM69" s="31" t="s">
        <v>153</v>
      </c>
      <c r="KEN69" s="31" t="s">
        <v>97</v>
      </c>
      <c r="KEO69" s="31" t="s">
        <v>99</v>
      </c>
      <c r="KEP69" s="31" t="s">
        <v>157</v>
      </c>
      <c r="KEQ69" s="50">
        <v>11968</v>
      </c>
      <c r="KER69" s="31" t="s">
        <v>154</v>
      </c>
      <c r="KES69" s="31">
        <v>89</v>
      </c>
      <c r="KET69" s="31" t="s">
        <v>158</v>
      </c>
      <c r="KEU69" s="31" t="s">
        <v>153</v>
      </c>
      <c r="KEV69" s="31" t="s">
        <v>97</v>
      </c>
      <c r="KEW69" s="31" t="s">
        <v>99</v>
      </c>
      <c r="KEX69" s="31" t="s">
        <v>157</v>
      </c>
      <c r="KEY69" s="50">
        <v>11968</v>
      </c>
      <c r="KEZ69" s="31" t="s">
        <v>154</v>
      </c>
      <c r="KFA69" s="31">
        <v>89</v>
      </c>
      <c r="KFB69" s="31" t="s">
        <v>158</v>
      </c>
      <c r="KFC69" s="31" t="s">
        <v>153</v>
      </c>
      <c r="KFD69" s="31" t="s">
        <v>97</v>
      </c>
      <c r="KFE69" s="31" t="s">
        <v>99</v>
      </c>
      <c r="KFF69" s="31" t="s">
        <v>157</v>
      </c>
      <c r="KFG69" s="50">
        <v>11968</v>
      </c>
      <c r="KFH69" s="31" t="s">
        <v>154</v>
      </c>
      <c r="KFI69" s="31">
        <v>89</v>
      </c>
      <c r="KFJ69" s="31" t="s">
        <v>158</v>
      </c>
      <c r="KFK69" s="31" t="s">
        <v>153</v>
      </c>
      <c r="KFL69" s="31" t="s">
        <v>97</v>
      </c>
      <c r="KFM69" s="31" t="s">
        <v>99</v>
      </c>
      <c r="KFN69" s="31" t="s">
        <v>157</v>
      </c>
      <c r="KFO69" s="50">
        <v>11968</v>
      </c>
      <c r="KFP69" s="31" t="s">
        <v>154</v>
      </c>
      <c r="KFQ69" s="31">
        <v>89</v>
      </c>
      <c r="KFR69" s="31" t="s">
        <v>158</v>
      </c>
      <c r="KFS69" s="31" t="s">
        <v>153</v>
      </c>
      <c r="KFT69" s="31" t="s">
        <v>97</v>
      </c>
      <c r="KFU69" s="31" t="s">
        <v>99</v>
      </c>
      <c r="KFV69" s="31" t="s">
        <v>157</v>
      </c>
      <c r="KFW69" s="50">
        <v>11968</v>
      </c>
      <c r="KFX69" s="31" t="s">
        <v>154</v>
      </c>
      <c r="KFY69" s="31">
        <v>89</v>
      </c>
      <c r="KFZ69" s="31" t="s">
        <v>158</v>
      </c>
      <c r="KGA69" s="31" t="s">
        <v>153</v>
      </c>
      <c r="KGB69" s="31" t="s">
        <v>97</v>
      </c>
      <c r="KGC69" s="31" t="s">
        <v>99</v>
      </c>
      <c r="KGD69" s="31" t="s">
        <v>157</v>
      </c>
      <c r="KGE69" s="50">
        <v>11968</v>
      </c>
      <c r="KGF69" s="31" t="s">
        <v>154</v>
      </c>
      <c r="KGG69" s="31">
        <v>89</v>
      </c>
      <c r="KGH69" s="31" t="s">
        <v>158</v>
      </c>
      <c r="KGI69" s="31" t="s">
        <v>153</v>
      </c>
      <c r="KGJ69" s="31" t="s">
        <v>97</v>
      </c>
      <c r="KGK69" s="31" t="s">
        <v>99</v>
      </c>
      <c r="KGL69" s="31" t="s">
        <v>157</v>
      </c>
      <c r="KGM69" s="50">
        <v>11968</v>
      </c>
      <c r="KGN69" s="31" t="s">
        <v>154</v>
      </c>
      <c r="KGO69" s="31">
        <v>89</v>
      </c>
      <c r="KGP69" s="31" t="s">
        <v>158</v>
      </c>
      <c r="KGQ69" s="31" t="s">
        <v>153</v>
      </c>
      <c r="KGR69" s="31" t="s">
        <v>97</v>
      </c>
      <c r="KGS69" s="31" t="s">
        <v>99</v>
      </c>
      <c r="KGT69" s="31" t="s">
        <v>157</v>
      </c>
      <c r="KGU69" s="50">
        <v>11968</v>
      </c>
      <c r="KGV69" s="31" t="s">
        <v>154</v>
      </c>
      <c r="KGW69" s="31">
        <v>89</v>
      </c>
      <c r="KGX69" s="31" t="s">
        <v>158</v>
      </c>
      <c r="KGY69" s="31" t="s">
        <v>153</v>
      </c>
      <c r="KGZ69" s="31" t="s">
        <v>97</v>
      </c>
      <c r="KHA69" s="31" t="s">
        <v>99</v>
      </c>
      <c r="KHB69" s="31" t="s">
        <v>157</v>
      </c>
      <c r="KHC69" s="50">
        <v>11968</v>
      </c>
      <c r="KHD69" s="31" t="s">
        <v>154</v>
      </c>
      <c r="KHE69" s="31">
        <v>89</v>
      </c>
      <c r="KHF69" s="31" t="s">
        <v>158</v>
      </c>
      <c r="KHG69" s="31" t="s">
        <v>153</v>
      </c>
      <c r="KHH69" s="31" t="s">
        <v>97</v>
      </c>
      <c r="KHI69" s="31" t="s">
        <v>99</v>
      </c>
      <c r="KHJ69" s="31" t="s">
        <v>157</v>
      </c>
      <c r="KHK69" s="50">
        <v>11968</v>
      </c>
      <c r="KHL69" s="31" t="s">
        <v>154</v>
      </c>
      <c r="KHM69" s="31">
        <v>89</v>
      </c>
      <c r="KHN69" s="31" t="s">
        <v>158</v>
      </c>
      <c r="KHO69" s="31" t="s">
        <v>153</v>
      </c>
      <c r="KHP69" s="31" t="s">
        <v>97</v>
      </c>
      <c r="KHQ69" s="31" t="s">
        <v>99</v>
      </c>
      <c r="KHR69" s="31" t="s">
        <v>157</v>
      </c>
      <c r="KHS69" s="50">
        <v>11968</v>
      </c>
      <c r="KHT69" s="31" t="s">
        <v>154</v>
      </c>
      <c r="KHU69" s="31">
        <v>89</v>
      </c>
      <c r="KHV69" s="31" t="s">
        <v>158</v>
      </c>
      <c r="KHW69" s="31" t="s">
        <v>153</v>
      </c>
      <c r="KHX69" s="31" t="s">
        <v>97</v>
      </c>
      <c r="KHY69" s="31" t="s">
        <v>99</v>
      </c>
      <c r="KHZ69" s="31" t="s">
        <v>157</v>
      </c>
      <c r="KIA69" s="50">
        <v>11968</v>
      </c>
      <c r="KIB69" s="31" t="s">
        <v>154</v>
      </c>
      <c r="KIC69" s="31">
        <v>89</v>
      </c>
      <c r="KID69" s="31" t="s">
        <v>158</v>
      </c>
      <c r="KIE69" s="31" t="s">
        <v>153</v>
      </c>
      <c r="KIF69" s="31" t="s">
        <v>97</v>
      </c>
      <c r="KIG69" s="31" t="s">
        <v>99</v>
      </c>
      <c r="KIH69" s="31" t="s">
        <v>157</v>
      </c>
      <c r="KII69" s="50">
        <v>11968</v>
      </c>
      <c r="KIJ69" s="31" t="s">
        <v>154</v>
      </c>
      <c r="KIK69" s="31">
        <v>89</v>
      </c>
      <c r="KIL69" s="31" t="s">
        <v>158</v>
      </c>
      <c r="KIM69" s="31" t="s">
        <v>153</v>
      </c>
      <c r="KIN69" s="31" t="s">
        <v>97</v>
      </c>
      <c r="KIO69" s="31" t="s">
        <v>99</v>
      </c>
      <c r="KIP69" s="31" t="s">
        <v>157</v>
      </c>
      <c r="KIQ69" s="50">
        <v>11968</v>
      </c>
      <c r="KIR69" s="31" t="s">
        <v>154</v>
      </c>
      <c r="KIS69" s="31">
        <v>89</v>
      </c>
      <c r="KIT69" s="31" t="s">
        <v>158</v>
      </c>
      <c r="KIU69" s="31" t="s">
        <v>153</v>
      </c>
      <c r="KIV69" s="31" t="s">
        <v>97</v>
      </c>
      <c r="KIW69" s="31" t="s">
        <v>99</v>
      </c>
      <c r="KIX69" s="31" t="s">
        <v>157</v>
      </c>
      <c r="KIY69" s="50">
        <v>11968</v>
      </c>
      <c r="KIZ69" s="31" t="s">
        <v>154</v>
      </c>
      <c r="KJA69" s="31">
        <v>89</v>
      </c>
      <c r="KJB69" s="31" t="s">
        <v>158</v>
      </c>
      <c r="KJC69" s="31" t="s">
        <v>153</v>
      </c>
      <c r="KJD69" s="31" t="s">
        <v>97</v>
      </c>
      <c r="KJE69" s="31" t="s">
        <v>99</v>
      </c>
      <c r="KJF69" s="31" t="s">
        <v>157</v>
      </c>
      <c r="KJG69" s="50">
        <v>11968</v>
      </c>
      <c r="KJH69" s="31" t="s">
        <v>154</v>
      </c>
      <c r="KJI69" s="31">
        <v>89</v>
      </c>
      <c r="KJJ69" s="31" t="s">
        <v>158</v>
      </c>
      <c r="KJK69" s="31" t="s">
        <v>153</v>
      </c>
      <c r="KJL69" s="31" t="s">
        <v>97</v>
      </c>
      <c r="KJM69" s="31" t="s">
        <v>99</v>
      </c>
      <c r="KJN69" s="31" t="s">
        <v>157</v>
      </c>
      <c r="KJO69" s="50">
        <v>11968</v>
      </c>
      <c r="KJP69" s="31" t="s">
        <v>154</v>
      </c>
      <c r="KJQ69" s="31">
        <v>89</v>
      </c>
      <c r="KJR69" s="31" t="s">
        <v>158</v>
      </c>
      <c r="KJS69" s="31" t="s">
        <v>153</v>
      </c>
      <c r="KJT69" s="31" t="s">
        <v>97</v>
      </c>
      <c r="KJU69" s="31" t="s">
        <v>99</v>
      </c>
      <c r="KJV69" s="31" t="s">
        <v>157</v>
      </c>
      <c r="KJW69" s="50">
        <v>11968</v>
      </c>
      <c r="KJX69" s="31" t="s">
        <v>154</v>
      </c>
      <c r="KJY69" s="31">
        <v>89</v>
      </c>
      <c r="KJZ69" s="31" t="s">
        <v>158</v>
      </c>
      <c r="KKA69" s="31" t="s">
        <v>153</v>
      </c>
      <c r="KKB69" s="31" t="s">
        <v>97</v>
      </c>
      <c r="KKC69" s="31" t="s">
        <v>99</v>
      </c>
      <c r="KKD69" s="31" t="s">
        <v>157</v>
      </c>
      <c r="KKE69" s="50">
        <v>11968</v>
      </c>
      <c r="KKF69" s="31" t="s">
        <v>154</v>
      </c>
      <c r="KKG69" s="31">
        <v>89</v>
      </c>
      <c r="KKH69" s="31" t="s">
        <v>158</v>
      </c>
      <c r="KKI69" s="31" t="s">
        <v>153</v>
      </c>
      <c r="KKJ69" s="31" t="s">
        <v>97</v>
      </c>
      <c r="KKK69" s="31" t="s">
        <v>99</v>
      </c>
      <c r="KKL69" s="31" t="s">
        <v>157</v>
      </c>
      <c r="KKM69" s="50">
        <v>11968</v>
      </c>
      <c r="KKN69" s="31" t="s">
        <v>154</v>
      </c>
      <c r="KKO69" s="31">
        <v>89</v>
      </c>
      <c r="KKP69" s="31" t="s">
        <v>158</v>
      </c>
      <c r="KKQ69" s="31" t="s">
        <v>153</v>
      </c>
      <c r="KKR69" s="31" t="s">
        <v>97</v>
      </c>
      <c r="KKS69" s="31" t="s">
        <v>99</v>
      </c>
      <c r="KKT69" s="31" t="s">
        <v>157</v>
      </c>
      <c r="KKU69" s="50">
        <v>11968</v>
      </c>
      <c r="KKV69" s="31" t="s">
        <v>154</v>
      </c>
      <c r="KKW69" s="31">
        <v>89</v>
      </c>
      <c r="KKX69" s="31" t="s">
        <v>158</v>
      </c>
      <c r="KKY69" s="31" t="s">
        <v>153</v>
      </c>
      <c r="KKZ69" s="31" t="s">
        <v>97</v>
      </c>
      <c r="KLA69" s="31" t="s">
        <v>99</v>
      </c>
      <c r="KLB69" s="31" t="s">
        <v>157</v>
      </c>
      <c r="KLC69" s="50">
        <v>11968</v>
      </c>
      <c r="KLD69" s="31" t="s">
        <v>154</v>
      </c>
      <c r="KLE69" s="31">
        <v>89</v>
      </c>
      <c r="KLF69" s="31" t="s">
        <v>158</v>
      </c>
      <c r="KLG69" s="31" t="s">
        <v>153</v>
      </c>
      <c r="KLH69" s="31" t="s">
        <v>97</v>
      </c>
      <c r="KLI69" s="31" t="s">
        <v>99</v>
      </c>
      <c r="KLJ69" s="31" t="s">
        <v>157</v>
      </c>
      <c r="KLK69" s="50">
        <v>11968</v>
      </c>
      <c r="KLL69" s="31" t="s">
        <v>154</v>
      </c>
      <c r="KLM69" s="31">
        <v>89</v>
      </c>
      <c r="KLN69" s="31" t="s">
        <v>158</v>
      </c>
      <c r="KLO69" s="31" t="s">
        <v>153</v>
      </c>
      <c r="KLP69" s="31" t="s">
        <v>97</v>
      </c>
      <c r="KLQ69" s="31" t="s">
        <v>99</v>
      </c>
      <c r="KLR69" s="31" t="s">
        <v>157</v>
      </c>
      <c r="KLS69" s="50">
        <v>11968</v>
      </c>
      <c r="KLT69" s="31" t="s">
        <v>154</v>
      </c>
      <c r="KLU69" s="31">
        <v>89</v>
      </c>
      <c r="KLV69" s="31" t="s">
        <v>158</v>
      </c>
      <c r="KLW69" s="31" t="s">
        <v>153</v>
      </c>
      <c r="KLX69" s="31" t="s">
        <v>97</v>
      </c>
      <c r="KLY69" s="31" t="s">
        <v>99</v>
      </c>
      <c r="KLZ69" s="31" t="s">
        <v>157</v>
      </c>
      <c r="KMA69" s="50">
        <v>11968</v>
      </c>
      <c r="KMB69" s="31" t="s">
        <v>154</v>
      </c>
      <c r="KMC69" s="31">
        <v>89</v>
      </c>
      <c r="KMD69" s="31" t="s">
        <v>158</v>
      </c>
      <c r="KME69" s="31" t="s">
        <v>153</v>
      </c>
      <c r="KMF69" s="31" t="s">
        <v>97</v>
      </c>
      <c r="KMG69" s="31" t="s">
        <v>99</v>
      </c>
      <c r="KMH69" s="31" t="s">
        <v>157</v>
      </c>
      <c r="KMI69" s="50">
        <v>11968</v>
      </c>
      <c r="KMJ69" s="31" t="s">
        <v>154</v>
      </c>
      <c r="KMK69" s="31">
        <v>89</v>
      </c>
      <c r="KML69" s="31" t="s">
        <v>158</v>
      </c>
      <c r="KMM69" s="31" t="s">
        <v>153</v>
      </c>
      <c r="KMN69" s="31" t="s">
        <v>97</v>
      </c>
      <c r="KMO69" s="31" t="s">
        <v>99</v>
      </c>
      <c r="KMP69" s="31" t="s">
        <v>157</v>
      </c>
      <c r="KMQ69" s="50">
        <v>11968</v>
      </c>
      <c r="KMR69" s="31" t="s">
        <v>154</v>
      </c>
      <c r="KMS69" s="31">
        <v>89</v>
      </c>
      <c r="KMT69" s="31" t="s">
        <v>158</v>
      </c>
      <c r="KMU69" s="31" t="s">
        <v>153</v>
      </c>
      <c r="KMV69" s="31" t="s">
        <v>97</v>
      </c>
      <c r="KMW69" s="31" t="s">
        <v>99</v>
      </c>
      <c r="KMX69" s="31" t="s">
        <v>157</v>
      </c>
      <c r="KMY69" s="50">
        <v>11968</v>
      </c>
      <c r="KMZ69" s="31" t="s">
        <v>154</v>
      </c>
      <c r="KNA69" s="31">
        <v>89</v>
      </c>
      <c r="KNB69" s="31" t="s">
        <v>158</v>
      </c>
      <c r="KNC69" s="31" t="s">
        <v>153</v>
      </c>
      <c r="KND69" s="31" t="s">
        <v>97</v>
      </c>
      <c r="KNE69" s="31" t="s">
        <v>99</v>
      </c>
      <c r="KNF69" s="31" t="s">
        <v>157</v>
      </c>
      <c r="KNG69" s="50">
        <v>11968</v>
      </c>
      <c r="KNH69" s="31" t="s">
        <v>154</v>
      </c>
      <c r="KNI69" s="31">
        <v>89</v>
      </c>
      <c r="KNJ69" s="31" t="s">
        <v>158</v>
      </c>
      <c r="KNK69" s="31" t="s">
        <v>153</v>
      </c>
      <c r="KNL69" s="31" t="s">
        <v>97</v>
      </c>
      <c r="KNM69" s="31" t="s">
        <v>99</v>
      </c>
      <c r="KNN69" s="31" t="s">
        <v>157</v>
      </c>
      <c r="KNO69" s="50">
        <v>11968</v>
      </c>
      <c r="KNP69" s="31" t="s">
        <v>154</v>
      </c>
      <c r="KNQ69" s="31">
        <v>89</v>
      </c>
      <c r="KNR69" s="31" t="s">
        <v>158</v>
      </c>
      <c r="KNS69" s="31" t="s">
        <v>153</v>
      </c>
      <c r="KNT69" s="31" t="s">
        <v>97</v>
      </c>
      <c r="KNU69" s="31" t="s">
        <v>99</v>
      </c>
      <c r="KNV69" s="31" t="s">
        <v>157</v>
      </c>
      <c r="KNW69" s="50">
        <v>11968</v>
      </c>
      <c r="KNX69" s="31" t="s">
        <v>154</v>
      </c>
      <c r="KNY69" s="31">
        <v>89</v>
      </c>
      <c r="KNZ69" s="31" t="s">
        <v>158</v>
      </c>
      <c r="KOA69" s="31" t="s">
        <v>153</v>
      </c>
      <c r="KOB69" s="31" t="s">
        <v>97</v>
      </c>
      <c r="KOC69" s="31" t="s">
        <v>99</v>
      </c>
      <c r="KOD69" s="31" t="s">
        <v>157</v>
      </c>
      <c r="KOE69" s="50">
        <v>11968</v>
      </c>
      <c r="KOF69" s="31" t="s">
        <v>154</v>
      </c>
      <c r="KOG69" s="31">
        <v>89</v>
      </c>
      <c r="KOH69" s="31" t="s">
        <v>158</v>
      </c>
      <c r="KOI69" s="31" t="s">
        <v>153</v>
      </c>
      <c r="KOJ69" s="31" t="s">
        <v>97</v>
      </c>
      <c r="KOK69" s="31" t="s">
        <v>99</v>
      </c>
      <c r="KOL69" s="31" t="s">
        <v>157</v>
      </c>
      <c r="KOM69" s="50">
        <v>11968</v>
      </c>
      <c r="KON69" s="31" t="s">
        <v>154</v>
      </c>
      <c r="KOO69" s="31">
        <v>89</v>
      </c>
      <c r="KOP69" s="31" t="s">
        <v>158</v>
      </c>
      <c r="KOQ69" s="31" t="s">
        <v>153</v>
      </c>
      <c r="KOR69" s="31" t="s">
        <v>97</v>
      </c>
      <c r="KOS69" s="31" t="s">
        <v>99</v>
      </c>
      <c r="KOT69" s="31" t="s">
        <v>157</v>
      </c>
      <c r="KOU69" s="50">
        <v>11968</v>
      </c>
      <c r="KOV69" s="31" t="s">
        <v>154</v>
      </c>
      <c r="KOW69" s="31">
        <v>89</v>
      </c>
      <c r="KOX69" s="31" t="s">
        <v>158</v>
      </c>
      <c r="KOY69" s="31" t="s">
        <v>153</v>
      </c>
      <c r="KOZ69" s="31" t="s">
        <v>97</v>
      </c>
      <c r="KPA69" s="31" t="s">
        <v>99</v>
      </c>
      <c r="KPB69" s="31" t="s">
        <v>157</v>
      </c>
      <c r="KPC69" s="50">
        <v>11968</v>
      </c>
      <c r="KPD69" s="31" t="s">
        <v>154</v>
      </c>
      <c r="KPE69" s="31">
        <v>89</v>
      </c>
      <c r="KPF69" s="31" t="s">
        <v>158</v>
      </c>
      <c r="KPG69" s="31" t="s">
        <v>153</v>
      </c>
      <c r="KPH69" s="31" t="s">
        <v>97</v>
      </c>
      <c r="KPI69" s="31" t="s">
        <v>99</v>
      </c>
      <c r="KPJ69" s="31" t="s">
        <v>157</v>
      </c>
      <c r="KPK69" s="50">
        <v>11968</v>
      </c>
      <c r="KPL69" s="31" t="s">
        <v>154</v>
      </c>
      <c r="KPM69" s="31">
        <v>89</v>
      </c>
      <c r="KPN69" s="31" t="s">
        <v>158</v>
      </c>
      <c r="KPO69" s="31" t="s">
        <v>153</v>
      </c>
      <c r="KPP69" s="31" t="s">
        <v>97</v>
      </c>
      <c r="KPQ69" s="31" t="s">
        <v>99</v>
      </c>
      <c r="KPR69" s="31" t="s">
        <v>157</v>
      </c>
      <c r="KPS69" s="50">
        <v>11968</v>
      </c>
      <c r="KPT69" s="31" t="s">
        <v>154</v>
      </c>
      <c r="KPU69" s="31">
        <v>89</v>
      </c>
      <c r="KPV69" s="31" t="s">
        <v>158</v>
      </c>
      <c r="KPW69" s="31" t="s">
        <v>153</v>
      </c>
      <c r="KPX69" s="31" t="s">
        <v>97</v>
      </c>
      <c r="KPY69" s="31" t="s">
        <v>99</v>
      </c>
      <c r="KPZ69" s="31" t="s">
        <v>157</v>
      </c>
      <c r="KQA69" s="50">
        <v>11968</v>
      </c>
      <c r="KQB69" s="31" t="s">
        <v>154</v>
      </c>
      <c r="KQC69" s="31">
        <v>89</v>
      </c>
      <c r="KQD69" s="31" t="s">
        <v>158</v>
      </c>
      <c r="KQE69" s="31" t="s">
        <v>153</v>
      </c>
      <c r="KQF69" s="31" t="s">
        <v>97</v>
      </c>
      <c r="KQG69" s="31" t="s">
        <v>99</v>
      </c>
      <c r="KQH69" s="31" t="s">
        <v>157</v>
      </c>
      <c r="KQI69" s="50">
        <v>11968</v>
      </c>
      <c r="KQJ69" s="31" t="s">
        <v>154</v>
      </c>
      <c r="KQK69" s="31">
        <v>89</v>
      </c>
      <c r="KQL69" s="31" t="s">
        <v>158</v>
      </c>
      <c r="KQM69" s="31" t="s">
        <v>153</v>
      </c>
      <c r="KQN69" s="31" t="s">
        <v>97</v>
      </c>
      <c r="KQO69" s="31" t="s">
        <v>99</v>
      </c>
      <c r="KQP69" s="31" t="s">
        <v>157</v>
      </c>
      <c r="KQQ69" s="50">
        <v>11968</v>
      </c>
      <c r="KQR69" s="31" t="s">
        <v>154</v>
      </c>
      <c r="KQS69" s="31">
        <v>89</v>
      </c>
      <c r="KQT69" s="31" t="s">
        <v>158</v>
      </c>
      <c r="KQU69" s="31" t="s">
        <v>153</v>
      </c>
      <c r="KQV69" s="31" t="s">
        <v>97</v>
      </c>
      <c r="KQW69" s="31" t="s">
        <v>99</v>
      </c>
      <c r="KQX69" s="31" t="s">
        <v>157</v>
      </c>
      <c r="KQY69" s="50">
        <v>11968</v>
      </c>
      <c r="KQZ69" s="31" t="s">
        <v>154</v>
      </c>
      <c r="KRA69" s="31">
        <v>89</v>
      </c>
      <c r="KRB69" s="31" t="s">
        <v>158</v>
      </c>
      <c r="KRC69" s="31" t="s">
        <v>153</v>
      </c>
      <c r="KRD69" s="31" t="s">
        <v>97</v>
      </c>
      <c r="KRE69" s="31" t="s">
        <v>99</v>
      </c>
      <c r="KRF69" s="31" t="s">
        <v>157</v>
      </c>
      <c r="KRG69" s="50">
        <v>11968</v>
      </c>
      <c r="KRH69" s="31" t="s">
        <v>154</v>
      </c>
      <c r="KRI69" s="31">
        <v>89</v>
      </c>
      <c r="KRJ69" s="31" t="s">
        <v>158</v>
      </c>
      <c r="KRK69" s="31" t="s">
        <v>153</v>
      </c>
      <c r="KRL69" s="31" t="s">
        <v>97</v>
      </c>
      <c r="KRM69" s="31" t="s">
        <v>99</v>
      </c>
      <c r="KRN69" s="31" t="s">
        <v>157</v>
      </c>
      <c r="KRO69" s="50">
        <v>11968</v>
      </c>
      <c r="KRP69" s="31" t="s">
        <v>154</v>
      </c>
      <c r="KRQ69" s="31">
        <v>89</v>
      </c>
      <c r="KRR69" s="31" t="s">
        <v>158</v>
      </c>
      <c r="KRS69" s="31" t="s">
        <v>153</v>
      </c>
      <c r="KRT69" s="31" t="s">
        <v>97</v>
      </c>
      <c r="KRU69" s="31" t="s">
        <v>99</v>
      </c>
      <c r="KRV69" s="31" t="s">
        <v>157</v>
      </c>
      <c r="KRW69" s="50">
        <v>11968</v>
      </c>
      <c r="KRX69" s="31" t="s">
        <v>154</v>
      </c>
      <c r="KRY69" s="31">
        <v>89</v>
      </c>
      <c r="KRZ69" s="31" t="s">
        <v>158</v>
      </c>
      <c r="KSA69" s="31" t="s">
        <v>153</v>
      </c>
      <c r="KSB69" s="31" t="s">
        <v>97</v>
      </c>
      <c r="KSC69" s="31" t="s">
        <v>99</v>
      </c>
      <c r="KSD69" s="31" t="s">
        <v>157</v>
      </c>
      <c r="KSE69" s="50">
        <v>11968</v>
      </c>
      <c r="KSF69" s="31" t="s">
        <v>154</v>
      </c>
      <c r="KSG69" s="31">
        <v>89</v>
      </c>
      <c r="KSH69" s="31" t="s">
        <v>158</v>
      </c>
      <c r="KSI69" s="31" t="s">
        <v>153</v>
      </c>
      <c r="KSJ69" s="31" t="s">
        <v>97</v>
      </c>
      <c r="KSK69" s="31" t="s">
        <v>99</v>
      </c>
      <c r="KSL69" s="31" t="s">
        <v>157</v>
      </c>
      <c r="KSM69" s="50">
        <v>11968</v>
      </c>
      <c r="KSN69" s="31" t="s">
        <v>154</v>
      </c>
      <c r="KSO69" s="31">
        <v>89</v>
      </c>
      <c r="KSP69" s="31" t="s">
        <v>158</v>
      </c>
      <c r="KSQ69" s="31" t="s">
        <v>153</v>
      </c>
      <c r="KSR69" s="31" t="s">
        <v>97</v>
      </c>
      <c r="KSS69" s="31" t="s">
        <v>99</v>
      </c>
      <c r="KST69" s="31" t="s">
        <v>157</v>
      </c>
      <c r="KSU69" s="50">
        <v>11968</v>
      </c>
      <c r="KSV69" s="31" t="s">
        <v>154</v>
      </c>
      <c r="KSW69" s="31">
        <v>89</v>
      </c>
      <c r="KSX69" s="31" t="s">
        <v>158</v>
      </c>
      <c r="KSY69" s="31" t="s">
        <v>153</v>
      </c>
      <c r="KSZ69" s="31" t="s">
        <v>97</v>
      </c>
      <c r="KTA69" s="31" t="s">
        <v>99</v>
      </c>
      <c r="KTB69" s="31" t="s">
        <v>157</v>
      </c>
      <c r="KTC69" s="50">
        <v>11968</v>
      </c>
      <c r="KTD69" s="31" t="s">
        <v>154</v>
      </c>
      <c r="KTE69" s="31">
        <v>89</v>
      </c>
      <c r="KTF69" s="31" t="s">
        <v>158</v>
      </c>
      <c r="KTG69" s="31" t="s">
        <v>153</v>
      </c>
      <c r="KTH69" s="31" t="s">
        <v>97</v>
      </c>
      <c r="KTI69" s="31" t="s">
        <v>99</v>
      </c>
      <c r="KTJ69" s="31" t="s">
        <v>157</v>
      </c>
      <c r="KTK69" s="50">
        <v>11968</v>
      </c>
      <c r="KTL69" s="31" t="s">
        <v>154</v>
      </c>
      <c r="KTM69" s="31">
        <v>89</v>
      </c>
      <c r="KTN69" s="31" t="s">
        <v>158</v>
      </c>
      <c r="KTO69" s="31" t="s">
        <v>153</v>
      </c>
      <c r="KTP69" s="31" t="s">
        <v>97</v>
      </c>
      <c r="KTQ69" s="31" t="s">
        <v>99</v>
      </c>
      <c r="KTR69" s="31" t="s">
        <v>157</v>
      </c>
      <c r="KTS69" s="50">
        <v>11968</v>
      </c>
      <c r="KTT69" s="31" t="s">
        <v>154</v>
      </c>
      <c r="KTU69" s="31">
        <v>89</v>
      </c>
      <c r="KTV69" s="31" t="s">
        <v>158</v>
      </c>
      <c r="KTW69" s="31" t="s">
        <v>153</v>
      </c>
      <c r="KTX69" s="31" t="s">
        <v>97</v>
      </c>
      <c r="KTY69" s="31" t="s">
        <v>99</v>
      </c>
      <c r="KTZ69" s="31" t="s">
        <v>157</v>
      </c>
      <c r="KUA69" s="50">
        <v>11968</v>
      </c>
      <c r="KUB69" s="31" t="s">
        <v>154</v>
      </c>
      <c r="KUC69" s="31">
        <v>89</v>
      </c>
      <c r="KUD69" s="31" t="s">
        <v>158</v>
      </c>
      <c r="KUE69" s="31" t="s">
        <v>153</v>
      </c>
      <c r="KUF69" s="31" t="s">
        <v>97</v>
      </c>
      <c r="KUG69" s="31" t="s">
        <v>99</v>
      </c>
      <c r="KUH69" s="31" t="s">
        <v>157</v>
      </c>
      <c r="KUI69" s="50">
        <v>11968</v>
      </c>
      <c r="KUJ69" s="31" t="s">
        <v>154</v>
      </c>
      <c r="KUK69" s="31">
        <v>89</v>
      </c>
      <c r="KUL69" s="31" t="s">
        <v>158</v>
      </c>
      <c r="KUM69" s="31" t="s">
        <v>153</v>
      </c>
      <c r="KUN69" s="31" t="s">
        <v>97</v>
      </c>
      <c r="KUO69" s="31" t="s">
        <v>99</v>
      </c>
      <c r="KUP69" s="31" t="s">
        <v>157</v>
      </c>
      <c r="KUQ69" s="50">
        <v>11968</v>
      </c>
      <c r="KUR69" s="31" t="s">
        <v>154</v>
      </c>
      <c r="KUS69" s="31">
        <v>89</v>
      </c>
      <c r="KUT69" s="31" t="s">
        <v>158</v>
      </c>
      <c r="KUU69" s="31" t="s">
        <v>153</v>
      </c>
      <c r="KUV69" s="31" t="s">
        <v>97</v>
      </c>
      <c r="KUW69" s="31" t="s">
        <v>99</v>
      </c>
      <c r="KUX69" s="31" t="s">
        <v>157</v>
      </c>
      <c r="KUY69" s="50">
        <v>11968</v>
      </c>
      <c r="KUZ69" s="31" t="s">
        <v>154</v>
      </c>
      <c r="KVA69" s="31">
        <v>89</v>
      </c>
      <c r="KVB69" s="31" t="s">
        <v>158</v>
      </c>
      <c r="KVC69" s="31" t="s">
        <v>153</v>
      </c>
      <c r="KVD69" s="31" t="s">
        <v>97</v>
      </c>
      <c r="KVE69" s="31" t="s">
        <v>99</v>
      </c>
      <c r="KVF69" s="31" t="s">
        <v>157</v>
      </c>
      <c r="KVG69" s="50">
        <v>11968</v>
      </c>
      <c r="KVH69" s="31" t="s">
        <v>154</v>
      </c>
      <c r="KVI69" s="31">
        <v>89</v>
      </c>
      <c r="KVJ69" s="31" t="s">
        <v>158</v>
      </c>
      <c r="KVK69" s="31" t="s">
        <v>153</v>
      </c>
      <c r="KVL69" s="31" t="s">
        <v>97</v>
      </c>
      <c r="KVM69" s="31" t="s">
        <v>99</v>
      </c>
      <c r="KVN69" s="31" t="s">
        <v>157</v>
      </c>
      <c r="KVO69" s="50">
        <v>11968</v>
      </c>
      <c r="KVP69" s="31" t="s">
        <v>154</v>
      </c>
      <c r="KVQ69" s="31">
        <v>89</v>
      </c>
      <c r="KVR69" s="31" t="s">
        <v>158</v>
      </c>
      <c r="KVS69" s="31" t="s">
        <v>153</v>
      </c>
      <c r="KVT69" s="31" t="s">
        <v>97</v>
      </c>
      <c r="KVU69" s="31" t="s">
        <v>99</v>
      </c>
      <c r="KVV69" s="31" t="s">
        <v>157</v>
      </c>
      <c r="KVW69" s="50">
        <v>11968</v>
      </c>
      <c r="KVX69" s="31" t="s">
        <v>154</v>
      </c>
      <c r="KVY69" s="31">
        <v>89</v>
      </c>
      <c r="KVZ69" s="31" t="s">
        <v>158</v>
      </c>
      <c r="KWA69" s="31" t="s">
        <v>153</v>
      </c>
      <c r="KWB69" s="31" t="s">
        <v>97</v>
      </c>
      <c r="KWC69" s="31" t="s">
        <v>99</v>
      </c>
      <c r="KWD69" s="31" t="s">
        <v>157</v>
      </c>
      <c r="KWE69" s="50">
        <v>11968</v>
      </c>
      <c r="KWF69" s="31" t="s">
        <v>154</v>
      </c>
      <c r="KWG69" s="31">
        <v>89</v>
      </c>
      <c r="KWH69" s="31" t="s">
        <v>158</v>
      </c>
      <c r="KWI69" s="31" t="s">
        <v>153</v>
      </c>
      <c r="KWJ69" s="31" t="s">
        <v>97</v>
      </c>
      <c r="KWK69" s="31" t="s">
        <v>99</v>
      </c>
      <c r="KWL69" s="31" t="s">
        <v>157</v>
      </c>
      <c r="KWM69" s="50">
        <v>11968</v>
      </c>
      <c r="KWN69" s="31" t="s">
        <v>154</v>
      </c>
      <c r="KWO69" s="31">
        <v>89</v>
      </c>
      <c r="KWP69" s="31" t="s">
        <v>158</v>
      </c>
      <c r="KWQ69" s="31" t="s">
        <v>153</v>
      </c>
      <c r="KWR69" s="31" t="s">
        <v>97</v>
      </c>
      <c r="KWS69" s="31" t="s">
        <v>99</v>
      </c>
      <c r="KWT69" s="31" t="s">
        <v>157</v>
      </c>
      <c r="KWU69" s="50">
        <v>11968</v>
      </c>
      <c r="KWV69" s="31" t="s">
        <v>154</v>
      </c>
      <c r="KWW69" s="31">
        <v>89</v>
      </c>
      <c r="KWX69" s="31" t="s">
        <v>158</v>
      </c>
      <c r="KWY69" s="31" t="s">
        <v>153</v>
      </c>
      <c r="KWZ69" s="31" t="s">
        <v>97</v>
      </c>
      <c r="KXA69" s="31" t="s">
        <v>99</v>
      </c>
      <c r="KXB69" s="31" t="s">
        <v>157</v>
      </c>
      <c r="KXC69" s="50">
        <v>11968</v>
      </c>
      <c r="KXD69" s="31" t="s">
        <v>154</v>
      </c>
      <c r="KXE69" s="31">
        <v>89</v>
      </c>
      <c r="KXF69" s="31" t="s">
        <v>158</v>
      </c>
      <c r="KXG69" s="31" t="s">
        <v>153</v>
      </c>
      <c r="KXH69" s="31" t="s">
        <v>97</v>
      </c>
      <c r="KXI69" s="31" t="s">
        <v>99</v>
      </c>
      <c r="KXJ69" s="31" t="s">
        <v>157</v>
      </c>
      <c r="KXK69" s="50">
        <v>11968</v>
      </c>
      <c r="KXL69" s="31" t="s">
        <v>154</v>
      </c>
      <c r="KXM69" s="31">
        <v>89</v>
      </c>
      <c r="KXN69" s="31" t="s">
        <v>158</v>
      </c>
      <c r="KXO69" s="31" t="s">
        <v>153</v>
      </c>
      <c r="KXP69" s="31" t="s">
        <v>97</v>
      </c>
      <c r="KXQ69" s="31" t="s">
        <v>99</v>
      </c>
      <c r="KXR69" s="31" t="s">
        <v>157</v>
      </c>
      <c r="KXS69" s="50">
        <v>11968</v>
      </c>
      <c r="KXT69" s="31" t="s">
        <v>154</v>
      </c>
      <c r="KXU69" s="31">
        <v>89</v>
      </c>
      <c r="KXV69" s="31" t="s">
        <v>158</v>
      </c>
      <c r="KXW69" s="31" t="s">
        <v>153</v>
      </c>
      <c r="KXX69" s="31" t="s">
        <v>97</v>
      </c>
      <c r="KXY69" s="31" t="s">
        <v>99</v>
      </c>
      <c r="KXZ69" s="31" t="s">
        <v>157</v>
      </c>
      <c r="KYA69" s="50">
        <v>11968</v>
      </c>
      <c r="KYB69" s="31" t="s">
        <v>154</v>
      </c>
      <c r="KYC69" s="31">
        <v>89</v>
      </c>
      <c r="KYD69" s="31" t="s">
        <v>158</v>
      </c>
      <c r="KYE69" s="31" t="s">
        <v>153</v>
      </c>
      <c r="KYF69" s="31" t="s">
        <v>97</v>
      </c>
      <c r="KYG69" s="31" t="s">
        <v>99</v>
      </c>
      <c r="KYH69" s="31" t="s">
        <v>157</v>
      </c>
      <c r="KYI69" s="50">
        <v>11968</v>
      </c>
      <c r="KYJ69" s="31" t="s">
        <v>154</v>
      </c>
      <c r="KYK69" s="31">
        <v>89</v>
      </c>
      <c r="KYL69" s="31" t="s">
        <v>158</v>
      </c>
      <c r="KYM69" s="31" t="s">
        <v>153</v>
      </c>
      <c r="KYN69" s="31" t="s">
        <v>97</v>
      </c>
      <c r="KYO69" s="31" t="s">
        <v>99</v>
      </c>
      <c r="KYP69" s="31" t="s">
        <v>157</v>
      </c>
      <c r="KYQ69" s="50">
        <v>11968</v>
      </c>
      <c r="KYR69" s="31" t="s">
        <v>154</v>
      </c>
      <c r="KYS69" s="31">
        <v>89</v>
      </c>
      <c r="KYT69" s="31" t="s">
        <v>158</v>
      </c>
      <c r="KYU69" s="31" t="s">
        <v>153</v>
      </c>
      <c r="KYV69" s="31" t="s">
        <v>97</v>
      </c>
      <c r="KYW69" s="31" t="s">
        <v>99</v>
      </c>
      <c r="KYX69" s="31" t="s">
        <v>157</v>
      </c>
      <c r="KYY69" s="50">
        <v>11968</v>
      </c>
      <c r="KYZ69" s="31" t="s">
        <v>154</v>
      </c>
      <c r="KZA69" s="31">
        <v>89</v>
      </c>
      <c r="KZB69" s="31" t="s">
        <v>158</v>
      </c>
      <c r="KZC69" s="31" t="s">
        <v>153</v>
      </c>
      <c r="KZD69" s="31" t="s">
        <v>97</v>
      </c>
      <c r="KZE69" s="31" t="s">
        <v>99</v>
      </c>
      <c r="KZF69" s="31" t="s">
        <v>157</v>
      </c>
      <c r="KZG69" s="50">
        <v>11968</v>
      </c>
      <c r="KZH69" s="31" t="s">
        <v>154</v>
      </c>
      <c r="KZI69" s="31">
        <v>89</v>
      </c>
      <c r="KZJ69" s="31" t="s">
        <v>158</v>
      </c>
      <c r="KZK69" s="31" t="s">
        <v>153</v>
      </c>
      <c r="KZL69" s="31" t="s">
        <v>97</v>
      </c>
      <c r="KZM69" s="31" t="s">
        <v>99</v>
      </c>
      <c r="KZN69" s="31" t="s">
        <v>157</v>
      </c>
      <c r="KZO69" s="50">
        <v>11968</v>
      </c>
      <c r="KZP69" s="31" t="s">
        <v>154</v>
      </c>
      <c r="KZQ69" s="31">
        <v>89</v>
      </c>
      <c r="KZR69" s="31" t="s">
        <v>158</v>
      </c>
      <c r="KZS69" s="31" t="s">
        <v>153</v>
      </c>
      <c r="KZT69" s="31" t="s">
        <v>97</v>
      </c>
      <c r="KZU69" s="31" t="s">
        <v>99</v>
      </c>
      <c r="KZV69" s="31" t="s">
        <v>157</v>
      </c>
      <c r="KZW69" s="50">
        <v>11968</v>
      </c>
      <c r="KZX69" s="31" t="s">
        <v>154</v>
      </c>
      <c r="KZY69" s="31">
        <v>89</v>
      </c>
      <c r="KZZ69" s="31" t="s">
        <v>158</v>
      </c>
      <c r="LAA69" s="31" t="s">
        <v>153</v>
      </c>
      <c r="LAB69" s="31" t="s">
        <v>97</v>
      </c>
      <c r="LAC69" s="31" t="s">
        <v>99</v>
      </c>
      <c r="LAD69" s="31" t="s">
        <v>157</v>
      </c>
      <c r="LAE69" s="50">
        <v>11968</v>
      </c>
      <c r="LAF69" s="31" t="s">
        <v>154</v>
      </c>
      <c r="LAG69" s="31">
        <v>89</v>
      </c>
      <c r="LAH69" s="31" t="s">
        <v>158</v>
      </c>
      <c r="LAI69" s="31" t="s">
        <v>153</v>
      </c>
      <c r="LAJ69" s="31" t="s">
        <v>97</v>
      </c>
      <c r="LAK69" s="31" t="s">
        <v>99</v>
      </c>
      <c r="LAL69" s="31" t="s">
        <v>157</v>
      </c>
      <c r="LAM69" s="50">
        <v>11968</v>
      </c>
      <c r="LAN69" s="31" t="s">
        <v>154</v>
      </c>
      <c r="LAO69" s="31">
        <v>89</v>
      </c>
      <c r="LAP69" s="31" t="s">
        <v>158</v>
      </c>
      <c r="LAQ69" s="31" t="s">
        <v>153</v>
      </c>
      <c r="LAR69" s="31" t="s">
        <v>97</v>
      </c>
      <c r="LAS69" s="31" t="s">
        <v>99</v>
      </c>
      <c r="LAT69" s="31" t="s">
        <v>157</v>
      </c>
      <c r="LAU69" s="50">
        <v>11968</v>
      </c>
      <c r="LAV69" s="31" t="s">
        <v>154</v>
      </c>
      <c r="LAW69" s="31">
        <v>89</v>
      </c>
      <c r="LAX69" s="31" t="s">
        <v>158</v>
      </c>
      <c r="LAY69" s="31" t="s">
        <v>153</v>
      </c>
      <c r="LAZ69" s="31" t="s">
        <v>97</v>
      </c>
      <c r="LBA69" s="31" t="s">
        <v>99</v>
      </c>
      <c r="LBB69" s="31" t="s">
        <v>157</v>
      </c>
      <c r="LBC69" s="50">
        <v>11968</v>
      </c>
      <c r="LBD69" s="31" t="s">
        <v>154</v>
      </c>
      <c r="LBE69" s="31">
        <v>89</v>
      </c>
      <c r="LBF69" s="31" t="s">
        <v>158</v>
      </c>
      <c r="LBG69" s="31" t="s">
        <v>153</v>
      </c>
      <c r="LBH69" s="31" t="s">
        <v>97</v>
      </c>
      <c r="LBI69" s="31" t="s">
        <v>99</v>
      </c>
      <c r="LBJ69" s="31" t="s">
        <v>157</v>
      </c>
      <c r="LBK69" s="50">
        <v>11968</v>
      </c>
      <c r="LBL69" s="31" t="s">
        <v>154</v>
      </c>
      <c r="LBM69" s="31">
        <v>89</v>
      </c>
      <c r="LBN69" s="31" t="s">
        <v>158</v>
      </c>
      <c r="LBO69" s="31" t="s">
        <v>153</v>
      </c>
      <c r="LBP69" s="31" t="s">
        <v>97</v>
      </c>
      <c r="LBQ69" s="31" t="s">
        <v>99</v>
      </c>
      <c r="LBR69" s="31" t="s">
        <v>157</v>
      </c>
      <c r="LBS69" s="50">
        <v>11968</v>
      </c>
      <c r="LBT69" s="31" t="s">
        <v>154</v>
      </c>
      <c r="LBU69" s="31">
        <v>89</v>
      </c>
      <c r="LBV69" s="31" t="s">
        <v>158</v>
      </c>
      <c r="LBW69" s="31" t="s">
        <v>153</v>
      </c>
      <c r="LBX69" s="31" t="s">
        <v>97</v>
      </c>
      <c r="LBY69" s="31" t="s">
        <v>99</v>
      </c>
      <c r="LBZ69" s="31" t="s">
        <v>157</v>
      </c>
      <c r="LCA69" s="50">
        <v>11968</v>
      </c>
      <c r="LCB69" s="31" t="s">
        <v>154</v>
      </c>
      <c r="LCC69" s="31">
        <v>89</v>
      </c>
      <c r="LCD69" s="31" t="s">
        <v>158</v>
      </c>
      <c r="LCE69" s="31" t="s">
        <v>153</v>
      </c>
      <c r="LCF69" s="31" t="s">
        <v>97</v>
      </c>
      <c r="LCG69" s="31" t="s">
        <v>99</v>
      </c>
      <c r="LCH69" s="31" t="s">
        <v>157</v>
      </c>
      <c r="LCI69" s="50">
        <v>11968</v>
      </c>
      <c r="LCJ69" s="31" t="s">
        <v>154</v>
      </c>
      <c r="LCK69" s="31">
        <v>89</v>
      </c>
      <c r="LCL69" s="31" t="s">
        <v>158</v>
      </c>
      <c r="LCM69" s="31" t="s">
        <v>153</v>
      </c>
      <c r="LCN69" s="31" t="s">
        <v>97</v>
      </c>
      <c r="LCO69" s="31" t="s">
        <v>99</v>
      </c>
      <c r="LCP69" s="31" t="s">
        <v>157</v>
      </c>
      <c r="LCQ69" s="50">
        <v>11968</v>
      </c>
      <c r="LCR69" s="31" t="s">
        <v>154</v>
      </c>
      <c r="LCS69" s="31">
        <v>89</v>
      </c>
      <c r="LCT69" s="31" t="s">
        <v>158</v>
      </c>
      <c r="LCU69" s="31" t="s">
        <v>153</v>
      </c>
      <c r="LCV69" s="31" t="s">
        <v>97</v>
      </c>
      <c r="LCW69" s="31" t="s">
        <v>99</v>
      </c>
      <c r="LCX69" s="31" t="s">
        <v>157</v>
      </c>
      <c r="LCY69" s="50">
        <v>11968</v>
      </c>
      <c r="LCZ69" s="31" t="s">
        <v>154</v>
      </c>
      <c r="LDA69" s="31">
        <v>89</v>
      </c>
      <c r="LDB69" s="31" t="s">
        <v>158</v>
      </c>
      <c r="LDC69" s="31" t="s">
        <v>153</v>
      </c>
      <c r="LDD69" s="31" t="s">
        <v>97</v>
      </c>
      <c r="LDE69" s="31" t="s">
        <v>99</v>
      </c>
      <c r="LDF69" s="31" t="s">
        <v>157</v>
      </c>
      <c r="LDG69" s="50">
        <v>11968</v>
      </c>
      <c r="LDH69" s="31" t="s">
        <v>154</v>
      </c>
      <c r="LDI69" s="31">
        <v>89</v>
      </c>
      <c r="LDJ69" s="31" t="s">
        <v>158</v>
      </c>
      <c r="LDK69" s="31" t="s">
        <v>153</v>
      </c>
      <c r="LDL69" s="31" t="s">
        <v>97</v>
      </c>
      <c r="LDM69" s="31" t="s">
        <v>99</v>
      </c>
      <c r="LDN69" s="31" t="s">
        <v>157</v>
      </c>
      <c r="LDO69" s="50">
        <v>11968</v>
      </c>
      <c r="LDP69" s="31" t="s">
        <v>154</v>
      </c>
      <c r="LDQ69" s="31">
        <v>89</v>
      </c>
      <c r="LDR69" s="31" t="s">
        <v>158</v>
      </c>
      <c r="LDS69" s="31" t="s">
        <v>153</v>
      </c>
      <c r="LDT69" s="31" t="s">
        <v>97</v>
      </c>
      <c r="LDU69" s="31" t="s">
        <v>99</v>
      </c>
      <c r="LDV69" s="31" t="s">
        <v>157</v>
      </c>
      <c r="LDW69" s="50">
        <v>11968</v>
      </c>
      <c r="LDX69" s="31" t="s">
        <v>154</v>
      </c>
      <c r="LDY69" s="31">
        <v>89</v>
      </c>
      <c r="LDZ69" s="31" t="s">
        <v>158</v>
      </c>
      <c r="LEA69" s="31" t="s">
        <v>153</v>
      </c>
      <c r="LEB69" s="31" t="s">
        <v>97</v>
      </c>
      <c r="LEC69" s="31" t="s">
        <v>99</v>
      </c>
      <c r="LED69" s="31" t="s">
        <v>157</v>
      </c>
      <c r="LEE69" s="50">
        <v>11968</v>
      </c>
      <c r="LEF69" s="31" t="s">
        <v>154</v>
      </c>
      <c r="LEG69" s="31">
        <v>89</v>
      </c>
      <c r="LEH69" s="31" t="s">
        <v>158</v>
      </c>
      <c r="LEI69" s="31" t="s">
        <v>153</v>
      </c>
      <c r="LEJ69" s="31" t="s">
        <v>97</v>
      </c>
      <c r="LEK69" s="31" t="s">
        <v>99</v>
      </c>
      <c r="LEL69" s="31" t="s">
        <v>157</v>
      </c>
      <c r="LEM69" s="50">
        <v>11968</v>
      </c>
      <c r="LEN69" s="31" t="s">
        <v>154</v>
      </c>
      <c r="LEO69" s="31">
        <v>89</v>
      </c>
      <c r="LEP69" s="31" t="s">
        <v>158</v>
      </c>
      <c r="LEQ69" s="31" t="s">
        <v>153</v>
      </c>
      <c r="LER69" s="31" t="s">
        <v>97</v>
      </c>
      <c r="LES69" s="31" t="s">
        <v>99</v>
      </c>
      <c r="LET69" s="31" t="s">
        <v>157</v>
      </c>
      <c r="LEU69" s="50">
        <v>11968</v>
      </c>
      <c r="LEV69" s="31" t="s">
        <v>154</v>
      </c>
      <c r="LEW69" s="31">
        <v>89</v>
      </c>
      <c r="LEX69" s="31" t="s">
        <v>158</v>
      </c>
      <c r="LEY69" s="31" t="s">
        <v>153</v>
      </c>
      <c r="LEZ69" s="31" t="s">
        <v>97</v>
      </c>
      <c r="LFA69" s="31" t="s">
        <v>99</v>
      </c>
      <c r="LFB69" s="31" t="s">
        <v>157</v>
      </c>
      <c r="LFC69" s="50">
        <v>11968</v>
      </c>
      <c r="LFD69" s="31" t="s">
        <v>154</v>
      </c>
      <c r="LFE69" s="31">
        <v>89</v>
      </c>
      <c r="LFF69" s="31" t="s">
        <v>158</v>
      </c>
      <c r="LFG69" s="31" t="s">
        <v>153</v>
      </c>
      <c r="LFH69" s="31" t="s">
        <v>97</v>
      </c>
      <c r="LFI69" s="31" t="s">
        <v>99</v>
      </c>
      <c r="LFJ69" s="31" t="s">
        <v>157</v>
      </c>
      <c r="LFK69" s="50">
        <v>11968</v>
      </c>
      <c r="LFL69" s="31" t="s">
        <v>154</v>
      </c>
      <c r="LFM69" s="31">
        <v>89</v>
      </c>
      <c r="LFN69" s="31" t="s">
        <v>158</v>
      </c>
      <c r="LFO69" s="31" t="s">
        <v>153</v>
      </c>
      <c r="LFP69" s="31" t="s">
        <v>97</v>
      </c>
      <c r="LFQ69" s="31" t="s">
        <v>99</v>
      </c>
      <c r="LFR69" s="31" t="s">
        <v>157</v>
      </c>
      <c r="LFS69" s="50">
        <v>11968</v>
      </c>
      <c r="LFT69" s="31" t="s">
        <v>154</v>
      </c>
      <c r="LFU69" s="31">
        <v>89</v>
      </c>
      <c r="LFV69" s="31" t="s">
        <v>158</v>
      </c>
      <c r="LFW69" s="31" t="s">
        <v>153</v>
      </c>
      <c r="LFX69" s="31" t="s">
        <v>97</v>
      </c>
      <c r="LFY69" s="31" t="s">
        <v>99</v>
      </c>
      <c r="LFZ69" s="31" t="s">
        <v>157</v>
      </c>
      <c r="LGA69" s="50">
        <v>11968</v>
      </c>
      <c r="LGB69" s="31" t="s">
        <v>154</v>
      </c>
      <c r="LGC69" s="31">
        <v>89</v>
      </c>
      <c r="LGD69" s="31" t="s">
        <v>158</v>
      </c>
      <c r="LGE69" s="31" t="s">
        <v>153</v>
      </c>
      <c r="LGF69" s="31" t="s">
        <v>97</v>
      </c>
      <c r="LGG69" s="31" t="s">
        <v>99</v>
      </c>
      <c r="LGH69" s="31" t="s">
        <v>157</v>
      </c>
      <c r="LGI69" s="50">
        <v>11968</v>
      </c>
      <c r="LGJ69" s="31" t="s">
        <v>154</v>
      </c>
      <c r="LGK69" s="31">
        <v>89</v>
      </c>
      <c r="LGL69" s="31" t="s">
        <v>158</v>
      </c>
      <c r="LGM69" s="31" t="s">
        <v>153</v>
      </c>
      <c r="LGN69" s="31" t="s">
        <v>97</v>
      </c>
      <c r="LGO69" s="31" t="s">
        <v>99</v>
      </c>
      <c r="LGP69" s="31" t="s">
        <v>157</v>
      </c>
      <c r="LGQ69" s="50">
        <v>11968</v>
      </c>
      <c r="LGR69" s="31" t="s">
        <v>154</v>
      </c>
      <c r="LGS69" s="31">
        <v>89</v>
      </c>
      <c r="LGT69" s="31" t="s">
        <v>158</v>
      </c>
      <c r="LGU69" s="31" t="s">
        <v>153</v>
      </c>
      <c r="LGV69" s="31" t="s">
        <v>97</v>
      </c>
      <c r="LGW69" s="31" t="s">
        <v>99</v>
      </c>
      <c r="LGX69" s="31" t="s">
        <v>157</v>
      </c>
      <c r="LGY69" s="50">
        <v>11968</v>
      </c>
      <c r="LGZ69" s="31" t="s">
        <v>154</v>
      </c>
      <c r="LHA69" s="31">
        <v>89</v>
      </c>
      <c r="LHB69" s="31" t="s">
        <v>158</v>
      </c>
      <c r="LHC69" s="31" t="s">
        <v>153</v>
      </c>
      <c r="LHD69" s="31" t="s">
        <v>97</v>
      </c>
      <c r="LHE69" s="31" t="s">
        <v>99</v>
      </c>
      <c r="LHF69" s="31" t="s">
        <v>157</v>
      </c>
      <c r="LHG69" s="50">
        <v>11968</v>
      </c>
      <c r="LHH69" s="31" t="s">
        <v>154</v>
      </c>
      <c r="LHI69" s="31">
        <v>89</v>
      </c>
      <c r="LHJ69" s="31" t="s">
        <v>158</v>
      </c>
      <c r="LHK69" s="31" t="s">
        <v>153</v>
      </c>
      <c r="LHL69" s="31" t="s">
        <v>97</v>
      </c>
      <c r="LHM69" s="31" t="s">
        <v>99</v>
      </c>
      <c r="LHN69" s="31" t="s">
        <v>157</v>
      </c>
      <c r="LHO69" s="50">
        <v>11968</v>
      </c>
      <c r="LHP69" s="31" t="s">
        <v>154</v>
      </c>
      <c r="LHQ69" s="31">
        <v>89</v>
      </c>
      <c r="LHR69" s="31" t="s">
        <v>158</v>
      </c>
      <c r="LHS69" s="31" t="s">
        <v>153</v>
      </c>
      <c r="LHT69" s="31" t="s">
        <v>97</v>
      </c>
      <c r="LHU69" s="31" t="s">
        <v>99</v>
      </c>
      <c r="LHV69" s="31" t="s">
        <v>157</v>
      </c>
      <c r="LHW69" s="50">
        <v>11968</v>
      </c>
      <c r="LHX69" s="31" t="s">
        <v>154</v>
      </c>
      <c r="LHY69" s="31">
        <v>89</v>
      </c>
      <c r="LHZ69" s="31" t="s">
        <v>158</v>
      </c>
      <c r="LIA69" s="31" t="s">
        <v>153</v>
      </c>
      <c r="LIB69" s="31" t="s">
        <v>97</v>
      </c>
      <c r="LIC69" s="31" t="s">
        <v>99</v>
      </c>
      <c r="LID69" s="31" t="s">
        <v>157</v>
      </c>
      <c r="LIE69" s="50">
        <v>11968</v>
      </c>
      <c r="LIF69" s="31" t="s">
        <v>154</v>
      </c>
      <c r="LIG69" s="31">
        <v>89</v>
      </c>
      <c r="LIH69" s="31" t="s">
        <v>158</v>
      </c>
      <c r="LII69" s="31" t="s">
        <v>153</v>
      </c>
      <c r="LIJ69" s="31" t="s">
        <v>97</v>
      </c>
      <c r="LIK69" s="31" t="s">
        <v>99</v>
      </c>
      <c r="LIL69" s="31" t="s">
        <v>157</v>
      </c>
      <c r="LIM69" s="50">
        <v>11968</v>
      </c>
      <c r="LIN69" s="31" t="s">
        <v>154</v>
      </c>
      <c r="LIO69" s="31">
        <v>89</v>
      </c>
      <c r="LIP69" s="31" t="s">
        <v>158</v>
      </c>
      <c r="LIQ69" s="31" t="s">
        <v>153</v>
      </c>
      <c r="LIR69" s="31" t="s">
        <v>97</v>
      </c>
      <c r="LIS69" s="31" t="s">
        <v>99</v>
      </c>
      <c r="LIT69" s="31" t="s">
        <v>157</v>
      </c>
      <c r="LIU69" s="50">
        <v>11968</v>
      </c>
      <c r="LIV69" s="31" t="s">
        <v>154</v>
      </c>
      <c r="LIW69" s="31">
        <v>89</v>
      </c>
      <c r="LIX69" s="31" t="s">
        <v>158</v>
      </c>
      <c r="LIY69" s="31" t="s">
        <v>153</v>
      </c>
      <c r="LIZ69" s="31" t="s">
        <v>97</v>
      </c>
      <c r="LJA69" s="31" t="s">
        <v>99</v>
      </c>
      <c r="LJB69" s="31" t="s">
        <v>157</v>
      </c>
      <c r="LJC69" s="50">
        <v>11968</v>
      </c>
      <c r="LJD69" s="31" t="s">
        <v>154</v>
      </c>
      <c r="LJE69" s="31">
        <v>89</v>
      </c>
      <c r="LJF69" s="31" t="s">
        <v>158</v>
      </c>
      <c r="LJG69" s="31" t="s">
        <v>153</v>
      </c>
      <c r="LJH69" s="31" t="s">
        <v>97</v>
      </c>
      <c r="LJI69" s="31" t="s">
        <v>99</v>
      </c>
      <c r="LJJ69" s="31" t="s">
        <v>157</v>
      </c>
      <c r="LJK69" s="50">
        <v>11968</v>
      </c>
      <c r="LJL69" s="31" t="s">
        <v>154</v>
      </c>
      <c r="LJM69" s="31">
        <v>89</v>
      </c>
      <c r="LJN69" s="31" t="s">
        <v>158</v>
      </c>
      <c r="LJO69" s="31" t="s">
        <v>153</v>
      </c>
      <c r="LJP69" s="31" t="s">
        <v>97</v>
      </c>
      <c r="LJQ69" s="31" t="s">
        <v>99</v>
      </c>
      <c r="LJR69" s="31" t="s">
        <v>157</v>
      </c>
      <c r="LJS69" s="50">
        <v>11968</v>
      </c>
      <c r="LJT69" s="31" t="s">
        <v>154</v>
      </c>
      <c r="LJU69" s="31">
        <v>89</v>
      </c>
      <c r="LJV69" s="31" t="s">
        <v>158</v>
      </c>
      <c r="LJW69" s="31" t="s">
        <v>153</v>
      </c>
      <c r="LJX69" s="31" t="s">
        <v>97</v>
      </c>
      <c r="LJY69" s="31" t="s">
        <v>99</v>
      </c>
      <c r="LJZ69" s="31" t="s">
        <v>157</v>
      </c>
      <c r="LKA69" s="50">
        <v>11968</v>
      </c>
      <c r="LKB69" s="31" t="s">
        <v>154</v>
      </c>
      <c r="LKC69" s="31">
        <v>89</v>
      </c>
      <c r="LKD69" s="31" t="s">
        <v>158</v>
      </c>
      <c r="LKE69" s="31" t="s">
        <v>153</v>
      </c>
      <c r="LKF69" s="31" t="s">
        <v>97</v>
      </c>
      <c r="LKG69" s="31" t="s">
        <v>99</v>
      </c>
      <c r="LKH69" s="31" t="s">
        <v>157</v>
      </c>
      <c r="LKI69" s="50">
        <v>11968</v>
      </c>
      <c r="LKJ69" s="31" t="s">
        <v>154</v>
      </c>
      <c r="LKK69" s="31">
        <v>89</v>
      </c>
      <c r="LKL69" s="31" t="s">
        <v>158</v>
      </c>
      <c r="LKM69" s="31" t="s">
        <v>153</v>
      </c>
      <c r="LKN69" s="31" t="s">
        <v>97</v>
      </c>
      <c r="LKO69" s="31" t="s">
        <v>99</v>
      </c>
      <c r="LKP69" s="31" t="s">
        <v>157</v>
      </c>
      <c r="LKQ69" s="50">
        <v>11968</v>
      </c>
      <c r="LKR69" s="31" t="s">
        <v>154</v>
      </c>
      <c r="LKS69" s="31">
        <v>89</v>
      </c>
      <c r="LKT69" s="31" t="s">
        <v>158</v>
      </c>
      <c r="LKU69" s="31" t="s">
        <v>153</v>
      </c>
      <c r="LKV69" s="31" t="s">
        <v>97</v>
      </c>
      <c r="LKW69" s="31" t="s">
        <v>99</v>
      </c>
      <c r="LKX69" s="31" t="s">
        <v>157</v>
      </c>
      <c r="LKY69" s="50">
        <v>11968</v>
      </c>
      <c r="LKZ69" s="31" t="s">
        <v>154</v>
      </c>
      <c r="LLA69" s="31">
        <v>89</v>
      </c>
      <c r="LLB69" s="31" t="s">
        <v>158</v>
      </c>
      <c r="LLC69" s="31" t="s">
        <v>153</v>
      </c>
      <c r="LLD69" s="31" t="s">
        <v>97</v>
      </c>
      <c r="LLE69" s="31" t="s">
        <v>99</v>
      </c>
      <c r="LLF69" s="31" t="s">
        <v>157</v>
      </c>
      <c r="LLG69" s="50">
        <v>11968</v>
      </c>
      <c r="LLH69" s="31" t="s">
        <v>154</v>
      </c>
      <c r="LLI69" s="31">
        <v>89</v>
      </c>
      <c r="LLJ69" s="31" t="s">
        <v>158</v>
      </c>
      <c r="LLK69" s="31" t="s">
        <v>153</v>
      </c>
      <c r="LLL69" s="31" t="s">
        <v>97</v>
      </c>
      <c r="LLM69" s="31" t="s">
        <v>99</v>
      </c>
      <c r="LLN69" s="31" t="s">
        <v>157</v>
      </c>
      <c r="LLO69" s="50">
        <v>11968</v>
      </c>
      <c r="LLP69" s="31" t="s">
        <v>154</v>
      </c>
      <c r="LLQ69" s="31">
        <v>89</v>
      </c>
      <c r="LLR69" s="31" t="s">
        <v>158</v>
      </c>
      <c r="LLS69" s="31" t="s">
        <v>153</v>
      </c>
      <c r="LLT69" s="31" t="s">
        <v>97</v>
      </c>
      <c r="LLU69" s="31" t="s">
        <v>99</v>
      </c>
      <c r="LLV69" s="31" t="s">
        <v>157</v>
      </c>
      <c r="LLW69" s="50">
        <v>11968</v>
      </c>
      <c r="LLX69" s="31" t="s">
        <v>154</v>
      </c>
      <c r="LLY69" s="31">
        <v>89</v>
      </c>
      <c r="LLZ69" s="31" t="s">
        <v>158</v>
      </c>
      <c r="LMA69" s="31" t="s">
        <v>153</v>
      </c>
      <c r="LMB69" s="31" t="s">
        <v>97</v>
      </c>
      <c r="LMC69" s="31" t="s">
        <v>99</v>
      </c>
      <c r="LMD69" s="31" t="s">
        <v>157</v>
      </c>
      <c r="LME69" s="50">
        <v>11968</v>
      </c>
      <c r="LMF69" s="31" t="s">
        <v>154</v>
      </c>
      <c r="LMG69" s="31">
        <v>89</v>
      </c>
      <c r="LMH69" s="31" t="s">
        <v>158</v>
      </c>
      <c r="LMI69" s="31" t="s">
        <v>153</v>
      </c>
      <c r="LMJ69" s="31" t="s">
        <v>97</v>
      </c>
      <c r="LMK69" s="31" t="s">
        <v>99</v>
      </c>
      <c r="LML69" s="31" t="s">
        <v>157</v>
      </c>
      <c r="LMM69" s="50">
        <v>11968</v>
      </c>
      <c r="LMN69" s="31" t="s">
        <v>154</v>
      </c>
      <c r="LMO69" s="31">
        <v>89</v>
      </c>
      <c r="LMP69" s="31" t="s">
        <v>158</v>
      </c>
      <c r="LMQ69" s="31" t="s">
        <v>153</v>
      </c>
      <c r="LMR69" s="31" t="s">
        <v>97</v>
      </c>
      <c r="LMS69" s="31" t="s">
        <v>99</v>
      </c>
      <c r="LMT69" s="31" t="s">
        <v>157</v>
      </c>
      <c r="LMU69" s="50">
        <v>11968</v>
      </c>
      <c r="LMV69" s="31" t="s">
        <v>154</v>
      </c>
      <c r="LMW69" s="31">
        <v>89</v>
      </c>
      <c r="LMX69" s="31" t="s">
        <v>158</v>
      </c>
      <c r="LMY69" s="31" t="s">
        <v>153</v>
      </c>
      <c r="LMZ69" s="31" t="s">
        <v>97</v>
      </c>
      <c r="LNA69" s="31" t="s">
        <v>99</v>
      </c>
      <c r="LNB69" s="31" t="s">
        <v>157</v>
      </c>
      <c r="LNC69" s="50">
        <v>11968</v>
      </c>
      <c r="LND69" s="31" t="s">
        <v>154</v>
      </c>
      <c r="LNE69" s="31">
        <v>89</v>
      </c>
      <c r="LNF69" s="31" t="s">
        <v>158</v>
      </c>
      <c r="LNG69" s="31" t="s">
        <v>153</v>
      </c>
      <c r="LNH69" s="31" t="s">
        <v>97</v>
      </c>
      <c r="LNI69" s="31" t="s">
        <v>99</v>
      </c>
      <c r="LNJ69" s="31" t="s">
        <v>157</v>
      </c>
      <c r="LNK69" s="50">
        <v>11968</v>
      </c>
      <c r="LNL69" s="31" t="s">
        <v>154</v>
      </c>
      <c r="LNM69" s="31">
        <v>89</v>
      </c>
      <c r="LNN69" s="31" t="s">
        <v>158</v>
      </c>
      <c r="LNO69" s="31" t="s">
        <v>153</v>
      </c>
      <c r="LNP69" s="31" t="s">
        <v>97</v>
      </c>
      <c r="LNQ69" s="31" t="s">
        <v>99</v>
      </c>
      <c r="LNR69" s="31" t="s">
        <v>157</v>
      </c>
      <c r="LNS69" s="50">
        <v>11968</v>
      </c>
      <c r="LNT69" s="31" t="s">
        <v>154</v>
      </c>
      <c r="LNU69" s="31">
        <v>89</v>
      </c>
      <c r="LNV69" s="31" t="s">
        <v>158</v>
      </c>
      <c r="LNW69" s="31" t="s">
        <v>153</v>
      </c>
      <c r="LNX69" s="31" t="s">
        <v>97</v>
      </c>
      <c r="LNY69" s="31" t="s">
        <v>99</v>
      </c>
      <c r="LNZ69" s="31" t="s">
        <v>157</v>
      </c>
      <c r="LOA69" s="50">
        <v>11968</v>
      </c>
      <c r="LOB69" s="31" t="s">
        <v>154</v>
      </c>
      <c r="LOC69" s="31">
        <v>89</v>
      </c>
      <c r="LOD69" s="31" t="s">
        <v>158</v>
      </c>
      <c r="LOE69" s="31" t="s">
        <v>153</v>
      </c>
      <c r="LOF69" s="31" t="s">
        <v>97</v>
      </c>
      <c r="LOG69" s="31" t="s">
        <v>99</v>
      </c>
      <c r="LOH69" s="31" t="s">
        <v>157</v>
      </c>
      <c r="LOI69" s="50">
        <v>11968</v>
      </c>
      <c r="LOJ69" s="31" t="s">
        <v>154</v>
      </c>
      <c r="LOK69" s="31">
        <v>89</v>
      </c>
      <c r="LOL69" s="31" t="s">
        <v>158</v>
      </c>
      <c r="LOM69" s="31" t="s">
        <v>153</v>
      </c>
      <c r="LON69" s="31" t="s">
        <v>97</v>
      </c>
      <c r="LOO69" s="31" t="s">
        <v>99</v>
      </c>
      <c r="LOP69" s="31" t="s">
        <v>157</v>
      </c>
      <c r="LOQ69" s="50">
        <v>11968</v>
      </c>
      <c r="LOR69" s="31" t="s">
        <v>154</v>
      </c>
      <c r="LOS69" s="31">
        <v>89</v>
      </c>
      <c r="LOT69" s="31" t="s">
        <v>158</v>
      </c>
      <c r="LOU69" s="31" t="s">
        <v>153</v>
      </c>
      <c r="LOV69" s="31" t="s">
        <v>97</v>
      </c>
      <c r="LOW69" s="31" t="s">
        <v>99</v>
      </c>
      <c r="LOX69" s="31" t="s">
        <v>157</v>
      </c>
      <c r="LOY69" s="50">
        <v>11968</v>
      </c>
      <c r="LOZ69" s="31" t="s">
        <v>154</v>
      </c>
      <c r="LPA69" s="31">
        <v>89</v>
      </c>
      <c r="LPB69" s="31" t="s">
        <v>158</v>
      </c>
      <c r="LPC69" s="31" t="s">
        <v>153</v>
      </c>
      <c r="LPD69" s="31" t="s">
        <v>97</v>
      </c>
      <c r="LPE69" s="31" t="s">
        <v>99</v>
      </c>
      <c r="LPF69" s="31" t="s">
        <v>157</v>
      </c>
      <c r="LPG69" s="50">
        <v>11968</v>
      </c>
      <c r="LPH69" s="31" t="s">
        <v>154</v>
      </c>
      <c r="LPI69" s="31">
        <v>89</v>
      </c>
      <c r="LPJ69" s="31" t="s">
        <v>158</v>
      </c>
      <c r="LPK69" s="31" t="s">
        <v>153</v>
      </c>
      <c r="LPL69" s="31" t="s">
        <v>97</v>
      </c>
      <c r="LPM69" s="31" t="s">
        <v>99</v>
      </c>
      <c r="LPN69" s="31" t="s">
        <v>157</v>
      </c>
      <c r="LPO69" s="50">
        <v>11968</v>
      </c>
      <c r="LPP69" s="31" t="s">
        <v>154</v>
      </c>
      <c r="LPQ69" s="31">
        <v>89</v>
      </c>
      <c r="LPR69" s="31" t="s">
        <v>158</v>
      </c>
      <c r="LPS69" s="31" t="s">
        <v>153</v>
      </c>
      <c r="LPT69" s="31" t="s">
        <v>97</v>
      </c>
      <c r="LPU69" s="31" t="s">
        <v>99</v>
      </c>
      <c r="LPV69" s="31" t="s">
        <v>157</v>
      </c>
      <c r="LPW69" s="50">
        <v>11968</v>
      </c>
      <c r="LPX69" s="31" t="s">
        <v>154</v>
      </c>
      <c r="LPY69" s="31">
        <v>89</v>
      </c>
      <c r="LPZ69" s="31" t="s">
        <v>158</v>
      </c>
      <c r="LQA69" s="31" t="s">
        <v>153</v>
      </c>
      <c r="LQB69" s="31" t="s">
        <v>97</v>
      </c>
      <c r="LQC69" s="31" t="s">
        <v>99</v>
      </c>
      <c r="LQD69" s="31" t="s">
        <v>157</v>
      </c>
      <c r="LQE69" s="50">
        <v>11968</v>
      </c>
      <c r="LQF69" s="31" t="s">
        <v>154</v>
      </c>
      <c r="LQG69" s="31">
        <v>89</v>
      </c>
      <c r="LQH69" s="31" t="s">
        <v>158</v>
      </c>
      <c r="LQI69" s="31" t="s">
        <v>153</v>
      </c>
      <c r="LQJ69" s="31" t="s">
        <v>97</v>
      </c>
      <c r="LQK69" s="31" t="s">
        <v>99</v>
      </c>
      <c r="LQL69" s="31" t="s">
        <v>157</v>
      </c>
      <c r="LQM69" s="50">
        <v>11968</v>
      </c>
      <c r="LQN69" s="31" t="s">
        <v>154</v>
      </c>
      <c r="LQO69" s="31">
        <v>89</v>
      </c>
      <c r="LQP69" s="31" t="s">
        <v>158</v>
      </c>
      <c r="LQQ69" s="31" t="s">
        <v>153</v>
      </c>
      <c r="LQR69" s="31" t="s">
        <v>97</v>
      </c>
      <c r="LQS69" s="31" t="s">
        <v>99</v>
      </c>
      <c r="LQT69" s="31" t="s">
        <v>157</v>
      </c>
      <c r="LQU69" s="50">
        <v>11968</v>
      </c>
      <c r="LQV69" s="31" t="s">
        <v>154</v>
      </c>
      <c r="LQW69" s="31">
        <v>89</v>
      </c>
      <c r="LQX69" s="31" t="s">
        <v>158</v>
      </c>
      <c r="LQY69" s="31" t="s">
        <v>153</v>
      </c>
      <c r="LQZ69" s="31" t="s">
        <v>97</v>
      </c>
      <c r="LRA69" s="31" t="s">
        <v>99</v>
      </c>
      <c r="LRB69" s="31" t="s">
        <v>157</v>
      </c>
      <c r="LRC69" s="50">
        <v>11968</v>
      </c>
      <c r="LRD69" s="31" t="s">
        <v>154</v>
      </c>
      <c r="LRE69" s="31">
        <v>89</v>
      </c>
      <c r="LRF69" s="31" t="s">
        <v>158</v>
      </c>
      <c r="LRG69" s="31" t="s">
        <v>153</v>
      </c>
      <c r="LRH69" s="31" t="s">
        <v>97</v>
      </c>
      <c r="LRI69" s="31" t="s">
        <v>99</v>
      </c>
      <c r="LRJ69" s="31" t="s">
        <v>157</v>
      </c>
      <c r="LRK69" s="50">
        <v>11968</v>
      </c>
      <c r="LRL69" s="31" t="s">
        <v>154</v>
      </c>
      <c r="LRM69" s="31">
        <v>89</v>
      </c>
      <c r="LRN69" s="31" t="s">
        <v>158</v>
      </c>
      <c r="LRO69" s="31" t="s">
        <v>153</v>
      </c>
      <c r="LRP69" s="31" t="s">
        <v>97</v>
      </c>
      <c r="LRQ69" s="31" t="s">
        <v>99</v>
      </c>
      <c r="LRR69" s="31" t="s">
        <v>157</v>
      </c>
      <c r="LRS69" s="50">
        <v>11968</v>
      </c>
      <c r="LRT69" s="31" t="s">
        <v>154</v>
      </c>
      <c r="LRU69" s="31">
        <v>89</v>
      </c>
      <c r="LRV69" s="31" t="s">
        <v>158</v>
      </c>
      <c r="LRW69" s="31" t="s">
        <v>153</v>
      </c>
      <c r="LRX69" s="31" t="s">
        <v>97</v>
      </c>
      <c r="LRY69" s="31" t="s">
        <v>99</v>
      </c>
      <c r="LRZ69" s="31" t="s">
        <v>157</v>
      </c>
      <c r="LSA69" s="50">
        <v>11968</v>
      </c>
      <c r="LSB69" s="31" t="s">
        <v>154</v>
      </c>
      <c r="LSC69" s="31">
        <v>89</v>
      </c>
      <c r="LSD69" s="31" t="s">
        <v>158</v>
      </c>
      <c r="LSE69" s="31" t="s">
        <v>153</v>
      </c>
      <c r="LSF69" s="31" t="s">
        <v>97</v>
      </c>
      <c r="LSG69" s="31" t="s">
        <v>99</v>
      </c>
      <c r="LSH69" s="31" t="s">
        <v>157</v>
      </c>
      <c r="LSI69" s="50">
        <v>11968</v>
      </c>
      <c r="LSJ69" s="31" t="s">
        <v>154</v>
      </c>
      <c r="LSK69" s="31">
        <v>89</v>
      </c>
      <c r="LSL69" s="31" t="s">
        <v>158</v>
      </c>
      <c r="LSM69" s="31" t="s">
        <v>153</v>
      </c>
      <c r="LSN69" s="31" t="s">
        <v>97</v>
      </c>
      <c r="LSO69" s="31" t="s">
        <v>99</v>
      </c>
      <c r="LSP69" s="31" t="s">
        <v>157</v>
      </c>
      <c r="LSQ69" s="50">
        <v>11968</v>
      </c>
      <c r="LSR69" s="31" t="s">
        <v>154</v>
      </c>
      <c r="LSS69" s="31">
        <v>89</v>
      </c>
      <c r="LST69" s="31" t="s">
        <v>158</v>
      </c>
      <c r="LSU69" s="31" t="s">
        <v>153</v>
      </c>
      <c r="LSV69" s="31" t="s">
        <v>97</v>
      </c>
      <c r="LSW69" s="31" t="s">
        <v>99</v>
      </c>
      <c r="LSX69" s="31" t="s">
        <v>157</v>
      </c>
      <c r="LSY69" s="50">
        <v>11968</v>
      </c>
      <c r="LSZ69" s="31" t="s">
        <v>154</v>
      </c>
      <c r="LTA69" s="31">
        <v>89</v>
      </c>
      <c r="LTB69" s="31" t="s">
        <v>158</v>
      </c>
      <c r="LTC69" s="31" t="s">
        <v>153</v>
      </c>
      <c r="LTD69" s="31" t="s">
        <v>97</v>
      </c>
      <c r="LTE69" s="31" t="s">
        <v>99</v>
      </c>
      <c r="LTF69" s="31" t="s">
        <v>157</v>
      </c>
      <c r="LTG69" s="50">
        <v>11968</v>
      </c>
      <c r="LTH69" s="31" t="s">
        <v>154</v>
      </c>
      <c r="LTI69" s="31">
        <v>89</v>
      </c>
      <c r="LTJ69" s="31" t="s">
        <v>158</v>
      </c>
      <c r="LTK69" s="31" t="s">
        <v>153</v>
      </c>
      <c r="LTL69" s="31" t="s">
        <v>97</v>
      </c>
      <c r="LTM69" s="31" t="s">
        <v>99</v>
      </c>
      <c r="LTN69" s="31" t="s">
        <v>157</v>
      </c>
      <c r="LTO69" s="50">
        <v>11968</v>
      </c>
      <c r="LTP69" s="31" t="s">
        <v>154</v>
      </c>
      <c r="LTQ69" s="31">
        <v>89</v>
      </c>
      <c r="LTR69" s="31" t="s">
        <v>158</v>
      </c>
      <c r="LTS69" s="31" t="s">
        <v>153</v>
      </c>
      <c r="LTT69" s="31" t="s">
        <v>97</v>
      </c>
      <c r="LTU69" s="31" t="s">
        <v>99</v>
      </c>
      <c r="LTV69" s="31" t="s">
        <v>157</v>
      </c>
      <c r="LTW69" s="50">
        <v>11968</v>
      </c>
      <c r="LTX69" s="31" t="s">
        <v>154</v>
      </c>
      <c r="LTY69" s="31">
        <v>89</v>
      </c>
      <c r="LTZ69" s="31" t="s">
        <v>158</v>
      </c>
      <c r="LUA69" s="31" t="s">
        <v>153</v>
      </c>
      <c r="LUB69" s="31" t="s">
        <v>97</v>
      </c>
      <c r="LUC69" s="31" t="s">
        <v>99</v>
      </c>
      <c r="LUD69" s="31" t="s">
        <v>157</v>
      </c>
      <c r="LUE69" s="50">
        <v>11968</v>
      </c>
      <c r="LUF69" s="31" t="s">
        <v>154</v>
      </c>
      <c r="LUG69" s="31">
        <v>89</v>
      </c>
      <c r="LUH69" s="31" t="s">
        <v>158</v>
      </c>
      <c r="LUI69" s="31" t="s">
        <v>153</v>
      </c>
      <c r="LUJ69" s="31" t="s">
        <v>97</v>
      </c>
      <c r="LUK69" s="31" t="s">
        <v>99</v>
      </c>
      <c r="LUL69" s="31" t="s">
        <v>157</v>
      </c>
      <c r="LUM69" s="50">
        <v>11968</v>
      </c>
      <c r="LUN69" s="31" t="s">
        <v>154</v>
      </c>
      <c r="LUO69" s="31">
        <v>89</v>
      </c>
      <c r="LUP69" s="31" t="s">
        <v>158</v>
      </c>
      <c r="LUQ69" s="31" t="s">
        <v>153</v>
      </c>
      <c r="LUR69" s="31" t="s">
        <v>97</v>
      </c>
      <c r="LUS69" s="31" t="s">
        <v>99</v>
      </c>
      <c r="LUT69" s="31" t="s">
        <v>157</v>
      </c>
      <c r="LUU69" s="50">
        <v>11968</v>
      </c>
      <c r="LUV69" s="31" t="s">
        <v>154</v>
      </c>
      <c r="LUW69" s="31">
        <v>89</v>
      </c>
      <c r="LUX69" s="31" t="s">
        <v>158</v>
      </c>
      <c r="LUY69" s="31" t="s">
        <v>153</v>
      </c>
      <c r="LUZ69" s="31" t="s">
        <v>97</v>
      </c>
      <c r="LVA69" s="31" t="s">
        <v>99</v>
      </c>
      <c r="LVB69" s="31" t="s">
        <v>157</v>
      </c>
      <c r="LVC69" s="50">
        <v>11968</v>
      </c>
      <c r="LVD69" s="31" t="s">
        <v>154</v>
      </c>
      <c r="LVE69" s="31">
        <v>89</v>
      </c>
      <c r="LVF69" s="31" t="s">
        <v>158</v>
      </c>
      <c r="LVG69" s="31" t="s">
        <v>153</v>
      </c>
      <c r="LVH69" s="31" t="s">
        <v>97</v>
      </c>
      <c r="LVI69" s="31" t="s">
        <v>99</v>
      </c>
      <c r="LVJ69" s="31" t="s">
        <v>157</v>
      </c>
      <c r="LVK69" s="50">
        <v>11968</v>
      </c>
      <c r="LVL69" s="31" t="s">
        <v>154</v>
      </c>
      <c r="LVM69" s="31">
        <v>89</v>
      </c>
      <c r="LVN69" s="31" t="s">
        <v>158</v>
      </c>
      <c r="LVO69" s="31" t="s">
        <v>153</v>
      </c>
      <c r="LVP69" s="31" t="s">
        <v>97</v>
      </c>
      <c r="LVQ69" s="31" t="s">
        <v>99</v>
      </c>
      <c r="LVR69" s="31" t="s">
        <v>157</v>
      </c>
      <c r="LVS69" s="50">
        <v>11968</v>
      </c>
      <c r="LVT69" s="31" t="s">
        <v>154</v>
      </c>
      <c r="LVU69" s="31">
        <v>89</v>
      </c>
      <c r="LVV69" s="31" t="s">
        <v>158</v>
      </c>
      <c r="LVW69" s="31" t="s">
        <v>153</v>
      </c>
      <c r="LVX69" s="31" t="s">
        <v>97</v>
      </c>
      <c r="LVY69" s="31" t="s">
        <v>99</v>
      </c>
      <c r="LVZ69" s="31" t="s">
        <v>157</v>
      </c>
      <c r="LWA69" s="50">
        <v>11968</v>
      </c>
      <c r="LWB69" s="31" t="s">
        <v>154</v>
      </c>
      <c r="LWC69" s="31">
        <v>89</v>
      </c>
      <c r="LWD69" s="31" t="s">
        <v>158</v>
      </c>
      <c r="LWE69" s="31" t="s">
        <v>153</v>
      </c>
      <c r="LWF69" s="31" t="s">
        <v>97</v>
      </c>
      <c r="LWG69" s="31" t="s">
        <v>99</v>
      </c>
      <c r="LWH69" s="31" t="s">
        <v>157</v>
      </c>
      <c r="LWI69" s="50">
        <v>11968</v>
      </c>
      <c r="LWJ69" s="31" t="s">
        <v>154</v>
      </c>
      <c r="LWK69" s="31">
        <v>89</v>
      </c>
      <c r="LWL69" s="31" t="s">
        <v>158</v>
      </c>
      <c r="LWM69" s="31" t="s">
        <v>153</v>
      </c>
      <c r="LWN69" s="31" t="s">
        <v>97</v>
      </c>
      <c r="LWO69" s="31" t="s">
        <v>99</v>
      </c>
      <c r="LWP69" s="31" t="s">
        <v>157</v>
      </c>
      <c r="LWQ69" s="50">
        <v>11968</v>
      </c>
      <c r="LWR69" s="31" t="s">
        <v>154</v>
      </c>
      <c r="LWS69" s="31">
        <v>89</v>
      </c>
      <c r="LWT69" s="31" t="s">
        <v>158</v>
      </c>
      <c r="LWU69" s="31" t="s">
        <v>153</v>
      </c>
      <c r="LWV69" s="31" t="s">
        <v>97</v>
      </c>
      <c r="LWW69" s="31" t="s">
        <v>99</v>
      </c>
      <c r="LWX69" s="31" t="s">
        <v>157</v>
      </c>
      <c r="LWY69" s="50">
        <v>11968</v>
      </c>
      <c r="LWZ69" s="31" t="s">
        <v>154</v>
      </c>
      <c r="LXA69" s="31">
        <v>89</v>
      </c>
      <c r="LXB69" s="31" t="s">
        <v>158</v>
      </c>
      <c r="LXC69" s="31" t="s">
        <v>153</v>
      </c>
      <c r="LXD69" s="31" t="s">
        <v>97</v>
      </c>
      <c r="LXE69" s="31" t="s">
        <v>99</v>
      </c>
      <c r="LXF69" s="31" t="s">
        <v>157</v>
      </c>
      <c r="LXG69" s="50">
        <v>11968</v>
      </c>
      <c r="LXH69" s="31" t="s">
        <v>154</v>
      </c>
      <c r="LXI69" s="31">
        <v>89</v>
      </c>
      <c r="LXJ69" s="31" t="s">
        <v>158</v>
      </c>
      <c r="LXK69" s="31" t="s">
        <v>153</v>
      </c>
      <c r="LXL69" s="31" t="s">
        <v>97</v>
      </c>
      <c r="LXM69" s="31" t="s">
        <v>99</v>
      </c>
      <c r="LXN69" s="31" t="s">
        <v>157</v>
      </c>
      <c r="LXO69" s="50">
        <v>11968</v>
      </c>
      <c r="LXP69" s="31" t="s">
        <v>154</v>
      </c>
      <c r="LXQ69" s="31">
        <v>89</v>
      </c>
      <c r="LXR69" s="31" t="s">
        <v>158</v>
      </c>
      <c r="LXS69" s="31" t="s">
        <v>153</v>
      </c>
      <c r="LXT69" s="31" t="s">
        <v>97</v>
      </c>
      <c r="LXU69" s="31" t="s">
        <v>99</v>
      </c>
      <c r="LXV69" s="31" t="s">
        <v>157</v>
      </c>
      <c r="LXW69" s="50">
        <v>11968</v>
      </c>
      <c r="LXX69" s="31" t="s">
        <v>154</v>
      </c>
      <c r="LXY69" s="31">
        <v>89</v>
      </c>
      <c r="LXZ69" s="31" t="s">
        <v>158</v>
      </c>
      <c r="LYA69" s="31" t="s">
        <v>153</v>
      </c>
      <c r="LYB69" s="31" t="s">
        <v>97</v>
      </c>
      <c r="LYC69" s="31" t="s">
        <v>99</v>
      </c>
      <c r="LYD69" s="31" t="s">
        <v>157</v>
      </c>
      <c r="LYE69" s="50">
        <v>11968</v>
      </c>
      <c r="LYF69" s="31" t="s">
        <v>154</v>
      </c>
      <c r="LYG69" s="31">
        <v>89</v>
      </c>
      <c r="LYH69" s="31" t="s">
        <v>158</v>
      </c>
      <c r="LYI69" s="31" t="s">
        <v>153</v>
      </c>
      <c r="LYJ69" s="31" t="s">
        <v>97</v>
      </c>
      <c r="LYK69" s="31" t="s">
        <v>99</v>
      </c>
      <c r="LYL69" s="31" t="s">
        <v>157</v>
      </c>
      <c r="LYM69" s="50">
        <v>11968</v>
      </c>
      <c r="LYN69" s="31" t="s">
        <v>154</v>
      </c>
      <c r="LYO69" s="31">
        <v>89</v>
      </c>
      <c r="LYP69" s="31" t="s">
        <v>158</v>
      </c>
      <c r="LYQ69" s="31" t="s">
        <v>153</v>
      </c>
      <c r="LYR69" s="31" t="s">
        <v>97</v>
      </c>
      <c r="LYS69" s="31" t="s">
        <v>99</v>
      </c>
      <c r="LYT69" s="31" t="s">
        <v>157</v>
      </c>
      <c r="LYU69" s="50">
        <v>11968</v>
      </c>
      <c r="LYV69" s="31" t="s">
        <v>154</v>
      </c>
      <c r="LYW69" s="31">
        <v>89</v>
      </c>
      <c r="LYX69" s="31" t="s">
        <v>158</v>
      </c>
      <c r="LYY69" s="31" t="s">
        <v>153</v>
      </c>
      <c r="LYZ69" s="31" t="s">
        <v>97</v>
      </c>
      <c r="LZA69" s="31" t="s">
        <v>99</v>
      </c>
      <c r="LZB69" s="31" t="s">
        <v>157</v>
      </c>
      <c r="LZC69" s="50">
        <v>11968</v>
      </c>
      <c r="LZD69" s="31" t="s">
        <v>154</v>
      </c>
      <c r="LZE69" s="31">
        <v>89</v>
      </c>
      <c r="LZF69" s="31" t="s">
        <v>158</v>
      </c>
      <c r="LZG69" s="31" t="s">
        <v>153</v>
      </c>
      <c r="LZH69" s="31" t="s">
        <v>97</v>
      </c>
      <c r="LZI69" s="31" t="s">
        <v>99</v>
      </c>
      <c r="LZJ69" s="31" t="s">
        <v>157</v>
      </c>
      <c r="LZK69" s="50">
        <v>11968</v>
      </c>
      <c r="LZL69" s="31" t="s">
        <v>154</v>
      </c>
      <c r="LZM69" s="31">
        <v>89</v>
      </c>
      <c r="LZN69" s="31" t="s">
        <v>158</v>
      </c>
      <c r="LZO69" s="31" t="s">
        <v>153</v>
      </c>
      <c r="LZP69" s="31" t="s">
        <v>97</v>
      </c>
      <c r="LZQ69" s="31" t="s">
        <v>99</v>
      </c>
      <c r="LZR69" s="31" t="s">
        <v>157</v>
      </c>
      <c r="LZS69" s="50">
        <v>11968</v>
      </c>
      <c r="LZT69" s="31" t="s">
        <v>154</v>
      </c>
      <c r="LZU69" s="31">
        <v>89</v>
      </c>
      <c r="LZV69" s="31" t="s">
        <v>158</v>
      </c>
      <c r="LZW69" s="31" t="s">
        <v>153</v>
      </c>
      <c r="LZX69" s="31" t="s">
        <v>97</v>
      </c>
      <c r="LZY69" s="31" t="s">
        <v>99</v>
      </c>
      <c r="LZZ69" s="31" t="s">
        <v>157</v>
      </c>
      <c r="MAA69" s="50">
        <v>11968</v>
      </c>
      <c r="MAB69" s="31" t="s">
        <v>154</v>
      </c>
      <c r="MAC69" s="31">
        <v>89</v>
      </c>
      <c r="MAD69" s="31" t="s">
        <v>158</v>
      </c>
      <c r="MAE69" s="31" t="s">
        <v>153</v>
      </c>
      <c r="MAF69" s="31" t="s">
        <v>97</v>
      </c>
      <c r="MAG69" s="31" t="s">
        <v>99</v>
      </c>
      <c r="MAH69" s="31" t="s">
        <v>157</v>
      </c>
      <c r="MAI69" s="50">
        <v>11968</v>
      </c>
      <c r="MAJ69" s="31" t="s">
        <v>154</v>
      </c>
      <c r="MAK69" s="31">
        <v>89</v>
      </c>
      <c r="MAL69" s="31" t="s">
        <v>158</v>
      </c>
      <c r="MAM69" s="31" t="s">
        <v>153</v>
      </c>
      <c r="MAN69" s="31" t="s">
        <v>97</v>
      </c>
      <c r="MAO69" s="31" t="s">
        <v>99</v>
      </c>
      <c r="MAP69" s="31" t="s">
        <v>157</v>
      </c>
      <c r="MAQ69" s="50">
        <v>11968</v>
      </c>
      <c r="MAR69" s="31" t="s">
        <v>154</v>
      </c>
      <c r="MAS69" s="31">
        <v>89</v>
      </c>
      <c r="MAT69" s="31" t="s">
        <v>158</v>
      </c>
      <c r="MAU69" s="31" t="s">
        <v>153</v>
      </c>
      <c r="MAV69" s="31" t="s">
        <v>97</v>
      </c>
      <c r="MAW69" s="31" t="s">
        <v>99</v>
      </c>
      <c r="MAX69" s="31" t="s">
        <v>157</v>
      </c>
      <c r="MAY69" s="50">
        <v>11968</v>
      </c>
      <c r="MAZ69" s="31" t="s">
        <v>154</v>
      </c>
      <c r="MBA69" s="31">
        <v>89</v>
      </c>
      <c r="MBB69" s="31" t="s">
        <v>158</v>
      </c>
      <c r="MBC69" s="31" t="s">
        <v>153</v>
      </c>
      <c r="MBD69" s="31" t="s">
        <v>97</v>
      </c>
      <c r="MBE69" s="31" t="s">
        <v>99</v>
      </c>
      <c r="MBF69" s="31" t="s">
        <v>157</v>
      </c>
      <c r="MBG69" s="50">
        <v>11968</v>
      </c>
      <c r="MBH69" s="31" t="s">
        <v>154</v>
      </c>
      <c r="MBI69" s="31">
        <v>89</v>
      </c>
      <c r="MBJ69" s="31" t="s">
        <v>158</v>
      </c>
      <c r="MBK69" s="31" t="s">
        <v>153</v>
      </c>
      <c r="MBL69" s="31" t="s">
        <v>97</v>
      </c>
      <c r="MBM69" s="31" t="s">
        <v>99</v>
      </c>
      <c r="MBN69" s="31" t="s">
        <v>157</v>
      </c>
      <c r="MBO69" s="50">
        <v>11968</v>
      </c>
      <c r="MBP69" s="31" t="s">
        <v>154</v>
      </c>
      <c r="MBQ69" s="31">
        <v>89</v>
      </c>
      <c r="MBR69" s="31" t="s">
        <v>158</v>
      </c>
      <c r="MBS69" s="31" t="s">
        <v>153</v>
      </c>
      <c r="MBT69" s="31" t="s">
        <v>97</v>
      </c>
      <c r="MBU69" s="31" t="s">
        <v>99</v>
      </c>
      <c r="MBV69" s="31" t="s">
        <v>157</v>
      </c>
      <c r="MBW69" s="50">
        <v>11968</v>
      </c>
      <c r="MBX69" s="31" t="s">
        <v>154</v>
      </c>
      <c r="MBY69" s="31">
        <v>89</v>
      </c>
      <c r="MBZ69" s="31" t="s">
        <v>158</v>
      </c>
      <c r="MCA69" s="31" t="s">
        <v>153</v>
      </c>
      <c r="MCB69" s="31" t="s">
        <v>97</v>
      </c>
      <c r="MCC69" s="31" t="s">
        <v>99</v>
      </c>
      <c r="MCD69" s="31" t="s">
        <v>157</v>
      </c>
      <c r="MCE69" s="50">
        <v>11968</v>
      </c>
      <c r="MCF69" s="31" t="s">
        <v>154</v>
      </c>
      <c r="MCG69" s="31">
        <v>89</v>
      </c>
      <c r="MCH69" s="31" t="s">
        <v>158</v>
      </c>
      <c r="MCI69" s="31" t="s">
        <v>153</v>
      </c>
      <c r="MCJ69" s="31" t="s">
        <v>97</v>
      </c>
      <c r="MCK69" s="31" t="s">
        <v>99</v>
      </c>
      <c r="MCL69" s="31" t="s">
        <v>157</v>
      </c>
      <c r="MCM69" s="50">
        <v>11968</v>
      </c>
      <c r="MCN69" s="31" t="s">
        <v>154</v>
      </c>
      <c r="MCO69" s="31">
        <v>89</v>
      </c>
      <c r="MCP69" s="31" t="s">
        <v>158</v>
      </c>
      <c r="MCQ69" s="31" t="s">
        <v>153</v>
      </c>
      <c r="MCR69" s="31" t="s">
        <v>97</v>
      </c>
      <c r="MCS69" s="31" t="s">
        <v>99</v>
      </c>
      <c r="MCT69" s="31" t="s">
        <v>157</v>
      </c>
      <c r="MCU69" s="50">
        <v>11968</v>
      </c>
      <c r="MCV69" s="31" t="s">
        <v>154</v>
      </c>
      <c r="MCW69" s="31">
        <v>89</v>
      </c>
      <c r="MCX69" s="31" t="s">
        <v>158</v>
      </c>
      <c r="MCY69" s="31" t="s">
        <v>153</v>
      </c>
      <c r="MCZ69" s="31" t="s">
        <v>97</v>
      </c>
      <c r="MDA69" s="31" t="s">
        <v>99</v>
      </c>
      <c r="MDB69" s="31" t="s">
        <v>157</v>
      </c>
      <c r="MDC69" s="50">
        <v>11968</v>
      </c>
      <c r="MDD69" s="31" t="s">
        <v>154</v>
      </c>
      <c r="MDE69" s="31">
        <v>89</v>
      </c>
      <c r="MDF69" s="31" t="s">
        <v>158</v>
      </c>
      <c r="MDG69" s="31" t="s">
        <v>153</v>
      </c>
      <c r="MDH69" s="31" t="s">
        <v>97</v>
      </c>
      <c r="MDI69" s="31" t="s">
        <v>99</v>
      </c>
      <c r="MDJ69" s="31" t="s">
        <v>157</v>
      </c>
      <c r="MDK69" s="50">
        <v>11968</v>
      </c>
      <c r="MDL69" s="31" t="s">
        <v>154</v>
      </c>
      <c r="MDM69" s="31">
        <v>89</v>
      </c>
      <c r="MDN69" s="31" t="s">
        <v>158</v>
      </c>
      <c r="MDO69" s="31" t="s">
        <v>153</v>
      </c>
      <c r="MDP69" s="31" t="s">
        <v>97</v>
      </c>
      <c r="MDQ69" s="31" t="s">
        <v>99</v>
      </c>
      <c r="MDR69" s="31" t="s">
        <v>157</v>
      </c>
      <c r="MDS69" s="50">
        <v>11968</v>
      </c>
      <c r="MDT69" s="31" t="s">
        <v>154</v>
      </c>
      <c r="MDU69" s="31">
        <v>89</v>
      </c>
      <c r="MDV69" s="31" t="s">
        <v>158</v>
      </c>
      <c r="MDW69" s="31" t="s">
        <v>153</v>
      </c>
      <c r="MDX69" s="31" t="s">
        <v>97</v>
      </c>
      <c r="MDY69" s="31" t="s">
        <v>99</v>
      </c>
      <c r="MDZ69" s="31" t="s">
        <v>157</v>
      </c>
      <c r="MEA69" s="50">
        <v>11968</v>
      </c>
      <c r="MEB69" s="31" t="s">
        <v>154</v>
      </c>
      <c r="MEC69" s="31">
        <v>89</v>
      </c>
      <c r="MED69" s="31" t="s">
        <v>158</v>
      </c>
      <c r="MEE69" s="31" t="s">
        <v>153</v>
      </c>
      <c r="MEF69" s="31" t="s">
        <v>97</v>
      </c>
      <c r="MEG69" s="31" t="s">
        <v>99</v>
      </c>
      <c r="MEH69" s="31" t="s">
        <v>157</v>
      </c>
      <c r="MEI69" s="50">
        <v>11968</v>
      </c>
      <c r="MEJ69" s="31" t="s">
        <v>154</v>
      </c>
      <c r="MEK69" s="31">
        <v>89</v>
      </c>
      <c r="MEL69" s="31" t="s">
        <v>158</v>
      </c>
      <c r="MEM69" s="31" t="s">
        <v>153</v>
      </c>
      <c r="MEN69" s="31" t="s">
        <v>97</v>
      </c>
      <c r="MEO69" s="31" t="s">
        <v>99</v>
      </c>
      <c r="MEP69" s="31" t="s">
        <v>157</v>
      </c>
      <c r="MEQ69" s="50">
        <v>11968</v>
      </c>
      <c r="MER69" s="31" t="s">
        <v>154</v>
      </c>
      <c r="MES69" s="31">
        <v>89</v>
      </c>
      <c r="MET69" s="31" t="s">
        <v>158</v>
      </c>
      <c r="MEU69" s="31" t="s">
        <v>153</v>
      </c>
      <c r="MEV69" s="31" t="s">
        <v>97</v>
      </c>
      <c r="MEW69" s="31" t="s">
        <v>99</v>
      </c>
      <c r="MEX69" s="31" t="s">
        <v>157</v>
      </c>
      <c r="MEY69" s="50">
        <v>11968</v>
      </c>
      <c r="MEZ69" s="31" t="s">
        <v>154</v>
      </c>
      <c r="MFA69" s="31">
        <v>89</v>
      </c>
      <c r="MFB69" s="31" t="s">
        <v>158</v>
      </c>
      <c r="MFC69" s="31" t="s">
        <v>153</v>
      </c>
      <c r="MFD69" s="31" t="s">
        <v>97</v>
      </c>
      <c r="MFE69" s="31" t="s">
        <v>99</v>
      </c>
      <c r="MFF69" s="31" t="s">
        <v>157</v>
      </c>
      <c r="MFG69" s="50">
        <v>11968</v>
      </c>
      <c r="MFH69" s="31" t="s">
        <v>154</v>
      </c>
      <c r="MFI69" s="31">
        <v>89</v>
      </c>
      <c r="MFJ69" s="31" t="s">
        <v>158</v>
      </c>
      <c r="MFK69" s="31" t="s">
        <v>153</v>
      </c>
      <c r="MFL69" s="31" t="s">
        <v>97</v>
      </c>
      <c r="MFM69" s="31" t="s">
        <v>99</v>
      </c>
      <c r="MFN69" s="31" t="s">
        <v>157</v>
      </c>
      <c r="MFO69" s="50">
        <v>11968</v>
      </c>
      <c r="MFP69" s="31" t="s">
        <v>154</v>
      </c>
      <c r="MFQ69" s="31">
        <v>89</v>
      </c>
      <c r="MFR69" s="31" t="s">
        <v>158</v>
      </c>
      <c r="MFS69" s="31" t="s">
        <v>153</v>
      </c>
      <c r="MFT69" s="31" t="s">
        <v>97</v>
      </c>
      <c r="MFU69" s="31" t="s">
        <v>99</v>
      </c>
      <c r="MFV69" s="31" t="s">
        <v>157</v>
      </c>
      <c r="MFW69" s="50">
        <v>11968</v>
      </c>
      <c r="MFX69" s="31" t="s">
        <v>154</v>
      </c>
      <c r="MFY69" s="31">
        <v>89</v>
      </c>
      <c r="MFZ69" s="31" t="s">
        <v>158</v>
      </c>
      <c r="MGA69" s="31" t="s">
        <v>153</v>
      </c>
      <c r="MGB69" s="31" t="s">
        <v>97</v>
      </c>
      <c r="MGC69" s="31" t="s">
        <v>99</v>
      </c>
      <c r="MGD69" s="31" t="s">
        <v>157</v>
      </c>
      <c r="MGE69" s="50">
        <v>11968</v>
      </c>
      <c r="MGF69" s="31" t="s">
        <v>154</v>
      </c>
      <c r="MGG69" s="31">
        <v>89</v>
      </c>
      <c r="MGH69" s="31" t="s">
        <v>158</v>
      </c>
      <c r="MGI69" s="31" t="s">
        <v>153</v>
      </c>
      <c r="MGJ69" s="31" t="s">
        <v>97</v>
      </c>
      <c r="MGK69" s="31" t="s">
        <v>99</v>
      </c>
      <c r="MGL69" s="31" t="s">
        <v>157</v>
      </c>
      <c r="MGM69" s="50">
        <v>11968</v>
      </c>
      <c r="MGN69" s="31" t="s">
        <v>154</v>
      </c>
      <c r="MGO69" s="31">
        <v>89</v>
      </c>
      <c r="MGP69" s="31" t="s">
        <v>158</v>
      </c>
      <c r="MGQ69" s="31" t="s">
        <v>153</v>
      </c>
      <c r="MGR69" s="31" t="s">
        <v>97</v>
      </c>
      <c r="MGS69" s="31" t="s">
        <v>99</v>
      </c>
      <c r="MGT69" s="31" t="s">
        <v>157</v>
      </c>
      <c r="MGU69" s="50">
        <v>11968</v>
      </c>
      <c r="MGV69" s="31" t="s">
        <v>154</v>
      </c>
      <c r="MGW69" s="31">
        <v>89</v>
      </c>
      <c r="MGX69" s="31" t="s">
        <v>158</v>
      </c>
      <c r="MGY69" s="31" t="s">
        <v>153</v>
      </c>
      <c r="MGZ69" s="31" t="s">
        <v>97</v>
      </c>
      <c r="MHA69" s="31" t="s">
        <v>99</v>
      </c>
      <c r="MHB69" s="31" t="s">
        <v>157</v>
      </c>
      <c r="MHC69" s="50">
        <v>11968</v>
      </c>
      <c r="MHD69" s="31" t="s">
        <v>154</v>
      </c>
      <c r="MHE69" s="31">
        <v>89</v>
      </c>
      <c r="MHF69" s="31" t="s">
        <v>158</v>
      </c>
      <c r="MHG69" s="31" t="s">
        <v>153</v>
      </c>
      <c r="MHH69" s="31" t="s">
        <v>97</v>
      </c>
      <c r="MHI69" s="31" t="s">
        <v>99</v>
      </c>
      <c r="MHJ69" s="31" t="s">
        <v>157</v>
      </c>
      <c r="MHK69" s="50">
        <v>11968</v>
      </c>
      <c r="MHL69" s="31" t="s">
        <v>154</v>
      </c>
      <c r="MHM69" s="31">
        <v>89</v>
      </c>
      <c r="MHN69" s="31" t="s">
        <v>158</v>
      </c>
      <c r="MHO69" s="31" t="s">
        <v>153</v>
      </c>
      <c r="MHP69" s="31" t="s">
        <v>97</v>
      </c>
      <c r="MHQ69" s="31" t="s">
        <v>99</v>
      </c>
      <c r="MHR69" s="31" t="s">
        <v>157</v>
      </c>
      <c r="MHS69" s="50">
        <v>11968</v>
      </c>
      <c r="MHT69" s="31" t="s">
        <v>154</v>
      </c>
      <c r="MHU69" s="31">
        <v>89</v>
      </c>
      <c r="MHV69" s="31" t="s">
        <v>158</v>
      </c>
      <c r="MHW69" s="31" t="s">
        <v>153</v>
      </c>
      <c r="MHX69" s="31" t="s">
        <v>97</v>
      </c>
      <c r="MHY69" s="31" t="s">
        <v>99</v>
      </c>
      <c r="MHZ69" s="31" t="s">
        <v>157</v>
      </c>
      <c r="MIA69" s="50">
        <v>11968</v>
      </c>
      <c r="MIB69" s="31" t="s">
        <v>154</v>
      </c>
      <c r="MIC69" s="31">
        <v>89</v>
      </c>
      <c r="MID69" s="31" t="s">
        <v>158</v>
      </c>
      <c r="MIE69" s="31" t="s">
        <v>153</v>
      </c>
      <c r="MIF69" s="31" t="s">
        <v>97</v>
      </c>
      <c r="MIG69" s="31" t="s">
        <v>99</v>
      </c>
      <c r="MIH69" s="31" t="s">
        <v>157</v>
      </c>
      <c r="MII69" s="50">
        <v>11968</v>
      </c>
      <c r="MIJ69" s="31" t="s">
        <v>154</v>
      </c>
      <c r="MIK69" s="31">
        <v>89</v>
      </c>
      <c r="MIL69" s="31" t="s">
        <v>158</v>
      </c>
      <c r="MIM69" s="31" t="s">
        <v>153</v>
      </c>
      <c r="MIN69" s="31" t="s">
        <v>97</v>
      </c>
      <c r="MIO69" s="31" t="s">
        <v>99</v>
      </c>
      <c r="MIP69" s="31" t="s">
        <v>157</v>
      </c>
      <c r="MIQ69" s="50">
        <v>11968</v>
      </c>
      <c r="MIR69" s="31" t="s">
        <v>154</v>
      </c>
      <c r="MIS69" s="31">
        <v>89</v>
      </c>
      <c r="MIT69" s="31" t="s">
        <v>158</v>
      </c>
      <c r="MIU69" s="31" t="s">
        <v>153</v>
      </c>
      <c r="MIV69" s="31" t="s">
        <v>97</v>
      </c>
      <c r="MIW69" s="31" t="s">
        <v>99</v>
      </c>
      <c r="MIX69" s="31" t="s">
        <v>157</v>
      </c>
      <c r="MIY69" s="50">
        <v>11968</v>
      </c>
      <c r="MIZ69" s="31" t="s">
        <v>154</v>
      </c>
      <c r="MJA69" s="31">
        <v>89</v>
      </c>
      <c r="MJB69" s="31" t="s">
        <v>158</v>
      </c>
      <c r="MJC69" s="31" t="s">
        <v>153</v>
      </c>
      <c r="MJD69" s="31" t="s">
        <v>97</v>
      </c>
      <c r="MJE69" s="31" t="s">
        <v>99</v>
      </c>
      <c r="MJF69" s="31" t="s">
        <v>157</v>
      </c>
      <c r="MJG69" s="50">
        <v>11968</v>
      </c>
      <c r="MJH69" s="31" t="s">
        <v>154</v>
      </c>
      <c r="MJI69" s="31">
        <v>89</v>
      </c>
      <c r="MJJ69" s="31" t="s">
        <v>158</v>
      </c>
      <c r="MJK69" s="31" t="s">
        <v>153</v>
      </c>
      <c r="MJL69" s="31" t="s">
        <v>97</v>
      </c>
      <c r="MJM69" s="31" t="s">
        <v>99</v>
      </c>
      <c r="MJN69" s="31" t="s">
        <v>157</v>
      </c>
      <c r="MJO69" s="50">
        <v>11968</v>
      </c>
      <c r="MJP69" s="31" t="s">
        <v>154</v>
      </c>
      <c r="MJQ69" s="31">
        <v>89</v>
      </c>
      <c r="MJR69" s="31" t="s">
        <v>158</v>
      </c>
      <c r="MJS69" s="31" t="s">
        <v>153</v>
      </c>
      <c r="MJT69" s="31" t="s">
        <v>97</v>
      </c>
      <c r="MJU69" s="31" t="s">
        <v>99</v>
      </c>
      <c r="MJV69" s="31" t="s">
        <v>157</v>
      </c>
      <c r="MJW69" s="50">
        <v>11968</v>
      </c>
      <c r="MJX69" s="31" t="s">
        <v>154</v>
      </c>
      <c r="MJY69" s="31">
        <v>89</v>
      </c>
      <c r="MJZ69" s="31" t="s">
        <v>158</v>
      </c>
      <c r="MKA69" s="31" t="s">
        <v>153</v>
      </c>
      <c r="MKB69" s="31" t="s">
        <v>97</v>
      </c>
      <c r="MKC69" s="31" t="s">
        <v>99</v>
      </c>
      <c r="MKD69" s="31" t="s">
        <v>157</v>
      </c>
      <c r="MKE69" s="50">
        <v>11968</v>
      </c>
      <c r="MKF69" s="31" t="s">
        <v>154</v>
      </c>
      <c r="MKG69" s="31">
        <v>89</v>
      </c>
      <c r="MKH69" s="31" t="s">
        <v>158</v>
      </c>
      <c r="MKI69" s="31" t="s">
        <v>153</v>
      </c>
      <c r="MKJ69" s="31" t="s">
        <v>97</v>
      </c>
      <c r="MKK69" s="31" t="s">
        <v>99</v>
      </c>
      <c r="MKL69" s="31" t="s">
        <v>157</v>
      </c>
      <c r="MKM69" s="50">
        <v>11968</v>
      </c>
      <c r="MKN69" s="31" t="s">
        <v>154</v>
      </c>
      <c r="MKO69" s="31">
        <v>89</v>
      </c>
      <c r="MKP69" s="31" t="s">
        <v>158</v>
      </c>
      <c r="MKQ69" s="31" t="s">
        <v>153</v>
      </c>
      <c r="MKR69" s="31" t="s">
        <v>97</v>
      </c>
      <c r="MKS69" s="31" t="s">
        <v>99</v>
      </c>
      <c r="MKT69" s="31" t="s">
        <v>157</v>
      </c>
      <c r="MKU69" s="50">
        <v>11968</v>
      </c>
      <c r="MKV69" s="31" t="s">
        <v>154</v>
      </c>
      <c r="MKW69" s="31">
        <v>89</v>
      </c>
      <c r="MKX69" s="31" t="s">
        <v>158</v>
      </c>
      <c r="MKY69" s="31" t="s">
        <v>153</v>
      </c>
      <c r="MKZ69" s="31" t="s">
        <v>97</v>
      </c>
      <c r="MLA69" s="31" t="s">
        <v>99</v>
      </c>
      <c r="MLB69" s="31" t="s">
        <v>157</v>
      </c>
      <c r="MLC69" s="50">
        <v>11968</v>
      </c>
      <c r="MLD69" s="31" t="s">
        <v>154</v>
      </c>
      <c r="MLE69" s="31">
        <v>89</v>
      </c>
      <c r="MLF69" s="31" t="s">
        <v>158</v>
      </c>
      <c r="MLG69" s="31" t="s">
        <v>153</v>
      </c>
      <c r="MLH69" s="31" t="s">
        <v>97</v>
      </c>
      <c r="MLI69" s="31" t="s">
        <v>99</v>
      </c>
      <c r="MLJ69" s="31" t="s">
        <v>157</v>
      </c>
      <c r="MLK69" s="50">
        <v>11968</v>
      </c>
      <c r="MLL69" s="31" t="s">
        <v>154</v>
      </c>
      <c r="MLM69" s="31">
        <v>89</v>
      </c>
      <c r="MLN69" s="31" t="s">
        <v>158</v>
      </c>
      <c r="MLO69" s="31" t="s">
        <v>153</v>
      </c>
      <c r="MLP69" s="31" t="s">
        <v>97</v>
      </c>
      <c r="MLQ69" s="31" t="s">
        <v>99</v>
      </c>
      <c r="MLR69" s="31" t="s">
        <v>157</v>
      </c>
      <c r="MLS69" s="50">
        <v>11968</v>
      </c>
      <c r="MLT69" s="31" t="s">
        <v>154</v>
      </c>
      <c r="MLU69" s="31">
        <v>89</v>
      </c>
      <c r="MLV69" s="31" t="s">
        <v>158</v>
      </c>
      <c r="MLW69" s="31" t="s">
        <v>153</v>
      </c>
      <c r="MLX69" s="31" t="s">
        <v>97</v>
      </c>
      <c r="MLY69" s="31" t="s">
        <v>99</v>
      </c>
      <c r="MLZ69" s="31" t="s">
        <v>157</v>
      </c>
      <c r="MMA69" s="50">
        <v>11968</v>
      </c>
      <c r="MMB69" s="31" t="s">
        <v>154</v>
      </c>
      <c r="MMC69" s="31">
        <v>89</v>
      </c>
      <c r="MMD69" s="31" t="s">
        <v>158</v>
      </c>
      <c r="MME69" s="31" t="s">
        <v>153</v>
      </c>
      <c r="MMF69" s="31" t="s">
        <v>97</v>
      </c>
      <c r="MMG69" s="31" t="s">
        <v>99</v>
      </c>
      <c r="MMH69" s="31" t="s">
        <v>157</v>
      </c>
      <c r="MMI69" s="50">
        <v>11968</v>
      </c>
      <c r="MMJ69" s="31" t="s">
        <v>154</v>
      </c>
      <c r="MMK69" s="31">
        <v>89</v>
      </c>
      <c r="MML69" s="31" t="s">
        <v>158</v>
      </c>
      <c r="MMM69" s="31" t="s">
        <v>153</v>
      </c>
      <c r="MMN69" s="31" t="s">
        <v>97</v>
      </c>
      <c r="MMO69" s="31" t="s">
        <v>99</v>
      </c>
      <c r="MMP69" s="31" t="s">
        <v>157</v>
      </c>
      <c r="MMQ69" s="50">
        <v>11968</v>
      </c>
      <c r="MMR69" s="31" t="s">
        <v>154</v>
      </c>
      <c r="MMS69" s="31">
        <v>89</v>
      </c>
      <c r="MMT69" s="31" t="s">
        <v>158</v>
      </c>
      <c r="MMU69" s="31" t="s">
        <v>153</v>
      </c>
      <c r="MMV69" s="31" t="s">
        <v>97</v>
      </c>
      <c r="MMW69" s="31" t="s">
        <v>99</v>
      </c>
      <c r="MMX69" s="31" t="s">
        <v>157</v>
      </c>
      <c r="MMY69" s="50">
        <v>11968</v>
      </c>
      <c r="MMZ69" s="31" t="s">
        <v>154</v>
      </c>
      <c r="MNA69" s="31">
        <v>89</v>
      </c>
      <c r="MNB69" s="31" t="s">
        <v>158</v>
      </c>
      <c r="MNC69" s="31" t="s">
        <v>153</v>
      </c>
      <c r="MND69" s="31" t="s">
        <v>97</v>
      </c>
      <c r="MNE69" s="31" t="s">
        <v>99</v>
      </c>
      <c r="MNF69" s="31" t="s">
        <v>157</v>
      </c>
      <c r="MNG69" s="50">
        <v>11968</v>
      </c>
      <c r="MNH69" s="31" t="s">
        <v>154</v>
      </c>
      <c r="MNI69" s="31">
        <v>89</v>
      </c>
      <c r="MNJ69" s="31" t="s">
        <v>158</v>
      </c>
      <c r="MNK69" s="31" t="s">
        <v>153</v>
      </c>
      <c r="MNL69" s="31" t="s">
        <v>97</v>
      </c>
      <c r="MNM69" s="31" t="s">
        <v>99</v>
      </c>
      <c r="MNN69" s="31" t="s">
        <v>157</v>
      </c>
      <c r="MNO69" s="50">
        <v>11968</v>
      </c>
      <c r="MNP69" s="31" t="s">
        <v>154</v>
      </c>
      <c r="MNQ69" s="31">
        <v>89</v>
      </c>
      <c r="MNR69" s="31" t="s">
        <v>158</v>
      </c>
      <c r="MNS69" s="31" t="s">
        <v>153</v>
      </c>
      <c r="MNT69" s="31" t="s">
        <v>97</v>
      </c>
      <c r="MNU69" s="31" t="s">
        <v>99</v>
      </c>
      <c r="MNV69" s="31" t="s">
        <v>157</v>
      </c>
      <c r="MNW69" s="50">
        <v>11968</v>
      </c>
      <c r="MNX69" s="31" t="s">
        <v>154</v>
      </c>
      <c r="MNY69" s="31">
        <v>89</v>
      </c>
      <c r="MNZ69" s="31" t="s">
        <v>158</v>
      </c>
      <c r="MOA69" s="31" t="s">
        <v>153</v>
      </c>
      <c r="MOB69" s="31" t="s">
        <v>97</v>
      </c>
      <c r="MOC69" s="31" t="s">
        <v>99</v>
      </c>
      <c r="MOD69" s="31" t="s">
        <v>157</v>
      </c>
      <c r="MOE69" s="50">
        <v>11968</v>
      </c>
      <c r="MOF69" s="31" t="s">
        <v>154</v>
      </c>
      <c r="MOG69" s="31">
        <v>89</v>
      </c>
      <c r="MOH69" s="31" t="s">
        <v>158</v>
      </c>
      <c r="MOI69" s="31" t="s">
        <v>153</v>
      </c>
      <c r="MOJ69" s="31" t="s">
        <v>97</v>
      </c>
      <c r="MOK69" s="31" t="s">
        <v>99</v>
      </c>
      <c r="MOL69" s="31" t="s">
        <v>157</v>
      </c>
      <c r="MOM69" s="50">
        <v>11968</v>
      </c>
      <c r="MON69" s="31" t="s">
        <v>154</v>
      </c>
      <c r="MOO69" s="31">
        <v>89</v>
      </c>
      <c r="MOP69" s="31" t="s">
        <v>158</v>
      </c>
      <c r="MOQ69" s="31" t="s">
        <v>153</v>
      </c>
      <c r="MOR69" s="31" t="s">
        <v>97</v>
      </c>
      <c r="MOS69" s="31" t="s">
        <v>99</v>
      </c>
      <c r="MOT69" s="31" t="s">
        <v>157</v>
      </c>
      <c r="MOU69" s="50">
        <v>11968</v>
      </c>
      <c r="MOV69" s="31" t="s">
        <v>154</v>
      </c>
      <c r="MOW69" s="31">
        <v>89</v>
      </c>
      <c r="MOX69" s="31" t="s">
        <v>158</v>
      </c>
      <c r="MOY69" s="31" t="s">
        <v>153</v>
      </c>
      <c r="MOZ69" s="31" t="s">
        <v>97</v>
      </c>
      <c r="MPA69" s="31" t="s">
        <v>99</v>
      </c>
      <c r="MPB69" s="31" t="s">
        <v>157</v>
      </c>
      <c r="MPC69" s="50">
        <v>11968</v>
      </c>
      <c r="MPD69" s="31" t="s">
        <v>154</v>
      </c>
      <c r="MPE69" s="31">
        <v>89</v>
      </c>
      <c r="MPF69" s="31" t="s">
        <v>158</v>
      </c>
      <c r="MPG69" s="31" t="s">
        <v>153</v>
      </c>
      <c r="MPH69" s="31" t="s">
        <v>97</v>
      </c>
      <c r="MPI69" s="31" t="s">
        <v>99</v>
      </c>
      <c r="MPJ69" s="31" t="s">
        <v>157</v>
      </c>
      <c r="MPK69" s="50">
        <v>11968</v>
      </c>
      <c r="MPL69" s="31" t="s">
        <v>154</v>
      </c>
      <c r="MPM69" s="31">
        <v>89</v>
      </c>
      <c r="MPN69" s="31" t="s">
        <v>158</v>
      </c>
      <c r="MPO69" s="31" t="s">
        <v>153</v>
      </c>
      <c r="MPP69" s="31" t="s">
        <v>97</v>
      </c>
      <c r="MPQ69" s="31" t="s">
        <v>99</v>
      </c>
      <c r="MPR69" s="31" t="s">
        <v>157</v>
      </c>
      <c r="MPS69" s="50">
        <v>11968</v>
      </c>
      <c r="MPT69" s="31" t="s">
        <v>154</v>
      </c>
      <c r="MPU69" s="31">
        <v>89</v>
      </c>
      <c r="MPV69" s="31" t="s">
        <v>158</v>
      </c>
      <c r="MPW69" s="31" t="s">
        <v>153</v>
      </c>
      <c r="MPX69" s="31" t="s">
        <v>97</v>
      </c>
      <c r="MPY69" s="31" t="s">
        <v>99</v>
      </c>
      <c r="MPZ69" s="31" t="s">
        <v>157</v>
      </c>
      <c r="MQA69" s="50">
        <v>11968</v>
      </c>
      <c r="MQB69" s="31" t="s">
        <v>154</v>
      </c>
      <c r="MQC69" s="31">
        <v>89</v>
      </c>
      <c r="MQD69" s="31" t="s">
        <v>158</v>
      </c>
      <c r="MQE69" s="31" t="s">
        <v>153</v>
      </c>
      <c r="MQF69" s="31" t="s">
        <v>97</v>
      </c>
      <c r="MQG69" s="31" t="s">
        <v>99</v>
      </c>
      <c r="MQH69" s="31" t="s">
        <v>157</v>
      </c>
      <c r="MQI69" s="50">
        <v>11968</v>
      </c>
      <c r="MQJ69" s="31" t="s">
        <v>154</v>
      </c>
      <c r="MQK69" s="31">
        <v>89</v>
      </c>
      <c r="MQL69" s="31" t="s">
        <v>158</v>
      </c>
      <c r="MQM69" s="31" t="s">
        <v>153</v>
      </c>
      <c r="MQN69" s="31" t="s">
        <v>97</v>
      </c>
      <c r="MQO69" s="31" t="s">
        <v>99</v>
      </c>
      <c r="MQP69" s="31" t="s">
        <v>157</v>
      </c>
      <c r="MQQ69" s="50">
        <v>11968</v>
      </c>
      <c r="MQR69" s="31" t="s">
        <v>154</v>
      </c>
      <c r="MQS69" s="31">
        <v>89</v>
      </c>
      <c r="MQT69" s="31" t="s">
        <v>158</v>
      </c>
      <c r="MQU69" s="31" t="s">
        <v>153</v>
      </c>
      <c r="MQV69" s="31" t="s">
        <v>97</v>
      </c>
      <c r="MQW69" s="31" t="s">
        <v>99</v>
      </c>
      <c r="MQX69" s="31" t="s">
        <v>157</v>
      </c>
      <c r="MQY69" s="50">
        <v>11968</v>
      </c>
      <c r="MQZ69" s="31" t="s">
        <v>154</v>
      </c>
      <c r="MRA69" s="31">
        <v>89</v>
      </c>
      <c r="MRB69" s="31" t="s">
        <v>158</v>
      </c>
      <c r="MRC69" s="31" t="s">
        <v>153</v>
      </c>
      <c r="MRD69" s="31" t="s">
        <v>97</v>
      </c>
      <c r="MRE69" s="31" t="s">
        <v>99</v>
      </c>
      <c r="MRF69" s="31" t="s">
        <v>157</v>
      </c>
      <c r="MRG69" s="50">
        <v>11968</v>
      </c>
      <c r="MRH69" s="31" t="s">
        <v>154</v>
      </c>
      <c r="MRI69" s="31">
        <v>89</v>
      </c>
      <c r="MRJ69" s="31" t="s">
        <v>158</v>
      </c>
      <c r="MRK69" s="31" t="s">
        <v>153</v>
      </c>
      <c r="MRL69" s="31" t="s">
        <v>97</v>
      </c>
      <c r="MRM69" s="31" t="s">
        <v>99</v>
      </c>
      <c r="MRN69" s="31" t="s">
        <v>157</v>
      </c>
      <c r="MRO69" s="50">
        <v>11968</v>
      </c>
      <c r="MRP69" s="31" t="s">
        <v>154</v>
      </c>
      <c r="MRQ69" s="31">
        <v>89</v>
      </c>
      <c r="MRR69" s="31" t="s">
        <v>158</v>
      </c>
      <c r="MRS69" s="31" t="s">
        <v>153</v>
      </c>
      <c r="MRT69" s="31" t="s">
        <v>97</v>
      </c>
      <c r="MRU69" s="31" t="s">
        <v>99</v>
      </c>
      <c r="MRV69" s="31" t="s">
        <v>157</v>
      </c>
      <c r="MRW69" s="50">
        <v>11968</v>
      </c>
      <c r="MRX69" s="31" t="s">
        <v>154</v>
      </c>
      <c r="MRY69" s="31">
        <v>89</v>
      </c>
      <c r="MRZ69" s="31" t="s">
        <v>158</v>
      </c>
      <c r="MSA69" s="31" t="s">
        <v>153</v>
      </c>
      <c r="MSB69" s="31" t="s">
        <v>97</v>
      </c>
      <c r="MSC69" s="31" t="s">
        <v>99</v>
      </c>
      <c r="MSD69" s="31" t="s">
        <v>157</v>
      </c>
      <c r="MSE69" s="50">
        <v>11968</v>
      </c>
      <c r="MSF69" s="31" t="s">
        <v>154</v>
      </c>
      <c r="MSG69" s="31">
        <v>89</v>
      </c>
      <c r="MSH69" s="31" t="s">
        <v>158</v>
      </c>
      <c r="MSI69" s="31" t="s">
        <v>153</v>
      </c>
      <c r="MSJ69" s="31" t="s">
        <v>97</v>
      </c>
      <c r="MSK69" s="31" t="s">
        <v>99</v>
      </c>
      <c r="MSL69" s="31" t="s">
        <v>157</v>
      </c>
      <c r="MSM69" s="50">
        <v>11968</v>
      </c>
      <c r="MSN69" s="31" t="s">
        <v>154</v>
      </c>
      <c r="MSO69" s="31">
        <v>89</v>
      </c>
      <c r="MSP69" s="31" t="s">
        <v>158</v>
      </c>
      <c r="MSQ69" s="31" t="s">
        <v>153</v>
      </c>
      <c r="MSR69" s="31" t="s">
        <v>97</v>
      </c>
      <c r="MSS69" s="31" t="s">
        <v>99</v>
      </c>
      <c r="MST69" s="31" t="s">
        <v>157</v>
      </c>
      <c r="MSU69" s="50">
        <v>11968</v>
      </c>
      <c r="MSV69" s="31" t="s">
        <v>154</v>
      </c>
      <c r="MSW69" s="31">
        <v>89</v>
      </c>
      <c r="MSX69" s="31" t="s">
        <v>158</v>
      </c>
      <c r="MSY69" s="31" t="s">
        <v>153</v>
      </c>
      <c r="MSZ69" s="31" t="s">
        <v>97</v>
      </c>
      <c r="MTA69" s="31" t="s">
        <v>99</v>
      </c>
      <c r="MTB69" s="31" t="s">
        <v>157</v>
      </c>
      <c r="MTC69" s="50">
        <v>11968</v>
      </c>
      <c r="MTD69" s="31" t="s">
        <v>154</v>
      </c>
      <c r="MTE69" s="31">
        <v>89</v>
      </c>
      <c r="MTF69" s="31" t="s">
        <v>158</v>
      </c>
      <c r="MTG69" s="31" t="s">
        <v>153</v>
      </c>
      <c r="MTH69" s="31" t="s">
        <v>97</v>
      </c>
      <c r="MTI69" s="31" t="s">
        <v>99</v>
      </c>
      <c r="MTJ69" s="31" t="s">
        <v>157</v>
      </c>
      <c r="MTK69" s="50">
        <v>11968</v>
      </c>
      <c r="MTL69" s="31" t="s">
        <v>154</v>
      </c>
      <c r="MTM69" s="31">
        <v>89</v>
      </c>
      <c r="MTN69" s="31" t="s">
        <v>158</v>
      </c>
      <c r="MTO69" s="31" t="s">
        <v>153</v>
      </c>
      <c r="MTP69" s="31" t="s">
        <v>97</v>
      </c>
      <c r="MTQ69" s="31" t="s">
        <v>99</v>
      </c>
      <c r="MTR69" s="31" t="s">
        <v>157</v>
      </c>
      <c r="MTS69" s="50">
        <v>11968</v>
      </c>
      <c r="MTT69" s="31" t="s">
        <v>154</v>
      </c>
      <c r="MTU69" s="31">
        <v>89</v>
      </c>
      <c r="MTV69" s="31" t="s">
        <v>158</v>
      </c>
      <c r="MTW69" s="31" t="s">
        <v>153</v>
      </c>
      <c r="MTX69" s="31" t="s">
        <v>97</v>
      </c>
      <c r="MTY69" s="31" t="s">
        <v>99</v>
      </c>
      <c r="MTZ69" s="31" t="s">
        <v>157</v>
      </c>
      <c r="MUA69" s="50">
        <v>11968</v>
      </c>
      <c r="MUB69" s="31" t="s">
        <v>154</v>
      </c>
      <c r="MUC69" s="31">
        <v>89</v>
      </c>
      <c r="MUD69" s="31" t="s">
        <v>158</v>
      </c>
      <c r="MUE69" s="31" t="s">
        <v>153</v>
      </c>
      <c r="MUF69" s="31" t="s">
        <v>97</v>
      </c>
      <c r="MUG69" s="31" t="s">
        <v>99</v>
      </c>
      <c r="MUH69" s="31" t="s">
        <v>157</v>
      </c>
      <c r="MUI69" s="50">
        <v>11968</v>
      </c>
      <c r="MUJ69" s="31" t="s">
        <v>154</v>
      </c>
      <c r="MUK69" s="31">
        <v>89</v>
      </c>
      <c r="MUL69" s="31" t="s">
        <v>158</v>
      </c>
      <c r="MUM69" s="31" t="s">
        <v>153</v>
      </c>
      <c r="MUN69" s="31" t="s">
        <v>97</v>
      </c>
      <c r="MUO69" s="31" t="s">
        <v>99</v>
      </c>
      <c r="MUP69" s="31" t="s">
        <v>157</v>
      </c>
      <c r="MUQ69" s="50">
        <v>11968</v>
      </c>
      <c r="MUR69" s="31" t="s">
        <v>154</v>
      </c>
      <c r="MUS69" s="31">
        <v>89</v>
      </c>
      <c r="MUT69" s="31" t="s">
        <v>158</v>
      </c>
      <c r="MUU69" s="31" t="s">
        <v>153</v>
      </c>
      <c r="MUV69" s="31" t="s">
        <v>97</v>
      </c>
      <c r="MUW69" s="31" t="s">
        <v>99</v>
      </c>
      <c r="MUX69" s="31" t="s">
        <v>157</v>
      </c>
      <c r="MUY69" s="50">
        <v>11968</v>
      </c>
      <c r="MUZ69" s="31" t="s">
        <v>154</v>
      </c>
      <c r="MVA69" s="31">
        <v>89</v>
      </c>
      <c r="MVB69" s="31" t="s">
        <v>158</v>
      </c>
      <c r="MVC69" s="31" t="s">
        <v>153</v>
      </c>
      <c r="MVD69" s="31" t="s">
        <v>97</v>
      </c>
      <c r="MVE69" s="31" t="s">
        <v>99</v>
      </c>
      <c r="MVF69" s="31" t="s">
        <v>157</v>
      </c>
      <c r="MVG69" s="50">
        <v>11968</v>
      </c>
      <c r="MVH69" s="31" t="s">
        <v>154</v>
      </c>
      <c r="MVI69" s="31">
        <v>89</v>
      </c>
      <c r="MVJ69" s="31" t="s">
        <v>158</v>
      </c>
      <c r="MVK69" s="31" t="s">
        <v>153</v>
      </c>
      <c r="MVL69" s="31" t="s">
        <v>97</v>
      </c>
      <c r="MVM69" s="31" t="s">
        <v>99</v>
      </c>
      <c r="MVN69" s="31" t="s">
        <v>157</v>
      </c>
      <c r="MVO69" s="50">
        <v>11968</v>
      </c>
      <c r="MVP69" s="31" t="s">
        <v>154</v>
      </c>
      <c r="MVQ69" s="31">
        <v>89</v>
      </c>
      <c r="MVR69" s="31" t="s">
        <v>158</v>
      </c>
      <c r="MVS69" s="31" t="s">
        <v>153</v>
      </c>
      <c r="MVT69" s="31" t="s">
        <v>97</v>
      </c>
      <c r="MVU69" s="31" t="s">
        <v>99</v>
      </c>
      <c r="MVV69" s="31" t="s">
        <v>157</v>
      </c>
      <c r="MVW69" s="50">
        <v>11968</v>
      </c>
      <c r="MVX69" s="31" t="s">
        <v>154</v>
      </c>
      <c r="MVY69" s="31">
        <v>89</v>
      </c>
      <c r="MVZ69" s="31" t="s">
        <v>158</v>
      </c>
      <c r="MWA69" s="31" t="s">
        <v>153</v>
      </c>
      <c r="MWB69" s="31" t="s">
        <v>97</v>
      </c>
      <c r="MWC69" s="31" t="s">
        <v>99</v>
      </c>
      <c r="MWD69" s="31" t="s">
        <v>157</v>
      </c>
      <c r="MWE69" s="50">
        <v>11968</v>
      </c>
      <c r="MWF69" s="31" t="s">
        <v>154</v>
      </c>
      <c r="MWG69" s="31">
        <v>89</v>
      </c>
      <c r="MWH69" s="31" t="s">
        <v>158</v>
      </c>
      <c r="MWI69" s="31" t="s">
        <v>153</v>
      </c>
      <c r="MWJ69" s="31" t="s">
        <v>97</v>
      </c>
      <c r="MWK69" s="31" t="s">
        <v>99</v>
      </c>
      <c r="MWL69" s="31" t="s">
        <v>157</v>
      </c>
      <c r="MWM69" s="50">
        <v>11968</v>
      </c>
      <c r="MWN69" s="31" t="s">
        <v>154</v>
      </c>
      <c r="MWO69" s="31">
        <v>89</v>
      </c>
      <c r="MWP69" s="31" t="s">
        <v>158</v>
      </c>
      <c r="MWQ69" s="31" t="s">
        <v>153</v>
      </c>
      <c r="MWR69" s="31" t="s">
        <v>97</v>
      </c>
      <c r="MWS69" s="31" t="s">
        <v>99</v>
      </c>
      <c r="MWT69" s="31" t="s">
        <v>157</v>
      </c>
      <c r="MWU69" s="50">
        <v>11968</v>
      </c>
      <c r="MWV69" s="31" t="s">
        <v>154</v>
      </c>
      <c r="MWW69" s="31">
        <v>89</v>
      </c>
      <c r="MWX69" s="31" t="s">
        <v>158</v>
      </c>
      <c r="MWY69" s="31" t="s">
        <v>153</v>
      </c>
      <c r="MWZ69" s="31" t="s">
        <v>97</v>
      </c>
      <c r="MXA69" s="31" t="s">
        <v>99</v>
      </c>
      <c r="MXB69" s="31" t="s">
        <v>157</v>
      </c>
      <c r="MXC69" s="50">
        <v>11968</v>
      </c>
      <c r="MXD69" s="31" t="s">
        <v>154</v>
      </c>
      <c r="MXE69" s="31">
        <v>89</v>
      </c>
      <c r="MXF69" s="31" t="s">
        <v>158</v>
      </c>
      <c r="MXG69" s="31" t="s">
        <v>153</v>
      </c>
      <c r="MXH69" s="31" t="s">
        <v>97</v>
      </c>
      <c r="MXI69" s="31" t="s">
        <v>99</v>
      </c>
      <c r="MXJ69" s="31" t="s">
        <v>157</v>
      </c>
      <c r="MXK69" s="50">
        <v>11968</v>
      </c>
      <c r="MXL69" s="31" t="s">
        <v>154</v>
      </c>
      <c r="MXM69" s="31">
        <v>89</v>
      </c>
      <c r="MXN69" s="31" t="s">
        <v>158</v>
      </c>
      <c r="MXO69" s="31" t="s">
        <v>153</v>
      </c>
      <c r="MXP69" s="31" t="s">
        <v>97</v>
      </c>
      <c r="MXQ69" s="31" t="s">
        <v>99</v>
      </c>
      <c r="MXR69" s="31" t="s">
        <v>157</v>
      </c>
      <c r="MXS69" s="50">
        <v>11968</v>
      </c>
      <c r="MXT69" s="31" t="s">
        <v>154</v>
      </c>
      <c r="MXU69" s="31">
        <v>89</v>
      </c>
      <c r="MXV69" s="31" t="s">
        <v>158</v>
      </c>
      <c r="MXW69" s="31" t="s">
        <v>153</v>
      </c>
      <c r="MXX69" s="31" t="s">
        <v>97</v>
      </c>
      <c r="MXY69" s="31" t="s">
        <v>99</v>
      </c>
      <c r="MXZ69" s="31" t="s">
        <v>157</v>
      </c>
      <c r="MYA69" s="50">
        <v>11968</v>
      </c>
      <c r="MYB69" s="31" t="s">
        <v>154</v>
      </c>
      <c r="MYC69" s="31">
        <v>89</v>
      </c>
      <c r="MYD69" s="31" t="s">
        <v>158</v>
      </c>
      <c r="MYE69" s="31" t="s">
        <v>153</v>
      </c>
      <c r="MYF69" s="31" t="s">
        <v>97</v>
      </c>
      <c r="MYG69" s="31" t="s">
        <v>99</v>
      </c>
      <c r="MYH69" s="31" t="s">
        <v>157</v>
      </c>
      <c r="MYI69" s="50">
        <v>11968</v>
      </c>
      <c r="MYJ69" s="31" t="s">
        <v>154</v>
      </c>
      <c r="MYK69" s="31">
        <v>89</v>
      </c>
      <c r="MYL69" s="31" t="s">
        <v>158</v>
      </c>
      <c r="MYM69" s="31" t="s">
        <v>153</v>
      </c>
      <c r="MYN69" s="31" t="s">
        <v>97</v>
      </c>
      <c r="MYO69" s="31" t="s">
        <v>99</v>
      </c>
      <c r="MYP69" s="31" t="s">
        <v>157</v>
      </c>
      <c r="MYQ69" s="50">
        <v>11968</v>
      </c>
      <c r="MYR69" s="31" t="s">
        <v>154</v>
      </c>
      <c r="MYS69" s="31">
        <v>89</v>
      </c>
      <c r="MYT69" s="31" t="s">
        <v>158</v>
      </c>
      <c r="MYU69" s="31" t="s">
        <v>153</v>
      </c>
      <c r="MYV69" s="31" t="s">
        <v>97</v>
      </c>
      <c r="MYW69" s="31" t="s">
        <v>99</v>
      </c>
      <c r="MYX69" s="31" t="s">
        <v>157</v>
      </c>
      <c r="MYY69" s="50">
        <v>11968</v>
      </c>
      <c r="MYZ69" s="31" t="s">
        <v>154</v>
      </c>
      <c r="MZA69" s="31">
        <v>89</v>
      </c>
      <c r="MZB69" s="31" t="s">
        <v>158</v>
      </c>
      <c r="MZC69" s="31" t="s">
        <v>153</v>
      </c>
      <c r="MZD69" s="31" t="s">
        <v>97</v>
      </c>
      <c r="MZE69" s="31" t="s">
        <v>99</v>
      </c>
      <c r="MZF69" s="31" t="s">
        <v>157</v>
      </c>
      <c r="MZG69" s="50">
        <v>11968</v>
      </c>
      <c r="MZH69" s="31" t="s">
        <v>154</v>
      </c>
      <c r="MZI69" s="31">
        <v>89</v>
      </c>
      <c r="MZJ69" s="31" t="s">
        <v>158</v>
      </c>
      <c r="MZK69" s="31" t="s">
        <v>153</v>
      </c>
      <c r="MZL69" s="31" t="s">
        <v>97</v>
      </c>
      <c r="MZM69" s="31" t="s">
        <v>99</v>
      </c>
      <c r="MZN69" s="31" t="s">
        <v>157</v>
      </c>
      <c r="MZO69" s="50">
        <v>11968</v>
      </c>
      <c r="MZP69" s="31" t="s">
        <v>154</v>
      </c>
      <c r="MZQ69" s="31">
        <v>89</v>
      </c>
      <c r="MZR69" s="31" t="s">
        <v>158</v>
      </c>
      <c r="MZS69" s="31" t="s">
        <v>153</v>
      </c>
      <c r="MZT69" s="31" t="s">
        <v>97</v>
      </c>
      <c r="MZU69" s="31" t="s">
        <v>99</v>
      </c>
      <c r="MZV69" s="31" t="s">
        <v>157</v>
      </c>
      <c r="MZW69" s="50">
        <v>11968</v>
      </c>
      <c r="MZX69" s="31" t="s">
        <v>154</v>
      </c>
      <c r="MZY69" s="31">
        <v>89</v>
      </c>
      <c r="MZZ69" s="31" t="s">
        <v>158</v>
      </c>
      <c r="NAA69" s="31" t="s">
        <v>153</v>
      </c>
      <c r="NAB69" s="31" t="s">
        <v>97</v>
      </c>
      <c r="NAC69" s="31" t="s">
        <v>99</v>
      </c>
      <c r="NAD69" s="31" t="s">
        <v>157</v>
      </c>
      <c r="NAE69" s="50">
        <v>11968</v>
      </c>
      <c r="NAF69" s="31" t="s">
        <v>154</v>
      </c>
      <c r="NAG69" s="31">
        <v>89</v>
      </c>
      <c r="NAH69" s="31" t="s">
        <v>158</v>
      </c>
      <c r="NAI69" s="31" t="s">
        <v>153</v>
      </c>
      <c r="NAJ69" s="31" t="s">
        <v>97</v>
      </c>
      <c r="NAK69" s="31" t="s">
        <v>99</v>
      </c>
      <c r="NAL69" s="31" t="s">
        <v>157</v>
      </c>
      <c r="NAM69" s="50">
        <v>11968</v>
      </c>
      <c r="NAN69" s="31" t="s">
        <v>154</v>
      </c>
      <c r="NAO69" s="31">
        <v>89</v>
      </c>
      <c r="NAP69" s="31" t="s">
        <v>158</v>
      </c>
      <c r="NAQ69" s="31" t="s">
        <v>153</v>
      </c>
      <c r="NAR69" s="31" t="s">
        <v>97</v>
      </c>
      <c r="NAS69" s="31" t="s">
        <v>99</v>
      </c>
      <c r="NAT69" s="31" t="s">
        <v>157</v>
      </c>
      <c r="NAU69" s="50">
        <v>11968</v>
      </c>
      <c r="NAV69" s="31" t="s">
        <v>154</v>
      </c>
      <c r="NAW69" s="31">
        <v>89</v>
      </c>
      <c r="NAX69" s="31" t="s">
        <v>158</v>
      </c>
      <c r="NAY69" s="31" t="s">
        <v>153</v>
      </c>
      <c r="NAZ69" s="31" t="s">
        <v>97</v>
      </c>
      <c r="NBA69" s="31" t="s">
        <v>99</v>
      </c>
      <c r="NBB69" s="31" t="s">
        <v>157</v>
      </c>
      <c r="NBC69" s="50">
        <v>11968</v>
      </c>
      <c r="NBD69" s="31" t="s">
        <v>154</v>
      </c>
      <c r="NBE69" s="31">
        <v>89</v>
      </c>
      <c r="NBF69" s="31" t="s">
        <v>158</v>
      </c>
      <c r="NBG69" s="31" t="s">
        <v>153</v>
      </c>
      <c r="NBH69" s="31" t="s">
        <v>97</v>
      </c>
      <c r="NBI69" s="31" t="s">
        <v>99</v>
      </c>
      <c r="NBJ69" s="31" t="s">
        <v>157</v>
      </c>
      <c r="NBK69" s="50">
        <v>11968</v>
      </c>
      <c r="NBL69" s="31" t="s">
        <v>154</v>
      </c>
      <c r="NBM69" s="31">
        <v>89</v>
      </c>
      <c r="NBN69" s="31" t="s">
        <v>158</v>
      </c>
      <c r="NBO69" s="31" t="s">
        <v>153</v>
      </c>
      <c r="NBP69" s="31" t="s">
        <v>97</v>
      </c>
      <c r="NBQ69" s="31" t="s">
        <v>99</v>
      </c>
      <c r="NBR69" s="31" t="s">
        <v>157</v>
      </c>
      <c r="NBS69" s="50">
        <v>11968</v>
      </c>
      <c r="NBT69" s="31" t="s">
        <v>154</v>
      </c>
      <c r="NBU69" s="31">
        <v>89</v>
      </c>
      <c r="NBV69" s="31" t="s">
        <v>158</v>
      </c>
      <c r="NBW69" s="31" t="s">
        <v>153</v>
      </c>
      <c r="NBX69" s="31" t="s">
        <v>97</v>
      </c>
      <c r="NBY69" s="31" t="s">
        <v>99</v>
      </c>
      <c r="NBZ69" s="31" t="s">
        <v>157</v>
      </c>
      <c r="NCA69" s="50">
        <v>11968</v>
      </c>
      <c r="NCB69" s="31" t="s">
        <v>154</v>
      </c>
      <c r="NCC69" s="31">
        <v>89</v>
      </c>
      <c r="NCD69" s="31" t="s">
        <v>158</v>
      </c>
      <c r="NCE69" s="31" t="s">
        <v>153</v>
      </c>
      <c r="NCF69" s="31" t="s">
        <v>97</v>
      </c>
      <c r="NCG69" s="31" t="s">
        <v>99</v>
      </c>
      <c r="NCH69" s="31" t="s">
        <v>157</v>
      </c>
      <c r="NCI69" s="50">
        <v>11968</v>
      </c>
      <c r="NCJ69" s="31" t="s">
        <v>154</v>
      </c>
      <c r="NCK69" s="31">
        <v>89</v>
      </c>
      <c r="NCL69" s="31" t="s">
        <v>158</v>
      </c>
      <c r="NCM69" s="31" t="s">
        <v>153</v>
      </c>
      <c r="NCN69" s="31" t="s">
        <v>97</v>
      </c>
      <c r="NCO69" s="31" t="s">
        <v>99</v>
      </c>
      <c r="NCP69" s="31" t="s">
        <v>157</v>
      </c>
      <c r="NCQ69" s="50">
        <v>11968</v>
      </c>
      <c r="NCR69" s="31" t="s">
        <v>154</v>
      </c>
      <c r="NCS69" s="31">
        <v>89</v>
      </c>
      <c r="NCT69" s="31" t="s">
        <v>158</v>
      </c>
      <c r="NCU69" s="31" t="s">
        <v>153</v>
      </c>
      <c r="NCV69" s="31" t="s">
        <v>97</v>
      </c>
      <c r="NCW69" s="31" t="s">
        <v>99</v>
      </c>
      <c r="NCX69" s="31" t="s">
        <v>157</v>
      </c>
      <c r="NCY69" s="50">
        <v>11968</v>
      </c>
      <c r="NCZ69" s="31" t="s">
        <v>154</v>
      </c>
      <c r="NDA69" s="31">
        <v>89</v>
      </c>
      <c r="NDB69" s="31" t="s">
        <v>158</v>
      </c>
      <c r="NDC69" s="31" t="s">
        <v>153</v>
      </c>
      <c r="NDD69" s="31" t="s">
        <v>97</v>
      </c>
      <c r="NDE69" s="31" t="s">
        <v>99</v>
      </c>
      <c r="NDF69" s="31" t="s">
        <v>157</v>
      </c>
      <c r="NDG69" s="50">
        <v>11968</v>
      </c>
      <c r="NDH69" s="31" t="s">
        <v>154</v>
      </c>
      <c r="NDI69" s="31">
        <v>89</v>
      </c>
      <c r="NDJ69" s="31" t="s">
        <v>158</v>
      </c>
      <c r="NDK69" s="31" t="s">
        <v>153</v>
      </c>
      <c r="NDL69" s="31" t="s">
        <v>97</v>
      </c>
      <c r="NDM69" s="31" t="s">
        <v>99</v>
      </c>
      <c r="NDN69" s="31" t="s">
        <v>157</v>
      </c>
      <c r="NDO69" s="50">
        <v>11968</v>
      </c>
      <c r="NDP69" s="31" t="s">
        <v>154</v>
      </c>
      <c r="NDQ69" s="31">
        <v>89</v>
      </c>
      <c r="NDR69" s="31" t="s">
        <v>158</v>
      </c>
      <c r="NDS69" s="31" t="s">
        <v>153</v>
      </c>
      <c r="NDT69" s="31" t="s">
        <v>97</v>
      </c>
      <c r="NDU69" s="31" t="s">
        <v>99</v>
      </c>
      <c r="NDV69" s="31" t="s">
        <v>157</v>
      </c>
      <c r="NDW69" s="50">
        <v>11968</v>
      </c>
      <c r="NDX69" s="31" t="s">
        <v>154</v>
      </c>
      <c r="NDY69" s="31">
        <v>89</v>
      </c>
      <c r="NDZ69" s="31" t="s">
        <v>158</v>
      </c>
      <c r="NEA69" s="31" t="s">
        <v>153</v>
      </c>
      <c r="NEB69" s="31" t="s">
        <v>97</v>
      </c>
      <c r="NEC69" s="31" t="s">
        <v>99</v>
      </c>
      <c r="NED69" s="31" t="s">
        <v>157</v>
      </c>
      <c r="NEE69" s="50">
        <v>11968</v>
      </c>
      <c r="NEF69" s="31" t="s">
        <v>154</v>
      </c>
      <c r="NEG69" s="31">
        <v>89</v>
      </c>
      <c r="NEH69" s="31" t="s">
        <v>158</v>
      </c>
      <c r="NEI69" s="31" t="s">
        <v>153</v>
      </c>
      <c r="NEJ69" s="31" t="s">
        <v>97</v>
      </c>
      <c r="NEK69" s="31" t="s">
        <v>99</v>
      </c>
      <c r="NEL69" s="31" t="s">
        <v>157</v>
      </c>
      <c r="NEM69" s="50">
        <v>11968</v>
      </c>
      <c r="NEN69" s="31" t="s">
        <v>154</v>
      </c>
      <c r="NEO69" s="31">
        <v>89</v>
      </c>
      <c r="NEP69" s="31" t="s">
        <v>158</v>
      </c>
      <c r="NEQ69" s="31" t="s">
        <v>153</v>
      </c>
      <c r="NER69" s="31" t="s">
        <v>97</v>
      </c>
      <c r="NES69" s="31" t="s">
        <v>99</v>
      </c>
      <c r="NET69" s="31" t="s">
        <v>157</v>
      </c>
      <c r="NEU69" s="50">
        <v>11968</v>
      </c>
      <c r="NEV69" s="31" t="s">
        <v>154</v>
      </c>
      <c r="NEW69" s="31">
        <v>89</v>
      </c>
      <c r="NEX69" s="31" t="s">
        <v>158</v>
      </c>
      <c r="NEY69" s="31" t="s">
        <v>153</v>
      </c>
      <c r="NEZ69" s="31" t="s">
        <v>97</v>
      </c>
      <c r="NFA69" s="31" t="s">
        <v>99</v>
      </c>
      <c r="NFB69" s="31" t="s">
        <v>157</v>
      </c>
      <c r="NFC69" s="50">
        <v>11968</v>
      </c>
      <c r="NFD69" s="31" t="s">
        <v>154</v>
      </c>
      <c r="NFE69" s="31">
        <v>89</v>
      </c>
      <c r="NFF69" s="31" t="s">
        <v>158</v>
      </c>
      <c r="NFG69" s="31" t="s">
        <v>153</v>
      </c>
      <c r="NFH69" s="31" t="s">
        <v>97</v>
      </c>
      <c r="NFI69" s="31" t="s">
        <v>99</v>
      </c>
      <c r="NFJ69" s="31" t="s">
        <v>157</v>
      </c>
      <c r="NFK69" s="50">
        <v>11968</v>
      </c>
      <c r="NFL69" s="31" t="s">
        <v>154</v>
      </c>
      <c r="NFM69" s="31">
        <v>89</v>
      </c>
      <c r="NFN69" s="31" t="s">
        <v>158</v>
      </c>
      <c r="NFO69" s="31" t="s">
        <v>153</v>
      </c>
      <c r="NFP69" s="31" t="s">
        <v>97</v>
      </c>
      <c r="NFQ69" s="31" t="s">
        <v>99</v>
      </c>
      <c r="NFR69" s="31" t="s">
        <v>157</v>
      </c>
      <c r="NFS69" s="50">
        <v>11968</v>
      </c>
      <c r="NFT69" s="31" t="s">
        <v>154</v>
      </c>
      <c r="NFU69" s="31">
        <v>89</v>
      </c>
      <c r="NFV69" s="31" t="s">
        <v>158</v>
      </c>
      <c r="NFW69" s="31" t="s">
        <v>153</v>
      </c>
      <c r="NFX69" s="31" t="s">
        <v>97</v>
      </c>
      <c r="NFY69" s="31" t="s">
        <v>99</v>
      </c>
      <c r="NFZ69" s="31" t="s">
        <v>157</v>
      </c>
      <c r="NGA69" s="50">
        <v>11968</v>
      </c>
      <c r="NGB69" s="31" t="s">
        <v>154</v>
      </c>
      <c r="NGC69" s="31">
        <v>89</v>
      </c>
      <c r="NGD69" s="31" t="s">
        <v>158</v>
      </c>
      <c r="NGE69" s="31" t="s">
        <v>153</v>
      </c>
      <c r="NGF69" s="31" t="s">
        <v>97</v>
      </c>
      <c r="NGG69" s="31" t="s">
        <v>99</v>
      </c>
      <c r="NGH69" s="31" t="s">
        <v>157</v>
      </c>
      <c r="NGI69" s="50">
        <v>11968</v>
      </c>
      <c r="NGJ69" s="31" t="s">
        <v>154</v>
      </c>
      <c r="NGK69" s="31">
        <v>89</v>
      </c>
      <c r="NGL69" s="31" t="s">
        <v>158</v>
      </c>
      <c r="NGM69" s="31" t="s">
        <v>153</v>
      </c>
      <c r="NGN69" s="31" t="s">
        <v>97</v>
      </c>
      <c r="NGO69" s="31" t="s">
        <v>99</v>
      </c>
      <c r="NGP69" s="31" t="s">
        <v>157</v>
      </c>
      <c r="NGQ69" s="50">
        <v>11968</v>
      </c>
      <c r="NGR69" s="31" t="s">
        <v>154</v>
      </c>
      <c r="NGS69" s="31">
        <v>89</v>
      </c>
      <c r="NGT69" s="31" t="s">
        <v>158</v>
      </c>
      <c r="NGU69" s="31" t="s">
        <v>153</v>
      </c>
      <c r="NGV69" s="31" t="s">
        <v>97</v>
      </c>
      <c r="NGW69" s="31" t="s">
        <v>99</v>
      </c>
      <c r="NGX69" s="31" t="s">
        <v>157</v>
      </c>
      <c r="NGY69" s="50">
        <v>11968</v>
      </c>
      <c r="NGZ69" s="31" t="s">
        <v>154</v>
      </c>
      <c r="NHA69" s="31">
        <v>89</v>
      </c>
      <c r="NHB69" s="31" t="s">
        <v>158</v>
      </c>
      <c r="NHC69" s="31" t="s">
        <v>153</v>
      </c>
      <c r="NHD69" s="31" t="s">
        <v>97</v>
      </c>
      <c r="NHE69" s="31" t="s">
        <v>99</v>
      </c>
      <c r="NHF69" s="31" t="s">
        <v>157</v>
      </c>
      <c r="NHG69" s="50">
        <v>11968</v>
      </c>
      <c r="NHH69" s="31" t="s">
        <v>154</v>
      </c>
      <c r="NHI69" s="31">
        <v>89</v>
      </c>
      <c r="NHJ69" s="31" t="s">
        <v>158</v>
      </c>
      <c r="NHK69" s="31" t="s">
        <v>153</v>
      </c>
      <c r="NHL69" s="31" t="s">
        <v>97</v>
      </c>
      <c r="NHM69" s="31" t="s">
        <v>99</v>
      </c>
      <c r="NHN69" s="31" t="s">
        <v>157</v>
      </c>
      <c r="NHO69" s="50">
        <v>11968</v>
      </c>
      <c r="NHP69" s="31" t="s">
        <v>154</v>
      </c>
      <c r="NHQ69" s="31">
        <v>89</v>
      </c>
      <c r="NHR69" s="31" t="s">
        <v>158</v>
      </c>
      <c r="NHS69" s="31" t="s">
        <v>153</v>
      </c>
      <c r="NHT69" s="31" t="s">
        <v>97</v>
      </c>
      <c r="NHU69" s="31" t="s">
        <v>99</v>
      </c>
      <c r="NHV69" s="31" t="s">
        <v>157</v>
      </c>
      <c r="NHW69" s="50">
        <v>11968</v>
      </c>
      <c r="NHX69" s="31" t="s">
        <v>154</v>
      </c>
      <c r="NHY69" s="31">
        <v>89</v>
      </c>
      <c r="NHZ69" s="31" t="s">
        <v>158</v>
      </c>
      <c r="NIA69" s="31" t="s">
        <v>153</v>
      </c>
      <c r="NIB69" s="31" t="s">
        <v>97</v>
      </c>
      <c r="NIC69" s="31" t="s">
        <v>99</v>
      </c>
      <c r="NID69" s="31" t="s">
        <v>157</v>
      </c>
      <c r="NIE69" s="50">
        <v>11968</v>
      </c>
      <c r="NIF69" s="31" t="s">
        <v>154</v>
      </c>
      <c r="NIG69" s="31">
        <v>89</v>
      </c>
      <c r="NIH69" s="31" t="s">
        <v>158</v>
      </c>
      <c r="NII69" s="31" t="s">
        <v>153</v>
      </c>
      <c r="NIJ69" s="31" t="s">
        <v>97</v>
      </c>
      <c r="NIK69" s="31" t="s">
        <v>99</v>
      </c>
      <c r="NIL69" s="31" t="s">
        <v>157</v>
      </c>
      <c r="NIM69" s="50">
        <v>11968</v>
      </c>
      <c r="NIN69" s="31" t="s">
        <v>154</v>
      </c>
      <c r="NIO69" s="31">
        <v>89</v>
      </c>
      <c r="NIP69" s="31" t="s">
        <v>158</v>
      </c>
      <c r="NIQ69" s="31" t="s">
        <v>153</v>
      </c>
      <c r="NIR69" s="31" t="s">
        <v>97</v>
      </c>
      <c r="NIS69" s="31" t="s">
        <v>99</v>
      </c>
      <c r="NIT69" s="31" t="s">
        <v>157</v>
      </c>
      <c r="NIU69" s="50">
        <v>11968</v>
      </c>
      <c r="NIV69" s="31" t="s">
        <v>154</v>
      </c>
      <c r="NIW69" s="31">
        <v>89</v>
      </c>
      <c r="NIX69" s="31" t="s">
        <v>158</v>
      </c>
      <c r="NIY69" s="31" t="s">
        <v>153</v>
      </c>
      <c r="NIZ69" s="31" t="s">
        <v>97</v>
      </c>
      <c r="NJA69" s="31" t="s">
        <v>99</v>
      </c>
      <c r="NJB69" s="31" t="s">
        <v>157</v>
      </c>
      <c r="NJC69" s="50">
        <v>11968</v>
      </c>
      <c r="NJD69" s="31" t="s">
        <v>154</v>
      </c>
      <c r="NJE69" s="31">
        <v>89</v>
      </c>
      <c r="NJF69" s="31" t="s">
        <v>158</v>
      </c>
      <c r="NJG69" s="31" t="s">
        <v>153</v>
      </c>
      <c r="NJH69" s="31" t="s">
        <v>97</v>
      </c>
      <c r="NJI69" s="31" t="s">
        <v>99</v>
      </c>
      <c r="NJJ69" s="31" t="s">
        <v>157</v>
      </c>
      <c r="NJK69" s="50">
        <v>11968</v>
      </c>
      <c r="NJL69" s="31" t="s">
        <v>154</v>
      </c>
      <c r="NJM69" s="31">
        <v>89</v>
      </c>
      <c r="NJN69" s="31" t="s">
        <v>158</v>
      </c>
      <c r="NJO69" s="31" t="s">
        <v>153</v>
      </c>
      <c r="NJP69" s="31" t="s">
        <v>97</v>
      </c>
      <c r="NJQ69" s="31" t="s">
        <v>99</v>
      </c>
      <c r="NJR69" s="31" t="s">
        <v>157</v>
      </c>
      <c r="NJS69" s="50">
        <v>11968</v>
      </c>
      <c r="NJT69" s="31" t="s">
        <v>154</v>
      </c>
      <c r="NJU69" s="31">
        <v>89</v>
      </c>
      <c r="NJV69" s="31" t="s">
        <v>158</v>
      </c>
      <c r="NJW69" s="31" t="s">
        <v>153</v>
      </c>
      <c r="NJX69" s="31" t="s">
        <v>97</v>
      </c>
      <c r="NJY69" s="31" t="s">
        <v>99</v>
      </c>
      <c r="NJZ69" s="31" t="s">
        <v>157</v>
      </c>
      <c r="NKA69" s="50">
        <v>11968</v>
      </c>
      <c r="NKB69" s="31" t="s">
        <v>154</v>
      </c>
      <c r="NKC69" s="31">
        <v>89</v>
      </c>
      <c r="NKD69" s="31" t="s">
        <v>158</v>
      </c>
      <c r="NKE69" s="31" t="s">
        <v>153</v>
      </c>
      <c r="NKF69" s="31" t="s">
        <v>97</v>
      </c>
      <c r="NKG69" s="31" t="s">
        <v>99</v>
      </c>
      <c r="NKH69" s="31" t="s">
        <v>157</v>
      </c>
      <c r="NKI69" s="50">
        <v>11968</v>
      </c>
      <c r="NKJ69" s="31" t="s">
        <v>154</v>
      </c>
      <c r="NKK69" s="31">
        <v>89</v>
      </c>
      <c r="NKL69" s="31" t="s">
        <v>158</v>
      </c>
      <c r="NKM69" s="31" t="s">
        <v>153</v>
      </c>
      <c r="NKN69" s="31" t="s">
        <v>97</v>
      </c>
      <c r="NKO69" s="31" t="s">
        <v>99</v>
      </c>
      <c r="NKP69" s="31" t="s">
        <v>157</v>
      </c>
      <c r="NKQ69" s="50">
        <v>11968</v>
      </c>
      <c r="NKR69" s="31" t="s">
        <v>154</v>
      </c>
      <c r="NKS69" s="31">
        <v>89</v>
      </c>
      <c r="NKT69" s="31" t="s">
        <v>158</v>
      </c>
      <c r="NKU69" s="31" t="s">
        <v>153</v>
      </c>
      <c r="NKV69" s="31" t="s">
        <v>97</v>
      </c>
      <c r="NKW69" s="31" t="s">
        <v>99</v>
      </c>
      <c r="NKX69" s="31" t="s">
        <v>157</v>
      </c>
      <c r="NKY69" s="50">
        <v>11968</v>
      </c>
      <c r="NKZ69" s="31" t="s">
        <v>154</v>
      </c>
      <c r="NLA69" s="31">
        <v>89</v>
      </c>
      <c r="NLB69" s="31" t="s">
        <v>158</v>
      </c>
      <c r="NLC69" s="31" t="s">
        <v>153</v>
      </c>
      <c r="NLD69" s="31" t="s">
        <v>97</v>
      </c>
      <c r="NLE69" s="31" t="s">
        <v>99</v>
      </c>
      <c r="NLF69" s="31" t="s">
        <v>157</v>
      </c>
      <c r="NLG69" s="50">
        <v>11968</v>
      </c>
      <c r="NLH69" s="31" t="s">
        <v>154</v>
      </c>
      <c r="NLI69" s="31">
        <v>89</v>
      </c>
      <c r="NLJ69" s="31" t="s">
        <v>158</v>
      </c>
      <c r="NLK69" s="31" t="s">
        <v>153</v>
      </c>
      <c r="NLL69" s="31" t="s">
        <v>97</v>
      </c>
      <c r="NLM69" s="31" t="s">
        <v>99</v>
      </c>
      <c r="NLN69" s="31" t="s">
        <v>157</v>
      </c>
      <c r="NLO69" s="50">
        <v>11968</v>
      </c>
      <c r="NLP69" s="31" t="s">
        <v>154</v>
      </c>
      <c r="NLQ69" s="31">
        <v>89</v>
      </c>
      <c r="NLR69" s="31" t="s">
        <v>158</v>
      </c>
      <c r="NLS69" s="31" t="s">
        <v>153</v>
      </c>
      <c r="NLT69" s="31" t="s">
        <v>97</v>
      </c>
      <c r="NLU69" s="31" t="s">
        <v>99</v>
      </c>
      <c r="NLV69" s="31" t="s">
        <v>157</v>
      </c>
      <c r="NLW69" s="50">
        <v>11968</v>
      </c>
      <c r="NLX69" s="31" t="s">
        <v>154</v>
      </c>
      <c r="NLY69" s="31">
        <v>89</v>
      </c>
      <c r="NLZ69" s="31" t="s">
        <v>158</v>
      </c>
      <c r="NMA69" s="31" t="s">
        <v>153</v>
      </c>
      <c r="NMB69" s="31" t="s">
        <v>97</v>
      </c>
      <c r="NMC69" s="31" t="s">
        <v>99</v>
      </c>
      <c r="NMD69" s="31" t="s">
        <v>157</v>
      </c>
      <c r="NME69" s="50">
        <v>11968</v>
      </c>
      <c r="NMF69" s="31" t="s">
        <v>154</v>
      </c>
      <c r="NMG69" s="31">
        <v>89</v>
      </c>
      <c r="NMH69" s="31" t="s">
        <v>158</v>
      </c>
      <c r="NMI69" s="31" t="s">
        <v>153</v>
      </c>
      <c r="NMJ69" s="31" t="s">
        <v>97</v>
      </c>
      <c r="NMK69" s="31" t="s">
        <v>99</v>
      </c>
      <c r="NML69" s="31" t="s">
        <v>157</v>
      </c>
      <c r="NMM69" s="50">
        <v>11968</v>
      </c>
      <c r="NMN69" s="31" t="s">
        <v>154</v>
      </c>
      <c r="NMO69" s="31">
        <v>89</v>
      </c>
      <c r="NMP69" s="31" t="s">
        <v>158</v>
      </c>
      <c r="NMQ69" s="31" t="s">
        <v>153</v>
      </c>
      <c r="NMR69" s="31" t="s">
        <v>97</v>
      </c>
      <c r="NMS69" s="31" t="s">
        <v>99</v>
      </c>
      <c r="NMT69" s="31" t="s">
        <v>157</v>
      </c>
      <c r="NMU69" s="50">
        <v>11968</v>
      </c>
      <c r="NMV69" s="31" t="s">
        <v>154</v>
      </c>
      <c r="NMW69" s="31">
        <v>89</v>
      </c>
      <c r="NMX69" s="31" t="s">
        <v>158</v>
      </c>
      <c r="NMY69" s="31" t="s">
        <v>153</v>
      </c>
      <c r="NMZ69" s="31" t="s">
        <v>97</v>
      </c>
      <c r="NNA69" s="31" t="s">
        <v>99</v>
      </c>
      <c r="NNB69" s="31" t="s">
        <v>157</v>
      </c>
      <c r="NNC69" s="50">
        <v>11968</v>
      </c>
      <c r="NND69" s="31" t="s">
        <v>154</v>
      </c>
      <c r="NNE69" s="31">
        <v>89</v>
      </c>
      <c r="NNF69" s="31" t="s">
        <v>158</v>
      </c>
      <c r="NNG69" s="31" t="s">
        <v>153</v>
      </c>
      <c r="NNH69" s="31" t="s">
        <v>97</v>
      </c>
      <c r="NNI69" s="31" t="s">
        <v>99</v>
      </c>
      <c r="NNJ69" s="31" t="s">
        <v>157</v>
      </c>
      <c r="NNK69" s="50">
        <v>11968</v>
      </c>
      <c r="NNL69" s="31" t="s">
        <v>154</v>
      </c>
      <c r="NNM69" s="31">
        <v>89</v>
      </c>
      <c r="NNN69" s="31" t="s">
        <v>158</v>
      </c>
      <c r="NNO69" s="31" t="s">
        <v>153</v>
      </c>
      <c r="NNP69" s="31" t="s">
        <v>97</v>
      </c>
      <c r="NNQ69" s="31" t="s">
        <v>99</v>
      </c>
      <c r="NNR69" s="31" t="s">
        <v>157</v>
      </c>
      <c r="NNS69" s="50">
        <v>11968</v>
      </c>
      <c r="NNT69" s="31" t="s">
        <v>154</v>
      </c>
      <c r="NNU69" s="31">
        <v>89</v>
      </c>
      <c r="NNV69" s="31" t="s">
        <v>158</v>
      </c>
      <c r="NNW69" s="31" t="s">
        <v>153</v>
      </c>
      <c r="NNX69" s="31" t="s">
        <v>97</v>
      </c>
      <c r="NNY69" s="31" t="s">
        <v>99</v>
      </c>
      <c r="NNZ69" s="31" t="s">
        <v>157</v>
      </c>
      <c r="NOA69" s="50">
        <v>11968</v>
      </c>
      <c r="NOB69" s="31" t="s">
        <v>154</v>
      </c>
      <c r="NOC69" s="31">
        <v>89</v>
      </c>
      <c r="NOD69" s="31" t="s">
        <v>158</v>
      </c>
      <c r="NOE69" s="31" t="s">
        <v>153</v>
      </c>
      <c r="NOF69" s="31" t="s">
        <v>97</v>
      </c>
      <c r="NOG69" s="31" t="s">
        <v>99</v>
      </c>
      <c r="NOH69" s="31" t="s">
        <v>157</v>
      </c>
      <c r="NOI69" s="50">
        <v>11968</v>
      </c>
      <c r="NOJ69" s="31" t="s">
        <v>154</v>
      </c>
      <c r="NOK69" s="31">
        <v>89</v>
      </c>
      <c r="NOL69" s="31" t="s">
        <v>158</v>
      </c>
      <c r="NOM69" s="31" t="s">
        <v>153</v>
      </c>
      <c r="NON69" s="31" t="s">
        <v>97</v>
      </c>
      <c r="NOO69" s="31" t="s">
        <v>99</v>
      </c>
      <c r="NOP69" s="31" t="s">
        <v>157</v>
      </c>
      <c r="NOQ69" s="50">
        <v>11968</v>
      </c>
      <c r="NOR69" s="31" t="s">
        <v>154</v>
      </c>
      <c r="NOS69" s="31">
        <v>89</v>
      </c>
      <c r="NOT69" s="31" t="s">
        <v>158</v>
      </c>
      <c r="NOU69" s="31" t="s">
        <v>153</v>
      </c>
      <c r="NOV69" s="31" t="s">
        <v>97</v>
      </c>
      <c r="NOW69" s="31" t="s">
        <v>99</v>
      </c>
      <c r="NOX69" s="31" t="s">
        <v>157</v>
      </c>
      <c r="NOY69" s="50">
        <v>11968</v>
      </c>
      <c r="NOZ69" s="31" t="s">
        <v>154</v>
      </c>
      <c r="NPA69" s="31">
        <v>89</v>
      </c>
      <c r="NPB69" s="31" t="s">
        <v>158</v>
      </c>
      <c r="NPC69" s="31" t="s">
        <v>153</v>
      </c>
      <c r="NPD69" s="31" t="s">
        <v>97</v>
      </c>
      <c r="NPE69" s="31" t="s">
        <v>99</v>
      </c>
      <c r="NPF69" s="31" t="s">
        <v>157</v>
      </c>
      <c r="NPG69" s="50">
        <v>11968</v>
      </c>
      <c r="NPH69" s="31" t="s">
        <v>154</v>
      </c>
      <c r="NPI69" s="31">
        <v>89</v>
      </c>
      <c r="NPJ69" s="31" t="s">
        <v>158</v>
      </c>
      <c r="NPK69" s="31" t="s">
        <v>153</v>
      </c>
      <c r="NPL69" s="31" t="s">
        <v>97</v>
      </c>
      <c r="NPM69" s="31" t="s">
        <v>99</v>
      </c>
      <c r="NPN69" s="31" t="s">
        <v>157</v>
      </c>
      <c r="NPO69" s="50">
        <v>11968</v>
      </c>
      <c r="NPP69" s="31" t="s">
        <v>154</v>
      </c>
      <c r="NPQ69" s="31">
        <v>89</v>
      </c>
      <c r="NPR69" s="31" t="s">
        <v>158</v>
      </c>
      <c r="NPS69" s="31" t="s">
        <v>153</v>
      </c>
      <c r="NPT69" s="31" t="s">
        <v>97</v>
      </c>
      <c r="NPU69" s="31" t="s">
        <v>99</v>
      </c>
      <c r="NPV69" s="31" t="s">
        <v>157</v>
      </c>
      <c r="NPW69" s="50">
        <v>11968</v>
      </c>
      <c r="NPX69" s="31" t="s">
        <v>154</v>
      </c>
      <c r="NPY69" s="31">
        <v>89</v>
      </c>
      <c r="NPZ69" s="31" t="s">
        <v>158</v>
      </c>
      <c r="NQA69" s="31" t="s">
        <v>153</v>
      </c>
      <c r="NQB69" s="31" t="s">
        <v>97</v>
      </c>
      <c r="NQC69" s="31" t="s">
        <v>99</v>
      </c>
      <c r="NQD69" s="31" t="s">
        <v>157</v>
      </c>
      <c r="NQE69" s="50">
        <v>11968</v>
      </c>
      <c r="NQF69" s="31" t="s">
        <v>154</v>
      </c>
      <c r="NQG69" s="31">
        <v>89</v>
      </c>
      <c r="NQH69" s="31" t="s">
        <v>158</v>
      </c>
      <c r="NQI69" s="31" t="s">
        <v>153</v>
      </c>
      <c r="NQJ69" s="31" t="s">
        <v>97</v>
      </c>
      <c r="NQK69" s="31" t="s">
        <v>99</v>
      </c>
      <c r="NQL69" s="31" t="s">
        <v>157</v>
      </c>
      <c r="NQM69" s="50">
        <v>11968</v>
      </c>
      <c r="NQN69" s="31" t="s">
        <v>154</v>
      </c>
      <c r="NQO69" s="31">
        <v>89</v>
      </c>
      <c r="NQP69" s="31" t="s">
        <v>158</v>
      </c>
      <c r="NQQ69" s="31" t="s">
        <v>153</v>
      </c>
      <c r="NQR69" s="31" t="s">
        <v>97</v>
      </c>
      <c r="NQS69" s="31" t="s">
        <v>99</v>
      </c>
      <c r="NQT69" s="31" t="s">
        <v>157</v>
      </c>
      <c r="NQU69" s="50">
        <v>11968</v>
      </c>
      <c r="NQV69" s="31" t="s">
        <v>154</v>
      </c>
      <c r="NQW69" s="31">
        <v>89</v>
      </c>
      <c r="NQX69" s="31" t="s">
        <v>158</v>
      </c>
      <c r="NQY69" s="31" t="s">
        <v>153</v>
      </c>
      <c r="NQZ69" s="31" t="s">
        <v>97</v>
      </c>
      <c r="NRA69" s="31" t="s">
        <v>99</v>
      </c>
      <c r="NRB69" s="31" t="s">
        <v>157</v>
      </c>
      <c r="NRC69" s="50">
        <v>11968</v>
      </c>
      <c r="NRD69" s="31" t="s">
        <v>154</v>
      </c>
      <c r="NRE69" s="31">
        <v>89</v>
      </c>
      <c r="NRF69" s="31" t="s">
        <v>158</v>
      </c>
      <c r="NRG69" s="31" t="s">
        <v>153</v>
      </c>
      <c r="NRH69" s="31" t="s">
        <v>97</v>
      </c>
      <c r="NRI69" s="31" t="s">
        <v>99</v>
      </c>
      <c r="NRJ69" s="31" t="s">
        <v>157</v>
      </c>
      <c r="NRK69" s="50">
        <v>11968</v>
      </c>
      <c r="NRL69" s="31" t="s">
        <v>154</v>
      </c>
      <c r="NRM69" s="31">
        <v>89</v>
      </c>
      <c r="NRN69" s="31" t="s">
        <v>158</v>
      </c>
      <c r="NRO69" s="31" t="s">
        <v>153</v>
      </c>
      <c r="NRP69" s="31" t="s">
        <v>97</v>
      </c>
      <c r="NRQ69" s="31" t="s">
        <v>99</v>
      </c>
      <c r="NRR69" s="31" t="s">
        <v>157</v>
      </c>
      <c r="NRS69" s="50">
        <v>11968</v>
      </c>
      <c r="NRT69" s="31" t="s">
        <v>154</v>
      </c>
      <c r="NRU69" s="31">
        <v>89</v>
      </c>
      <c r="NRV69" s="31" t="s">
        <v>158</v>
      </c>
      <c r="NRW69" s="31" t="s">
        <v>153</v>
      </c>
      <c r="NRX69" s="31" t="s">
        <v>97</v>
      </c>
      <c r="NRY69" s="31" t="s">
        <v>99</v>
      </c>
      <c r="NRZ69" s="31" t="s">
        <v>157</v>
      </c>
      <c r="NSA69" s="50">
        <v>11968</v>
      </c>
      <c r="NSB69" s="31" t="s">
        <v>154</v>
      </c>
      <c r="NSC69" s="31">
        <v>89</v>
      </c>
      <c r="NSD69" s="31" t="s">
        <v>158</v>
      </c>
      <c r="NSE69" s="31" t="s">
        <v>153</v>
      </c>
      <c r="NSF69" s="31" t="s">
        <v>97</v>
      </c>
      <c r="NSG69" s="31" t="s">
        <v>99</v>
      </c>
      <c r="NSH69" s="31" t="s">
        <v>157</v>
      </c>
      <c r="NSI69" s="50">
        <v>11968</v>
      </c>
      <c r="NSJ69" s="31" t="s">
        <v>154</v>
      </c>
      <c r="NSK69" s="31">
        <v>89</v>
      </c>
      <c r="NSL69" s="31" t="s">
        <v>158</v>
      </c>
      <c r="NSM69" s="31" t="s">
        <v>153</v>
      </c>
      <c r="NSN69" s="31" t="s">
        <v>97</v>
      </c>
      <c r="NSO69" s="31" t="s">
        <v>99</v>
      </c>
      <c r="NSP69" s="31" t="s">
        <v>157</v>
      </c>
      <c r="NSQ69" s="50">
        <v>11968</v>
      </c>
      <c r="NSR69" s="31" t="s">
        <v>154</v>
      </c>
      <c r="NSS69" s="31">
        <v>89</v>
      </c>
      <c r="NST69" s="31" t="s">
        <v>158</v>
      </c>
      <c r="NSU69" s="31" t="s">
        <v>153</v>
      </c>
      <c r="NSV69" s="31" t="s">
        <v>97</v>
      </c>
      <c r="NSW69" s="31" t="s">
        <v>99</v>
      </c>
      <c r="NSX69" s="31" t="s">
        <v>157</v>
      </c>
      <c r="NSY69" s="50">
        <v>11968</v>
      </c>
      <c r="NSZ69" s="31" t="s">
        <v>154</v>
      </c>
      <c r="NTA69" s="31">
        <v>89</v>
      </c>
      <c r="NTB69" s="31" t="s">
        <v>158</v>
      </c>
      <c r="NTC69" s="31" t="s">
        <v>153</v>
      </c>
      <c r="NTD69" s="31" t="s">
        <v>97</v>
      </c>
      <c r="NTE69" s="31" t="s">
        <v>99</v>
      </c>
      <c r="NTF69" s="31" t="s">
        <v>157</v>
      </c>
      <c r="NTG69" s="50">
        <v>11968</v>
      </c>
      <c r="NTH69" s="31" t="s">
        <v>154</v>
      </c>
      <c r="NTI69" s="31">
        <v>89</v>
      </c>
      <c r="NTJ69" s="31" t="s">
        <v>158</v>
      </c>
      <c r="NTK69" s="31" t="s">
        <v>153</v>
      </c>
      <c r="NTL69" s="31" t="s">
        <v>97</v>
      </c>
      <c r="NTM69" s="31" t="s">
        <v>99</v>
      </c>
      <c r="NTN69" s="31" t="s">
        <v>157</v>
      </c>
      <c r="NTO69" s="50">
        <v>11968</v>
      </c>
      <c r="NTP69" s="31" t="s">
        <v>154</v>
      </c>
      <c r="NTQ69" s="31">
        <v>89</v>
      </c>
      <c r="NTR69" s="31" t="s">
        <v>158</v>
      </c>
      <c r="NTS69" s="31" t="s">
        <v>153</v>
      </c>
      <c r="NTT69" s="31" t="s">
        <v>97</v>
      </c>
      <c r="NTU69" s="31" t="s">
        <v>99</v>
      </c>
      <c r="NTV69" s="31" t="s">
        <v>157</v>
      </c>
      <c r="NTW69" s="50">
        <v>11968</v>
      </c>
      <c r="NTX69" s="31" t="s">
        <v>154</v>
      </c>
      <c r="NTY69" s="31">
        <v>89</v>
      </c>
      <c r="NTZ69" s="31" t="s">
        <v>158</v>
      </c>
      <c r="NUA69" s="31" t="s">
        <v>153</v>
      </c>
      <c r="NUB69" s="31" t="s">
        <v>97</v>
      </c>
      <c r="NUC69" s="31" t="s">
        <v>99</v>
      </c>
      <c r="NUD69" s="31" t="s">
        <v>157</v>
      </c>
      <c r="NUE69" s="50">
        <v>11968</v>
      </c>
      <c r="NUF69" s="31" t="s">
        <v>154</v>
      </c>
      <c r="NUG69" s="31">
        <v>89</v>
      </c>
      <c r="NUH69" s="31" t="s">
        <v>158</v>
      </c>
      <c r="NUI69" s="31" t="s">
        <v>153</v>
      </c>
      <c r="NUJ69" s="31" t="s">
        <v>97</v>
      </c>
      <c r="NUK69" s="31" t="s">
        <v>99</v>
      </c>
      <c r="NUL69" s="31" t="s">
        <v>157</v>
      </c>
      <c r="NUM69" s="50">
        <v>11968</v>
      </c>
      <c r="NUN69" s="31" t="s">
        <v>154</v>
      </c>
      <c r="NUO69" s="31">
        <v>89</v>
      </c>
      <c r="NUP69" s="31" t="s">
        <v>158</v>
      </c>
      <c r="NUQ69" s="31" t="s">
        <v>153</v>
      </c>
      <c r="NUR69" s="31" t="s">
        <v>97</v>
      </c>
      <c r="NUS69" s="31" t="s">
        <v>99</v>
      </c>
      <c r="NUT69" s="31" t="s">
        <v>157</v>
      </c>
      <c r="NUU69" s="50">
        <v>11968</v>
      </c>
      <c r="NUV69" s="31" t="s">
        <v>154</v>
      </c>
      <c r="NUW69" s="31">
        <v>89</v>
      </c>
      <c r="NUX69" s="31" t="s">
        <v>158</v>
      </c>
      <c r="NUY69" s="31" t="s">
        <v>153</v>
      </c>
      <c r="NUZ69" s="31" t="s">
        <v>97</v>
      </c>
      <c r="NVA69" s="31" t="s">
        <v>99</v>
      </c>
      <c r="NVB69" s="31" t="s">
        <v>157</v>
      </c>
      <c r="NVC69" s="50">
        <v>11968</v>
      </c>
      <c r="NVD69" s="31" t="s">
        <v>154</v>
      </c>
      <c r="NVE69" s="31">
        <v>89</v>
      </c>
      <c r="NVF69" s="31" t="s">
        <v>158</v>
      </c>
      <c r="NVG69" s="31" t="s">
        <v>153</v>
      </c>
      <c r="NVH69" s="31" t="s">
        <v>97</v>
      </c>
      <c r="NVI69" s="31" t="s">
        <v>99</v>
      </c>
      <c r="NVJ69" s="31" t="s">
        <v>157</v>
      </c>
      <c r="NVK69" s="50">
        <v>11968</v>
      </c>
      <c r="NVL69" s="31" t="s">
        <v>154</v>
      </c>
      <c r="NVM69" s="31">
        <v>89</v>
      </c>
      <c r="NVN69" s="31" t="s">
        <v>158</v>
      </c>
      <c r="NVO69" s="31" t="s">
        <v>153</v>
      </c>
      <c r="NVP69" s="31" t="s">
        <v>97</v>
      </c>
      <c r="NVQ69" s="31" t="s">
        <v>99</v>
      </c>
      <c r="NVR69" s="31" t="s">
        <v>157</v>
      </c>
      <c r="NVS69" s="50">
        <v>11968</v>
      </c>
      <c r="NVT69" s="31" t="s">
        <v>154</v>
      </c>
      <c r="NVU69" s="31">
        <v>89</v>
      </c>
      <c r="NVV69" s="31" t="s">
        <v>158</v>
      </c>
      <c r="NVW69" s="31" t="s">
        <v>153</v>
      </c>
      <c r="NVX69" s="31" t="s">
        <v>97</v>
      </c>
      <c r="NVY69" s="31" t="s">
        <v>99</v>
      </c>
      <c r="NVZ69" s="31" t="s">
        <v>157</v>
      </c>
      <c r="NWA69" s="50">
        <v>11968</v>
      </c>
      <c r="NWB69" s="31" t="s">
        <v>154</v>
      </c>
      <c r="NWC69" s="31">
        <v>89</v>
      </c>
      <c r="NWD69" s="31" t="s">
        <v>158</v>
      </c>
      <c r="NWE69" s="31" t="s">
        <v>153</v>
      </c>
      <c r="NWF69" s="31" t="s">
        <v>97</v>
      </c>
      <c r="NWG69" s="31" t="s">
        <v>99</v>
      </c>
      <c r="NWH69" s="31" t="s">
        <v>157</v>
      </c>
      <c r="NWI69" s="50">
        <v>11968</v>
      </c>
      <c r="NWJ69" s="31" t="s">
        <v>154</v>
      </c>
      <c r="NWK69" s="31">
        <v>89</v>
      </c>
      <c r="NWL69" s="31" t="s">
        <v>158</v>
      </c>
      <c r="NWM69" s="31" t="s">
        <v>153</v>
      </c>
      <c r="NWN69" s="31" t="s">
        <v>97</v>
      </c>
      <c r="NWO69" s="31" t="s">
        <v>99</v>
      </c>
      <c r="NWP69" s="31" t="s">
        <v>157</v>
      </c>
      <c r="NWQ69" s="50">
        <v>11968</v>
      </c>
      <c r="NWR69" s="31" t="s">
        <v>154</v>
      </c>
      <c r="NWS69" s="31">
        <v>89</v>
      </c>
      <c r="NWT69" s="31" t="s">
        <v>158</v>
      </c>
      <c r="NWU69" s="31" t="s">
        <v>153</v>
      </c>
      <c r="NWV69" s="31" t="s">
        <v>97</v>
      </c>
      <c r="NWW69" s="31" t="s">
        <v>99</v>
      </c>
      <c r="NWX69" s="31" t="s">
        <v>157</v>
      </c>
      <c r="NWY69" s="50">
        <v>11968</v>
      </c>
      <c r="NWZ69" s="31" t="s">
        <v>154</v>
      </c>
      <c r="NXA69" s="31">
        <v>89</v>
      </c>
      <c r="NXB69" s="31" t="s">
        <v>158</v>
      </c>
      <c r="NXC69" s="31" t="s">
        <v>153</v>
      </c>
      <c r="NXD69" s="31" t="s">
        <v>97</v>
      </c>
      <c r="NXE69" s="31" t="s">
        <v>99</v>
      </c>
      <c r="NXF69" s="31" t="s">
        <v>157</v>
      </c>
      <c r="NXG69" s="50">
        <v>11968</v>
      </c>
      <c r="NXH69" s="31" t="s">
        <v>154</v>
      </c>
      <c r="NXI69" s="31">
        <v>89</v>
      </c>
      <c r="NXJ69" s="31" t="s">
        <v>158</v>
      </c>
      <c r="NXK69" s="31" t="s">
        <v>153</v>
      </c>
      <c r="NXL69" s="31" t="s">
        <v>97</v>
      </c>
      <c r="NXM69" s="31" t="s">
        <v>99</v>
      </c>
      <c r="NXN69" s="31" t="s">
        <v>157</v>
      </c>
      <c r="NXO69" s="50">
        <v>11968</v>
      </c>
      <c r="NXP69" s="31" t="s">
        <v>154</v>
      </c>
      <c r="NXQ69" s="31">
        <v>89</v>
      </c>
      <c r="NXR69" s="31" t="s">
        <v>158</v>
      </c>
      <c r="NXS69" s="31" t="s">
        <v>153</v>
      </c>
      <c r="NXT69" s="31" t="s">
        <v>97</v>
      </c>
      <c r="NXU69" s="31" t="s">
        <v>99</v>
      </c>
      <c r="NXV69" s="31" t="s">
        <v>157</v>
      </c>
      <c r="NXW69" s="50">
        <v>11968</v>
      </c>
      <c r="NXX69" s="31" t="s">
        <v>154</v>
      </c>
      <c r="NXY69" s="31">
        <v>89</v>
      </c>
      <c r="NXZ69" s="31" t="s">
        <v>158</v>
      </c>
      <c r="NYA69" s="31" t="s">
        <v>153</v>
      </c>
      <c r="NYB69" s="31" t="s">
        <v>97</v>
      </c>
      <c r="NYC69" s="31" t="s">
        <v>99</v>
      </c>
      <c r="NYD69" s="31" t="s">
        <v>157</v>
      </c>
      <c r="NYE69" s="50">
        <v>11968</v>
      </c>
      <c r="NYF69" s="31" t="s">
        <v>154</v>
      </c>
      <c r="NYG69" s="31">
        <v>89</v>
      </c>
      <c r="NYH69" s="31" t="s">
        <v>158</v>
      </c>
      <c r="NYI69" s="31" t="s">
        <v>153</v>
      </c>
      <c r="NYJ69" s="31" t="s">
        <v>97</v>
      </c>
      <c r="NYK69" s="31" t="s">
        <v>99</v>
      </c>
      <c r="NYL69" s="31" t="s">
        <v>157</v>
      </c>
      <c r="NYM69" s="50">
        <v>11968</v>
      </c>
      <c r="NYN69" s="31" t="s">
        <v>154</v>
      </c>
      <c r="NYO69" s="31">
        <v>89</v>
      </c>
      <c r="NYP69" s="31" t="s">
        <v>158</v>
      </c>
      <c r="NYQ69" s="31" t="s">
        <v>153</v>
      </c>
      <c r="NYR69" s="31" t="s">
        <v>97</v>
      </c>
      <c r="NYS69" s="31" t="s">
        <v>99</v>
      </c>
      <c r="NYT69" s="31" t="s">
        <v>157</v>
      </c>
      <c r="NYU69" s="50">
        <v>11968</v>
      </c>
      <c r="NYV69" s="31" t="s">
        <v>154</v>
      </c>
      <c r="NYW69" s="31">
        <v>89</v>
      </c>
      <c r="NYX69" s="31" t="s">
        <v>158</v>
      </c>
      <c r="NYY69" s="31" t="s">
        <v>153</v>
      </c>
      <c r="NYZ69" s="31" t="s">
        <v>97</v>
      </c>
      <c r="NZA69" s="31" t="s">
        <v>99</v>
      </c>
      <c r="NZB69" s="31" t="s">
        <v>157</v>
      </c>
      <c r="NZC69" s="50">
        <v>11968</v>
      </c>
      <c r="NZD69" s="31" t="s">
        <v>154</v>
      </c>
      <c r="NZE69" s="31">
        <v>89</v>
      </c>
      <c r="NZF69" s="31" t="s">
        <v>158</v>
      </c>
      <c r="NZG69" s="31" t="s">
        <v>153</v>
      </c>
      <c r="NZH69" s="31" t="s">
        <v>97</v>
      </c>
      <c r="NZI69" s="31" t="s">
        <v>99</v>
      </c>
      <c r="NZJ69" s="31" t="s">
        <v>157</v>
      </c>
      <c r="NZK69" s="50">
        <v>11968</v>
      </c>
      <c r="NZL69" s="31" t="s">
        <v>154</v>
      </c>
      <c r="NZM69" s="31">
        <v>89</v>
      </c>
      <c r="NZN69" s="31" t="s">
        <v>158</v>
      </c>
      <c r="NZO69" s="31" t="s">
        <v>153</v>
      </c>
      <c r="NZP69" s="31" t="s">
        <v>97</v>
      </c>
      <c r="NZQ69" s="31" t="s">
        <v>99</v>
      </c>
      <c r="NZR69" s="31" t="s">
        <v>157</v>
      </c>
      <c r="NZS69" s="50">
        <v>11968</v>
      </c>
      <c r="NZT69" s="31" t="s">
        <v>154</v>
      </c>
      <c r="NZU69" s="31">
        <v>89</v>
      </c>
      <c r="NZV69" s="31" t="s">
        <v>158</v>
      </c>
      <c r="NZW69" s="31" t="s">
        <v>153</v>
      </c>
      <c r="NZX69" s="31" t="s">
        <v>97</v>
      </c>
      <c r="NZY69" s="31" t="s">
        <v>99</v>
      </c>
      <c r="NZZ69" s="31" t="s">
        <v>157</v>
      </c>
      <c r="OAA69" s="50">
        <v>11968</v>
      </c>
      <c r="OAB69" s="31" t="s">
        <v>154</v>
      </c>
      <c r="OAC69" s="31">
        <v>89</v>
      </c>
      <c r="OAD69" s="31" t="s">
        <v>158</v>
      </c>
      <c r="OAE69" s="31" t="s">
        <v>153</v>
      </c>
      <c r="OAF69" s="31" t="s">
        <v>97</v>
      </c>
      <c r="OAG69" s="31" t="s">
        <v>99</v>
      </c>
      <c r="OAH69" s="31" t="s">
        <v>157</v>
      </c>
      <c r="OAI69" s="50">
        <v>11968</v>
      </c>
      <c r="OAJ69" s="31" t="s">
        <v>154</v>
      </c>
      <c r="OAK69" s="31">
        <v>89</v>
      </c>
      <c r="OAL69" s="31" t="s">
        <v>158</v>
      </c>
      <c r="OAM69" s="31" t="s">
        <v>153</v>
      </c>
      <c r="OAN69" s="31" t="s">
        <v>97</v>
      </c>
      <c r="OAO69" s="31" t="s">
        <v>99</v>
      </c>
      <c r="OAP69" s="31" t="s">
        <v>157</v>
      </c>
      <c r="OAQ69" s="50">
        <v>11968</v>
      </c>
      <c r="OAR69" s="31" t="s">
        <v>154</v>
      </c>
      <c r="OAS69" s="31">
        <v>89</v>
      </c>
      <c r="OAT69" s="31" t="s">
        <v>158</v>
      </c>
      <c r="OAU69" s="31" t="s">
        <v>153</v>
      </c>
      <c r="OAV69" s="31" t="s">
        <v>97</v>
      </c>
      <c r="OAW69" s="31" t="s">
        <v>99</v>
      </c>
      <c r="OAX69" s="31" t="s">
        <v>157</v>
      </c>
      <c r="OAY69" s="50">
        <v>11968</v>
      </c>
      <c r="OAZ69" s="31" t="s">
        <v>154</v>
      </c>
      <c r="OBA69" s="31">
        <v>89</v>
      </c>
      <c r="OBB69" s="31" t="s">
        <v>158</v>
      </c>
      <c r="OBC69" s="31" t="s">
        <v>153</v>
      </c>
      <c r="OBD69" s="31" t="s">
        <v>97</v>
      </c>
      <c r="OBE69" s="31" t="s">
        <v>99</v>
      </c>
      <c r="OBF69" s="31" t="s">
        <v>157</v>
      </c>
      <c r="OBG69" s="50">
        <v>11968</v>
      </c>
      <c r="OBH69" s="31" t="s">
        <v>154</v>
      </c>
      <c r="OBI69" s="31">
        <v>89</v>
      </c>
      <c r="OBJ69" s="31" t="s">
        <v>158</v>
      </c>
      <c r="OBK69" s="31" t="s">
        <v>153</v>
      </c>
      <c r="OBL69" s="31" t="s">
        <v>97</v>
      </c>
      <c r="OBM69" s="31" t="s">
        <v>99</v>
      </c>
      <c r="OBN69" s="31" t="s">
        <v>157</v>
      </c>
      <c r="OBO69" s="50">
        <v>11968</v>
      </c>
      <c r="OBP69" s="31" t="s">
        <v>154</v>
      </c>
      <c r="OBQ69" s="31">
        <v>89</v>
      </c>
      <c r="OBR69" s="31" t="s">
        <v>158</v>
      </c>
      <c r="OBS69" s="31" t="s">
        <v>153</v>
      </c>
      <c r="OBT69" s="31" t="s">
        <v>97</v>
      </c>
      <c r="OBU69" s="31" t="s">
        <v>99</v>
      </c>
      <c r="OBV69" s="31" t="s">
        <v>157</v>
      </c>
      <c r="OBW69" s="50">
        <v>11968</v>
      </c>
      <c r="OBX69" s="31" t="s">
        <v>154</v>
      </c>
      <c r="OBY69" s="31">
        <v>89</v>
      </c>
      <c r="OBZ69" s="31" t="s">
        <v>158</v>
      </c>
      <c r="OCA69" s="31" t="s">
        <v>153</v>
      </c>
      <c r="OCB69" s="31" t="s">
        <v>97</v>
      </c>
      <c r="OCC69" s="31" t="s">
        <v>99</v>
      </c>
      <c r="OCD69" s="31" t="s">
        <v>157</v>
      </c>
      <c r="OCE69" s="50">
        <v>11968</v>
      </c>
      <c r="OCF69" s="31" t="s">
        <v>154</v>
      </c>
      <c r="OCG69" s="31">
        <v>89</v>
      </c>
      <c r="OCH69" s="31" t="s">
        <v>158</v>
      </c>
      <c r="OCI69" s="31" t="s">
        <v>153</v>
      </c>
      <c r="OCJ69" s="31" t="s">
        <v>97</v>
      </c>
      <c r="OCK69" s="31" t="s">
        <v>99</v>
      </c>
      <c r="OCL69" s="31" t="s">
        <v>157</v>
      </c>
      <c r="OCM69" s="50">
        <v>11968</v>
      </c>
      <c r="OCN69" s="31" t="s">
        <v>154</v>
      </c>
      <c r="OCO69" s="31">
        <v>89</v>
      </c>
      <c r="OCP69" s="31" t="s">
        <v>158</v>
      </c>
      <c r="OCQ69" s="31" t="s">
        <v>153</v>
      </c>
      <c r="OCR69" s="31" t="s">
        <v>97</v>
      </c>
      <c r="OCS69" s="31" t="s">
        <v>99</v>
      </c>
      <c r="OCT69" s="31" t="s">
        <v>157</v>
      </c>
      <c r="OCU69" s="50">
        <v>11968</v>
      </c>
      <c r="OCV69" s="31" t="s">
        <v>154</v>
      </c>
      <c r="OCW69" s="31">
        <v>89</v>
      </c>
      <c r="OCX69" s="31" t="s">
        <v>158</v>
      </c>
      <c r="OCY69" s="31" t="s">
        <v>153</v>
      </c>
      <c r="OCZ69" s="31" t="s">
        <v>97</v>
      </c>
      <c r="ODA69" s="31" t="s">
        <v>99</v>
      </c>
      <c r="ODB69" s="31" t="s">
        <v>157</v>
      </c>
      <c r="ODC69" s="50">
        <v>11968</v>
      </c>
      <c r="ODD69" s="31" t="s">
        <v>154</v>
      </c>
      <c r="ODE69" s="31">
        <v>89</v>
      </c>
      <c r="ODF69" s="31" t="s">
        <v>158</v>
      </c>
      <c r="ODG69" s="31" t="s">
        <v>153</v>
      </c>
      <c r="ODH69" s="31" t="s">
        <v>97</v>
      </c>
      <c r="ODI69" s="31" t="s">
        <v>99</v>
      </c>
      <c r="ODJ69" s="31" t="s">
        <v>157</v>
      </c>
      <c r="ODK69" s="50">
        <v>11968</v>
      </c>
      <c r="ODL69" s="31" t="s">
        <v>154</v>
      </c>
      <c r="ODM69" s="31">
        <v>89</v>
      </c>
      <c r="ODN69" s="31" t="s">
        <v>158</v>
      </c>
      <c r="ODO69" s="31" t="s">
        <v>153</v>
      </c>
      <c r="ODP69" s="31" t="s">
        <v>97</v>
      </c>
      <c r="ODQ69" s="31" t="s">
        <v>99</v>
      </c>
      <c r="ODR69" s="31" t="s">
        <v>157</v>
      </c>
      <c r="ODS69" s="50">
        <v>11968</v>
      </c>
      <c r="ODT69" s="31" t="s">
        <v>154</v>
      </c>
      <c r="ODU69" s="31">
        <v>89</v>
      </c>
      <c r="ODV69" s="31" t="s">
        <v>158</v>
      </c>
      <c r="ODW69" s="31" t="s">
        <v>153</v>
      </c>
      <c r="ODX69" s="31" t="s">
        <v>97</v>
      </c>
      <c r="ODY69" s="31" t="s">
        <v>99</v>
      </c>
      <c r="ODZ69" s="31" t="s">
        <v>157</v>
      </c>
      <c r="OEA69" s="50">
        <v>11968</v>
      </c>
      <c r="OEB69" s="31" t="s">
        <v>154</v>
      </c>
      <c r="OEC69" s="31">
        <v>89</v>
      </c>
      <c r="OED69" s="31" t="s">
        <v>158</v>
      </c>
      <c r="OEE69" s="31" t="s">
        <v>153</v>
      </c>
      <c r="OEF69" s="31" t="s">
        <v>97</v>
      </c>
      <c r="OEG69" s="31" t="s">
        <v>99</v>
      </c>
      <c r="OEH69" s="31" t="s">
        <v>157</v>
      </c>
      <c r="OEI69" s="50">
        <v>11968</v>
      </c>
      <c r="OEJ69" s="31" t="s">
        <v>154</v>
      </c>
      <c r="OEK69" s="31">
        <v>89</v>
      </c>
      <c r="OEL69" s="31" t="s">
        <v>158</v>
      </c>
      <c r="OEM69" s="31" t="s">
        <v>153</v>
      </c>
      <c r="OEN69" s="31" t="s">
        <v>97</v>
      </c>
      <c r="OEO69" s="31" t="s">
        <v>99</v>
      </c>
      <c r="OEP69" s="31" t="s">
        <v>157</v>
      </c>
      <c r="OEQ69" s="50">
        <v>11968</v>
      </c>
      <c r="OER69" s="31" t="s">
        <v>154</v>
      </c>
      <c r="OES69" s="31">
        <v>89</v>
      </c>
      <c r="OET69" s="31" t="s">
        <v>158</v>
      </c>
      <c r="OEU69" s="31" t="s">
        <v>153</v>
      </c>
      <c r="OEV69" s="31" t="s">
        <v>97</v>
      </c>
      <c r="OEW69" s="31" t="s">
        <v>99</v>
      </c>
      <c r="OEX69" s="31" t="s">
        <v>157</v>
      </c>
      <c r="OEY69" s="50">
        <v>11968</v>
      </c>
      <c r="OEZ69" s="31" t="s">
        <v>154</v>
      </c>
      <c r="OFA69" s="31">
        <v>89</v>
      </c>
      <c r="OFB69" s="31" t="s">
        <v>158</v>
      </c>
      <c r="OFC69" s="31" t="s">
        <v>153</v>
      </c>
      <c r="OFD69" s="31" t="s">
        <v>97</v>
      </c>
      <c r="OFE69" s="31" t="s">
        <v>99</v>
      </c>
      <c r="OFF69" s="31" t="s">
        <v>157</v>
      </c>
      <c r="OFG69" s="50">
        <v>11968</v>
      </c>
      <c r="OFH69" s="31" t="s">
        <v>154</v>
      </c>
      <c r="OFI69" s="31">
        <v>89</v>
      </c>
      <c r="OFJ69" s="31" t="s">
        <v>158</v>
      </c>
      <c r="OFK69" s="31" t="s">
        <v>153</v>
      </c>
      <c r="OFL69" s="31" t="s">
        <v>97</v>
      </c>
      <c r="OFM69" s="31" t="s">
        <v>99</v>
      </c>
      <c r="OFN69" s="31" t="s">
        <v>157</v>
      </c>
      <c r="OFO69" s="50">
        <v>11968</v>
      </c>
      <c r="OFP69" s="31" t="s">
        <v>154</v>
      </c>
      <c r="OFQ69" s="31">
        <v>89</v>
      </c>
      <c r="OFR69" s="31" t="s">
        <v>158</v>
      </c>
      <c r="OFS69" s="31" t="s">
        <v>153</v>
      </c>
      <c r="OFT69" s="31" t="s">
        <v>97</v>
      </c>
      <c r="OFU69" s="31" t="s">
        <v>99</v>
      </c>
      <c r="OFV69" s="31" t="s">
        <v>157</v>
      </c>
      <c r="OFW69" s="50">
        <v>11968</v>
      </c>
      <c r="OFX69" s="31" t="s">
        <v>154</v>
      </c>
      <c r="OFY69" s="31">
        <v>89</v>
      </c>
      <c r="OFZ69" s="31" t="s">
        <v>158</v>
      </c>
      <c r="OGA69" s="31" t="s">
        <v>153</v>
      </c>
      <c r="OGB69" s="31" t="s">
        <v>97</v>
      </c>
      <c r="OGC69" s="31" t="s">
        <v>99</v>
      </c>
      <c r="OGD69" s="31" t="s">
        <v>157</v>
      </c>
      <c r="OGE69" s="50">
        <v>11968</v>
      </c>
      <c r="OGF69" s="31" t="s">
        <v>154</v>
      </c>
      <c r="OGG69" s="31">
        <v>89</v>
      </c>
      <c r="OGH69" s="31" t="s">
        <v>158</v>
      </c>
      <c r="OGI69" s="31" t="s">
        <v>153</v>
      </c>
      <c r="OGJ69" s="31" t="s">
        <v>97</v>
      </c>
      <c r="OGK69" s="31" t="s">
        <v>99</v>
      </c>
      <c r="OGL69" s="31" t="s">
        <v>157</v>
      </c>
      <c r="OGM69" s="50">
        <v>11968</v>
      </c>
      <c r="OGN69" s="31" t="s">
        <v>154</v>
      </c>
      <c r="OGO69" s="31">
        <v>89</v>
      </c>
      <c r="OGP69" s="31" t="s">
        <v>158</v>
      </c>
      <c r="OGQ69" s="31" t="s">
        <v>153</v>
      </c>
      <c r="OGR69" s="31" t="s">
        <v>97</v>
      </c>
      <c r="OGS69" s="31" t="s">
        <v>99</v>
      </c>
      <c r="OGT69" s="31" t="s">
        <v>157</v>
      </c>
      <c r="OGU69" s="50">
        <v>11968</v>
      </c>
      <c r="OGV69" s="31" t="s">
        <v>154</v>
      </c>
      <c r="OGW69" s="31">
        <v>89</v>
      </c>
      <c r="OGX69" s="31" t="s">
        <v>158</v>
      </c>
      <c r="OGY69" s="31" t="s">
        <v>153</v>
      </c>
      <c r="OGZ69" s="31" t="s">
        <v>97</v>
      </c>
      <c r="OHA69" s="31" t="s">
        <v>99</v>
      </c>
      <c r="OHB69" s="31" t="s">
        <v>157</v>
      </c>
      <c r="OHC69" s="50">
        <v>11968</v>
      </c>
      <c r="OHD69" s="31" t="s">
        <v>154</v>
      </c>
      <c r="OHE69" s="31">
        <v>89</v>
      </c>
      <c r="OHF69" s="31" t="s">
        <v>158</v>
      </c>
      <c r="OHG69" s="31" t="s">
        <v>153</v>
      </c>
      <c r="OHH69" s="31" t="s">
        <v>97</v>
      </c>
      <c r="OHI69" s="31" t="s">
        <v>99</v>
      </c>
      <c r="OHJ69" s="31" t="s">
        <v>157</v>
      </c>
      <c r="OHK69" s="50">
        <v>11968</v>
      </c>
      <c r="OHL69" s="31" t="s">
        <v>154</v>
      </c>
      <c r="OHM69" s="31">
        <v>89</v>
      </c>
      <c r="OHN69" s="31" t="s">
        <v>158</v>
      </c>
      <c r="OHO69" s="31" t="s">
        <v>153</v>
      </c>
      <c r="OHP69" s="31" t="s">
        <v>97</v>
      </c>
      <c r="OHQ69" s="31" t="s">
        <v>99</v>
      </c>
      <c r="OHR69" s="31" t="s">
        <v>157</v>
      </c>
      <c r="OHS69" s="50">
        <v>11968</v>
      </c>
      <c r="OHT69" s="31" t="s">
        <v>154</v>
      </c>
      <c r="OHU69" s="31">
        <v>89</v>
      </c>
      <c r="OHV69" s="31" t="s">
        <v>158</v>
      </c>
      <c r="OHW69" s="31" t="s">
        <v>153</v>
      </c>
      <c r="OHX69" s="31" t="s">
        <v>97</v>
      </c>
      <c r="OHY69" s="31" t="s">
        <v>99</v>
      </c>
      <c r="OHZ69" s="31" t="s">
        <v>157</v>
      </c>
      <c r="OIA69" s="50">
        <v>11968</v>
      </c>
      <c r="OIB69" s="31" t="s">
        <v>154</v>
      </c>
      <c r="OIC69" s="31">
        <v>89</v>
      </c>
      <c r="OID69" s="31" t="s">
        <v>158</v>
      </c>
      <c r="OIE69" s="31" t="s">
        <v>153</v>
      </c>
      <c r="OIF69" s="31" t="s">
        <v>97</v>
      </c>
      <c r="OIG69" s="31" t="s">
        <v>99</v>
      </c>
      <c r="OIH69" s="31" t="s">
        <v>157</v>
      </c>
      <c r="OII69" s="50">
        <v>11968</v>
      </c>
      <c r="OIJ69" s="31" t="s">
        <v>154</v>
      </c>
      <c r="OIK69" s="31">
        <v>89</v>
      </c>
      <c r="OIL69" s="31" t="s">
        <v>158</v>
      </c>
      <c r="OIM69" s="31" t="s">
        <v>153</v>
      </c>
      <c r="OIN69" s="31" t="s">
        <v>97</v>
      </c>
      <c r="OIO69" s="31" t="s">
        <v>99</v>
      </c>
      <c r="OIP69" s="31" t="s">
        <v>157</v>
      </c>
      <c r="OIQ69" s="50">
        <v>11968</v>
      </c>
      <c r="OIR69" s="31" t="s">
        <v>154</v>
      </c>
      <c r="OIS69" s="31">
        <v>89</v>
      </c>
      <c r="OIT69" s="31" t="s">
        <v>158</v>
      </c>
      <c r="OIU69" s="31" t="s">
        <v>153</v>
      </c>
      <c r="OIV69" s="31" t="s">
        <v>97</v>
      </c>
      <c r="OIW69" s="31" t="s">
        <v>99</v>
      </c>
      <c r="OIX69" s="31" t="s">
        <v>157</v>
      </c>
      <c r="OIY69" s="50">
        <v>11968</v>
      </c>
      <c r="OIZ69" s="31" t="s">
        <v>154</v>
      </c>
      <c r="OJA69" s="31">
        <v>89</v>
      </c>
      <c r="OJB69" s="31" t="s">
        <v>158</v>
      </c>
      <c r="OJC69" s="31" t="s">
        <v>153</v>
      </c>
      <c r="OJD69" s="31" t="s">
        <v>97</v>
      </c>
      <c r="OJE69" s="31" t="s">
        <v>99</v>
      </c>
      <c r="OJF69" s="31" t="s">
        <v>157</v>
      </c>
      <c r="OJG69" s="50">
        <v>11968</v>
      </c>
      <c r="OJH69" s="31" t="s">
        <v>154</v>
      </c>
      <c r="OJI69" s="31">
        <v>89</v>
      </c>
      <c r="OJJ69" s="31" t="s">
        <v>158</v>
      </c>
      <c r="OJK69" s="31" t="s">
        <v>153</v>
      </c>
      <c r="OJL69" s="31" t="s">
        <v>97</v>
      </c>
      <c r="OJM69" s="31" t="s">
        <v>99</v>
      </c>
      <c r="OJN69" s="31" t="s">
        <v>157</v>
      </c>
      <c r="OJO69" s="50">
        <v>11968</v>
      </c>
      <c r="OJP69" s="31" t="s">
        <v>154</v>
      </c>
      <c r="OJQ69" s="31">
        <v>89</v>
      </c>
      <c r="OJR69" s="31" t="s">
        <v>158</v>
      </c>
      <c r="OJS69" s="31" t="s">
        <v>153</v>
      </c>
      <c r="OJT69" s="31" t="s">
        <v>97</v>
      </c>
      <c r="OJU69" s="31" t="s">
        <v>99</v>
      </c>
      <c r="OJV69" s="31" t="s">
        <v>157</v>
      </c>
      <c r="OJW69" s="50">
        <v>11968</v>
      </c>
      <c r="OJX69" s="31" t="s">
        <v>154</v>
      </c>
      <c r="OJY69" s="31">
        <v>89</v>
      </c>
      <c r="OJZ69" s="31" t="s">
        <v>158</v>
      </c>
      <c r="OKA69" s="31" t="s">
        <v>153</v>
      </c>
      <c r="OKB69" s="31" t="s">
        <v>97</v>
      </c>
      <c r="OKC69" s="31" t="s">
        <v>99</v>
      </c>
      <c r="OKD69" s="31" t="s">
        <v>157</v>
      </c>
      <c r="OKE69" s="50">
        <v>11968</v>
      </c>
      <c r="OKF69" s="31" t="s">
        <v>154</v>
      </c>
      <c r="OKG69" s="31">
        <v>89</v>
      </c>
      <c r="OKH69" s="31" t="s">
        <v>158</v>
      </c>
      <c r="OKI69" s="31" t="s">
        <v>153</v>
      </c>
      <c r="OKJ69" s="31" t="s">
        <v>97</v>
      </c>
      <c r="OKK69" s="31" t="s">
        <v>99</v>
      </c>
      <c r="OKL69" s="31" t="s">
        <v>157</v>
      </c>
      <c r="OKM69" s="50">
        <v>11968</v>
      </c>
      <c r="OKN69" s="31" t="s">
        <v>154</v>
      </c>
      <c r="OKO69" s="31">
        <v>89</v>
      </c>
      <c r="OKP69" s="31" t="s">
        <v>158</v>
      </c>
      <c r="OKQ69" s="31" t="s">
        <v>153</v>
      </c>
      <c r="OKR69" s="31" t="s">
        <v>97</v>
      </c>
      <c r="OKS69" s="31" t="s">
        <v>99</v>
      </c>
      <c r="OKT69" s="31" t="s">
        <v>157</v>
      </c>
      <c r="OKU69" s="50">
        <v>11968</v>
      </c>
      <c r="OKV69" s="31" t="s">
        <v>154</v>
      </c>
      <c r="OKW69" s="31">
        <v>89</v>
      </c>
      <c r="OKX69" s="31" t="s">
        <v>158</v>
      </c>
      <c r="OKY69" s="31" t="s">
        <v>153</v>
      </c>
      <c r="OKZ69" s="31" t="s">
        <v>97</v>
      </c>
      <c r="OLA69" s="31" t="s">
        <v>99</v>
      </c>
      <c r="OLB69" s="31" t="s">
        <v>157</v>
      </c>
      <c r="OLC69" s="50">
        <v>11968</v>
      </c>
      <c r="OLD69" s="31" t="s">
        <v>154</v>
      </c>
      <c r="OLE69" s="31">
        <v>89</v>
      </c>
      <c r="OLF69" s="31" t="s">
        <v>158</v>
      </c>
      <c r="OLG69" s="31" t="s">
        <v>153</v>
      </c>
      <c r="OLH69" s="31" t="s">
        <v>97</v>
      </c>
      <c r="OLI69" s="31" t="s">
        <v>99</v>
      </c>
      <c r="OLJ69" s="31" t="s">
        <v>157</v>
      </c>
      <c r="OLK69" s="50">
        <v>11968</v>
      </c>
      <c r="OLL69" s="31" t="s">
        <v>154</v>
      </c>
      <c r="OLM69" s="31">
        <v>89</v>
      </c>
      <c r="OLN69" s="31" t="s">
        <v>158</v>
      </c>
      <c r="OLO69" s="31" t="s">
        <v>153</v>
      </c>
      <c r="OLP69" s="31" t="s">
        <v>97</v>
      </c>
      <c r="OLQ69" s="31" t="s">
        <v>99</v>
      </c>
      <c r="OLR69" s="31" t="s">
        <v>157</v>
      </c>
      <c r="OLS69" s="50">
        <v>11968</v>
      </c>
      <c r="OLT69" s="31" t="s">
        <v>154</v>
      </c>
      <c r="OLU69" s="31">
        <v>89</v>
      </c>
      <c r="OLV69" s="31" t="s">
        <v>158</v>
      </c>
      <c r="OLW69" s="31" t="s">
        <v>153</v>
      </c>
      <c r="OLX69" s="31" t="s">
        <v>97</v>
      </c>
      <c r="OLY69" s="31" t="s">
        <v>99</v>
      </c>
      <c r="OLZ69" s="31" t="s">
        <v>157</v>
      </c>
      <c r="OMA69" s="50">
        <v>11968</v>
      </c>
      <c r="OMB69" s="31" t="s">
        <v>154</v>
      </c>
      <c r="OMC69" s="31">
        <v>89</v>
      </c>
      <c r="OMD69" s="31" t="s">
        <v>158</v>
      </c>
      <c r="OME69" s="31" t="s">
        <v>153</v>
      </c>
      <c r="OMF69" s="31" t="s">
        <v>97</v>
      </c>
      <c r="OMG69" s="31" t="s">
        <v>99</v>
      </c>
      <c r="OMH69" s="31" t="s">
        <v>157</v>
      </c>
      <c r="OMI69" s="50">
        <v>11968</v>
      </c>
      <c r="OMJ69" s="31" t="s">
        <v>154</v>
      </c>
      <c r="OMK69" s="31">
        <v>89</v>
      </c>
      <c r="OML69" s="31" t="s">
        <v>158</v>
      </c>
      <c r="OMM69" s="31" t="s">
        <v>153</v>
      </c>
      <c r="OMN69" s="31" t="s">
        <v>97</v>
      </c>
      <c r="OMO69" s="31" t="s">
        <v>99</v>
      </c>
      <c r="OMP69" s="31" t="s">
        <v>157</v>
      </c>
      <c r="OMQ69" s="50">
        <v>11968</v>
      </c>
      <c r="OMR69" s="31" t="s">
        <v>154</v>
      </c>
      <c r="OMS69" s="31">
        <v>89</v>
      </c>
      <c r="OMT69" s="31" t="s">
        <v>158</v>
      </c>
      <c r="OMU69" s="31" t="s">
        <v>153</v>
      </c>
      <c r="OMV69" s="31" t="s">
        <v>97</v>
      </c>
      <c r="OMW69" s="31" t="s">
        <v>99</v>
      </c>
      <c r="OMX69" s="31" t="s">
        <v>157</v>
      </c>
      <c r="OMY69" s="50">
        <v>11968</v>
      </c>
      <c r="OMZ69" s="31" t="s">
        <v>154</v>
      </c>
      <c r="ONA69" s="31">
        <v>89</v>
      </c>
      <c r="ONB69" s="31" t="s">
        <v>158</v>
      </c>
      <c r="ONC69" s="31" t="s">
        <v>153</v>
      </c>
      <c r="OND69" s="31" t="s">
        <v>97</v>
      </c>
      <c r="ONE69" s="31" t="s">
        <v>99</v>
      </c>
      <c r="ONF69" s="31" t="s">
        <v>157</v>
      </c>
      <c r="ONG69" s="50">
        <v>11968</v>
      </c>
      <c r="ONH69" s="31" t="s">
        <v>154</v>
      </c>
      <c r="ONI69" s="31">
        <v>89</v>
      </c>
      <c r="ONJ69" s="31" t="s">
        <v>158</v>
      </c>
      <c r="ONK69" s="31" t="s">
        <v>153</v>
      </c>
      <c r="ONL69" s="31" t="s">
        <v>97</v>
      </c>
      <c r="ONM69" s="31" t="s">
        <v>99</v>
      </c>
      <c r="ONN69" s="31" t="s">
        <v>157</v>
      </c>
      <c r="ONO69" s="50">
        <v>11968</v>
      </c>
      <c r="ONP69" s="31" t="s">
        <v>154</v>
      </c>
      <c r="ONQ69" s="31">
        <v>89</v>
      </c>
      <c r="ONR69" s="31" t="s">
        <v>158</v>
      </c>
      <c r="ONS69" s="31" t="s">
        <v>153</v>
      </c>
      <c r="ONT69" s="31" t="s">
        <v>97</v>
      </c>
      <c r="ONU69" s="31" t="s">
        <v>99</v>
      </c>
      <c r="ONV69" s="31" t="s">
        <v>157</v>
      </c>
      <c r="ONW69" s="50">
        <v>11968</v>
      </c>
      <c r="ONX69" s="31" t="s">
        <v>154</v>
      </c>
      <c r="ONY69" s="31">
        <v>89</v>
      </c>
      <c r="ONZ69" s="31" t="s">
        <v>158</v>
      </c>
      <c r="OOA69" s="31" t="s">
        <v>153</v>
      </c>
      <c r="OOB69" s="31" t="s">
        <v>97</v>
      </c>
      <c r="OOC69" s="31" t="s">
        <v>99</v>
      </c>
      <c r="OOD69" s="31" t="s">
        <v>157</v>
      </c>
      <c r="OOE69" s="50">
        <v>11968</v>
      </c>
      <c r="OOF69" s="31" t="s">
        <v>154</v>
      </c>
      <c r="OOG69" s="31">
        <v>89</v>
      </c>
      <c r="OOH69" s="31" t="s">
        <v>158</v>
      </c>
      <c r="OOI69" s="31" t="s">
        <v>153</v>
      </c>
      <c r="OOJ69" s="31" t="s">
        <v>97</v>
      </c>
      <c r="OOK69" s="31" t="s">
        <v>99</v>
      </c>
      <c r="OOL69" s="31" t="s">
        <v>157</v>
      </c>
      <c r="OOM69" s="50">
        <v>11968</v>
      </c>
      <c r="OON69" s="31" t="s">
        <v>154</v>
      </c>
      <c r="OOO69" s="31">
        <v>89</v>
      </c>
      <c r="OOP69" s="31" t="s">
        <v>158</v>
      </c>
      <c r="OOQ69" s="31" t="s">
        <v>153</v>
      </c>
      <c r="OOR69" s="31" t="s">
        <v>97</v>
      </c>
      <c r="OOS69" s="31" t="s">
        <v>99</v>
      </c>
      <c r="OOT69" s="31" t="s">
        <v>157</v>
      </c>
      <c r="OOU69" s="50">
        <v>11968</v>
      </c>
      <c r="OOV69" s="31" t="s">
        <v>154</v>
      </c>
      <c r="OOW69" s="31">
        <v>89</v>
      </c>
      <c r="OOX69" s="31" t="s">
        <v>158</v>
      </c>
      <c r="OOY69" s="31" t="s">
        <v>153</v>
      </c>
      <c r="OOZ69" s="31" t="s">
        <v>97</v>
      </c>
      <c r="OPA69" s="31" t="s">
        <v>99</v>
      </c>
      <c r="OPB69" s="31" t="s">
        <v>157</v>
      </c>
      <c r="OPC69" s="50">
        <v>11968</v>
      </c>
      <c r="OPD69" s="31" t="s">
        <v>154</v>
      </c>
      <c r="OPE69" s="31">
        <v>89</v>
      </c>
      <c r="OPF69" s="31" t="s">
        <v>158</v>
      </c>
      <c r="OPG69" s="31" t="s">
        <v>153</v>
      </c>
      <c r="OPH69" s="31" t="s">
        <v>97</v>
      </c>
      <c r="OPI69" s="31" t="s">
        <v>99</v>
      </c>
      <c r="OPJ69" s="31" t="s">
        <v>157</v>
      </c>
      <c r="OPK69" s="50">
        <v>11968</v>
      </c>
      <c r="OPL69" s="31" t="s">
        <v>154</v>
      </c>
      <c r="OPM69" s="31">
        <v>89</v>
      </c>
      <c r="OPN69" s="31" t="s">
        <v>158</v>
      </c>
      <c r="OPO69" s="31" t="s">
        <v>153</v>
      </c>
      <c r="OPP69" s="31" t="s">
        <v>97</v>
      </c>
      <c r="OPQ69" s="31" t="s">
        <v>99</v>
      </c>
      <c r="OPR69" s="31" t="s">
        <v>157</v>
      </c>
      <c r="OPS69" s="50">
        <v>11968</v>
      </c>
      <c r="OPT69" s="31" t="s">
        <v>154</v>
      </c>
      <c r="OPU69" s="31">
        <v>89</v>
      </c>
      <c r="OPV69" s="31" t="s">
        <v>158</v>
      </c>
      <c r="OPW69" s="31" t="s">
        <v>153</v>
      </c>
      <c r="OPX69" s="31" t="s">
        <v>97</v>
      </c>
      <c r="OPY69" s="31" t="s">
        <v>99</v>
      </c>
      <c r="OPZ69" s="31" t="s">
        <v>157</v>
      </c>
      <c r="OQA69" s="50">
        <v>11968</v>
      </c>
      <c r="OQB69" s="31" t="s">
        <v>154</v>
      </c>
      <c r="OQC69" s="31">
        <v>89</v>
      </c>
      <c r="OQD69" s="31" t="s">
        <v>158</v>
      </c>
      <c r="OQE69" s="31" t="s">
        <v>153</v>
      </c>
      <c r="OQF69" s="31" t="s">
        <v>97</v>
      </c>
      <c r="OQG69" s="31" t="s">
        <v>99</v>
      </c>
      <c r="OQH69" s="31" t="s">
        <v>157</v>
      </c>
      <c r="OQI69" s="50">
        <v>11968</v>
      </c>
      <c r="OQJ69" s="31" t="s">
        <v>154</v>
      </c>
      <c r="OQK69" s="31">
        <v>89</v>
      </c>
      <c r="OQL69" s="31" t="s">
        <v>158</v>
      </c>
      <c r="OQM69" s="31" t="s">
        <v>153</v>
      </c>
      <c r="OQN69" s="31" t="s">
        <v>97</v>
      </c>
      <c r="OQO69" s="31" t="s">
        <v>99</v>
      </c>
      <c r="OQP69" s="31" t="s">
        <v>157</v>
      </c>
      <c r="OQQ69" s="50">
        <v>11968</v>
      </c>
      <c r="OQR69" s="31" t="s">
        <v>154</v>
      </c>
      <c r="OQS69" s="31">
        <v>89</v>
      </c>
      <c r="OQT69" s="31" t="s">
        <v>158</v>
      </c>
      <c r="OQU69" s="31" t="s">
        <v>153</v>
      </c>
      <c r="OQV69" s="31" t="s">
        <v>97</v>
      </c>
      <c r="OQW69" s="31" t="s">
        <v>99</v>
      </c>
      <c r="OQX69" s="31" t="s">
        <v>157</v>
      </c>
      <c r="OQY69" s="50">
        <v>11968</v>
      </c>
      <c r="OQZ69" s="31" t="s">
        <v>154</v>
      </c>
      <c r="ORA69" s="31">
        <v>89</v>
      </c>
      <c r="ORB69" s="31" t="s">
        <v>158</v>
      </c>
      <c r="ORC69" s="31" t="s">
        <v>153</v>
      </c>
      <c r="ORD69" s="31" t="s">
        <v>97</v>
      </c>
      <c r="ORE69" s="31" t="s">
        <v>99</v>
      </c>
      <c r="ORF69" s="31" t="s">
        <v>157</v>
      </c>
      <c r="ORG69" s="50">
        <v>11968</v>
      </c>
      <c r="ORH69" s="31" t="s">
        <v>154</v>
      </c>
      <c r="ORI69" s="31">
        <v>89</v>
      </c>
      <c r="ORJ69" s="31" t="s">
        <v>158</v>
      </c>
      <c r="ORK69" s="31" t="s">
        <v>153</v>
      </c>
      <c r="ORL69" s="31" t="s">
        <v>97</v>
      </c>
      <c r="ORM69" s="31" t="s">
        <v>99</v>
      </c>
      <c r="ORN69" s="31" t="s">
        <v>157</v>
      </c>
      <c r="ORO69" s="50">
        <v>11968</v>
      </c>
      <c r="ORP69" s="31" t="s">
        <v>154</v>
      </c>
      <c r="ORQ69" s="31">
        <v>89</v>
      </c>
      <c r="ORR69" s="31" t="s">
        <v>158</v>
      </c>
      <c r="ORS69" s="31" t="s">
        <v>153</v>
      </c>
      <c r="ORT69" s="31" t="s">
        <v>97</v>
      </c>
      <c r="ORU69" s="31" t="s">
        <v>99</v>
      </c>
      <c r="ORV69" s="31" t="s">
        <v>157</v>
      </c>
      <c r="ORW69" s="50">
        <v>11968</v>
      </c>
      <c r="ORX69" s="31" t="s">
        <v>154</v>
      </c>
      <c r="ORY69" s="31">
        <v>89</v>
      </c>
      <c r="ORZ69" s="31" t="s">
        <v>158</v>
      </c>
      <c r="OSA69" s="31" t="s">
        <v>153</v>
      </c>
      <c r="OSB69" s="31" t="s">
        <v>97</v>
      </c>
      <c r="OSC69" s="31" t="s">
        <v>99</v>
      </c>
      <c r="OSD69" s="31" t="s">
        <v>157</v>
      </c>
      <c r="OSE69" s="50">
        <v>11968</v>
      </c>
      <c r="OSF69" s="31" t="s">
        <v>154</v>
      </c>
      <c r="OSG69" s="31">
        <v>89</v>
      </c>
      <c r="OSH69" s="31" t="s">
        <v>158</v>
      </c>
      <c r="OSI69" s="31" t="s">
        <v>153</v>
      </c>
      <c r="OSJ69" s="31" t="s">
        <v>97</v>
      </c>
      <c r="OSK69" s="31" t="s">
        <v>99</v>
      </c>
      <c r="OSL69" s="31" t="s">
        <v>157</v>
      </c>
      <c r="OSM69" s="50">
        <v>11968</v>
      </c>
      <c r="OSN69" s="31" t="s">
        <v>154</v>
      </c>
      <c r="OSO69" s="31">
        <v>89</v>
      </c>
      <c r="OSP69" s="31" t="s">
        <v>158</v>
      </c>
      <c r="OSQ69" s="31" t="s">
        <v>153</v>
      </c>
      <c r="OSR69" s="31" t="s">
        <v>97</v>
      </c>
      <c r="OSS69" s="31" t="s">
        <v>99</v>
      </c>
      <c r="OST69" s="31" t="s">
        <v>157</v>
      </c>
      <c r="OSU69" s="50">
        <v>11968</v>
      </c>
      <c r="OSV69" s="31" t="s">
        <v>154</v>
      </c>
      <c r="OSW69" s="31">
        <v>89</v>
      </c>
      <c r="OSX69" s="31" t="s">
        <v>158</v>
      </c>
      <c r="OSY69" s="31" t="s">
        <v>153</v>
      </c>
      <c r="OSZ69" s="31" t="s">
        <v>97</v>
      </c>
      <c r="OTA69" s="31" t="s">
        <v>99</v>
      </c>
      <c r="OTB69" s="31" t="s">
        <v>157</v>
      </c>
      <c r="OTC69" s="50">
        <v>11968</v>
      </c>
      <c r="OTD69" s="31" t="s">
        <v>154</v>
      </c>
      <c r="OTE69" s="31">
        <v>89</v>
      </c>
      <c r="OTF69" s="31" t="s">
        <v>158</v>
      </c>
      <c r="OTG69" s="31" t="s">
        <v>153</v>
      </c>
      <c r="OTH69" s="31" t="s">
        <v>97</v>
      </c>
      <c r="OTI69" s="31" t="s">
        <v>99</v>
      </c>
      <c r="OTJ69" s="31" t="s">
        <v>157</v>
      </c>
      <c r="OTK69" s="50">
        <v>11968</v>
      </c>
      <c r="OTL69" s="31" t="s">
        <v>154</v>
      </c>
      <c r="OTM69" s="31">
        <v>89</v>
      </c>
      <c r="OTN69" s="31" t="s">
        <v>158</v>
      </c>
      <c r="OTO69" s="31" t="s">
        <v>153</v>
      </c>
      <c r="OTP69" s="31" t="s">
        <v>97</v>
      </c>
      <c r="OTQ69" s="31" t="s">
        <v>99</v>
      </c>
      <c r="OTR69" s="31" t="s">
        <v>157</v>
      </c>
      <c r="OTS69" s="50">
        <v>11968</v>
      </c>
      <c r="OTT69" s="31" t="s">
        <v>154</v>
      </c>
      <c r="OTU69" s="31">
        <v>89</v>
      </c>
      <c r="OTV69" s="31" t="s">
        <v>158</v>
      </c>
      <c r="OTW69" s="31" t="s">
        <v>153</v>
      </c>
      <c r="OTX69" s="31" t="s">
        <v>97</v>
      </c>
      <c r="OTY69" s="31" t="s">
        <v>99</v>
      </c>
      <c r="OTZ69" s="31" t="s">
        <v>157</v>
      </c>
      <c r="OUA69" s="50">
        <v>11968</v>
      </c>
      <c r="OUB69" s="31" t="s">
        <v>154</v>
      </c>
      <c r="OUC69" s="31">
        <v>89</v>
      </c>
      <c r="OUD69" s="31" t="s">
        <v>158</v>
      </c>
      <c r="OUE69" s="31" t="s">
        <v>153</v>
      </c>
      <c r="OUF69" s="31" t="s">
        <v>97</v>
      </c>
      <c r="OUG69" s="31" t="s">
        <v>99</v>
      </c>
      <c r="OUH69" s="31" t="s">
        <v>157</v>
      </c>
      <c r="OUI69" s="50">
        <v>11968</v>
      </c>
      <c r="OUJ69" s="31" t="s">
        <v>154</v>
      </c>
      <c r="OUK69" s="31">
        <v>89</v>
      </c>
      <c r="OUL69" s="31" t="s">
        <v>158</v>
      </c>
      <c r="OUM69" s="31" t="s">
        <v>153</v>
      </c>
      <c r="OUN69" s="31" t="s">
        <v>97</v>
      </c>
      <c r="OUO69" s="31" t="s">
        <v>99</v>
      </c>
      <c r="OUP69" s="31" t="s">
        <v>157</v>
      </c>
      <c r="OUQ69" s="50">
        <v>11968</v>
      </c>
      <c r="OUR69" s="31" t="s">
        <v>154</v>
      </c>
      <c r="OUS69" s="31">
        <v>89</v>
      </c>
      <c r="OUT69" s="31" t="s">
        <v>158</v>
      </c>
      <c r="OUU69" s="31" t="s">
        <v>153</v>
      </c>
      <c r="OUV69" s="31" t="s">
        <v>97</v>
      </c>
      <c r="OUW69" s="31" t="s">
        <v>99</v>
      </c>
      <c r="OUX69" s="31" t="s">
        <v>157</v>
      </c>
      <c r="OUY69" s="50">
        <v>11968</v>
      </c>
      <c r="OUZ69" s="31" t="s">
        <v>154</v>
      </c>
      <c r="OVA69" s="31">
        <v>89</v>
      </c>
      <c r="OVB69" s="31" t="s">
        <v>158</v>
      </c>
      <c r="OVC69" s="31" t="s">
        <v>153</v>
      </c>
      <c r="OVD69" s="31" t="s">
        <v>97</v>
      </c>
      <c r="OVE69" s="31" t="s">
        <v>99</v>
      </c>
      <c r="OVF69" s="31" t="s">
        <v>157</v>
      </c>
      <c r="OVG69" s="50">
        <v>11968</v>
      </c>
      <c r="OVH69" s="31" t="s">
        <v>154</v>
      </c>
      <c r="OVI69" s="31">
        <v>89</v>
      </c>
      <c r="OVJ69" s="31" t="s">
        <v>158</v>
      </c>
      <c r="OVK69" s="31" t="s">
        <v>153</v>
      </c>
      <c r="OVL69" s="31" t="s">
        <v>97</v>
      </c>
      <c r="OVM69" s="31" t="s">
        <v>99</v>
      </c>
      <c r="OVN69" s="31" t="s">
        <v>157</v>
      </c>
      <c r="OVO69" s="50">
        <v>11968</v>
      </c>
      <c r="OVP69" s="31" t="s">
        <v>154</v>
      </c>
      <c r="OVQ69" s="31">
        <v>89</v>
      </c>
      <c r="OVR69" s="31" t="s">
        <v>158</v>
      </c>
      <c r="OVS69" s="31" t="s">
        <v>153</v>
      </c>
      <c r="OVT69" s="31" t="s">
        <v>97</v>
      </c>
      <c r="OVU69" s="31" t="s">
        <v>99</v>
      </c>
      <c r="OVV69" s="31" t="s">
        <v>157</v>
      </c>
      <c r="OVW69" s="50">
        <v>11968</v>
      </c>
      <c r="OVX69" s="31" t="s">
        <v>154</v>
      </c>
      <c r="OVY69" s="31">
        <v>89</v>
      </c>
      <c r="OVZ69" s="31" t="s">
        <v>158</v>
      </c>
      <c r="OWA69" s="31" t="s">
        <v>153</v>
      </c>
      <c r="OWB69" s="31" t="s">
        <v>97</v>
      </c>
      <c r="OWC69" s="31" t="s">
        <v>99</v>
      </c>
      <c r="OWD69" s="31" t="s">
        <v>157</v>
      </c>
      <c r="OWE69" s="50">
        <v>11968</v>
      </c>
      <c r="OWF69" s="31" t="s">
        <v>154</v>
      </c>
      <c r="OWG69" s="31">
        <v>89</v>
      </c>
      <c r="OWH69" s="31" t="s">
        <v>158</v>
      </c>
      <c r="OWI69" s="31" t="s">
        <v>153</v>
      </c>
      <c r="OWJ69" s="31" t="s">
        <v>97</v>
      </c>
      <c r="OWK69" s="31" t="s">
        <v>99</v>
      </c>
      <c r="OWL69" s="31" t="s">
        <v>157</v>
      </c>
      <c r="OWM69" s="50">
        <v>11968</v>
      </c>
      <c r="OWN69" s="31" t="s">
        <v>154</v>
      </c>
      <c r="OWO69" s="31">
        <v>89</v>
      </c>
      <c r="OWP69" s="31" t="s">
        <v>158</v>
      </c>
      <c r="OWQ69" s="31" t="s">
        <v>153</v>
      </c>
      <c r="OWR69" s="31" t="s">
        <v>97</v>
      </c>
      <c r="OWS69" s="31" t="s">
        <v>99</v>
      </c>
      <c r="OWT69" s="31" t="s">
        <v>157</v>
      </c>
      <c r="OWU69" s="50">
        <v>11968</v>
      </c>
      <c r="OWV69" s="31" t="s">
        <v>154</v>
      </c>
      <c r="OWW69" s="31">
        <v>89</v>
      </c>
      <c r="OWX69" s="31" t="s">
        <v>158</v>
      </c>
      <c r="OWY69" s="31" t="s">
        <v>153</v>
      </c>
      <c r="OWZ69" s="31" t="s">
        <v>97</v>
      </c>
      <c r="OXA69" s="31" t="s">
        <v>99</v>
      </c>
      <c r="OXB69" s="31" t="s">
        <v>157</v>
      </c>
      <c r="OXC69" s="50">
        <v>11968</v>
      </c>
      <c r="OXD69" s="31" t="s">
        <v>154</v>
      </c>
      <c r="OXE69" s="31">
        <v>89</v>
      </c>
      <c r="OXF69" s="31" t="s">
        <v>158</v>
      </c>
      <c r="OXG69" s="31" t="s">
        <v>153</v>
      </c>
      <c r="OXH69" s="31" t="s">
        <v>97</v>
      </c>
      <c r="OXI69" s="31" t="s">
        <v>99</v>
      </c>
      <c r="OXJ69" s="31" t="s">
        <v>157</v>
      </c>
      <c r="OXK69" s="50">
        <v>11968</v>
      </c>
      <c r="OXL69" s="31" t="s">
        <v>154</v>
      </c>
      <c r="OXM69" s="31">
        <v>89</v>
      </c>
      <c r="OXN69" s="31" t="s">
        <v>158</v>
      </c>
      <c r="OXO69" s="31" t="s">
        <v>153</v>
      </c>
      <c r="OXP69" s="31" t="s">
        <v>97</v>
      </c>
      <c r="OXQ69" s="31" t="s">
        <v>99</v>
      </c>
      <c r="OXR69" s="31" t="s">
        <v>157</v>
      </c>
      <c r="OXS69" s="50">
        <v>11968</v>
      </c>
      <c r="OXT69" s="31" t="s">
        <v>154</v>
      </c>
      <c r="OXU69" s="31">
        <v>89</v>
      </c>
      <c r="OXV69" s="31" t="s">
        <v>158</v>
      </c>
      <c r="OXW69" s="31" t="s">
        <v>153</v>
      </c>
      <c r="OXX69" s="31" t="s">
        <v>97</v>
      </c>
      <c r="OXY69" s="31" t="s">
        <v>99</v>
      </c>
      <c r="OXZ69" s="31" t="s">
        <v>157</v>
      </c>
      <c r="OYA69" s="50">
        <v>11968</v>
      </c>
      <c r="OYB69" s="31" t="s">
        <v>154</v>
      </c>
      <c r="OYC69" s="31">
        <v>89</v>
      </c>
      <c r="OYD69" s="31" t="s">
        <v>158</v>
      </c>
      <c r="OYE69" s="31" t="s">
        <v>153</v>
      </c>
      <c r="OYF69" s="31" t="s">
        <v>97</v>
      </c>
      <c r="OYG69" s="31" t="s">
        <v>99</v>
      </c>
      <c r="OYH69" s="31" t="s">
        <v>157</v>
      </c>
      <c r="OYI69" s="50">
        <v>11968</v>
      </c>
      <c r="OYJ69" s="31" t="s">
        <v>154</v>
      </c>
      <c r="OYK69" s="31">
        <v>89</v>
      </c>
      <c r="OYL69" s="31" t="s">
        <v>158</v>
      </c>
      <c r="OYM69" s="31" t="s">
        <v>153</v>
      </c>
      <c r="OYN69" s="31" t="s">
        <v>97</v>
      </c>
      <c r="OYO69" s="31" t="s">
        <v>99</v>
      </c>
      <c r="OYP69" s="31" t="s">
        <v>157</v>
      </c>
      <c r="OYQ69" s="50">
        <v>11968</v>
      </c>
      <c r="OYR69" s="31" t="s">
        <v>154</v>
      </c>
      <c r="OYS69" s="31">
        <v>89</v>
      </c>
      <c r="OYT69" s="31" t="s">
        <v>158</v>
      </c>
      <c r="OYU69" s="31" t="s">
        <v>153</v>
      </c>
      <c r="OYV69" s="31" t="s">
        <v>97</v>
      </c>
      <c r="OYW69" s="31" t="s">
        <v>99</v>
      </c>
      <c r="OYX69" s="31" t="s">
        <v>157</v>
      </c>
      <c r="OYY69" s="50">
        <v>11968</v>
      </c>
      <c r="OYZ69" s="31" t="s">
        <v>154</v>
      </c>
      <c r="OZA69" s="31">
        <v>89</v>
      </c>
      <c r="OZB69" s="31" t="s">
        <v>158</v>
      </c>
      <c r="OZC69" s="31" t="s">
        <v>153</v>
      </c>
      <c r="OZD69" s="31" t="s">
        <v>97</v>
      </c>
      <c r="OZE69" s="31" t="s">
        <v>99</v>
      </c>
      <c r="OZF69" s="31" t="s">
        <v>157</v>
      </c>
      <c r="OZG69" s="50">
        <v>11968</v>
      </c>
      <c r="OZH69" s="31" t="s">
        <v>154</v>
      </c>
      <c r="OZI69" s="31">
        <v>89</v>
      </c>
      <c r="OZJ69" s="31" t="s">
        <v>158</v>
      </c>
      <c r="OZK69" s="31" t="s">
        <v>153</v>
      </c>
      <c r="OZL69" s="31" t="s">
        <v>97</v>
      </c>
      <c r="OZM69" s="31" t="s">
        <v>99</v>
      </c>
      <c r="OZN69" s="31" t="s">
        <v>157</v>
      </c>
      <c r="OZO69" s="50">
        <v>11968</v>
      </c>
      <c r="OZP69" s="31" t="s">
        <v>154</v>
      </c>
      <c r="OZQ69" s="31">
        <v>89</v>
      </c>
      <c r="OZR69" s="31" t="s">
        <v>158</v>
      </c>
      <c r="OZS69" s="31" t="s">
        <v>153</v>
      </c>
      <c r="OZT69" s="31" t="s">
        <v>97</v>
      </c>
      <c r="OZU69" s="31" t="s">
        <v>99</v>
      </c>
      <c r="OZV69" s="31" t="s">
        <v>157</v>
      </c>
      <c r="OZW69" s="50">
        <v>11968</v>
      </c>
      <c r="OZX69" s="31" t="s">
        <v>154</v>
      </c>
      <c r="OZY69" s="31">
        <v>89</v>
      </c>
      <c r="OZZ69" s="31" t="s">
        <v>158</v>
      </c>
      <c r="PAA69" s="31" t="s">
        <v>153</v>
      </c>
      <c r="PAB69" s="31" t="s">
        <v>97</v>
      </c>
      <c r="PAC69" s="31" t="s">
        <v>99</v>
      </c>
      <c r="PAD69" s="31" t="s">
        <v>157</v>
      </c>
      <c r="PAE69" s="50">
        <v>11968</v>
      </c>
      <c r="PAF69" s="31" t="s">
        <v>154</v>
      </c>
      <c r="PAG69" s="31">
        <v>89</v>
      </c>
      <c r="PAH69" s="31" t="s">
        <v>158</v>
      </c>
      <c r="PAI69" s="31" t="s">
        <v>153</v>
      </c>
      <c r="PAJ69" s="31" t="s">
        <v>97</v>
      </c>
      <c r="PAK69" s="31" t="s">
        <v>99</v>
      </c>
      <c r="PAL69" s="31" t="s">
        <v>157</v>
      </c>
      <c r="PAM69" s="50">
        <v>11968</v>
      </c>
      <c r="PAN69" s="31" t="s">
        <v>154</v>
      </c>
      <c r="PAO69" s="31">
        <v>89</v>
      </c>
      <c r="PAP69" s="31" t="s">
        <v>158</v>
      </c>
      <c r="PAQ69" s="31" t="s">
        <v>153</v>
      </c>
      <c r="PAR69" s="31" t="s">
        <v>97</v>
      </c>
      <c r="PAS69" s="31" t="s">
        <v>99</v>
      </c>
      <c r="PAT69" s="31" t="s">
        <v>157</v>
      </c>
      <c r="PAU69" s="50">
        <v>11968</v>
      </c>
      <c r="PAV69" s="31" t="s">
        <v>154</v>
      </c>
      <c r="PAW69" s="31">
        <v>89</v>
      </c>
      <c r="PAX69" s="31" t="s">
        <v>158</v>
      </c>
      <c r="PAY69" s="31" t="s">
        <v>153</v>
      </c>
      <c r="PAZ69" s="31" t="s">
        <v>97</v>
      </c>
      <c r="PBA69" s="31" t="s">
        <v>99</v>
      </c>
      <c r="PBB69" s="31" t="s">
        <v>157</v>
      </c>
      <c r="PBC69" s="50">
        <v>11968</v>
      </c>
      <c r="PBD69" s="31" t="s">
        <v>154</v>
      </c>
      <c r="PBE69" s="31">
        <v>89</v>
      </c>
      <c r="PBF69" s="31" t="s">
        <v>158</v>
      </c>
      <c r="PBG69" s="31" t="s">
        <v>153</v>
      </c>
      <c r="PBH69" s="31" t="s">
        <v>97</v>
      </c>
      <c r="PBI69" s="31" t="s">
        <v>99</v>
      </c>
      <c r="PBJ69" s="31" t="s">
        <v>157</v>
      </c>
      <c r="PBK69" s="50">
        <v>11968</v>
      </c>
      <c r="PBL69" s="31" t="s">
        <v>154</v>
      </c>
      <c r="PBM69" s="31">
        <v>89</v>
      </c>
      <c r="PBN69" s="31" t="s">
        <v>158</v>
      </c>
      <c r="PBO69" s="31" t="s">
        <v>153</v>
      </c>
      <c r="PBP69" s="31" t="s">
        <v>97</v>
      </c>
      <c r="PBQ69" s="31" t="s">
        <v>99</v>
      </c>
      <c r="PBR69" s="31" t="s">
        <v>157</v>
      </c>
      <c r="PBS69" s="50">
        <v>11968</v>
      </c>
      <c r="PBT69" s="31" t="s">
        <v>154</v>
      </c>
      <c r="PBU69" s="31">
        <v>89</v>
      </c>
      <c r="PBV69" s="31" t="s">
        <v>158</v>
      </c>
      <c r="PBW69" s="31" t="s">
        <v>153</v>
      </c>
      <c r="PBX69" s="31" t="s">
        <v>97</v>
      </c>
      <c r="PBY69" s="31" t="s">
        <v>99</v>
      </c>
      <c r="PBZ69" s="31" t="s">
        <v>157</v>
      </c>
      <c r="PCA69" s="50">
        <v>11968</v>
      </c>
      <c r="PCB69" s="31" t="s">
        <v>154</v>
      </c>
      <c r="PCC69" s="31">
        <v>89</v>
      </c>
      <c r="PCD69" s="31" t="s">
        <v>158</v>
      </c>
      <c r="PCE69" s="31" t="s">
        <v>153</v>
      </c>
      <c r="PCF69" s="31" t="s">
        <v>97</v>
      </c>
      <c r="PCG69" s="31" t="s">
        <v>99</v>
      </c>
      <c r="PCH69" s="31" t="s">
        <v>157</v>
      </c>
      <c r="PCI69" s="50">
        <v>11968</v>
      </c>
      <c r="PCJ69" s="31" t="s">
        <v>154</v>
      </c>
      <c r="PCK69" s="31">
        <v>89</v>
      </c>
      <c r="PCL69" s="31" t="s">
        <v>158</v>
      </c>
      <c r="PCM69" s="31" t="s">
        <v>153</v>
      </c>
      <c r="PCN69" s="31" t="s">
        <v>97</v>
      </c>
      <c r="PCO69" s="31" t="s">
        <v>99</v>
      </c>
      <c r="PCP69" s="31" t="s">
        <v>157</v>
      </c>
      <c r="PCQ69" s="50">
        <v>11968</v>
      </c>
      <c r="PCR69" s="31" t="s">
        <v>154</v>
      </c>
      <c r="PCS69" s="31">
        <v>89</v>
      </c>
      <c r="PCT69" s="31" t="s">
        <v>158</v>
      </c>
      <c r="PCU69" s="31" t="s">
        <v>153</v>
      </c>
      <c r="PCV69" s="31" t="s">
        <v>97</v>
      </c>
      <c r="PCW69" s="31" t="s">
        <v>99</v>
      </c>
      <c r="PCX69" s="31" t="s">
        <v>157</v>
      </c>
      <c r="PCY69" s="50">
        <v>11968</v>
      </c>
      <c r="PCZ69" s="31" t="s">
        <v>154</v>
      </c>
      <c r="PDA69" s="31">
        <v>89</v>
      </c>
      <c r="PDB69" s="31" t="s">
        <v>158</v>
      </c>
      <c r="PDC69" s="31" t="s">
        <v>153</v>
      </c>
      <c r="PDD69" s="31" t="s">
        <v>97</v>
      </c>
      <c r="PDE69" s="31" t="s">
        <v>99</v>
      </c>
      <c r="PDF69" s="31" t="s">
        <v>157</v>
      </c>
      <c r="PDG69" s="50">
        <v>11968</v>
      </c>
      <c r="PDH69" s="31" t="s">
        <v>154</v>
      </c>
      <c r="PDI69" s="31">
        <v>89</v>
      </c>
      <c r="PDJ69" s="31" t="s">
        <v>158</v>
      </c>
      <c r="PDK69" s="31" t="s">
        <v>153</v>
      </c>
      <c r="PDL69" s="31" t="s">
        <v>97</v>
      </c>
      <c r="PDM69" s="31" t="s">
        <v>99</v>
      </c>
      <c r="PDN69" s="31" t="s">
        <v>157</v>
      </c>
      <c r="PDO69" s="50">
        <v>11968</v>
      </c>
      <c r="PDP69" s="31" t="s">
        <v>154</v>
      </c>
      <c r="PDQ69" s="31">
        <v>89</v>
      </c>
      <c r="PDR69" s="31" t="s">
        <v>158</v>
      </c>
      <c r="PDS69" s="31" t="s">
        <v>153</v>
      </c>
      <c r="PDT69" s="31" t="s">
        <v>97</v>
      </c>
      <c r="PDU69" s="31" t="s">
        <v>99</v>
      </c>
      <c r="PDV69" s="31" t="s">
        <v>157</v>
      </c>
      <c r="PDW69" s="50">
        <v>11968</v>
      </c>
      <c r="PDX69" s="31" t="s">
        <v>154</v>
      </c>
      <c r="PDY69" s="31">
        <v>89</v>
      </c>
      <c r="PDZ69" s="31" t="s">
        <v>158</v>
      </c>
      <c r="PEA69" s="31" t="s">
        <v>153</v>
      </c>
      <c r="PEB69" s="31" t="s">
        <v>97</v>
      </c>
      <c r="PEC69" s="31" t="s">
        <v>99</v>
      </c>
      <c r="PED69" s="31" t="s">
        <v>157</v>
      </c>
      <c r="PEE69" s="50">
        <v>11968</v>
      </c>
      <c r="PEF69" s="31" t="s">
        <v>154</v>
      </c>
      <c r="PEG69" s="31">
        <v>89</v>
      </c>
      <c r="PEH69" s="31" t="s">
        <v>158</v>
      </c>
      <c r="PEI69" s="31" t="s">
        <v>153</v>
      </c>
      <c r="PEJ69" s="31" t="s">
        <v>97</v>
      </c>
      <c r="PEK69" s="31" t="s">
        <v>99</v>
      </c>
      <c r="PEL69" s="31" t="s">
        <v>157</v>
      </c>
      <c r="PEM69" s="50">
        <v>11968</v>
      </c>
      <c r="PEN69" s="31" t="s">
        <v>154</v>
      </c>
      <c r="PEO69" s="31">
        <v>89</v>
      </c>
      <c r="PEP69" s="31" t="s">
        <v>158</v>
      </c>
      <c r="PEQ69" s="31" t="s">
        <v>153</v>
      </c>
      <c r="PER69" s="31" t="s">
        <v>97</v>
      </c>
      <c r="PES69" s="31" t="s">
        <v>99</v>
      </c>
      <c r="PET69" s="31" t="s">
        <v>157</v>
      </c>
      <c r="PEU69" s="50">
        <v>11968</v>
      </c>
      <c r="PEV69" s="31" t="s">
        <v>154</v>
      </c>
      <c r="PEW69" s="31">
        <v>89</v>
      </c>
      <c r="PEX69" s="31" t="s">
        <v>158</v>
      </c>
      <c r="PEY69" s="31" t="s">
        <v>153</v>
      </c>
      <c r="PEZ69" s="31" t="s">
        <v>97</v>
      </c>
      <c r="PFA69" s="31" t="s">
        <v>99</v>
      </c>
      <c r="PFB69" s="31" t="s">
        <v>157</v>
      </c>
      <c r="PFC69" s="50">
        <v>11968</v>
      </c>
      <c r="PFD69" s="31" t="s">
        <v>154</v>
      </c>
      <c r="PFE69" s="31">
        <v>89</v>
      </c>
      <c r="PFF69" s="31" t="s">
        <v>158</v>
      </c>
      <c r="PFG69" s="31" t="s">
        <v>153</v>
      </c>
      <c r="PFH69" s="31" t="s">
        <v>97</v>
      </c>
      <c r="PFI69" s="31" t="s">
        <v>99</v>
      </c>
      <c r="PFJ69" s="31" t="s">
        <v>157</v>
      </c>
      <c r="PFK69" s="50">
        <v>11968</v>
      </c>
      <c r="PFL69" s="31" t="s">
        <v>154</v>
      </c>
      <c r="PFM69" s="31">
        <v>89</v>
      </c>
      <c r="PFN69" s="31" t="s">
        <v>158</v>
      </c>
      <c r="PFO69" s="31" t="s">
        <v>153</v>
      </c>
      <c r="PFP69" s="31" t="s">
        <v>97</v>
      </c>
      <c r="PFQ69" s="31" t="s">
        <v>99</v>
      </c>
      <c r="PFR69" s="31" t="s">
        <v>157</v>
      </c>
      <c r="PFS69" s="50">
        <v>11968</v>
      </c>
      <c r="PFT69" s="31" t="s">
        <v>154</v>
      </c>
      <c r="PFU69" s="31">
        <v>89</v>
      </c>
      <c r="PFV69" s="31" t="s">
        <v>158</v>
      </c>
      <c r="PFW69" s="31" t="s">
        <v>153</v>
      </c>
      <c r="PFX69" s="31" t="s">
        <v>97</v>
      </c>
      <c r="PFY69" s="31" t="s">
        <v>99</v>
      </c>
      <c r="PFZ69" s="31" t="s">
        <v>157</v>
      </c>
      <c r="PGA69" s="50">
        <v>11968</v>
      </c>
      <c r="PGB69" s="31" t="s">
        <v>154</v>
      </c>
      <c r="PGC69" s="31">
        <v>89</v>
      </c>
      <c r="PGD69" s="31" t="s">
        <v>158</v>
      </c>
      <c r="PGE69" s="31" t="s">
        <v>153</v>
      </c>
      <c r="PGF69" s="31" t="s">
        <v>97</v>
      </c>
      <c r="PGG69" s="31" t="s">
        <v>99</v>
      </c>
      <c r="PGH69" s="31" t="s">
        <v>157</v>
      </c>
      <c r="PGI69" s="50">
        <v>11968</v>
      </c>
      <c r="PGJ69" s="31" t="s">
        <v>154</v>
      </c>
      <c r="PGK69" s="31">
        <v>89</v>
      </c>
      <c r="PGL69" s="31" t="s">
        <v>158</v>
      </c>
      <c r="PGM69" s="31" t="s">
        <v>153</v>
      </c>
      <c r="PGN69" s="31" t="s">
        <v>97</v>
      </c>
      <c r="PGO69" s="31" t="s">
        <v>99</v>
      </c>
      <c r="PGP69" s="31" t="s">
        <v>157</v>
      </c>
      <c r="PGQ69" s="50">
        <v>11968</v>
      </c>
      <c r="PGR69" s="31" t="s">
        <v>154</v>
      </c>
      <c r="PGS69" s="31">
        <v>89</v>
      </c>
      <c r="PGT69" s="31" t="s">
        <v>158</v>
      </c>
      <c r="PGU69" s="31" t="s">
        <v>153</v>
      </c>
      <c r="PGV69" s="31" t="s">
        <v>97</v>
      </c>
      <c r="PGW69" s="31" t="s">
        <v>99</v>
      </c>
      <c r="PGX69" s="31" t="s">
        <v>157</v>
      </c>
      <c r="PGY69" s="50">
        <v>11968</v>
      </c>
      <c r="PGZ69" s="31" t="s">
        <v>154</v>
      </c>
      <c r="PHA69" s="31">
        <v>89</v>
      </c>
      <c r="PHB69" s="31" t="s">
        <v>158</v>
      </c>
      <c r="PHC69" s="31" t="s">
        <v>153</v>
      </c>
      <c r="PHD69" s="31" t="s">
        <v>97</v>
      </c>
      <c r="PHE69" s="31" t="s">
        <v>99</v>
      </c>
      <c r="PHF69" s="31" t="s">
        <v>157</v>
      </c>
      <c r="PHG69" s="50">
        <v>11968</v>
      </c>
      <c r="PHH69" s="31" t="s">
        <v>154</v>
      </c>
      <c r="PHI69" s="31">
        <v>89</v>
      </c>
      <c r="PHJ69" s="31" t="s">
        <v>158</v>
      </c>
      <c r="PHK69" s="31" t="s">
        <v>153</v>
      </c>
      <c r="PHL69" s="31" t="s">
        <v>97</v>
      </c>
      <c r="PHM69" s="31" t="s">
        <v>99</v>
      </c>
      <c r="PHN69" s="31" t="s">
        <v>157</v>
      </c>
      <c r="PHO69" s="50">
        <v>11968</v>
      </c>
      <c r="PHP69" s="31" t="s">
        <v>154</v>
      </c>
      <c r="PHQ69" s="31">
        <v>89</v>
      </c>
      <c r="PHR69" s="31" t="s">
        <v>158</v>
      </c>
      <c r="PHS69" s="31" t="s">
        <v>153</v>
      </c>
      <c r="PHT69" s="31" t="s">
        <v>97</v>
      </c>
      <c r="PHU69" s="31" t="s">
        <v>99</v>
      </c>
      <c r="PHV69" s="31" t="s">
        <v>157</v>
      </c>
      <c r="PHW69" s="50">
        <v>11968</v>
      </c>
      <c r="PHX69" s="31" t="s">
        <v>154</v>
      </c>
      <c r="PHY69" s="31">
        <v>89</v>
      </c>
      <c r="PHZ69" s="31" t="s">
        <v>158</v>
      </c>
      <c r="PIA69" s="31" t="s">
        <v>153</v>
      </c>
      <c r="PIB69" s="31" t="s">
        <v>97</v>
      </c>
      <c r="PIC69" s="31" t="s">
        <v>99</v>
      </c>
      <c r="PID69" s="31" t="s">
        <v>157</v>
      </c>
      <c r="PIE69" s="50">
        <v>11968</v>
      </c>
      <c r="PIF69" s="31" t="s">
        <v>154</v>
      </c>
      <c r="PIG69" s="31">
        <v>89</v>
      </c>
      <c r="PIH69" s="31" t="s">
        <v>158</v>
      </c>
      <c r="PII69" s="31" t="s">
        <v>153</v>
      </c>
      <c r="PIJ69" s="31" t="s">
        <v>97</v>
      </c>
      <c r="PIK69" s="31" t="s">
        <v>99</v>
      </c>
      <c r="PIL69" s="31" t="s">
        <v>157</v>
      </c>
      <c r="PIM69" s="50">
        <v>11968</v>
      </c>
      <c r="PIN69" s="31" t="s">
        <v>154</v>
      </c>
      <c r="PIO69" s="31">
        <v>89</v>
      </c>
      <c r="PIP69" s="31" t="s">
        <v>158</v>
      </c>
      <c r="PIQ69" s="31" t="s">
        <v>153</v>
      </c>
      <c r="PIR69" s="31" t="s">
        <v>97</v>
      </c>
      <c r="PIS69" s="31" t="s">
        <v>99</v>
      </c>
      <c r="PIT69" s="31" t="s">
        <v>157</v>
      </c>
      <c r="PIU69" s="50">
        <v>11968</v>
      </c>
      <c r="PIV69" s="31" t="s">
        <v>154</v>
      </c>
      <c r="PIW69" s="31">
        <v>89</v>
      </c>
      <c r="PIX69" s="31" t="s">
        <v>158</v>
      </c>
      <c r="PIY69" s="31" t="s">
        <v>153</v>
      </c>
      <c r="PIZ69" s="31" t="s">
        <v>97</v>
      </c>
      <c r="PJA69" s="31" t="s">
        <v>99</v>
      </c>
      <c r="PJB69" s="31" t="s">
        <v>157</v>
      </c>
      <c r="PJC69" s="50">
        <v>11968</v>
      </c>
      <c r="PJD69" s="31" t="s">
        <v>154</v>
      </c>
      <c r="PJE69" s="31">
        <v>89</v>
      </c>
      <c r="PJF69" s="31" t="s">
        <v>158</v>
      </c>
      <c r="PJG69" s="31" t="s">
        <v>153</v>
      </c>
      <c r="PJH69" s="31" t="s">
        <v>97</v>
      </c>
      <c r="PJI69" s="31" t="s">
        <v>99</v>
      </c>
      <c r="PJJ69" s="31" t="s">
        <v>157</v>
      </c>
      <c r="PJK69" s="50">
        <v>11968</v>
      </c>
      <c r="PJL69" s="31" t="s">
        <v>154</v>
      </c>
      <c r="PJM69" s="31">
        <v>89</v>
      </c>
      <c r="PJN69" s="31" t="s">
        <v>158</v>
      </c>
      <c r="PJO69" s="31" t="s">
        <v>153</v>
      </c>
      <c r="PJP69" s="31" t="s">
        <v>97</v>
      </c>
      <c r="PJQ69" s="31" t="s">
        <v>99</v>
      </c>
      <c r="PJR69" s="31" t="s">
        <v>157</v>
      </c>
      <c r="PJS69" s="50">
        <v>11968</v>
      </c>
      <c r="PJT69" s="31" t="s">
        <v>154</v>
      </c>
      <c r="PJU69" s="31">
        <v>89</v>
      </c>
      <c r="PJV69" s="31" t="s">
        <v>158</v>
      </c>
      <c r="PJW69" s="31" t="s">
        <v>153</v>
      </c>
      <c r="PJX69" s="31" t="s">
        <v>97</v>
      </c>
      <c r="PJY69" s="31" t="s">
        <v>99</v>
      </c>
      <c r="PJZ69" s="31" t="s">
        <v>157</v>
      </c>
      <c r="PKA69" s="50">
        <v>11968</v>
      </c>
      <c r="PKB69" s="31" t="s">
        <v>154</v>
      </c>
      <c r="PKC69" s="31">
        <v>89</v>
      </c>
      <c r="PKD69" s="31" t="s">
        <v>158</v>
      </c>
      <c r="PKE69" s="31" t="s">
        <v>153</v>
      </c>
      <c r="PKF69" s="31" t="s">
        <v>97</v>
      </c>
      <c r="PKG69" s="31" t="s">
        <v>99</v>
      </c>
      <c r="PKH69" s="31" t="s">
        <v>157</v>
      </c>
      <c r="PKI69" s="50">
        <v>11968</v>
      </c>
      <c r="PKJ69" s="31" t="s">
        <v>154</v>
      </c>
      <c r="PKK69" s="31">
        <v>89</v>
      </c>
      <c r="PKL69" s="31" t="s">
        <v>158</v>
      </c>
      <c r="PKM69" s="31" t="s">
        <v>153</v>
      </c>
      <c r="PKN69" s="31" t="s">
        <v>97</v>
      </c>
      <c r="PKO69" s="31" t="s">
        <v>99</v>
      </c>
      <c r="PKP69" s="31" t="s">
        <v>157</v>
      </c>
      <c r="PKQ69" s="50">
        <v>11968</v>
      </c>
      <c r="PKR69" s="31" t="s">
        <v>154</v>
      </c>
      <c r="PKS69" s="31">
        <v>89</v>
      </c>
      <c r="PKT69" s="31" t="s">
        <v>158</v>
      </c>
      <c r="PKU69" s="31" t="s">
        <v>153</v>
      </c>
      <c r="PKV69" s="31" t="s">
        <v>97</v>
      </c>
      <c r="PKW69" s="31" t="s">
        <v>99</v>
      </c>
      <c r="PKX69" s="31" t="s">
        <v>157</v>
      </c>
      <c r="PKY69" s="50">
        <v>11968</v>
      </c>
      <c r="PKZ69" s="31" t="s">
        <v>154</v>
      </c>
      <c r="PLA69" s="31">
        <v>89</v>
      </c>
      <c r="PLB69" s="31" t="s">
        <v>158</v>
      </c>
      <c r="PLC69" s="31" t="s">
        <v>153</v>
      </c>
      <c r="PLD69" s="31" t="s">
        <v>97</v>
      </c>
      <c r="PLE69" s="31" t="s">
        <v>99</v>
      </c>
      <c r="PLF69" s="31" t="s">
        <v>157</v>
      </c>
      <c r="PLG69" s="50">
        <v>11968</v>
      </c>
      <c r="PLH69" s="31" t="s">
        <v>154</v>
      </c>
      <c r="PLI69" s="31">
        <v>89</v>
      </c>
      <c r="PLJ69" s="31" t="s">
        <v>158</v>
      </c>
      <c r="PLK69" s="31" t="s">
        <v>153</v>
      </c>
      <c r="PLL69" s="31" t="s">
        <v>97</v>
      </c>
      <c r="PLM69" s="31" t="s">
        <v>99</v>
      </c>
      <c r="PLN69" s="31" t="s">
        <v>157</v>
      </c>
      <c r="PLO69" s="50">
        <v>11968</v>
      </c>
      <c r="PLP69" s="31" t="s">
        <v>154</v>
      </c>
      <c r="PLQ69" s="31">
        <v>89</v>
      </c>
      <c r="PLR69" s="31" t="s">
        <v>158</v>
      </c>
      <c r="PLS69" s="31" t="s">
        <v>153</v>
      </c>
      <c r="PLT69" s="31" t="s">
        <v>97</v>
      </c>
      <c r="PLU69" s="31" t="s">
        <v>99</v>
      </c>
      <c r="PLV69" s="31" t="s">
        <v>157</v>
      </c>
      <c r="PLW69" s="50">
        <v>11968</v>
      </c>
      <c r="PLX69" s="31" t="s">
        <v>154</v>
      </c>
      <c r="PLY69" s="31">
        <v>89</v>
      </c>
      <c r="PLZ69" s="31" t="s">
        <v>158</v>
      </c>
      <c r="PMA69" s="31" t="s">
        <v>153</v>
      </c>
      <c r="PMB69" s="31" t="s">
        <v>97</v>
      </c>
      <c r="PMC69" s="31" t="s">
        <v>99</v>
      </c>
      <c r="PMD69" s="31" t="s">
        <v>157</v>
      </c>
      <c r="PME69" s="50">
        <v>11968</v>
      </c>
      <c r="PMF69" s="31" t="s">
        <v>154</v>
      </c>
      <c r="PMG69" s="31">
        <v>89</v>
      </c>
      <c r="PMH69" s="31" t="s">
        <v>158</v>
      </c>
      <c r="PMI69" s="31" t="s">
        <v>153</v>
      </c>
      <c r="PMJ69" s="31" t="s">
        <v>97</v>
      </c>
      <c r="PMK69" s="31" t="s">
        <v>99</v>
      </c>
      <c r="PML69" s="31" t="s">
        <v>157</v>
      </c>
      <c r="PMM69" s="50">
        <v>11968</v>
      </c>
      <c r="PMN69" s="31" t="s">
        <v>154</v>
      </c>
      <c r="PMO69" s="31">
        <v>89</v>
      </c>
      <c r="PMP69" s="31" t="s">
        <v>158</v>
      </c>
      <c r="PMQ69" s="31" t="s">
        <v>153</v>
      </c>
      <c r="PMR69" s="31" t="s">
        <v>97</v>
      </c>
      <c r="PMS69" s="31" t="s">
        <v>99</v>
      </c>
      <c r="PMT69" s="31" t="s">
        <v>157</v>
      </c>
      <c r="PMU69" s="50">
        <v>11968</v>
      </c>
      <c r="PMV69" s="31" t="s">
        <v>154</v>
      </c>
      <c r="PMW69" s="31">
        <v>89</v>
      </c>
      <c r="PMX69" s="31" t="s">
        <v>158</v>
      </c>
      <c r="PMY69" s="31" t="s">
        <v>153</v>
      </c>
      <c r="PMZ69" s="31" t="s">
        <v>97</v>
      </c>
      <c r="PNA69" s="31" t="s">
        <v>99</v>
      </c>
      <c r="PNB69" s="31" t="s">
        <v>157</v>
      </c>
      <c r="PNC69" s="50">
        <v>11968</v>
      </c>
      <c r="PND69" s="31" t="s">
        <v>154</v>
      </c>
      <c r="PNE69" s="31">
        <v>89</v>
      </c>
      <c r="PNF69" s="31" t="s">
        <v>158</v>
      </c>
      <c r="PNG69" s="31" t="s">
        <v>153</v>
      </c>
      <c r="PNH69" s="31" t="s">
        <v>97</v>
      </c>
      <c r="PNI69" s="31" t="s">
        <v>99</v>
      </c>
      <c r="PNJ69" s="31" t="s">
        <v>157</v>
      </c>
      <c r="PNK69" s="50">
        <v>11968</v>
      </c>
      <c r="PNL69" s="31" t="s">
        <v>154</v>
      </c>
      <c r="PNM69" s="31">
        <v>89</v>
      </c>
      <c r="PNN69" s="31" t="s">
        <v>158</v>
      </c>
      <c r="PNO69" s="31" t="s">
        <v>153</v>
      </c>
      <c r="PNP69" s="31" t="s">
        <v>97</v>
      </c>
      <c r="PNQ69" s="31" t="s">
        <v>99</v>
      </c>
      <c r="PNR69" s="31" t="s">
        <v>157</v>
      </c>
      <c r="PNS69" s="50">
        <v>11968</v>
      </c>
      <c r="PNT69" s="31" t="s">
        <v>154</v>
      </c>
      <c r="PNU69" s="31">
        <v>89</v>
      </c>
      <c r="PNV69" s="31" t="s">
        <v>158</v>
      </c>
      <c r="PNW69" s="31" t="s">
        <v>153</v>
      </c>
      <c r="PNX69" s="31" t="s">
        <v>97</v>
      </c>
      <c r="PNY69" s="31" t="s">
        <v>99</v>
      </c>
      <c r="PNZ69" s="31" t="s">
        <v>157</v>
      </c>
      <c r="POA69" s="50">
        <v>11968</v>
      </c>
      <c r="POB69" s="31" t="s">
        <v>154</v>
      </c>
      <c r="POC69" s="31">
        <v>89</v>
      </c>
      <c r="POD69" s="31" t="s">
        <v>158</v>
      </c>
      <c r="POE69" s="31" t="s">
        <v>153</v>
      </c>
      <c r="POF69" s="31" t="s">
        <v>97</v>
      </c>
      <c r="POG69" s="31" t="s">
        <v>99</v>
      </c>
      <c r="POH69" s="31" t="s">
        <v>157</v>
      </c>
      <c r="POI69" s="50">
        <v>11968</v>
      </c>
      <c r="POJ69" s="31" t="s">
        <v>154</v>
      </c>
      <c r="POK69" s="31">
        <v>89</v>
      </c>
      <c r="POL69" s="31" t="s">
        <v>158</v>
      </c>
      <c r="POM69" s="31" t="s">
        <v>153</v>
      </c>
      <c r="PON69" s="31" t="s">
        <v>97</v>
      </c>
      <c r="POO69" s="31" t="s">
        <v>99</v>
      </c>
      <c r="POP69" s="31" t="s">
        <v>157</v>
      </c>
      <c r="POQ69" s="50">
        <v>11968</v>
      </c>
      <c r="POR69" s="31" t="s">
        <v>154</v>
      </c>
      <c r="POS69" s="31">
        <v>89</v>
      </c>
      <c r="POT69" s="31" t="s">
        <v>158</v>
      </c>
      <c r="POU69" s="31" t="s">
        <v>153</v>
      </c>
      <c r="POV69" s="31" t="s">
        <v>97</v>
      </c>
      <c r="POW69" s="31" t="s">
        <v>99</v>
      </c>
      <c r="POX69" s="31" t="s">
        <v>157</v>
      </c>
      <c r="POY69" s="50">
        <v>11968</v>
      </c>
      <c r="POZ69" s="31" t="s">
        <v>154</v>
      </c>
      <c r="PPA69" s="31">
        <v>89</v>
      </c>
      <c r="PPB69" s="31" t="s">
        <v>158</v>
      </c>
      <c r="PPC69" s="31" t="s">
        <v>153</v>
      </c>
      <c r="PPD69" s="31" t="s">
        <v>97</v>
      </c>
      <c r="PPE69" s="31" t="s">
        <v>99</v>
      </c>
      <c r="PPF69" s="31" t="s">
        <v>157</v>
      </c>
      <c r="PPG69" s="50">
        <v>11968</v>
      </c>
      <c r="PPH69" s="31" t="s">
        <v>154</v>
      </c>
      <c r="PPI69" s="31">
        <v>89</v>
      </c>
      <c r="PPJ69" s="31" t="s">
        <v>158</v>
      </c>
      <c r="PPK69" s="31" t="s">
        <v>153</v>
      </c>
      <c r="PPL69" s="31" t="s">
        <v>97</v>
      </c>
      <c r="PPM69" s="31" t="s">
        <v>99</v>
      </c>
      <c r="PPN69" s="31" t="s">
        <v>157</v>
      </c>
      <c r="PPO69" s="50">
        <v>11968</v>
      </c>
      <c r="PPP69" s="31" t="s">
        <v>154</v>
      </c>
      <c r="PPQ69" s="31">
        <v>89</v>
      </c>
      <c r="PPR69" s="31" t="s">
        <v>158</v>
      </c>
      <c r="PPS69" s="31" t="s">
        <v>153</v>
      </c>
      <c r="PPT69" s="31" t="s">
        <v>97</v>
      </c>
      <c r="PPU69" s="31" t="s">
        <v>99</v>
      </c>
      <c r="PPV69" s="31" t="s">
        <v>157</v>
      </c>
      <c r="PPW69" s="50">
        <v>11968</v>
      </c>
      <c r="PPX69" s="31" t="s">
        <v>154</v>
      </c>
      <c r="PPY69" s="31">
        <v>89</v>
      </c>
      <c r="PPZ69" s="31" t="s">
        <v>158</v>
      </c>
      <c r="PQA69" s="31" t="s">
        <v>153</v>
      </c>
      <c r="PQB69" s="31" t="s">
        <v>97</v>
      </c>
      <c r="PQC69" s="31" t="s">
        <v>99</v>
      </c>
      <c r="PQD69" s="31" t="s">
        <v>157</v>
      </c>
      <c r="PQE69" s="50">
        <v>11968</v>
      </c>
      <c r="PQF69" s="31" t="s">
        <v>154</v>
      </c>
      <c r="PQG69" s="31">
        <v>89</v>
      </c>
      <c r="PQH69" s="31" t="s">
        <v>158</v>
      </c>
      <c r="PQI69" s="31" t="s">
        <v>153</v>
      </c>
      <c r="PQJ69" s="31" t="s">
        <v>97</v>
      </c>
      <c r="PQK69" s="31" t="s">
        <v>99</v>
      </c>
      <c r="PQL69" s="31" t="s">
        <v>157</v>
      </c>
      <c r="PQM69" s="50">
        <v>11968</v>
      </c>
      <c r="PQN69" s="31" t="s">
        <v>154</v>
      </c>
      <c r="PQO69" s="31">
        <v>89</v>
      </c>
      <c r="PQP69" s="31" t="s">
        <v>158</v>
      </c>
      <c r="PQQ69" s="31" t="s">
        <v>153</v>
      </c>
      <c r="PQR69" s="31" t="s">
        <v>97</v>
      </c>
      <c r="PQS69" s="31" t="s">
        <v>99</v>
      </c>
      <c r="PQT69" s="31" t="s">
        <v>157</v>
      </c>
      <c r="PQU69" s="50">
        <v>11968</v>
      </c>
      <c r="PQV69" s="31" t="s">
        <v>154</v>
      </c>
      <c r="PQW69" s="31">
        <v>89</v>
      </c>
      <c r="PQX69" s="31" t="s">
        <v>158</v>
      </c>
      <c r="PQY69" s="31" t="s">
        <v>153</v>
      </c>
      <c r="PQZ69" s="31" t="s">
        <v>97</v>
      </c>
      <c r="PRA69" s="31" t="s">
        <v>99</v>
      </c>
      <c r="PRB69" s="31" t="s">
        <v>157</v>
      </c>
      <c r="PRC69" s="50">
        <v>11968</v>
      </c>
      <c r="PRD69" s="31" t="s">
        <v>154</v>
      </c>
      <c r="PRE69" s="31">
        <v>89</v>
      </c>
      <c r="PRF69" s="31" t="s">
        <v>158</v>
      </c>
      <c r="PRG69" s="31" t="s">
        <v>153</v>
      </c>
      <c r="PRH69" s="31" t="s">
        <v>97</v>
      </c>
      <c r="PRI69" s="31" t="s">
        <v>99</v>
      </c>
      <c r="PRJ69" s="31" t="s">
        <v>157</v>
      </c>
      <c r="PRK69" s="50">
        <v>11968</v>
      </c>
      <c r="PRL69" s="31" t="s">
        <v>154</v>
      </c>
      <c r="PRM69" s="31">
        <v>89</v>
      </c>
      <c r="PRN69" s="31" t="s">
        <v>158</v>
      </c>
      <c r="PRO69" s="31" t="s">
        <v>153</v>
      </c>
      <c r="PRP69" s="31" t="s">
        <v>97</v>
      </c>
      <c r="PRQ69" s="31" t="s">
        <v>99</v>
      </c>
      <c r="PRR69" s="31" t="s">
        <v>157</v>
      </c>
      <c r="PRS69" s="50">
        <v>11968</v>
      </c>
      <c r="PRT69" s="31" t="s">
        <v>154</v>
      </c>
      <c r="PRU69" s="31">
        <v>89</v>
      </c>
      <c r="PRV69" s="31" t="s">
        <v>158</v>
      </c>
      <c r="PRW69" s="31" t="s">
        <v>153</v>
      </c>
      <c r="PRX69" s="31" t="s">
        <v>97</v>
      </c>
      <c r="PRY69" s="31" t="s">
        <v>99</v>
      </c>
      <c r="PRZ69" s="31" t="s">
        <v>157</v>
      </c>
      <c r="PSA69" s="50">
        <v>11968</v>
      </c>
      <c r="PSB69" s="31" t="s">
        <v>154</v>
      </c>
      <c r="PSC69" s="31">
        <v>89</v>
      </c>
      <c r="PSD69" s="31" t="s">
        <v>158</v>
      </c>
      <c r="PSE69" s="31" t="s">
        <v>153</v>
      </c>
      <c r="PSF69" s="31" t="s">
        <v>97</v>
      </c>
      <c r="PSG69" s="31" t="s">
        <v>99</v>
      </c>
      <c r="PSH69" s="31" t="s">
        <v>157</v>
      </c>
      <c r="PSI69" s="50">
        <v>11968</v>
      </c>
      <c r="PSJ69" s="31" t="s">
        <v>154</v>
      </c>
      <c r="PSK69" s="31">
        <v>89</v>
      </c>
      <c r="PSL69" s="31" t="s">
        <v>158</v>
      </c>
      <c r="PSM69" s="31" t="s">
        <v>153</v>
      </c>
      <c r="PSN69" s="31" t="s">
        <v>97</v>
      </c>
      <c r="PSO69" s="31" t="s">
        <v>99</v>
      </c>
      <c r="PSP69" s="31" t="s">
        <v>157</v>
      </c>
      <c r="PSQ69" s="50">
        <v>11968</v>
      </c>
      <c r="PSR69" s="31" t="s">
        <v>154</v>
      </c>
      <c r="PSS69" s="31">
        <v>89</v>
      </c>
      <c r="PST69" s="31" t="s">
        <v>158</v>
      </c>
      <c r="PSU69" s="31" t="s">
        <v>153</v>
      </c>
      <c r="PSV69" s="31" t="s">
        <v>97</v>
      </c>
      <c r="PSW69" s="31" t="s">
        <v>99</v>
      </c>
      <c r="PSX69" s="31" t="s">
        <v>157</v>
      </c>
      <c r="PSY69" s="50">
        <v>11968</v>
      </c>
      <c r="PSZ69" s="31" t="s">
        <v>154</v>
      </c>
      <c r="PTA69" s="31">
        <v>89</v>
      </c>
      <c r="PTB69" s="31" t="s">
        <v>158</v>
      </c>
      <c r="PTC69" s="31" t="s">
        <v>153</v>
      </c>
      <c r="PTD69" s="31" t="s">
        <v>97</v>
      </c>
      <c r="PTE69" s="31" t="s">
        <v>99</v>
      </c>
      <c r="PTF69" s="31" t="s">
        <v>157</v>
      </c>
      <c r="PTG69" s="50">
        <v>11968</v>
      </c>
      <c r="PTH69" s="31" t="s">
        <v>154</v>
      </c>
      <c r="PTI69" s="31">
        <v>89</v>
      </c>
      <c r="PTJ69" s="31" t="s">
        <v>158</v>
      </c>
      <c r="PTK69" s="31" t="s">
        <v>153</v>
      </c>
      <c r="PTL69" s="31" t="s">
        <v>97</v>
      </c>
      <c r="PTM69" s="31" t="s">
        <v>99</v>
      </c>
      <c r="PTN69" s="31" t="s">
        <v>157</v>
      </c>
      <c r="PTO69" s="50">
        <v>11968</v>
      </c>
      <c r="PTP69" s="31" t="s">
        <v>154</v>
      </c>
      <c r="PTQ69" s="31">
        <v>89</v>
      </c>
      <c r="PTR69" s="31" t="s">
        <v>158</v>
      </c>
      <c r="PTS69" s="31" t="s">
        <v>153</v>
      </c>
      <c r="PTT69" s="31" t="s">
        <v>97</v>
      </c>
      <c r="PTU69" s="31" t="s">
        <v>99</v>
      </c>
      <c r="PTV69" s="31" t="s">
        <v>157</v>
      </c>
      <c r="PTW69" s="50">
        <v>11968</v>
      </c>
      <c r="PTX69" s="31" t="s">
        <v>154</v>
      </c>
      <c r="PTY69" s="31">
        <v>89</v>
      </c>
      <c r="PTZ69" s="31" t="s">
        <v>158</v>
      </c>
      <c r="PUA69" s="31" t="s">
        <v>153</v>
      </c>
      <c r="PUB69" s="31" t="s">
        <v>97</v>
      </c>
      <c r="PUC69" s="31" t="s">
        <v>99</v>
      </c>
      <c r="PUD69" s="31" t="s">
        <v>157</v>
      </c>
      <c r="PUE69" s="50">
        <v>11968</v>
      </c>
      <c r="PUF69" s="31" t="s">
        <v>154</v>
      </c>
      <c r="PUG69" s="31">
        <v>89</v>
      </c>
      <c r="PUH69" s="31" t="s">
        <v>158</v>
      </c>
      <c r="PUI69" s="31" t="s">
        <v>153</v>
      </c>
      <c r="PUJ69" s="31" t="s">
        <v>97</v>
      </c>
      <c r="PUK69" s="31" t="s">
        <v>99</v>
      </c>
      <c r="PUL69" s="31" t="s">
        <v>157</v>
      </c>
      <c r="PUM69" s="50">
        <v>11968</v>
      </c>
      <c r="PUN69" s="31" t="s">
        <v>154</v>
      </c>
      <c r="PUO69" s="31">
        <v>89</v>
      </c>
      <c r="PUP69" s="31" t="s">
        <v>158</v>
      </c>
      <c r="PUQ69" s="31" t="s">
        <v>153</v>
      </c>
      <c r="PUR69" s="31" t="s">
        <v>97</v>
      </c>
      <c r="PUS69" s="31" t="s">
        <v>99</v>
      </c>
      <c r="PUT69" s="31" t="s">
        <v>157</v>
      </c>
      <c r="PUU69" s="50">
        <v>11968</v>
      </c>
      <c r="PUV69" s="31" t="s">
        <v>154</v>
      </c>
      <c r="PUW69" s="31">
        <v>89</v>
      </c>
      <c r="PUX69" s="31" t="s">
        <v>158</v>
      </c>
      <c r="PUY69" s="31" t="s">
        <v>153</v>
      </c>
      <c r="PUZ69" s="31" t="s">
        <v>97</v>
      </c>
      <c r="PVA69" s="31" t="s">
        <v>99</v>
      </c>
      <c r="PVB69" s="31" t="s">
        <v>157</v>
      </c>
      <c r="PVC69" s="50">
        <v>11968</v>
      </c>
      <c r="PVD69" s="31" t="s">
        <v>154</v>
      </c>
      <c r="PVE69" s="31">
        <v>89</v>
      </c>
      <c r="PVF69" s="31" t="s">
        <v>158</v>
      </c>
      <c r="PVG69" s="31" t="s">
        <v>153</v>
      </c>
      <c r="PVH69" s="31" t="s">
        <v>97</v>
      </c>
      <c r="PVI69" s="31" t="s">
        <v>99</v>
      </c>
      <c r="PVJ69" s="31" t="s">
        <v>157</v>
      </c>
      <c r="PVK69" s="50">
        <v>11968</v>
      </c>
      <c r="PVL69" s="31" t="s">
        <v>154</v>
      </c>
      <c r="PVM69" s="31">
        <v>89</v>
      </c>
      <c r="PVN69" s="31" t="s">
        <v>158</v>
      </c>
      <c r="PVO69" s="31" t="s">
        <v>153</v>
      </c>
      <c r="PVP69" s="31" t="s">
        <v>97</v>
      </c>
      <c r="PVQ69" s="31" t="s">
        <v>99</v>
      </c>
      <c r="PVR69" s="31" t="s">
        <v>157</v>
      </c>
      <c r="PVS69" s="50">
        <v>11968</v>
      </c>
      <c r="PVT69" s="31" t="s">
        <v>154</v>
      </c>
      <c r="PVU69" s="31">
        <v>89</v>
      </c>
      <c r="PVV69" s="31" t="s">
        <v>158</v>
      </c>
      <c r="PVW69" s="31" t="s">
        <v>153</v>
      </c>
      <c r="PVX69" s="31" t="s">
        <v>97</v>
      </c>
      <c r="PVY69" s="31" t="s">
        <v>99</v>
      </c>
      <c r="PVZ69" s="31" t="s">
        <v>157</v>
      </c>
      <c r="PWA69" s="50">
        <v>11968</v>
      </c>
      <c r="PWB69" s="31" t="s">
        <v>154</v>
      </c>
      <c r="PWC69" s="31">
        <v>89</v>
      </c>
      <c r="PWD69" s="31" t="s">
        <v>158</v>
      </c>
      <c r="PWE69" s="31" t="s">
        <v>153</v>
      </c>
      <c r="PWF69" s="31" t="s">
        <v>97</v>
      </c>
      <c r="PWG69" s="31" t="s">
        <v>99</v>
      </c>
      <c r="PWH69" s="31" t="s">
        <v>157</v>
      </c>
      <c r="PWI69" s="50">
        <v>11968</v>
      </c>
      <c r="PWJ69" s="31" t="s">
        <v>154</v>
      </c>
      <c r="PWK69" s="31">
        <v>89</v>
      </c>
      <c r="PWL69" s="31" t="s">
        <v>158</v>
      </c>
      <c r="PWM69" s="31" t="s">
        <v>153</v>
      </c>
      <c r="PWN69" s="31" t="s">
        <v>97</v>
      </c>
      <c r="PWO69" s="31" t="s">
        <v>99</v>
      </c>
      <c r="PWP69" s="31" t="s">
        <v>157</v>
      </c>
      <c r="PWQ69" s="50">
        <v>11968</v>
      </c>
      <c r="PWR69" s="31" t="s">
        <v>154</v>
      </c>
      <c r="PWS69" s="31">
        <v>89</v>
      </c>
      <c r="PWT69" s="31" t="s">
        <v>158</v>
      </c>
      <c r="PWU69" s="31" t="s">
        <v>153</v>
      </c>
      <c r="PWV69" s="31" t="s">
        <v>97</v>
      </c>
      <c r="PWW69" s="31" t="s">
        <v>99</v>
      </c>
      <c r="PWX69" s="31" t="s">
        <v>157</v>
      </c>
      <c r="PWY69" s="50">
        <v>11968</v>
      </c>
      <c r="PWZ69" s="31" t="s">
        <v>154</v>
      </c>
      <c r="PXA69" s="31">
        <v>89</v>
      </c>
      <c r="PXB69" s="31" t="s">
        <v>158</v>
      </c>
      <c r="PXC69" s="31" t="s">
        <v>153</v>
      </c>
      <c r="PXD69" s="31" t="s">
        <v>97</v>
      </c>
      <c r="PXE69" s="31" t="s">
        <v>99</v>
      </c>
      <c r="PXF69" s="31" t="s">
        <v>157</v>
      </c>
      <c r="PXG69" s="50">
        <v>11968</v>
      </c>
      <c r="PXH69" s="31" t="s">
        <v>154</v>
      </c>
      <c r="PXI69" s="31">
        <v>89</v>
      </c>
      <c r="PXJ69" s="31" t="s">
        <v>158</v>
      </c>
      <c r="PXK69" s="31" t="s">
        <v>153</v>
      </c>
      <c r="PXL69" s="31" t="s">
        <v>97</v>
      </c>
      <c r="PXM69" s="31" t="s">
        <v>99</v>
      </c>
      <c r="PXN69" s="31" t="s">
        <v>157</v>
      </c>
      <c r="PXO69" s="50">
        <v>11968</v>
      </c>
      <c r="PXP69" s="31" t="s">
        <v>154</v>
      </c>
      <c r="PXQ69" s="31">
        <v>89</v>
      </c>
      <c r="PXR69" s="31" t="s">
        <v>158</v>
      </c>
      <c r="PXS69" s="31" t="s">
        <v>153</v>
      </c>
      <c r="PXT69" s="31" t="s">
        <v>97</v>
      </c>
      <c r="PXU69" s="31" t="s">
        <v>99</v>
      </c>
      <c r="PXV69" s="31" t="s">
        <v>157</v>
      </c>
      <c r="PXW69" s="50">
        <v>11968</v>
      </c>
      <c r="PXX69" s="31" t="s">
        <v>154</v>
      </c>
      <c r="PXY69" s="31">
        <v>89</v>
      </c>
      <c r="PXZ69" s="31" t="s">
        <v>158</v>
      </c>
      <c r="PYA69" s="31" t="s">
        <v>153</v>
      </c>
      <c r="PYB69" s="31" t="s">
        <v>97</v>
      </c>
      <c r="PYC69" s="31" t="s">
        <v>99</v>
      </c>
      <c r="PYD69" s="31" t="s">
        <v>157</v>
      </c>
      <c r="PYE69" s="50">
        <v>11968</v>
      </c>
      <c r="PYF69" s="31" t="s">
        <v>154</v>
      </c>
      <c r="PYG69" s="31">
        <v>89</v>
      </c>
      <c r="PYH69" s="31" t="s">
        <v>158</v>
      </c>
      <c r="PYI69" s="31" t="s">
        <v>153</v>
      </c>
      <c r="PYJ69" s="31" t="s">
        <v>97</v>
      </c>
      <c r="PYK69" s="31" t="s">
        <v>99</v>
      </c>
      <c r="PYL69" s="31" t="s">
        <v>157</v>
      </c>
      <c r="PYM69" s="50">
        <v>11968</v>
      </c>
      <c r="PYN69" s="31" t="s">
        <v>154</v>
      </c>
      <c r="PYO69" s="31">
        <v>89</v>
      </c>
      <c r="PYP69" s="31" t="s">
        <v>158</v>
      </c>
      <c r="PYQ69" s="31" t="s">
        <v>153</v>
      </c>
      <c r="PYR69" s="31" t="s">
        <v>97</v>
      </c>
      <c r="PYS69" s="31" t="s">
        <v>99</v>
      </c>
      <c r="PYT69" s="31" t="s">
        <v>157</v>
      </c>
      <c r="PYU69" s="50">
        <v>11968</v>
      </c>
      <c r="PYV69" s="31" t="s">
        <v>154</v>
      </c>
      <c r="PYW69" s="31">
        <v>89</v>
      </c>
      <c r="PYX69" s="31" t="s">
        <v>158</v>
      </c>
      <c r="PYY69" s="31" t="s">
        <v>153</v>
      </c>
      <c r="PYZ69" s="31" t="s">
        <v>97</v>
      </c>
      <c r="PZA69" s="31" t="s">
        <v>99</v>
      </c>
      <c r="PZB69" s="31" t="s">
        <v>157</v>
      </c>
      <c r="PZC69" s="50">
        <v>11968</v>
      </c>
      <c r="PZD69" s="31" t="s">
        <v>154</v>
      </c>
      <c r="PZE69" s="31">
        <v>89</v>
      </c>
      <c r="PZF69" s="31" t="s">
        <v>158</v>
      </c>
      <c r="PZG69" s="31" t="s">
        <v>153</v>
      </c>
      <c r="PZH69" s="31" t="s">
        <v>97</v>
      </c>
      <c r="PZI69" s="31" t="s">
        <v>99</v>
      </c>
      <c r="PZJ69" s="31" t="s">
        <v>157</v>
      </c>
      <c r="PZK69" s="50">
        <v>11968</v>
      </c>
      <c r="PZL69" s="31" t="s">
        <v>154</v>
      </c>
      <c r="PZM69" s="31">
        <v>89</v>
      </c>
      <c r="PZN69" s="31" t="s">
        <v>158</v>
      </c>
      <c r="PZO69" s="31" t="s">
        <v>153</v>
      </c>
      <c r="PZP69" s="31" t="s">
        <v>97</v>
      </c>
      <c r="PZQ69" s="31" t="s">
        <v>99</v>
      </c>
      <c r="PZR69" s="31" t="s">
        <v>157</v>
      </c>
      <c r="PZS69" s="50">
        <v>11968</v>
      </c>
      <c r="PZT69" s="31" t="s">
        <v>154</v>
      </c>
      <c r="PZU69" s="31">
        <v>89</v>
      </c>
      <c r="PZV69" s="31" t="s">
        <v>158</v>
      </c>
      <c r="PZW69" s="31" t="s">
        <v>153</v>
      </c>
      <c r="PZX69" s="31" t="s">
        <v>97</v>
      </c>
      <c r="PZY69" s="31" t="s">
        <v>99</v>
      </c>
      <c r="PZZ69" s="31" t="s">
        <v>157</v>
      </c>
      <c r="QAA69" s="50">
        <v>11968</v>
      </c>
      <c r="QAB69" s="31" t="s">
        <v>154</v>
      </c>
      <c r="QAC69" s="31">
        <v>89</v>
      </c>
      <c r="QAD69" s="31" t="s">
        <v>158</v>
      </c>
      <c r="QAE69" s="31" t="s">
        <v>153</v>
      </c>
      <c r="QAF69" s="31" t="s">
        <v>97</v>
      </c>
      <c r="QAG69" s="31" t="s">
        <v>99</v>
      </c>
      <c r="QAH69" s="31" t="s">
        <v>157</v>
      </c>
      <c r="QAI69" s="50">
        <v>11968</v>
      </c>
      <c r="QAJ69" s="31" t="s">
        <v>154</v>
      </c>
      <c r="QAK69" s="31">
        <v>89</v>
      </c>
      <c r="QAL69" s="31" t="s">
        <v>158</v>
      </c>
      <c r="QAM69" s="31" t="s">
        <v>153</v>
      </c>
      <c r="QAN69" s="31" t="s">
        <v>97</v>
      </c>
      <c r="QAO69" s="31" t="s">
        <v>99</v>
      </c>
      <c r="QAP69" s="31" t="s">
        <v>157</v>
      </c>
      <c r="QAQ69" s="50">
        <v>11968</v>
      </c>
      <c r="QAR69" s="31" t="s">
        <v>154</v>
      </c>
      <c r="QAS69" s="31">
        <v>89</v>
      </c>
      <c r="QAT69" s="31" t="s">
        <v>158</v>
      </c>
      <c r="QAU69" s="31" t="s">
        <v>153</v>
      </c>
      <c r="QAV69" s="31" t="s">
        <v>97</v>
      </c>
      <c r="QAW69" s="31" t="s">
        <v>99</v>
      </c>
      <c r="QAX69" s="31" t="s">
        <v>157</v>
      </c>
      <c r="QAY69" s="50">
        <v>11968</v>
      </c>
      <c r="QAZ69" s="31" t="s">
        <v>154</v>
      </c>
      <c r="QBA69" s="31">
        <v>89</v>
      </c>
      <c r="QBB69" s="31" t="s">
        <v>158</v>
      </c>
      <c r="QBC69" s="31" t="s">
        <v>153</v>
      </c>
      <c r="QBD69" s="31" t="s">
        <v>97</v>
      </c>
      <c r="QBE69" s="31" t="s">
        <v>99</v>
      </c>
      <c r="QBF69" s="31" t="s">
        <v>157</v>
      </c>
      <c r="QBG69" s="50">
        <v>11968</v>
      </c>
      <c r="QBH69" s="31" t="s">
        <v>154</v>
      </c>
      <c r="QBI69" s="31">
        <v>89</v>
      </c>
      <c r="QBJ69" s="31" t="s">
        <v>158</v>
      </c>
      <c r="QBK69" s="31" t="s">
        <v>153</v>
      </c>
      <c r="QBL69" s="31" t="s">
        <v>97</v>
      </c>
      <c r="QBM69" s="31" t="s">
        <v>99</v>
      </c>
      <c r="QBN69" s="31" t="s">
        <v>157</v>
      </c>
      <c r="QBO69" s="50">
        <v>11968</v>
      </c>
      <c r="QBP69" s="31" t="s">
        <v>154</v>
      </c>
      <c r="QBQ69" s="31">
        <v>89</v>
      </c>
      <c r="QBR69" s="31" t="s">
        <v>158</v>
      </c>
      <c r="QBS69" s="31" t="s">
        <v>153</v>
      </c>
      <c r="QBT69" s="31" t="s">
        <v>97</v>
      </c>
      <c r="QBU69" s="31" t="s">
        <v>99</v>
      </c>
      <c r="QBV69" s="31" t="s">
        <v>157</v>
      </c>
      <c r="QBW69" s="50">
        <v>11968</v>
      </c>
      <c r="QBX69" s="31" t="s">
        <v>154</v>
      </c>
      <c r="QBY69" s="31">
        <v>89</v>
      </c>
      <c r="QBZ69" s="31" t="s">
        <v>158</v>
      </c>
      <c r="QCA69" s="31" t="s">
        <v>153</v>
      </c>
      <c r="QCB69" s="31" t="s">
        <v>97</v>
      </c>
      <c r="QCC69" s="31" t="s">
        <v>99</v>
      </c>
      <c r="QCD69" s="31" t="s">
        <v>157</v>
      </c>
      <c r="QCE69" s="50">
        <v>11968</v>
      </c>
      <c r="QCF69" s="31" t="s">
        <v>154</v>
      </c>
      <c r="QCG69" s="31">
        <v>89</v>
      </c>
      <c r="QCH69" s="31" t="s">
        <v>158</v>
      </c>
      <c r="QCI69" s="31" t="s">
        <v>153</v>
      </c>
      <c r="QCJ69" s="31" t="s">
        <v>97</v>
      </c>
      <c r="QCK69" s="31" t="s">
        <v>99</v>
      </c>
      <c r="QCL69" s="31" t="s">
        <v>157</v>
      </c>
      <c r="QCM69" s="50">
        <v>11968</v>
      </c>
      <c r="QCN69" s="31" t="s">
        <v>154</v>
      </c>
      <c r="QCO69" s="31">
        <v>89</v>
      </c>
      <c r="QCP69" s="31" t="s">
        <v>158</v>
      </c>
      <c r="QCQ69" s="31" t="s">
        <v>153</v>
      </c>
      <c r="QCR69" s="31" t="s">
        <v>97</v>
      </c>
      <c r="QCS69" s="31" t="s">
        <v>99</v>
      </c>
      <c r="QCT69" s="31" t="s">
        <v>157</v>
      </c>
      <c r="QCU69" s="50">
        <v>11968</v>
      </c>
      <c r="QCV69" s="31" t="s">
        <v>154</v>
      </c>
      <c r="QCW69" s="31">
        <v>89</v>
      </c>
      <c r="QCX69" s="31" t="s">
        <v>158</v>
      </c>
      <c r="QCY69" s="31" t="s">
        <v>153</v>
      </c>
      <c r="QCZ69" s="31" t="s">
        <v>97</v>
      </c>
      <c r="QDA69" s="31" t="s">
        <v>99</v>
      </c>
      <c r="QDB69" s="31" t="s">
        <v>157</v>
      </c>
      <c r="QDC69" s="50">
        <v>11968</v>
      </c>
      <c r="QDD69" s="31" t="s">
        <v>154</v>
      </c>
      <c r="QDE69" s="31">
        <v>89</v>
      </c>
      <c r="QDF69" s="31" t="s">
        <v>158</v>
      </c>
      <c r="QDG69" s="31" t="s">
        <v>153</v>
      </c>
      <c r="QDH69" s="31" t="s">
        <v>97</v>
      </c>
      <c r="QDI69" s="31" t="s">
        <v>99</v>
      </c>
      <c r="QDJ69" s="31" t="s">
        <v>157</v>
      </c>
      <c r="QDK69" s="50">
        <v>11968</v>
      </c>
      <c r="QDL69" s="31" t="s">
        <v>154</v>
      </c>
      <c r="QDM69" s="31">
        <v>89</v>
      </c>
      <c r="QDN69" s="31" t="s">
        <v>158</v>
      </c>
      <c r="QDO69" s="31" t="s">
        <v>153</v>
      </c>
      <c r="QDP69" s="31" t="s">
        <v>97</v>
      </c>
      <c r="QDQ69" s="31" t="s">
        <v>99</v>
      </c>
      <c r="QDR69" s="31" t="s">
        <v>157</v>
      </c>
      <c r="QDS69" s="50">
        <v>11968</v>
      </c>
      <c r="QDT69" s="31" t="s">
        <v>154</v>
      </c>
      <c r="QDU69" s="31">
        <v>89</v>
      </c>
      <c r="QDV69" s="31" t="s">
        <v>158</v>
      </c>
      <c r="QDW69" s="31" t="s">
        <v>153</v>
      </c>
      <c r="QDX69" s="31" t="s">
        <v>97</v>
      </c>
      <c r="QDY69" s="31" t="s">
        <v>99</v>
      </c>
      <c r="QDZ69" s="31" t="s">
        <v>157</v>
      </c>
      <c r="QEA69" s="50">
        <v>11968</v>
      </c>
      <c r="QEB69" s="31" t="s">
        <v>154</v>
      </c>
      <c r="QEC69" s="31">
        <v>89</v>
      </c>
      <c r="QED69" s="31" t="s">
        <v>158</v>
      </c>
      <c r="QEE69" s="31" t="s">
        <v>153</v>
      </c>
      <c r="QEF69" s="31" t="s">
        <v>97</v>
      </c>
      <c r="QEG69" s="31" t="s">
        <v>99</v>
      </c>
      <c r="QEH69" s="31" t="s">
        <v>157</v>
      </c>
      <c r="QEI69" s="50">
        <v>11968</v>
      </c>
      <c r="QEJ69" s="31" t="s">
        <v>154</v>
      </c>
      <c r="QEK69" s="31">
        <v>89</v>
      </c>
      <c r="QEL69" s="31" t="s">
        <v>158</v>
      </c>
      <c r="QEM69" s="31" t="s">
        <v>153</v>
      </c>
      <c r="QEN69" s="31" t="s">
        <v>97</v>
      </c>
      <c r="QEO69" s="31" t="s">
        <v>99</v>
      </c>
      <c r="QEP69" s="31" t="s">
        <v>157</v>
      </c>
      <c r="QEQ69" s="50">
        <v>11968</v>
      </c>
      <c r="QER69" s="31" t="s">
        <v>154</v>
      </c>
      <c r="QES69" s="31">
        <v>89</v>
      </c>
      <c r="QET69" s="31" t="s">
        <v>158</v>
      </c>
      <c r="QEU69" s="31" t="s">
        <v>153</v>
      </c>
      <c r="QEV69" s="31" t="s">
        <v>97</v>
      </c>
      <c r="QEW69" s="31" t="s">
        <v>99</v>
      </c>
      <c r="QEX69" s="31" t="s">
        <v>157</v>
      </c>
      <c r="QEY69" s="50">
        <v>11968</v>
      </c>
      <c r="QEZ69" s="31" t="s">
        <v>154</v>
      </c>
      <c r="QFA69" s="31">
        <v>89</v>
      </c>
      <c r="QFB69" s="31" t="s">
        <v>158</v>
      </c>
      <c r="QFC69" s="31" t="s">
        <v>153</v>
      </c>
      <c r="QFD69" s="31" t="s">
        <v>97</v>
      </c>
      <c r="QFE69" s="31" t="s">
        <v>99</v>
      </c>
      <c r="QFF69" s="31" t="s">
        <v>157</v>
      </c>
      <c r="QFG69" s="50">
        <v>11968</v>
      </c>
      <c r="QFH69" s="31" t="s">
        <v>154</v>
      </c>
      <c r="QFI69" s="31">
        <v>89</v>
      </c>
      <c r="QFJ69" s="31" t="s">
        <v>158</v>
      </c>
      <c r="QFK69" s="31" t="s">
        <v>153</v>
      </c>
      <c r="QFL69" s="31" t="s">
        <v>97</v>
      </c>
      <c r="QFM69" s="31" t="s">
        <v>99</v>
      </c>
      <c r="QFN69" s="31" t="s">
        <v>157</v>
      </c>
      <c r="QFO69" s="50">
        <v>11968</v>
      </c>
      <c r="QFP69" s="31" t="s">
        <v>154</v>
      </c>
      <c r="QFQ69" s="31">
        <v>89</v>
      </c>
      <c r="QFR69" s="31" t="s">
        <v>158</v>
      </c>
      <c r="QFS69" s="31" t="s">
        <v>153</v>
      </c>
      <c r="QFT69" s="31" t="s">
        <v>97</v>
      </c>
      <c r="QFU69" s="31" t="s">
        <v>99</v>
      </c>
      <c r="QFV69" s="31" t="s">
        <v>157</v>
      </c>
      <c r="QFW69" s="50">
        <v>11968</v>
      </c>
      <c r="QFX69" s="31" t="s">
        <v>154</v>
      </c>
      <c r="QFY69" s="31">
        <v>89</v>
      </c>
      <c r="QFZ69" s="31" t="s">
        <v>158</v>
      </c>
      <c r="QGA69" s="31" t="s">
        <v>153</v>
      </c>
      <c r="QGB69" s="31" t="s">
        <v>97</v>
      </c>
      <c r="QGC69" s="31" t="s">
        <v>99</v>
      </c>
      <c r="QGD69" s="31" t="s">
        <v>157</v>
      </c>
      <c r="QGE69" s="50">
        <v>11968</v>
      </c>
      <c r="QGF69" s="31" t="s">
        <v>154</v>
      </c>
      <c r="QGG69" s="31">
        <v>89</v>
      </c>
      <c r="QGH69" s="31" t="s">
        <v>158</v>
      </c>
      <c r="QGI69" s="31" t="s">
        <v>153</v>
      </c>
      <c r="QGJ69" s="31" t="s">
        <v>97</v>
      </c>
      <c r="QGK69" s="31" t="s">
        <v>99</v>
      </c>
      <c r="QGL69" s="31" t="s">
        <v>157</v>
      </c>
      <c r="QGM69" s="50">
        <v>11968</v>
      </c>
      <c r="QGN69" s="31" t="s">
        <v>154</v>
      </c>
      <c r="QGO69" s="31">
        <v>89</v>
      </c>
      <c r="QGP69" s="31" t="s">
        <v>158</v>
      </c>
      <c r="QGQ69" s="31" t="s">
        <v>153</v>
      </c>
      <c r="QGR69" s="31" t="s">
        <v>97</v>
      </c>
      <c r="QGS69" s="31" t="s">
        <v>99</v>
      </c>
      <c r="QGT69" s="31" t="s">
        <v>157</v>
      </c>
      <c r="QGU69" s="50">
        <v>11968</v>
      </c>
      <c r="QGV69" s="31" t="s">
        <v>154</v>
      </c>
      <c r="QGW69" s="31">
        <v>89</v>
      </c>
      <c r="QGX69" s="31" t="s">
        <v>158</v>
      </c>
      <c r="QGY69" s="31" t="s">
        <v>153</v>
      </c>
      <c r="QGZ69" s="31" t="s">
        <v>97</v>
      </c>
      <c r="QHA69" s="31" t="s">
        <v>99</v>
      </c>
      <c r="QHB69" s="31" t="s">
        <v>157</v>
      </c>
      <c r="QHC69" s="50">
        <v>11968</v>
      </c>
      <c r="QHD69" s="31" t="s">
        <v>154</v>
      </c>
      <c r="QHE69" s="31">
        <v>89</v>
      </c>
      <c r="QHF69" s="31" t="s">
        <v>158</v>
      </c>
      <c r="QHG69" s="31" t="s">
        <v>153</v>
      </c>
      <c r="QHH69" s="31" t="s">
        <v>97</v>
      </c>
      <c r="QHI69" s="31" t="s">
        <v>99</v>
      </c>
      <c r="QHJ69" s="31" t="s">
        <v>157</v>
      </c>
      <c r="QHK69" s="50">
        <v>11968</v>
      </c>
      <c r="QHL69" s="31" t="s">
        <v>154</v>
      </c>
      <c r="QHM69" s="31">
        <v>89</v>
      </c>
      <c r="QHN69" s="31" t="s">
        <v>158</v>
      </c>
      <c r="QHO69" s="31" t="s">
        <v>153</v>
      </c>
      <c r="QHP69" s="31" t="s">
        <v>97</v>
      </c>
      <c r="QHQ69" s="31" t="s">
        <v>99</v>
      </c>
      <c r="QHR69" s="31" t="s">
        <v>157</v>
      </c>
      <c r="QHS69" s="50">
        <v>11968</v>
      </c>
      <c r="QHT69" s="31" t="s">
        <v>154</v>
      </c>
      <c r="QHU69" s="31">
        <v>89</v>
      </c>
      <c r="QHV69" s="31" t="s">
        <v>158</v>
      </c>
      <c r="QHW69" s="31" t="s">
        <v>153</v>
      </c>
      <c r="QHX69" s="31" t="s">
        <v>97</v>
      </c>
      <c r="QHY69" s="31" t="s">
        <v>99</v>
      </c>
      <c r="QHZ69" s="31" t="s">
        <v>157</v>
      </c>
      <c r="QIA69" s="50">
        <v>11968</v>
      </c>
      <c r="QIB69" s="31" t="s">
        <v>154</v>
      </c>
      <c r="QIC69" s="31">
        <v>89</v>
      </c>
      <c r="QID69" s="31" t="s">
        <v>158</v>
      </c>
      <c r="QIE69" s="31" t="s">
        <v>153</v>
      </c>
      <c r="QIF69" s="31" t="s">
        <v>97</v>
      </c>
      <c r="QIG69" s="31" t="s">
        <v>99</v>
      </c>
      <c r="QIH69" s="31" t="s">
        <v>157</v>
      </c>
      <c r="QII69" s="50">
        <v>11968</v>
      </c>
      <c r="QIJ69" s="31" t="s">
        <v>154</v>
      </c>
      <c r="QIK69" s="31">
        <v>89</v>
      </c>
      <c r="QIL69" s="31" t="s">
        <v>158</v>
      </c>
      <c r="QIM69" s="31" t="s">
        <v>153</v>
      </c>
      <c r="QIN69" s="31" t="s">
        <v>97</v>
      </c>
      <c r="QIO69" s="31" t="s">
        <v>99</v>
      </c>
      <c r="QIP69" s="31" t="s">
        <v>157</v>
      </c>
      <c r="QIQ69" s="50">
        <v>11968</v>
      </c>
      <c r="QIR69" s="31" t="s">
        <v>154</v>
      </c>
      <c r="QIS69" s="31">
        <v>89</v>
      </c>
      <c r="QIT69" s="31" t="s">
        <v>158</v>
      </c>
      <c r="QIU69" s="31" t="s">
        <v>153</v>
      </c>
      <c r="QIV69" s="31" t="s">
        <v>97</v>
      </c>
      <c r="QIW69" s="31" t="s">
        <v>99</v>
      </c>
      <c r="QIX69" s="31" t="s">
        <v>157</v>
      </c>
      <c r="QIY69" s="50">
        <v>11968</v>
      </c>
      <c r="QIZ69" s="31" t="s">
        <v>154</v>
      </c>
      <c r="QJA69" s="31">
        <v>89</v>
      </c>
      <c r="QJB69" s="31" t="s">
        <v>158</v>
      </c>
      <c r="QJC69" s="31" t="s">
        <v>153</v>
      </c>
      <c r="QJD69" s="31" t="s">
        <v>97</v>
      </c>
      <c r="QJE69" s="31" t="s">
        <v>99</v>
      </c>
      <c r="QJF69" s="31" t="s">
        <v>157</v>
      </c>
      <c r="QJG69" s="50">
        <v>11968</v>
      </c>
      <c r="QJH69" s="31" t="s">
        <v>154</v>
      </c>
      <c r="QJI69" s="31">
        <v>89</v>
      </c>
      <c r="QJJ69" s="31" t="s">
        <v>158</v>
      </c>
      <c r="QJK69" s="31" t="s">
        <v>153</v>
      </c>
      <c r="QJL69" s="31" t="s">
        <v>97</v>
      </c>
      <c r="QJM69" s="31" t="s">
        <v>99</v>
      </c>
      <c r="QJN69" s="31" t="s">
        <v>157</v>
      </c>
      <c r="QJO69" s="50">
        <v>11968</v>
      </c>
      <c r="QJP69" s="31" t="s">
        <v>154</v>
      </c>
      <c r="QJQ69" s="31">
        <v>89</v>
      </c>
      <c r="QJR69" s="31" t="s">
        <v>158</v>
      </c>
      <c r="QJS69" s="31" t="s">
        <v>153</v>
      </c>
      <c r="QJT69" s="31" t="s">
        <v>97</v>
      </c>
      <c r="QJU69" s="31" t="s">
        <v>99</v>
      </c>
      <c r="QJV69" s="31" t="s">
        <v>157</v>
      </c>
      <c r="QJW69" s="50">
        <v>11968</v>
      </c>
      <c r="QJX69" s="31" t="s">
        <v>154</v>
      </c>
      <c r="QJY69" s="31">
        <v>89</v>
      </c>
      <c r="QJZ69" s="31" t="s">
        <v>158</v>
      </c>
      <c r="QKA69" s="31" t="s">
        <v>153</v>
      </c>
      <c r="QKB69" s="31" t="s">
        <v>97</v>
      </c>
      <c r="QKC69" s="31" t="s">
        <v>99</v>
      </c>
      <c r="QKD69" s="31" t="s">
        <v>157</v>
      </c>
      <c r="QKE69" s="50">
        <v>11968</v>
      </c>
      <c r="QKF69" s="31" t="s">
        <v>154</v>
      </c>
      <c r="QKG69" s="31">
        <v>89</v>
      </c>
      <c r="QKH69" s="31" t="s">
        <v>158</v>
      </c>
      <c r="QKI69" s="31" t="s">
        <v>153</v>
      </c>
      <c r="QKJ69" s="31" t="s">
        <v>97</v>
      </c>
      <c r="QKK69" s="31" t="s">
        <v>99</v>
      </c>
      <c r="QKL69" s="31" t="s">
        <v>157</v>
      </c>
      <c r="QKM69" s="50">
        <v>11968</v>
      </c>
      <c r="QKN69" s="31" t="s">
        <v>154</v>
      </c>
      <c r="QKO69" s="31">
        <v>89</v>
      </c>
      <c r="QKP69" s="31" t="s">
        <v>158</v>
      </c>
      <c r="QKQ69" s="31" t="s">
        <v>153</v>
      </c>
      <c r="QKR69" s="31" t="s">
        <v>97</v>
      </c>
      <c r="QKS69" s="31" t="s">
        <v>99</v>
      </c>
      <c r="QKT69" s="31" t="s">
        <v>157</v>
      </c>
      <c r="QKU69" s="50">
        <v>11968</v>
      </c>
      <c r="QKV69" s="31" t="s">
        <v>154</v>
      </c>
      <c r="QKW69" s="31">
        <v>89</v>
      </c>
      <c r="QKX69" s="31" t="s">
        <v>158</v>
      </c>
      <c r="QKY69" s="31" t="s">
        <v>153</v>
      </c>
      <c r="QKZ69" s="31" t="s">
        <v>97</v>
      </c>
      <c r="QLA69" s="31" t="s">
        <v>99</v>
      </c>
      <c r="QLB69" s="31" t="s">
        <v>157</v>
      </c>
      <c r="QLC69" s="50">
        <v>11968</v>
      </c>
      <c r="QLD69" s="31" t="s">
        <v>154</v>
      </c>
      <c r="QLE69" s="31">
        <v>89</v>
      </c>
      <c r="QLF69" s="31" t="s">
        <v>158</v>
      </c>
      <c r="QLG69" s="31" t="s">
        <v>153</v>
      </c>
      <c r="QLH69" s="31" t="s">
        <v>97</v>
      </c>
      <c r="QLI69" s="31" t="s">
        <v>99</v>
      </c>
      <c r="QLJ69" s="31" t="s">
        <v>157</v>
      </c>
      <c r="QLK69" s="50">
        <v>11968</v>
      </c>
      <c r="QLL69" s="31" t="s">
        <v>154</v>
      </c>
      <c r="QLM69" s="31">
        <v>89</v>
      </c>
      <c r="QLN69" s="31" t="s">
        <v>158</v>
      </c>
      <c r="QLO69" s="31" t="s">
        <v>153</v>
      </c>
      <c r="QLP69" s="31" t="s">
        <v>97</v>
      </c>
      <c r="QLQ69" s="31" t="s">
        <v>99</v>
      </c>
      <c r="QLR69" s="31" t="s">
        <v>157</v>
      </c>
      <c r="QLS69" s="50">
        <v>11968</v>
      </c>
      <c r="QLT69" s="31" t="s">
        <v>154</v>
      </c>
      <c r="QLU69" s="31">
        <v>89</v>
      </c>
      <c r="QLV69" s="31" t="s">
        <v>158</v>
      </c>
      <c r="QLW69" s="31" t="s">
        <v>153</v>
      </c>
      <c r="QLX69" s="31" t="s">
        <v>97</v>
      </c>
      <c r="QLY69" s="31" t="s">
        <v>99</v>
      </c>
      <c r="QLZ69" s="31" t="s">
        <v>157</v>
      </c>
      <c r="QMA69" s="50">
        <v>11968</v>
      </c>
      <c r="QMB69" s="31" t="s">
        <v>154</v>
      </c>
      <c r="QMC69" s="31">
        <v>89</v>
      </c>
      <c r="QMD69" s="31" t="s">
        <v>158</v>
      </c>
      <c r="QME69" s="31" t="s">
        <v>153</v>
      </c>
      <c r="QMF69" s="31" t="s">
        <v>97</v>
      </c>
      <c r="QMG69" s="31" t="s">
        <v>99</v>
      </c>
      <c r="QMH69" s="31" t="s">
        <v>157</v>
      </c>
      <c r="QMI69" s="50">
        <v>11968</v>
      </c>
      <c r="QMJ69" s="31" t="s">
        <v>154</v>
      </c>
      <c r="QMK69" s="31">
        <v>89</v>
      </c>
      <c r="QML69" s="31" t="s">
        <v>158</v>
      </c>
      <c r="QMM69" s="31" t="s">
        <v>153</v>
      </c>
      <c r="QMN69" s="31" t="s">
        <v>97</v>
      </c>
      <c r="QMO69" s="31" t="s">
        <v>99</v>
      </c>
      <c r="QMP69" s="31" t="s">
        <v>157</v>
      </c>
      <c r="QMQ69" s="50">
        <v>11968</v>
      </c>
      <c r="QMR69" s="31" t="s">
        <v>154</v>
      </c>
      <c r="QMS69" s="31">
        <v>89</v>
      </c>
      <c r="QMT69" s="31" t="s">
        <v>158</v>
      </c>
      <c r="QMU69" s="31" t="s">
        <v>153</v>
      </c>
      <c r="QMV69" s="31" t="s">
        <v>97</v>
      </c>
      <c r="QMW69" s="31" t="s">
        <v>99</v>
      </c>
      <c r="QMX69" s="31" t="s">
        <v>157</v>
      </c>
      <c r="QMY69" s="50">
        <v>11968</v>
      </c>
      <c r="QMZ69" s="31" t="s">
        <v>154</v>
      </c>
      <c r="QNA69" s="31">
        <v>89</v>
      </c>
      <c r="QNB69" s="31" t="s">
        <v>158</v>
      </c>
      <c r="QNC69" s="31" t="s">
        <v>153</v>
      </c>
      <c r="QND69" s="31" t="s">
        <v>97</v>
      </c>
      <c r="QNE69" s="31" t="s">
        <v>99</v>
      </c>
      <c r="QNF69" s="31" t="s">
        <v>157</v>
      </c>
      <c r="QNG69" s="50">
        <v>11968</v>
      </c>
      <c r="QNH69" s="31" t="s">
        <v>154</v>
      </c>
      <c r="QNI69" s="31">
        <v>89</v>
      </c>
      <c r="QNJ69" s="31" t="s">
        <v>158</v>
      </c>
      <c r="QNK69" s="31" t="s">
        <v>153</v>
      </c>
      <c r="QNL69" s="31" t="s">
        <v>97</v>
      </c>
      <c r="QNM69" s="31" t="s">
        <v>99</v>
      </c>
      <c r="QNN69" s="31" t="s">
        <v>157</v>
      </c>
      <c r="QNO69" s="50">
        <v>11968</v>
      </c>
      <c r="QNP69" s="31" t="s">
        <v>154</v>
      </c>
      <c r="QNQ69" s="31">
        <v>89</v>
      </c>
      <c r="QNR69" s="31" t="s">
        <v>158</v>
      </c>
      <c r="QNS69" s="31" t="s">
        <v>153</v>
      </c>
      <c r="QNT69" s="31" t="s">
        <v>97</v>
      </c>
      <c r="QNU69" s="31" t="s">
        <v>99</v>
      </c>
      <c r="QNV69" s="31" t="s">
        <v>157</v>
      </c>
      <c r="QNW69" s="50">
        <v>11968</v>
      </c>
      <c r="QNX69" s="31" t="s">
        <v>154</v>
      </c>
      <c r="QNY69" s="31">
        <v>89</v>
      </c>
      <c r="QNZ69" s="31" t="s">
        <v>158</v>
      </c>
      <c r="QOA69" s="31" t="s">
        <v>153</v>
      </c>
      <c r="QOB69" s="31" t="s">
        <v>97</v>
      </c>
      <c r="QOC69" s="31" t="s">
        <v>99</v>
      </c>
      <c r="QOD69" s="31" t="s">
        <v>157</v>
      </c>
      <c r="QOE69" s="50">
        <v>11968</v>
      </c>
      <c r="QOF69" s="31" t="s">
        <v>154</v>
      </c>
      <c r="QOG69" s="31">
        <v>89</v>
      </c>
      <c r="QOH69" s="31" t="s">
        <v>158</v>
      </c>
      <c r="QOI69" s="31" t="s">
        <v>153</v>
      </c>
      <c r="QOJ69" s="31" t="s">
        <v>97</v>
      </c>
      <c r="QOK69" s="31" t="s">
        <v>99</v>
      </c>
      <c r="QOL69" s="31" t="s">
        <v>157</v>
      </c>
      <c r="QOM69" s="50">
        <v>11968</v>
      </c>
      <c r="QON69" s="31" t="s">
        <v>154</v>
      </c>
      <c r="QOO69" s="31">
        <v>89</v>
      </c>
      <c r="QOP69" s="31" t="s">
        <v>158</v>
      </c>
      <c r="QOQ69" s="31" t="s">
        <v>153</v>
      </c>
      <c r="QOR69" s="31" t="s">
        <v>97</v>
      </c>
      <c r="QOS69" s="31" t="s">
        <v>99</v>
      </c>
      <c r="QOT69" s="31" t="s">
        <v>157</v>
      </c>
      <c r="QOU69" s="50">
        <v>11968</v>
      </c>
      <c r="QOV69" s="31" t="s">
        <v>154</v>
      </c>
      <c r="QOW69" s="31">
        <v>89</v>
      </c>
      <c r="QOX69" s="31" t="s">
        <v>158</v>
      </c>
      <c r="QOY69" s="31" t="s">
        <v>153</v>
      </c>
      <c r="QOZ69" s="31" t="s">
        <v>97</v>
      </c>
      <c r="QPA69" s="31" t="s">
        <v>99</v>
      </c>
      <c r="QPB69" s="31" t="s">
        <v>157</v>
      </c>
      <c r="QPC69" s="50">
        <v>11968</v>
      </c>
      <c r="QPD69" s="31" t="s">
        <v>154</v>
      </c>
      <c r="QPE69" s="31">
        <v>89</v>
      </c>
      <c r="QPF69" s="31" t="s">
        <v>158</v>
      </c>
      <c r="QPG69" s="31" t="s">
        <v>153</v>
      </c>
      <c r="QPH69" s="31" t="s">
        <v>97</v>
      </c>
      <c r="QPI69" s="31" t="s">
        <v>99</v>
      </c>
      <c r="QPJ69" s="31" t="s">
        <v>157</v>
      </c>
      <c r="QPK69" s="50">
        <v>11968</v>
      </c>
      <c r="QPL69" s="31" t="s">
        <v>154</v>
      </c>
      <c r="QPM69" s="31">
        <v>89</v>
      </c>
      <c r="QPN69" s="31" t="s">
        <v>158</v>
      </c>
      <c r="QPO69" s="31" t="s">
        <v>153</v>
      </c>
      <c r="QPP69" s="31" t="s">
        <v>97</v>
      </c>
      <c r="QPQ69" s="31" t="s">
        <v>99</v>
      </c>
      <c r="QPR69" s="31" t="s">
        <v>157</v>
      </c>
      <c r="QPS69" s="50">
        <v>11968</v>
      </c>
      <c r="QPT69" s="31" t="s">
        <v>154</v>
      </c>
      <c r="QPU69" s="31">
        <v>89</v>
      </c>
      <c r="QPV69" s="31" t="s">
        <v>158</v>
      </c>
      <c r="QPW69" s="31" t="s">
        <v>153</v>
      </c>
      <c r="QPX69" s="31" t="s">
        <v>97</v>
      </c>
      <c r="QPY69" s="31" t="s">
        <v>99</v>
      </c>
      <c r="QPZ69" s="31" t="s">
        <v>157</v>
      </c>
      <c r="QQA69" s="50">
        <v>11968</v>
      </c>
      <c r="QQB69" s="31" t="s">
        <v>154</v>
      </c>
      <c r="QQC69" s="31">
        <v>89</v>
      </c>
      <c r="QQD69" s="31" t="s">
        <v>158</v>
      </c>
      <c r="QQE69" s="31" t="s">
        <v>153</v>
      </c>
      <c r="QQF69" s="31" t="s">
        <v>97</v>
      </c>
      <c r="QQG69" s="31" t="s">
        <v>99</v>
      </c>
      <c r="QQH69" s="31" t="s">
        <v>157</v>
      </c>
      <c r="QQI69" s="50">
        <v>11968</v>
      </c>
      <c r="QQJ69" s="31" t="s">
        <v>154</v>
      </c>
      <c r="QQK69" s="31">
        <v>89</v>
      </c>
      <c r="QQL69" s="31" t="s">
        <v>158</v>
      </c>
      <c r="QQM69" s="31" t="s">
        <v>153</v>
      </c>
      <c r="QQN69" s="31" t="s">
        <v>97</v>
      </c>
      <c r="QQO69" s="31" t="s">
        <v>99</v>
      </c>
      <c r="QQP69" s="31" t="s">
        <v>157</v>
      </c>
      <c r="QQQ69" s="50">
        <v>11968</v>
      </c>
      <c r="QQR69" s="31" t="s">
        <v>154</v>
      </c>
      <c r="QQS69" s="31">
        <v>89</v>
      </c>
      <c r="QQT69" s="31" t="s">
        <v>158</v>
      </c>
      <c r="QQU69" s="31" t="s">
        <v>153</v>
      </c>
      <c r="QQV69" s="31" t="s">
        <v>97</v>
      </c>
      <c r="QQW69" s="31" t="s">
        <v>99</v>
      </c>
      <c r="QQX69" s="31" t="s">
        <v>157</v>
      </c>
      <c r="QQY69" s="50">
        <v>11968</v>
      </c>
      <c r="QQZ69" s="31" t="s">
        <v>154</v>
      </c>
      <c r="QRA69" s="31">
        <v>89</v>
      </c>
      <c r="QRB69" s="31" t="s">
        <v>158</v>
      </c>
      <c r="QRC69" s="31" t="s">
        <v>153</v>
      </c>
      <c r="QRD69" s="31" t="s">
        <v>97</v>
      </c>
      <c r="QRE69" s="31" t="s">
        <v>99</v>
      </c>
      <c r="QRF69" s="31" t="s">
        <v>157</v>
      </c>
      <c r="QRG69" s="50">
        <v>11968</v>
      </c>
      <c r="QRH69" s="31" t="s">
        <v>154</v>
      </c>
      <c r="QRI69" s="31">
        <v>89</v>
      </c>
      <c r="QRJ69" s="31" t="s">
        <v>158</v>
      </c>
      <c r="QRK69" s="31" t="s">
        <v>153</v>
      </c>
      <c r="QRL69" s="31" t="s">
        <v>97</v>
      </c>
      <c r="QRM69" s="31" t="s">
        <v>99</v>
      </c>
      <c r="QRN69" s="31" t="s">
        <v>157</v>
      </c>
      <c r="QRO69" s="50">
        <v>11968</v>
      </c>
      <c r="QRP69" s="31" t="s">
        <v>154</v>
      </c>
      <c r="QRQ69" s="31">
        <v>89</v>
      </c>
      <c r="QRR69" s="31" t="s">
        <v>158</v>
      </c>
      <c r="QRS69" s="31" t="s">
        <v>153</v>
      </c>
      <c r="QRT69" s="31" t="s">
        <v>97</v>
      </c>
      <c r="QRU69" s="31" t="s">
        <v>99</v>
      </c>
      <c r="QRV69" s="31" t="s">
        <v>157</v>
      </c>
      <c r="QRW69" s="50">
        <v>11968</v>
      </c>
      <c r="QRX69" s="31" t="s">
        <v>154</v>
      </c>
      <c r="QRY69" s="31">
        <v>89</v>
      </c>
      <c r="QRZ69" s="31" t="s">
        <v>158</v>
      </c>
      <c r="QSA69" s="31" t="s">
        <v>153</v>
      </c>
      <c r="QSB69" s="31" t="s">
        <v>97</v>
      </c>
      <c r="QSC69" s="31" t="s">
        <v>99</v>
      </c>
      <c r="QSD69" s="31" t="s">
        <v>157</v>
      </c>
      <c r="QSE69" s="50">
        <v>11968</v>
      </c>
      <c r="QSF69" s="31" t="s">
        <v>154</v>
      </c>
      <c r="QSG69" s="31">
        <v>89</v>
      </c>
      <c r="QSH69" s="31" t="s">
        <v>158</v>
      </c>
      <c r="QSI69" s="31" t="s">
        <v>153</v>
      </c>
      <c r="QSJ69" s="31" t="s">
        <v>97</v>
      </c>
      <c r="QSK69" s="31" t="s">
        <v>99</v>
      </c>
      <c r="QSL69" s="31" t="s">
        <v>157</v>
      </c>
      <c r="QSM69" s="50">
        <v>11968</v>
      </c>
      <c r="QSN69" s="31" t="s">
        <v>154</v>
      </c>
      <c r="QSO69" s="31">
        <v>89</v>
      </c>
      <c r="QSP69" s="31" t="s">
        <v>158</v>
      </c>
      <c r="QSQ69" s="31" t="s">
        <v>153</v>
      </c>
      <c r="QSR69" s="31" t="s">
        <v>97</v>
      </c>
      <c r="QSS69" s="31" t="s">
        <v>99</v>
      </c>
      <c r="QST69" s="31" t="s">
        <v>157</v>
      </c>
      <c r="QSU69" s="50">
        <v>11968</v>
      </c>
      <c r="QSV69" s="31" t="s">
        <v>154</v>
      </c>
      <c r="QSW69" s="31">
        <v>89</v>
      </c>
      <c r="QSX69" s="31" t="s">
        <v>158</v>
      </c>
      <c r="QSY69" s="31" t="s">
        <v>153</v>
      </c>
      <c r="QSZ69" s="31" t="s">
        <v>97</v>
      </c>
      <c r="QTA69" s="31" t="s">
        <v>99</v>
      </c>
      <c r="QTB69" s="31" t="s">
        <v>157</v>
      </c>
      <c r="QTC69" s="50">
        <v>11968</v>
      </c>
      <c r="QTD69" s="31" t="s">
        <v>154</v>
      </c>
      <c r="QTE69" s="31">
        <v>89</v>
      </c>
      <c r="QTF69" s="31" t="s">
        <v>158</v>
      </c>
      <c r="QTG69" s="31" t="s">
        <v>153</v>
      </c>
      <c r="QTH69" s="31" t="s">
        <v>97</v>
      </c>
      <c r="QTI69" s="31" t="s">
        <v>99</v>
      </c>
      <c r="QTJ69" s="31" t="s">
        <v>157</v>
      </c>
      <c r="QTK69" s="50">
        <v>11968</v>
      </c>
      <c r="QTL69" s="31" t="s">
        <v>154</v>
      </c>
      <c r="QTM69" s="31">
        <v>89</v>
      </c>
      <c r="QTN69" s="31" t="s">
        <v>158</v>
      </c>
      <c r="QTO69" s="31" t="s">
        <v>153</v>
      </c>
      <c r="QTP69" s="31" t="s">
        <v>97</v>
      </c>
      <c r="QTQ69" s="31" t="s">
        <v>99</v>
      </c>
      <c r="QTR69" s="31" t="s">
        <v>157</v>
      </c>
      <c r="QTS69" s="50">
        <v>11968</v>
      </c>
      <c r="QTT69" s="31" t="s">
        <v>154</v>
      </c>
      <c r="QTU69" s="31">
        <v>89</v>
      </c>
      <c r="QTV69" s="31" t="s">
        <v>158</v>
      </c>
      <c r="QTW69" s="31" t="s">
        <v>153</v>
      </c>
      <c r="QTX69" s="31" t="s">
        <v>97</v>
      </c>
      <c r="QTY69" s="31" t="s">
        <v>99</v>
      </c>
      <c r="QTZ69" s="31" t="s">
        <v>157</v>
      </c>
      <c r="QUA69" s="50">
        <v>11968</v>
      </c>
      <c r="QUB69" s="31" t="s">
        <v>154</v>
      </c>
      <c r="QUC69" s="31">
        <v>89</v>
      </c>
      <c r="QUD69" s="31" t="s">
        <v>158</v>
      </c>
      <c r="QUE69" s="31" t="s">
        <v>153</v>
      </c>
      <c r="QUF69" s="31" t="s">
        <v>97</v>
      </c>
      <c r="QUG69" s="31" t="s">
        <v>99</v>
      </c>
      <c r="QUH69" s="31" t="s">
        <v>157</v>
      </c>
      <c r="QUI69" s="50">
        <v>11968</v>
      </c>
      <c r="QUJ69" s="31" t="s">
        <v>154</v>
      </c>
      <c r="QUK69" s="31">
        <v>89</v>
      </c>
      <c r="QUL69" s="31" t="s">
        <v>158</v>
      </c>
      <c r="QUM69" s="31" t="s">
        <v>153</v>
      </c>
      <c r="QUN69" s="31" t="s">
        <v>97</v>
      </c>
      <c r="QUO69" s="31" t="s">
        <v>99</v>
      </c>
      <c r="QUP69" s="31" t="s">
        <v>157</v>
      </c>
      <c r="QUQ69" s="50">
        <v>11968</v>
      </c>
      <c r="QUR69" s="31" t="s">
        <v>154</v>
      </c>
      <c r="QUS69" s="31">
        <v>89</v>
      </c>
      <c r="QUT69" s="31" t="s">
        <v>158</v>
      </c>
      <c r="QUU69" s="31" t="s">
        <v>153</v>
      </c>
      <c r="QUV69" s="31" t="s">
        <v>97</v>
      </c>
      <c r="QUW69" s="31" t="s">
        <v>99</v>
      </c>
      <c r="QUX69" s="31" t="s">
        <v>157</v>
      </c>
      <c r="QUY69" s="50">
        <v>11968</v>
      </c>
      <c r="QUZ69" s="31" t="s">
        <v>154</v>
      </c>
      <c r="QVA69" s="31">
        <v>89</v>
      </c>
      <c r="QVB69" s="31" t="s">
        <v>158</v>
      </c>
      <c r="QVC69" s="31" t="s">
        <v>153</v>
      </c>
      <c r="QVD69" s="31" t="s">
        <v>97</v>
      </c>
      <c r="QVE69" s="31" t="s">
        <v>99</v>
      </c>
      <c r="QVF69" s="31" t="s">
        <v>157</v>
      </c>
      <c r="QVG69" s="50">
        <v>11968</v>
      </c>
      <c r="QVH69" s="31" t="s">
        <v>154</v>
      </c>
      <c r="QVI69" s="31">
        <v>89</v>
      </c>
      <c r="QVJ69" s="31" t="s">
        <v>158</v>
      </c>
      <c r="QVK69" s="31" t="s">
        <v>153</v>
      </c>
      <c r="QVL69" s="31" t="s">
        <v>97</v>
      </c>
      <c r="QVM69" s="31" t="s">
        <v>99</v>
      </c>
      <c r="QVN69" s="31" t="s">
        <v>157</v>
      </c>
      <c r="QVO69" s="50">
        <v>11968</v>
      </c>
      <c r="QVP69" s="31" t="s">
        <v>154</v>
      </c>
      <c r="QVQ69" s="31">
        <v>89</v>
      </c>
      <c r="QVR69" s="31" t="s">
        <v>158</v>
      </c>
      <c r="QVS69" s="31" t="s">
        <v>153</v>
      </c>
      <c r="QVT69" s="31" t="s">
        <v>97</v>
      </c>
      <c r="QVU69" s="31" t="s">
        <v>99</v>
      </c>
      <c r="QVV69" s="31" t="s">
        <v>157</v>
      </c>
      <c r="QVW69" s="50">
        <v>11968</v>
      </c>
      <c r="QVX69" s="31" t="s">
        <v>154</v>
      </c>
      <c r="QVY69" s="31">
        <v>89</v>
      </c>
      <c r="QVZ69" s="31" t="s">
        <v>158</v>
      </c>
      <c r="QWA69" s="31" t="s">
        <v>153</v>
      </c>
      <c r="QWB69" s="31" t="s">
        <v>97</v>
      </c>
      <c r="QWC69" s="31" t="s">
        <v>99</v>
      </c>
      <c r="QWD69" s="31" t="s">
        <v>157</v>
      </c>
      <c r="QWE69" s="50">
        <v>11968</v>
      </c>
      <c r="QWF69" s="31" t="s">
        <v>154</v>
      </c>
      <c r="QWG69" s="31">
        <v>89</v>
      </c>
      <c r="QWH69" s="31" t="s">
        <v>158</v>
      </c>
      <c r="QWI69" s="31" t="s">
        <v>153</v>
      </c>
      <c r="QWJ69" s="31" t="s">
        <v>97</v>
      </c>
      <c r="QWK69" s="31" t="s">
        <v>99</v>
      </c>
      <c r="QWL69" s="31" t="s">
        <v>157</v>
      </c>
      <c r="QWM69" s="50">
        <v>11968</v>
      </c>
      <c r="QWN69" s="31" t="s">
        <v>154</v>
      </c>
      <c r="QWO69" s="31">
        <v>89</v>
      </c>
      <c r="QWP69" s="31" t="s">
        <v>158</v>
      </c>
      <c r="QWQ69" s="31" t="s">
        <v>153</v>
      </c>
      <c r="QWR69" s="31" t="s">
        <v>97</v>
      </c>
      <c r="QWS69" s="31" t="s">
        <v>99</v>
      </c>
      <c r="QWT69" s="31" t="s">
        <v>157</v>
      </c>
      <c r="QWU69" s="50">
        <v>11968</v>
      </c>
      <c r="QWV69" s="31" t="s">
        <v>154</v>
      </c>
      <c r="QWW69" s="31">
        <v>89</v>
      </c>
      <c r="QWX69" s="31" t="s">
        <v>158</v>
      </c>
      <c r="QWY69" s="31" t="s">
        <v>153</v>
      </c>
      <c r="QWZ69" s="31" t="s">
        <v>97</v>
      </c>
      <c r="QXA69" s="31" t="s">
        <v>99</v>
      </c>
      <c r="QXB69" s="31" t="s">
        <v>157</v>
      </c>
      <c r="QXC69" s="50">
        <v>11968</v>
      </c>
      <c r="QXD69" s="31" t="s">
        <v>154</v>
      </c>
      <c r="QXE69" s="31">
        <v>89</v>
      </c>
      <c r="QXF69" s="31" t="s">
        <v>158</v>
      </c>
      <c r="QXG69" s="31" t="s">
        <v>153</v>
      </c>
      <c r="QXH69" s="31" t="s">
        <v>97</v>
      </c>
      <c r="QXI69" s="31" t="s">
        <v>99</v>
      </c>
      <c r="QXJ69" s="31" t="s">
        <v>157</v>
      </c>
      <c r="QXK69" s="50">
        <v>11968</v>
      </c>
      <c r="QXL69" s="31" t="s">
        <v>154</v>
      </c>
      <c r="QXM69" s="31">
        <v>89</v>
      </c>
      <c r="QXN69" s="31" t="s">
        <v>158</v>
      </c>
      <c r="QXO69" s="31" t="s">
        <v>153</v>
      </c>
      <c r="QXP69" s="31" t="s">
        <v>97</v>
      </c>
      <c r="QXQ69" s="31" t="s">
        <v>99</v>
      </c>
      <c r="QXR69" s="31" t="s">
        <v>157</v>
      </c>
      <c r="QXS69" s="50">
        <v>11968</v>
      </c>
      <c r="QXT69" s="31" t="s">
        <v>154</v>
      </c>
      <c r="QXU69" s="31">
        <v>89</v>
      </c>
      <c r="QXV69" s="31" t="s">
        <v>158</v>
      </c>
      <c r="QXW69" s="31" t="s">
        <v>153</v>
      </c>
      <c r="QXX69" s="31" t="s">
        <v>97</v>
      </c>
      <c r="QXY69" s="31" t="s">
        <v>99</v>
      </c>
      <c r="QXZ69" s="31" t="s">
        <v>157</v>
      </c>
      <c r="QYA69" s="50">
        <v>11968</v>
      </c>
      <c r="QYB69" s="31" t="s">
        <v>154</v>
      </c>
      <c r="QYC69" s="31">
        <v>89</v>
      </c>
      <c r="QYD69" s="31" t="s">
        <v>158</v>
      </c>
      <c r="QYE69" s="31" t="s">
        <v>153</v>
      </c>
      <c r="QYF69" s="31" t="s">
        <v>97</v>
      </c>
      <c r="QYG69" s="31" t="s">
        <v>99</v>
      </c>
      <c r="QYH69" s="31" t="s">
        <v>157</v>
      </c>
      <c r="QYI69" s="50">
        <v>11968</v>
      </c>
      <c r="QYJ69" s="31" t="s">
        <v>154</v>
      </c>
      <c r="QYK69" s="31">
        <v>89</v>
      </c>
      <c r="QYL69" s="31" t="s">
        <v>158</v>
      </c>
      <c r="QYM69" s="31" t="s">
        <v>153</v>
      </c>
      <c r="QYN69" s="31" t="s">
        <v>97</v>
      </c>
      <c r="QYO69" s="31" t="s">
        <v>99</v>
      </c>
      <c r="QYP69" s="31" t="s">
        <v>157</v>
      </c>
      <c r="QYQ69" s="50">
        <v>11968</v>
      </c>
      <c r="QYR69" s="31" t="s">
        <v>154</v>
      </c>
      <c r="QYS69" s="31">
        <v>89</v>
      </c>
      <c r="QYT69" s="31" t="s">
        <v>158</v>
      </c>
      <c r="QYU69" s="31" t="s">
        <v>153</v>
      </c>
      <c r="QYV69" s="31" t="s">
        <v>97</v>
      </c>
      <c r="QYW69" s="31" t="s">
        <v>99</v>
      </c>
      <c r="QYX69" s="31" t="s">
        <v>157</v>
      </c>
      <c r="QYY69" s="50">
        <v>11968</v>
      </c>
      <c r="QYZ69" s="31" t="s">
        <v>154</v>
      </c>
      <c r="QZA69" s="31">
        <v>89</v>
      </c>
      <c r="QZB69" s="31" t="s">
        <v>158</v>
      </c>
      <c r="QZC69" s="31" t="s">
        <v>153</v>
      </c>
      <c r="QZD69" s="31" t="s">
        <v>97</v>
      </c>
      <c r="QZE69" s="31" t="s">
        <v>99</v>
      </c>
      <c r="QZF69" s="31" t="s">
        <v>157</v>
      </c>
      <c r="QZG69" s="50">
        <v>11968</v>
      </c>
      <c r="QZH69" s="31" t="s">
        <v>154</v>
      </c>
      <c r="QZI69" s="31">
        <v>89</v>
      </c>
      <c r="QZJ69" s="31" t="s">
        <v>158</v>
      </c>
      <c r="QZK69" s="31" t="s">
        <v>153</v>
      </c>
      <c r="QZL69" s="31" t="s">
        <v>97</v>
      </c>
      <c r="QZM69" s="31" t="s">
        <v>99</v>
      </c>
      <c r="QZN69" s="31" t="s">
        <v>157</v>
      </c>
      <c r="QZO69" s="50">
        <v>11968</v>
      </c>
      <c r="QZP69" s="31" t="s">
        <v>154</v>
      </c>
      <c r="QZQ69" s="31">
        <v>89</v>
      </c>
      <c r="QZR69" s="31" t="s">
        <v>158</v>
      </c>
      <c r="QZS69" s="31" t="s">
        <v>153</v>
      </c>
      <c r="QZT69" s="31" t="s">
        <v>97</v>
      </c>
      <c r="QZU69" s="31" t="s">
        <v>99</v>
      </c>
      <c r="QZV69" s="31" t="s">
        <v>157</v>
      </c>
      <c r="QZW69" s="50">
        <v>11968</v>
      </c>
      <c r="QZX69" s="31" t="s">
        <v>154</v>
      </c>
      <c r="QZY69" s="31">
        <v>89</v>
      </c>
      <c r="QZZ69" s="31" t="s">
        <v>158</v>
      </c>
      <c r="RAA69" s="31" t="s">
        <v>153</v>
      </c>
      <c r="RAB69" s="31" t="s">
        <v>97</v>
      </c>
      <c r="RAC69" s="31" t="s">
        <v>99</v>
      </c>
      <c r="RAD69" s="31" t="s">
        <v>157</v>
      </c>
      <c r="RAE69" s="50">
        <v>11968</v>
      </c>
      <c r="RAF69" s="31" t="s">
        <v>154</v>
      </c>
      <c r="RAG69" s="31">
        <v>89</v>
      </c>
      <c r="RAH69" s="31" t="s">
        <v>158</v>
      </c>
      <c r="RAI69" s="31" t="s">
        <v>153</v>
      </c>
      <c r="RAJ69" s="31" t="s">
        <v>97</v>
      </c>
      <c r="RAK69" s="31" t="s">
        <v>99</v>
      </c>
      <c r="RAL69" s="31" t="s">
        <v>157</v>
      </c>
      <c r="RAM69" s="50">
        <v>11968</v>
      </c>
      <c r="RAN69" s="31" t="s">
        <v>154</v>
      </c>
      <c r="RAO69" s="31">
        <v>89</v>
      </c>
      <c r="RAP69" s="31" t="s">
        <v>158</v>
      </c>
      <c r="RAQ69" s="31" t="s">
        <v>153</v>
      </c>
      <c r="RAR69" s="31" t="s">
        <v>97</v>
      </c>
      <c r="RAS69" s="31" t="s">
        <v>99</v>
      </c>
      <c r="RAT69" s="31" t="s">
        <v>157</v>
      </c>
      <c r="RAU69" s="50">
        <v>11968</v>
      </c>
      <c r="RAV69" s="31" t="s">
        <v>154</v>
      </c>
      <c r="RAW69" s="31">
        <v>89</v>
      </c>
      <c r="RAX69" s="31" t="s">
        <v>158</v>
      </c>
      <c r="RAY69" s="31" t="s">
        <v>153</v>
      </c>
      <c r="RAZ69" s="31" t="s">
        <v>97</v>
      </c>
      <c r="RBA69" s="31" t="s">
        <v>99</v>
      </c>
      <c r="RBB69" s="31" t="s">
        <v>157</v>
      </c>
      <c r="RBC69" s="50">
        <v>11968</v>
      </c>
      <c r="RBD69" s="31" t="s">
        <v>154</v>
      </c>
      <c r="RBE69" s="31">
        <v>89</v>
      </c>
      <c r="RBF69" s="31" t="s">
        <v>158</v>
      </c>
      <c r="RBG69" s="31" t="s">
        <v>153</v>
      </c>
      <c r="RBH69" s="31" t="s">
        <v>97</v>
      </c>
      <c r="RBI69" s="31" t="s">
        <v>99</v>
      </c>
      <c r="RBJ69" s="31" t="s">
        <v>157</v>
      </c>
      <c r="RBK69" s="50">
        <v>11968</v>
      </c>
      <c r="RBL69" s="31" t="s">
        <v>154</v>
      </c>
      <c r="RBM69" s="31">
        <v>89</v>
      </c>
      <c r="RBN69" s="31" t="s">
        <v>158</v>
      </c>
      <c r="RBO69" s="31" t="s">
        <v>153</v>
      </c>
      <c r="RBP69" s="31" t="s">
        <v>97</v>
      </c>
      <c r="RBQ69" s="31" t="s">
        <v>99</v>
      </c>
      <c r="RBR69" s="31" t="s">
        <v>157</v>
      </c>
      <c r="RBS69" s="50">
        <v>11968</v>
      </c>
      <c r="RBT69" s="31" t="s">
        <v>154</v>
      </c>
      <c r="RBU69" s="31">
        <v>89</v>
      </c>
      <c r="RBV69" s="31" t="s">
        <v>158</v>
      </c>
      <c r="RBW69" s="31" t="s">
        <v>153</v>
      </c>
      <c r="RBX69" s="31" t="s">
        <v>97</v>
      </c>
      <c r="RBY69" s="31" t="s">
        <v>99</v>
      </c>
      <c r="RBZ69" s="31" t="s">
        <v>157</v>
      </c>
      <c r="RCA69" s="50">
        <v>11968</v>
      </c>
      <c r="RCB69" s="31" t="s">
        <v>154</v>
      </c>
      <c r="RCC69" s="31">
        <v>89</v>
      </c>
      <c r="RCD69" s="31" t="s">
        <v>158</v>
      </c>
      <c r="RCE69" s="31" t="s">
        <v>153</v>
      </c>
      <c r="RCF69" s="31" t="s">
        <v>97</v>
      </c>
      <c r="RCG69" s="31" t="s">
        <v>99</v>
      </c>
      <c r="RCH69" s="31" t="s">
        <v>157</v>
      </c>
      <c r="RCI69" s="50">
        <v>11968</v>
      </c>
      <c r="RCJ69" s="31" t="s">
        <v>154</v>
      </c>
      <c r="RCK69" s="31">
        <v>89</v>
      </c>
      <c r="RCL69" s="31" t="s">
        <v>158</v>
      </c>
      <c r="RCM69" s="31" t="s">
        <v>153</v>
      </c>
      <c r="RCN69" s="31" t="s">
        <v>97</v>
      </c>
      <c r="RCO69" s="31" t="s">
        <v>99</v>
      </c>
      <c r="RCP69" s="31" t="s">
        <v>157</v>
      </c>
      <c r="RCQ69" s="50">
        <v>11968</v>
      </c>
      <c r="RCR69" s="31" t="s">
        <v>154</v>
      </c>
      <c r="RCS69" s="31">
        <v>89</v>
      </c>
      <c r="RCT69" s="31" t="s">
        <v>158</v>
      </c>
      <c r="RCU69" s="31" t="s">
        <v>153</v>
      </c>
      <c r="RCV69" s="31" t="s">
        <v>97</v>
      </c>
      <c r="RCW69" s="31" t="s">
        <v>99</v>
      </c>
      <c r="RCX69" s="31" t="s">
        <v>157</v>
      </c>
      <c r="RCY69" s="50">
        <v>11968</v>
      </c>
      <c r="RCZ69" s="31" t="s">
        <v>154</v>
      </c>
      <c r="RDA69" s="31">
        <v>89</v>
      </c>
      <c r="RDB69" s="31" t="s">
        <v>158</v>
      </c>
      <c r="RDC69" s="31" t="s">
        <v>153</v>
      </c>
      <c r="RDD69" s="31" t="s">
        <v>97</v>
      </c>
      <c r="RDE69" s="31" t="s">
        <v>99</v>
      </c>
      <c r="RDF69" s="31" t="s">
        <v>157</v>
      </c>
      <c r="RDG69" s="50">
        <v>11968</v>
      </c>
      <c r="RDH69" s="31" t="s">
        <v>154</v>
      </c>
      <c r="RDI69" s="31">
        <v>89</v>
      </c>
      <c r="RDJ69" s="31" t="s">
        <v>158</v>
      </c>
      <c r="RDK69" s="31" t="s">
        <v>153</v>
      </c>
      <c r="RDL69" s="31" t="s">
        <v>97</v>
      </c>
      <c r="RDM69" s="31" t="s">
        <v>99</v>
      </c>
      <c r="RDN69" s="31" t="s">
        <v>157</v>
      </c>
      <c r="RDO69" s="50">
        <v>11968</v>
      </c>
      <c r="RDP69" s="31" t="s">
        <v>154</v>
      </c>
      <c r="RDQ69" s="31">
        <v>89</v>
      </c>
      <c r="RDR69" s="31" t="s">
        <v>158</v>
      </c>
      <c r="RDS69" s="31" t="s">
        <v>153</v>
      </c>
      <c r="RDT69" s="31" t="s">
        <v>97</v>
      </c>
      <c r="RDU69" s="31" t="s">
        <v>99</v>
      </c>
      <c r="RDV69" s="31" t="s">
        <v>157</v>
      </c>
      <c r="RDW69" s="50">
        <v>11968</v>
      </c>
      <c r="RDX69" s="31" t="s">
        <v>154</v>
      </c>
      <c r="RDY69" s="31">
        <v>89</v>
      </c>
      <c r="RDZ69" s="31" t="s">
        <v>158</v>
      </c>
      <c r="REA69" s="31" t="s">
        <v>153</v>
      </c>
      <c r="REB69" s="31" t="s">
        <v>97</v>
      </c>
      <c r="REC69" s="31" t="s">
        <v>99</v>
      </c>
      <c r="RED69" s="31" t="s">
        <v>157</v>
      </c>
      <c r="REE69" s="50">
        <v>11968</v>
      </c>
      <c r="REF69" s="31" t="s">
        <v>154</v>
      </c>
      <c r="REG69" s="31">
        <v>89</v>
      </c>
      <c r="REH69" s="31" t="s">
        <v>158</v>
      </c>
      <c r="REI69" s="31" t="s">
        <v>153</v>
      </c>
      <c r="REJ69" s="31" t="s">
        <v>97</v>
      </c>
      <c r="REK69" s="31" t="s">
        <v>99</v>
      </c>
      <c r="REL69" s="31" t="s">
        <v>157</v>
      </c>
      <c r="REM69" s="50">
        <v>11968</v>
      </c>
      <c r="REN69" s="31" t="s">
        <v>154</v>
      </c>
      <c r="REO69" s="31">
        <v>89</v>
      </c>
      <c r="REP69" s="31" t="s">
        <v>158</v>
      </c>
      <c r="REQ69" s="31" t="s">
        <v>153</v>
      </c>
      <c r="RER69" s="31" t="s">
        <v>97</v>
      </c>
      <c r="RES69" s="31" t="s">
        <v>99</v>
      </c>
      <c r="RET69" s="31" t="s">
        <v>157</v>
      </c>
      <c r="REU69" s="50">
        <v>11968</v>
      </c>
      <c r="REV69" s="31" t="s">
        <v>154</v>
      </c>
      <c r="REW69" s="31">
        <v>89</v>
      </c>
      <c r="REX69" s="31" t="s">
        <v>158</v>
      </c>
      <c r="REY69" s="31" t="s">
        <v>153</v>
      </c>
      <c r="REZ69" s="31" t="s">
        <v>97</v>
      </c>
      <c r="RFA69" s="31" t="s">
        <v>99</v>
      </c>
      <c r="RFB69" s="31" t="s">
        <v>157</v>
      </c>
      <c r="RFC69" s="50">
        <v>11968</v>
      </c>
      <c r="RFD69" s="31" t="s">
        <v>154</v>
      </c>
      <c r="RFE69" s="31">
        <v>89</v>
      </c>
      <c r="RFF69" s="31" t="s">
        <v>158</v>
      </c>
      <c r="RFG69" s="31" t="s">
        <v>153</v>
      </c>
      <c r="RFH69" s="31" t="s">
        <v>97</v>
      </c>
      <c r="RFI69" s="31" t="s">
        <v>99</v>
      </c>
      <c r="RFJ69" s="31" t="s">
        <v>157</v>
      </c>
      <c r="RFK69" s="50">
        <v>11968</v>
      </c>
      <c r="RFL69" s="31" t="s">
        <v>154</v>
      </c>
      <c r="RFM69" s="31">
        <v>89</v>
      </c>
      <c r="RFN69" s="31" t="s">
        <v>158</v>
      </c>
      <c r="RFO69" s="31" t="s">
        <v>153</v>
      </c>
      <c r="RFP69" s="31" t="s">
        <v>97</v>
      </c>
      <c r="RFQ69" s="31" t="s">
        <v>99</v>
      </c>
      <c r="RFR69" s="31" t="s">
        <v>157</v>
      </c>
      <c r="RFS69" s="50">
        <v>11968</v>
      </c>
      <c r="RFT69" s="31" t="s">
        <v>154</v>
      </c>
      <c r="RFU69" s="31">
        <v>89</v>
      </c>
      <c r="RFV69" s="31" t="s">
        <v>158</v>
      </c>
      <c r="RFW69" s="31" t="s">
        <v>153</v>
      </c>
      <c r="RFX69" s="31" t="s">
        <v>97</v>
      </c>
      <c r="RFY69" s="31" t="s">
        <v>99</v>
      </c>
      <c r="RFZ69" s="31" t="s">
        <v>157</v>
      </c>
      <c r="RGA69" s="50">
        <v>11968</v>
      </c>
      <c r="RGB69" s="31" t="s">
        <v>154</v>
      </c>
      <c r="RGC69" s="31">
        <v>89</v>
      </c>
      <c r="RGD69" s="31" t="s">
        <v>158</v>
      </c>
      <c r="RGE69" s="31" t="s">
        <v>153</v>
      </c>
      <c r="RGF69" s="31" t="s">
        <v>97</v>
      </c>
      <c r="RGG69" s="31" t="s">
        <v>99</v>
      </c>
      <c r="RGH69" s="31" t="s">
        <v>157</v>
      </c>
      <c r="RGI69" s="50">
        <v>11968</v>
      </c>
      <c r="RGJ69" s="31" t="s">
        <v>154</v>
      </c>
      <c r="RGK69" s="31">
        <v>89</v>
      </c>
      <c r="RGL69" s="31" t="s">
        <v>158</v>
      </c>
      <c r="RGM69" s="31" t="s">
        <v>153</v>
      </c>
      <c r="RGN69" s="31" t="s">
        <v>97</v>
      </c>
      <c r="RGO69" s="31" t="s">
        <v>99</v>
      </c>
      <c r="RGP69" s="31" t="s">
        <v>157</v>
      </c>
      <c r="RGQ69" s="50">
        <v>11968</v>
      </c>
      <c r="RGR69" s="31" t="s">
        <v>154</v>
      </c>
      <c r="RGS69" s="31">
        <v>89</v>
      </c>
      <c r="RGT69" s="31" t="s">
        <v>158</v>
      </c>
      <c r="RGU69" s="31" t="s">
        <v>153</v>
      </c>
      <c r="RGV69" s="31" t="s">
        <v>97</v>
      </c>
      <c r="RGW69" s="31" t="s">
        <v>99</v>
      </c>
      <c r="RGX69" s="31" t="s">
        <v>157</v>
      </c>
      <c r="RGY69" s="50">
        <v>11968</v>
      </c>
      <c r="RGZ69" s="31" t="s">
        <v>154</v>
      </c>
      <c r="RHA69" s="31">
        <v>89</v>
      </c>
      <c r="RHB69" s="31" t="s">
        <v>158</v>
      </c>
      <c r="RHC69" s="31" t="s">
        <v>153</v>
      </c>
      <c r="RHD69" s="31" t="s">
        <v>97</v>
      </c>
      <c r="RHE69" s="31" t="s">
        <v>99</v>
      </c>
      <c r="RHF69" s="31" t="s">
        <v>157</v>
      </c>
      <c r="RHG69" s="50">
        <v>11968</v>
      </c>
      <c r="RHH69" s="31" t="s">
        <v>154</v>
      </c>
      <c r="RHI69" s="31">
        <v>89</v>
      </c>
      <c r="RHJ69" s="31" t="s">
        <v>158</v>
      </c>
      <c r="RHK69" s="31" t="s">
        <v>153</v>
      </c>
      <c r="RHL69" s="31" t="s">
        <v>97</v>
      </c>
      <c r="RHM69" s="31" t="s">
        <v>99</v>
      </c>
      <c r="RHN69" s="31" t="s">
        <v>157</v>
      </c>
      <c r="RHO69" s="50">
        <v>11968</v>
      </c>
      <c r="RHP69" s="31" t="s">
        <v>154</v>
      </c>
      <c r="RHQ69" s="31">
        <v>89</v>
      </c>
      <c r="RHR69" s="31" t="s">
        <v>158</v>
      </c>
      <c r="RHS69" s="31" t="s">
        <v>153</v>
      </c>
      <c r="RHT69" s="31" t="s">
        <v>97</v>
      </c>
      <c r="RHU69" s="31" t="s">
        <v>99</v>
      </c>
      <c r="RHV69" s="31" t="s">
        <v>157</v>
      </c>
      <c r="RHW69" s="50">
        <v>11968</v>
      </c>
      <c r="RHX69" s="31" t="s">
        <v>154</v>
      </c>
      <c r="RHY69" s="31">
        <v>89</v>
      </c>
      <c r="RHZ69" s="31" t="s">
        <v>158</v>
      </c>
      <c r="RIA69" s="31" t="s">
        <v>153</v>
      </c>
      <c r="RIB69" s="31" t="s">
        <v>97</v>
      </c>
      <c r="RIC69" s="31" t="s">
        <v>99</v>
      </c>
      <c r="RID69" s="31" t="s">
        <v>157</v>
      </c>
      <c r="RIE69" s="50">
        <v>11968</v>
      </c>
      <c r="RIF69" s="31" t="s">
        <v>154</v>
      </c>
      <c r="RIG69" s="31">
        <v>89</v>
      </c>
      <c r="RIH69" s="31" t="s">
        <v>158</v>
      </c>
      <c r="RII69" s="31" t="s">
        <v>153</v>
      </c>
      <c r="RIJ69" s="31" t="s">
        <v>97</v>
      </c>
      <c r="RIK69" s="31" t="s">
        <v>99</v>
      </c>
      <c r="RIL69" s="31" t="s">
        <v>157</v>
      </c>
      <c r="RIM69" s="50">
        <v>11968</v>
      </c>
      <c r="RIN69" s="31" t="s">
        <v>154</v>
      </c>
      <c r="RIO69" s="31">
        <v>89</v>
      </c>
      <c r="RIP69" s="31" t="s">
        <v>158</v>
      </c>
      <c r="RIQ69" s="31" t="s">
        <v>153</v>
      </c>
      <c r="RIR69" s="31" t="s">
        <v>97</v>
      </c>
      <c r="RIS69" s="31" t="s">
        <v>99</v>
      </c>
      <c r="RIT69" s="31" t="s">
        <v>157</v>
      </c>
      <c r="RIU69" s="50">
        <v>11968</v>
      </c>
      <c r="RIV69" s="31" t="s">
        <v>154</v>
      </c>
      <c r="RIW69" s="31">
        <v>89</v>
      </c>
      <c r="RIX69" s="31" t="s">
        <v>158</v>
      </c>
      <c r="RIY69" s="31" t="s">
        <v>153</v>
      </c>
      <c r="RIZ69" s="31" t="s">
        <v>97</v>
      </c>
      <c r="RJA69" s="31" t="s">
        <v>99</v>
      </c>
      <c r="RJB69" s="31" t="s">
        <v>157</v>
      </c>
      <c r="RJC69" s="50">
        <v>11968</v>
      </c>
      <c r="RJD69" s="31" t="s">
        <v>154</v>
      </c>
      <c r="RJE69" s="31">
        <v>89</v>
      </c>
      <c r="RJF69" s="31" t="s">
        <v>158</v>
      </c>
      <c r="RJG69" s="31" t="s">
        <v>153</v>
      </c>
      <c r="RJH69" s="31" t="s">
        <v>97</v>
      </c>
      <c r="RJI69" s="31" t="s">
        <v>99</v>
      </c>
      <c r="RJJ69" s="31" t="s">
        <v>157</v>
      </c>
      <c r="RJK69" s="50">
        <v>11968</v>
      </c>
      <c r="RJL69" s="31" t="s">
        <v>154</v>
      </c>
      <c r="RJM69" s="31">
        <v>89</v>
      </c>
      <c r="RJN69" s="31" t="s">
        <v>158</v>
      </c>
      <c r="RJO69" s="31" t="s">
        <v>153</v>
      </c>
      <c r="RJP69" s="31" t="s">
        <v>97</v>
      </c>
      <c r="RJQ69" s="31" t="s">
        <v>99</v>
      </c>
      <c r="RJR69" s="31" t="s">
        <v>157</v>
      </c>
      <c r="RJS69" s="50">
        <v>11968</v>
      </c>
      <c r="RJT69" s="31" t="s">
        <v>154</v>
      </c>
      <c r="RJU69" s="31">
        <v>89</v>
      </c>
      <c r="RJV69" s="31" t="s">
        <v>158</v>
      </c>
      <c r="RJW69" s="31" t="s">
        <v>153</v>
      </c>
      <c r="RJX69" s="31" t="s">
        <v>97</v>
      </c>
      <c r="RJY69" s="31" t="s">
        <v>99</v>
      </c>
      <c r="RJZ69" s="31" t="s">
        <v>157</v>
      </c>
      <c r="RKA69" s="50">
        <v>11968</v>
      </c>
      <c r="RKB69" s="31" t="s">
        <v>154</v>
      </c>
      <c r="RKC69" s="31">
        <v>89</v>
      </c>
      <c r="RKD69" s="31" t="s">
        <v>158</v>
      </c>
      <c r="RKE69" s="31" t="s">
        <v>153</v>
      </c>
      <c r="RKF69" s="31" t="s">
        <v>97</v>
      </c>
      <c r="RKG69" s="31" t="s">
        <v>99</v>
      </c>
      <c r="RKH69" s="31" t="s">
        <v>157</v>
      </c>
      <c r="RKI69" s="50">
        <v>11968</v>
      </c>
      <c r="RKJ69" s="31" t="s">
        <v>154</v>
      </c>
      <c r="RKK69" s="31">
        <v>89</v>
      </c>
      <c r="RKL69" s="31" t="s">
        <v>158</v>
      </c>
      <c r="RKM69" s="31" t="s">
        <v>153</v>
      </c>
      <c r="RKN69" s="31" t="s">
        <v>97</v>
      </c>
      <c r="RKO69" s="31" t="s">
        <v>99</v>
      </c>
      <c r="RKP69" s="31" t="s">
        <v>157</v>
      </c>
      <c r="RKQ69" s="50">
        <v>11968</v>
      </c>
      <c r="RKR69" s="31" t="s">
        <v>154</v>
      </c>
      <c r="RKS69" s="31">
        <v>89</v>
      </c>
      <c r="RKT69" s="31" t="s">
        <v>158</v>
      </c>
      <c r="RKU69" s="31" t="s">
        <v>153</v>
      </c>
      <c r="RKV69" s="31" t="s">
        <v>97</v>
      </c>
      <c r="RKW69" s="31" t="s">
        <v>99</v>
      </c>
      <c r="RKX69" s="31" t="s">
        <v>157</v>
      </c>
      <c r="RKY69" s="50">
        <v>11968</v>
      </c>
      <c r="RKZ69" s="31" t="s">
        <v>154</v>
      </c>
      <c r="RLA69" s="31">
        <v>89</v>
      </c>
      <c r="RLB69" s="31" t="s">
        <v>158</v>
      </c>
      <c r="RLC69" s="31" t="s">
        <v>153</v>
      </c>
      <c r="RLD69" s="31" t="s">
        <v>97</v>
      </c>
      <c r="RLE69" s="31" t="s">
        <v>99</v>
      </c>
      <c r="RLF69" s="31" t="s">
        <v>157</v>
      </c>
      <c r="RLG69" s="50">
        <v>11968</v>
      </c>
      <c r="RLH69" s="31" t="s">
        <v>154</v>
      </c>
      <c r="RLI69" s="31">
        <v>89</v>
      </c>
      <c r="RLJ69" s="31" t="s">
        <v>158</v>
      </c>
      <c r="RLK69" s="31" t="s">
        <v>153</v>
      </c>
      <c r="RLL69" s="31" t="s">
        <v>97</v>
      </c>
      <c r="RLM69" s="31" t="s">
        <v>99</v>
      </c>
      <c r="RLN69" s="31" t="s">
        <v>157</v>
      </c>
      <c r="RLO69" s="50">
        <v>11968</v>
      </c>
      <c r="RLP69" s="31" t="s">
        <v>154</v>
      </c>
      <c r="RLQ69" s="31">
        <v>89</v>
      </c>
      <c r="RLR69" s="31" t="s">
        <v>158</v>
      </c>
      <c r="RLS69" s="31" t="s">
        <v>153</v>
      </c>
      <c r="RLT69" s="31" t="s">
        <v>97</v>
      </c>
      <c r="RLU69" s="31" t="s">
        <v>99</v>
      </c>
      <c r="RLV69" s="31" t="s">
        <v>157</v>
      </c>
      <c r="RLW69" s="50">
        <v>11968</v>
      </c>
      <c r="RLX69" s="31" t="s">
        <v>154</v>
      </c>
      <c r="RLY69" s="31">
        <v>89</v>
      </c>
      <c r="RLZ69" s="31" t="s">
        <v>158</v>
      </c>
      <c r="RMA69" s="31" t="s">
        <v>153</v>
      </c>
      <c r="RMB69" s="31" t="s">
        <v>97</v>
      </c>
      <c r="RMC69" s="31" t="s">
        <v>99</v>
      </c>
      <c r="RMD69" s="31" t="s">
        <v>157</v>
      </c>
      <c r="RME69" s="50">
        <v>11968</v>
      </c>
      <c r="RMF69" s="31" t="s">
        <v>154</v>
      </c>
      <c r="RMG69" s="31">
        <v>89</v>
      </c>
      <c r="RMH69" s="31" t="s">
        <v>158</v>
      </c>
      <c r="RMI69" s="31" t="s">
        <v>153</v>
      </c>
      <c r="RMJ69" s="31" t="s">
        <v>97</v>
      </c>
      <c r="RMK69" s="31" t="s">
        <v>99</v>
      </c>
      <c r="RML69" s="31" t="s">
        <v>157</v>
      </c>
      <c r="RMM69" s="50">
        <v>11968</v>
      </c>
      <c r="RMN69" s="31" t="s">
        <v>154</v>
      </c>
      <c r="RMO69" s="31">
        <v>89</v>
      </c>
      <c r="RMP69" s="31" t="s">
        <v>158</v>
      </c>
      <c r="RMQ69" s="31" t="s">
        <v>153</v>
      </c>
      <c r="RMR69" s="31" t="s">
        <v>97</v>
      </c>
      <c r="RMS69" s="31" t="s">
        <v>99</v>
      </c>
      <c r="RMT69" s="31" t="s">
        <v>157</v>
      </c>
      <c r="RMU69" s="50">
        <v>11968</v>
      </c>
      <c r="RMV69" s="31" t="s">
        <v>154</v>
      </c>
      <c r="RMW69" s="31">
        <v>89</v>
      </c>
      <c r="RMX69" s="31" t="s">
        <v>158</v>
      </c>
      <c r="RMY69" s="31" t="s">
        <v>153</v>
      </c>
      <c r="RMZ69" s="31" t="s">
        <v>97</v>
      </c>
      <c r="RNA69" s="31" t="s">
        <v>99</v>
      </c>
      <c r="RNB69" s="31" t="s">
        <v>157</v>
      </c>
      <c r="RNC69" s="50">
        <v>11968</v>
      </c>
      <c r="RND69" s="31" t="s">
        <v>154</v>
      </c>
      <c r="RNE69" s="31">
        <v>89</v>
      </c>
      <c r="RNF69" s="31" t="s">
        <v>158</v>
      </c>
      <c r="RNG69" s="31" t="s">
        <v>153</v>
      </c>
      <c r="RNH69" s="31" t="s">
        <v>97</v>
      </c>
      <c r="RNI69" s="31" t="s">
        <v>99</v>
      </c>
      <c r="RNJ69" s="31" t="s">
        <v>157</v>
      </c>
      <c r="RNK69" s="50">
        <v>11968</v>
      </c>
      <c r="RNL69" s="31" t="s">
        <v>154</v>
      </c>
      <c r="RNM69" s="31">
        <v>89</v>
      </c>
      <c r="RNN69" s="31" t="s">
        <v>158</v>
      </c>
      <c r="RNO69" s="31" t="s">
        <v>153</v>
      </c>
      <c r="RNP69" s="31" t="s">
        <v>97</v>
      </c>
      <c r="RNQ69" s="31" t="s">
        <v>99</v>
      </c>
      <c r="RNR69" s="31" t="s">
        <v>157</v>
      </c>
      <c r="RNS69" s="50">
        <v>11968</v>
      </c>
      <c r="RNT69" s="31" t="s">
        <v>154</v>
      </c>
      <c r="RNU69" s="31">
        <v>89</v>
      </c>
      <c r="RNV69" s="31" t="s">
        <v>158</v>
      </c>
      <c r="RNW69" s="31" t="s">
        <v>153</v>
      </c>
      <c r="RNX69" s="31" t="s">
        <v>97</v>
      </c>
      <c r="RNY69" s="31" t="s">
        <v>99</v>
      </c>
      <c r="RNZ69" s="31" t="s">
        <v>157</v>
      </c>
      <c r="ROA69" s="50">
        <v>11968</v>
      </c>
      <c r="ROB69" s="31" t="s">
        <v>154</v>
      </c>
      <c r="ROC69" s="31">
        <v>89</v>
      </c>
      <c r="ROD69" s="31" t="s">
        <v>158</v>
      </c>
      <c r="ROE69" s="31" t="s">
        <v>153</v>
      </c>
      <c r="ROF69" s="31" t="s">
        <v>97</v>
      </c>
      <c r="ROG69" s="31" t="s">
        <v>99</v>
      </c>
      <c r="ROH69" s="31" t="s">
        <v>157</v>
      </c>
      <c r="ROI69" s="50">
        <v>11968</v>
      </c>
      <c r="ROJ69" s="31" t="s">
        <v>154</v>
      </c>
      <c r="ROK69" s="31">
        <v>89</v>
      </c>
      <c r="ROL69" s="31" t="s">
        <v>158</v>
      </c>
      <c r="ROM69" s="31" t="s">
        <v>153</v>
      </c>
      <c r="RON69" s="31" t="s">
        <v>97</v>
      </c>
      <c r="ROO69" s="31" t="s">
        <v>99</v>
      </c>
      <c r="ROP69" s="31" t="s">
        <v>157</v>
      </c>
      <c r="ROQ69" s="50">
        <v>11968</v>
      </c>
      <c r="ROR69" s="31" t="s">
        <v>154</v>
      </c>
      <c r="ROS69" s="31">
        <v>89</v>
      </c>
      <c r="ROT69" s="31" t="s">
        <v>158</v>
      </c>
      <c r="ROU69" s="31" t="s">
        <v>153</v>
      </c>
      <c r="ROV69" s="31" t="s">
        <v>97</v>
      </c>
      <c r="ROW69" s="31" t="s">
        <v>99</v>
      </c>
      <c r="ROX69" s="31" t="s">
        <v>157</v>
      </c>
      <c r="ROY69" s="50">
        <v>11968</v>
      </c>
      <c r="ROZ69" s="31" t="s">
        <v>154</v>
      </c>
      <c r="RPA69" s="31">
        <v>89</v>
      </c>
      <c r="RPB69" s="31" t="s">
        <v>158</v>
      </c>
      <c r="RPC69" s="31" t="s">
        <v>153</v>
      </c>
      <c r="RPD69" s="31" t="s">
        <v>97</v>
      </c>
      <c r="RPE69" s="31" t="s">
        <v>99</v>
      </c>
      <c r="RPF69" s="31" t="s">
        <v>157</v>
      </c>
      <c r="RPG69" s="50">
        <v>11968</v>
      </c>
      <c r="RPH69" s="31" t="s">
        <v>154</v>
      </c>
      <c r="RPI69" s="31">
        <v>89</v>
      </c>
      <c r="RPJ69" s="31" t="s">
        <v>158</v>
      </c>
      <c r="RPK69" s="31" t="s">
        <v>153</v>
      </c>
      <c r="RPL69" s="31" t="s">
        <v>97</v>
      </c>
      <c r="RPM69" s="31" t="s">
        <v>99</v>
      </c>
      <c r="RPN69" s="31" t="s">
        <v>157</v>
      </c>
      <c r="RPO69" s="50">
        <v>11968</v>
      </c>
      <c r="RPP69" s="31" t="s">
        <v>154</v>
      </c>
      <c r="RPQ69" s="31">
        <v>89</v>
      </c>
      <c r="RPR69" s="31" t="s">
        <v>158</v>
      </c>
      <c r="RPS69" s="31" t="s">
        <v>153</v>
      </c>
      <c r="RPT69" s="31" t="s">
        <v>97</v>
      </c>
      <c r="RPU69" s="31" t="s">
        <v>99</v>
      </c>
      <c r="RPV69" s="31" t="s">
        <v>157</v>
      </c>
      <c r="RPW69" s="50">
        <v>11968</v>
      </c>
      <c r="RPX69" s="31" t="s">
        <v>154</v>
      </c>
      <c r="RPY69" s="31">
        <v>89</v>
      </c>
      <c r="RPZ69" s="31" t="s">
        <v>158</v>
      </c>
      <c r="RQA69" s="31" t="s">
        <v>153</v>
      </c>
      <c r="RQB69" s="31" t="s">
        <v>97</v>
      </c>
      <c r="RQC69" s="31" t="s">
        <v>99</v>
      </c>
      <c r="RQD69" s="31" t="s">
        <v>157</v>
      </c>
      <c r="RQE69" s="50">
        <v>11968</v>
      </c>
      <c r="RQF69" s="31" t="s">
        <v>154</v>
      </c>
      <c r="RQG69" s="31">
        <v>89</v>
      </c>
      <c r="RQH69" s="31" t="s">
        <v>158</v>
      </c>
      <c r="RQI69" s="31" t="s">
        <v>153</v>
      </c>
      <c r="RQJ69" s="31" t="s">
        <v>97</v>
      </c>
      <c r="RQK69" s="31" t="s">
        <v>99</v>
      </c>
      <c r="RQL69" s="31" t="s">
        <v>157</v>
      </c>
      <c r="RQM69" s="50">
        <v>11968</v>
      </c>
      <c r="RQN69" s="31" t="s">
        <v>154</v>
      </c>
      <c r="RQO69" s="31">
        <v>89</v>
      </c>
      <c r="RQP69" s="31" t="s">
        <v>158</v>
      </c>
      <c r="RQQ69" s="31" t="s">
        <v>153</v>
      </c>
      <c r="RQR69" s="31" t="s">
        <v>97</v>
      </c>
      <c r="RQS69" s="31" t="s">
        <v>99</v>
      </c>
      <c r="RQT69" s="31" t="s">
        <v>157</v>
      </c>
      <c r="RQU69" s="50">
        <v>11968</v>
      </c>
      <c r="RQV69" s="31" t="s">
        <v>154</v>
      </c>
      <c r="RQW69" s="31">
        <v>89</v>
      </c>
      <c r="RQX69" s="31" t="s">
        <v>158</v>
      </c>
      <c r="RQY69" s="31" t="s">
        <v>153</v>
      </c>
      <c r="RQZ69" s="31" t="s">
        <v>97</v>
      </c>
      <c r="RRA69" s="31" t="s">
        <v>99</v>
      </c>
      <c r="RRB69" s="31" t="s">
        <v>157</v>
      </c>
      <c r="RRC69" s="50">
        <v>11968</v>
      </c>
      <c r="RRD69" s="31" t="s">
        <v>154</v>
      </c>
      <c r="RRE69" s="31">
        <v>89</v>
      </c>
      <c r="RRF69" s="31" t="s">
        <v>158</v>
      </c>
      <c r="RRG69" s="31" t="s">
        <v>153</v>
      </c>
      <c r="RRH69" s="31" t="s">
        <v>97</v>
      </c>
      <c r="RRI69" s="31" t="s">
        <v>99</v>
      </c>
      <c r="RRJ69" s="31" t="s">
        <v>157</v>
      </c>
      <c r="RRK69" s="50">
        <v>11968</v>
      </c>
      <c r="RRL69" s="31" t="s">
        <v>154</v>
      </c>
      <c r="RRM69" s="31">
        <v>89</v>
      </c>
      <c r="RRN69" s="31" t="s">
        <v>158</v>
      </c>
      <c r="RRO69" s="31" t="s">
        <v>153</v>
      </c>
      <c r="RRP69" s="31" t="s">
        <v>97</v>
      </c>
      <c r="RRQ69" s="31" t="s">
        <v>99</v>
      </c>
      <c r="RRR69" s="31" t="s">
        <v>157</v>
      </c>
      <c r="RRS69" s="50">
        <v>11968</v>
      </c>
      <c r="RRT69" s="31" t="s">
        <v>154</v>
      </c>
      <c r="RRU69" s="31">
        <v>89</v>
      </c>
      <c r="RRV69" s="31" t="s">
        <v>158</v>
      </c>
      <c r="RRW69" s="31" t="s">
        <v>153</v>
      </c>
      <c r="RRX69" s="31" t="s">
        <v>97</v>
      </c>
      <c r="RRY69" s="31" t="s">
        <v>99</v>
      </c>
      <c r="RRZ69" s="31" t="s">
        <v>157</v>
      </c>
      <c r="RSA69" s="50">
        <v>11968</v>
      </c>
      <c r="RSB69" s="31" t="s">
        <v>154</v>
      </c>
      <c r="RSC69" s="31">
        <v>89</v>
      </c>
      <c r="RSD69" s="31" t="s">
        <v>158</v>
      </c>
      <c r="RSE69" s="31" t="s">
        <v>153</v>
      </c>
      <c r="RSF69" s="31" t="s">
        <v>97</v>
      </c>
      <c r="RSG69" s="31" t="s">
        <v>99</v>
      </c>
      <c r="RSH69" s="31" t="s">
        <v>157</v>
      </c>
      <c r="RSI69" s="50">
        <v>11968</v>
      </c>
      <c r="RSJ69" s="31" t="s">
        <v>154</v>
      </c>
      <c r="RSK69" s="31">
        <v>89</v>
      </c>
      <c r="RSL69" s="31" t="s">
        <v>158</v>
      </c>
      <c r="RSM69" s="31" t="s">
        <v>153</v>
      </c>
      <c r="RSN69" s="31" t="s">
        <v>97</v>
      </c>
      <c r="RSO69" s="31" t="s">
        <v>99</v>
      </c>
      <c r="RSP69" s="31" t="s">
        <v>157</v>
      </c>
      <c r="RSQ69" s="50">
        <v>11968</v>
      </c>
      <c r="RSR69" s="31" t="s">
        <v>154</v>
      </c>
      <c r="RSS69" s="31">
        <v>89</v>
      </c>
      <c r="RST69" s="31" t="s">
        <v>158</v>
      </c>
      <c r="RSU69" s="31" t="s">
        <v>153</v>
      </c>
      <c r="RSV69" s="31" t="s">
        <v>97</v>
      </c>
      <c r="RSW69" s="31" t="s">
        <v>99</v>
      </c>
      <c r="RSX69" s="31" t="s">
        <v>157</v>
      </c>
      <c r="RSY69" s="50">
        <v>11968</v>
      </c>
      <c r="RSZ69" s="31" t="s">
        <v>154</v>
      </c>
      <c r="RTA69" s="31">
        <v>89</v>
      </c>
      <c r="RTB69" s="31" t="s">
        <v>158</v>
      </c>
      <c r="RTC69" s="31" t="s">
        <v>153</v>
      </c>
      <c r="RTD69" s="31" t="s">
        <v>97</v>
      </c>
      <c r="RTE69" s="31" t="s">
        <v>99</v>
      </c>
      <c r="RTF69" s="31" t="s">
        <v>157</v>
      </c>
      <c r="RTG69" s="50">
        <v>11968</v>
      </c>
      <c r="RTH69" s="31" t="s">
        <v>154</v>
      </c>
      <c r="RTI69" s="31">
        <v>89</v>
      </c>
      <c r="RTJ69" s="31" t="s">
        <v>158</v>
      </c>
      <c r="RTK69" s="31" t="s">
        <v>153</v>
      </c>
      <c r="RTL69" s="31" t="s">
        <v>97</v>
      </c>
      <c r="RTM69" s="31" t="s">
        <v>99</v>
      </c>
      <c r="RTN69" s="31" t="s">
        <v>157</v>
      </c>
      <c r="RTO69" s="50">
        <v>11968</v>
      </c>
      <c r="RTP69" s="31" t="s">
        <v>154</v>
      </c>
      <c r="RTQ69" s="31">
        <v>89</v>
      </c>
      <c r="RTR69" s="31" t="s">
        <v>158</v>
      </c>
      <c r="RTS69" s="31" t="s">
        <v>153</v>
      </c>
      <c r="RTT69" s="31" t="s">
        <v>97</v>
      </c>
      <c r="RTU69" s="31" t="s">
        <v>99</v>
      </c>
      <c r="RTV69" s="31" t="s">
        <v>157</v>
      </c>
      <c r="RTW69" s="50">
        <v>11968</v>
      </c>
      <c r="RTX69" s="31" t="s">
        <v>154</v>
      </c>
      <c r="RTY69" s="31">
        <v>89</v>
      </c>
      <c r="RTZ69" s="31" t="s">
        <v>158</v>
      </c>
      <c r="RUA69" s="31" t="s">
        <v>153</v>
      </c>
      <c r="RUB69" s="31" t="s">
        <v>97</v>
      </c>
      <c r="RUC69" s="31" t="s">
        <v>99</v>
      </c>
      <c r="RUD69" s="31" t="s">
        <v>157</v>
      </c>
      <c r="RUE69" s="50">
        <v>11968</v>
      </c>
      <c r="RUF69" s="31" t="s">
        <v>154</v>
      </c>
      <c r="RUG69" s="31">
        <v>89</v>
      </c>
      <c r="RUH69" s="31" t="s">
        <v>158</v>
      </c>
      <c r="RUI69" s="31" t="s">
        <v>153</v>
      </c>
      <c r="RUJ69" s="31" t="s">
        <v>97</v>
      </c>
      <c r="RUK69" s="31" t="s">
        <v>99</v>
      </c>
      <c r="RUL69" s="31" t="s">
        <v>157</v>
      </c>
      <c r="RUM69" s="50">
        <v>11968</v>
      </c>
      <c r="RUN69" s="31" t="s">
        <v>154</v>
      </c>
      <c r="RUO69" s="31">
        <v>89</v>
      </c>
      <c r="RUP69" s="31" t="s">
        <v>158</v>
      </c>
      <c r="RUQ69" s="31" t="s">
        <v>153</v>
      </c>
      <c r="RUR69" s="31" t="s">
        <v>97</v>
      </c>
      <c r="RUS69" s="31" t="s">
        <v>99</v>
      </c>
      <c r="RUT69" s="31" t="s">
        <v>157</v>
      </c>
      <c r="RUU69" s="50">
        <v>11968</v>
      </c>
      <c r="RUV69" s="31" t="s">
        <v>154</v>
      </c>
      <c r="RUW69" s="31">
        <v>89</v>
      </c>
      <c r="RUX69" s="31" t="s">
        <v>158</v>
      </c>
      <c r="RUY69" s="31" t="s">
        <v>153</v>
      </c>
      <c r="RUZ69" s="31" t="s">
        <v>97</v>
      </c>
      <c r="RVA69" s="31" t="s">
        <v>99</v>
      </c>
      <c r="RVB69" s="31" t="s">
        <v>157</v>
      </c>
      <c r="RVC69" s="50">
        <v>11968</v>
      </c>
      <c r="RVD69" s="31" t="s">
        <v>154</v>
      </c>
      <c r="RVE69" s="31">
        <v>89</v>
      </c>
      <c r="RVF69" s="31" t="s">
        <v>158</v>
      </c>
      <c r="RVG69" s="31" t="s">
        <v>153</v>
      </c>
      <c r="RVH69" s="31" t="s">
        <v>97</v>
      </c>
      <c r="RVI69" s="31" t="s">
        <v>99</v>
      </c>
      <c r="RVJ69" s="31" t="s">
        <v>157</v>
      </c>
      <c r="RVK69" s="50">
        <v>11968</v>
      </c>
      <c r="RVL69" s="31" t="s">
        <v>154</v>
      </c>
      <c r="RVM69" s="31">
        <v>89</v>
      </c>
      <c r="RVN69" s="31" t="s">
        <v>158</v>
      </c>
      <c r="RVO69" s="31" t="s">
        <v>153</v>
      </c>
      <c r="RVP69" s="31" t="s">
        <v>97</v>
      </c>
      <c r="RVQ69" s="31" t="s">
        <v>99</v>
      </c>
      <c r="RVR69" s="31" t="s">
        <v>157</v>
      </c>
      <c r="RVS69" s="50">
        <v>11968</v>
      </c>
      <c r="RVT69" s="31" t="s">
        <v>154</v>
      </c>
      <c r="RVU69" s="31">
        <v>89</v>
      </c>
      <c r="RVV69" s="31" t="s">
        <v>158</v>
      </c>
      <c r="RVW69" s="31" t="s">
        <v>153</v>
      </c>
      <c r="RVX69" s="31" t="s">
        <v>97</v>
      </c>
      <c r="RVY69" s="31" t="s">
        <v>99</v>
      </c>
      <c r="RVZ69" s="31" t="s">
        <v>157</v>
      </c>
      <c r="RWA69" s="50">
        <v>11968</v>
      </c>
      <c r="RWB69" s="31" t="s">
        <v>154</v>
      </c>
      <c r="RWC69" s="31">
        <v>89</v>
      </c>
      <c r="RWD69" s="31" t="s">
        <v>158</v>
      </c>
      <c r="RWE69" s="31" t="s">
        <v>153</v>
      </c>
      <c r="RWF69" s="31" t="s">
        <v>97</v>
      </c>
      <c r="RWG69" s="31" t="s">
        <v>99</v>
      </c>
      <c r="RWH69" s="31" t="s">
        <v>157</v>
      </c>
      <c r="RWI69" s="50">
        <v>11968</v>
      </c>
      <c r="RWJ69" s="31" t="s">
        <v>154</v>
      </c>
      <c r="RWK69" s="31">
        <v>89</v>
      </c>
      <c r="RWL69" s="31" t="s">
        <v>158</v>
      </c>
      <c r="RWM69" s="31" t="s">
        <v>153</v>
      </c>
      <c r="RWN69" s="31" t="s">
        <v>97</v>
      </c>
      <c r="RWO69" s="31" t="s">
        <v>99</v>
      </c>
      <c r="RWP69" s="31" t="s">
        <v>157</v>
      </c>
      <c r="RWQ69" s="50">
        <v>11968</v>
      </c>
      <c r="RWR69" s="31" t="s">
        <v>154</v>
      </c>
      <c r="RWS69" s="31">
        <v>89</v>
      </c>
      <c r="RWT69" s="31" t="s">
        <v>158</v>
      </c>
      <c r="RWU69" s="31" t="s">
        <v>153</v>
      </c>
      <c r="RWV69" s="31" t="s">
        <v>97</v>
      </c>
      <c r="RWW69" s="31" t="s">
        <v>99</v>
      </c>
      <c r="RWX69" s="31" t="s">
        <v>157</v>
      </c>
      <c r="RWY69" s="50">
        <v>11968</v>
      </c>
      <c r="RWZ69" s="31" t="s">
        <v>154</v>
      </c>
      <c r="RXA69" s="31">
        <v>89</v>
      </c>
      <c r="RXB69" s="31" t="s">
        <v>158</v>
      </c>
      <c r="RXC69" s="31" t="s">
        <v>153</v>
      </c>
      <c r="RXD69" s="31" t="s">
        <v>97</v>
      </c>
      <c r="RXE69" s="31" t="s">
        <v>99</v>
      </c>
      <c r="RXF69" s="31" t="s">
        <v>157</v>
      </c>
      <c r="RXG69" s="50">
        <v>11968</v>
      </c>
      <c r="RXH69" s="31" t="s">
        <v>154</v>
      </c>
      <c r="RXI69" s="31">
        <v>89</v>
      </c>
      <c r="RXJ69" s="31" t="s">
        <v>158</v>
      </c>
      <c r="RXK69" s="31" t="s">
        <v>153</v>
      </c>
      <c r="RXL69" s="31" t="s">
        <v>97</v>
      </c>
      <c r="RXM69" s="31" t="s">
        <v>99</v>
      </c>
      <c r="RXN69" s="31" t="s">
        <v>157</v>
      </c>
      <c r="RXO69" s="50">
        <v>11968</v>
      </c>
      <c r="RXP69" s="31" t="s">
        <v>154</v>
      </c>
      <c r="RXQ69" s="31">
        <v>89</v>
      </c>
      <c r="RXR69" s="31" t="s">
        <v>158</v>
      </c>
      <c r="RXS69" s="31" t="s">
        <v>153</v>
      </c>
      <c r="RXT69" s="31" t="s">
        <v>97</v>
      </c>
      <c r="RXU69" s="31" t="s">
        <v>99</v>
      </c>
      <c r="RXV69" s="31" t="s">
        <v>157</v>
      </c>
      <c r="RXW69" s="50">
        <v>11968</v>
      </c>
      <c r="RXX69" s="31" t="s">
        <v>154</v>
      </c>
      <c r="RXY69" s="31">
        <v>89</v>
      </c>
      <c r="RXZ69" s="31" t="s">
        <v>158</v>
      </c>
      <c r="RYA69" s="31" t="s">
        <v>153</v>
      </c>
      <c r="RYB69" s="31" t="s">
        <v>97</v>
      </c>
      <c r="RYC69" s="31" t="s">
        <v>99</v>
      </c>
      <c r="RYD69" s="31" t="s">
        <v>157</v>
      </c>
      <c r="RYE69" s="50">
        <v>11968</v>
      </c>
      <c r="RYF69" s="31" t="s">
        <v>154</v>
      </c>
      <c r="RYG69" s="31">
        <v>89</v>
      </c>
      <c r="RYH69" s="31" t="s">
        <v>158</v>
      </c>
      <c r="RYI69" s="31" t="s">
        <v>153</v>
      </c>
      <c r="RYJ69" s="31" t="s">
        <v>97</v>
      </c>
      <c r="RYK69" s="31" t="s">
        <v>99</v>
      </c>
      <c r="RYL69" s="31" t="s">
        <v>157</v>
      </c>
      <c r="RYM69" s="50">
        <v>11968</v>
      </c>
      <c r="RYN69" s="31" t="s">
        <v>154</v>
      </c>
      <c r="RYO69" s="31">
        <v>89</v>
      </c>
      <c r="RYP69" s="31" t="s">
        <v>158</v>
      </c>
      <c r="RYQ69" s="31" t="s">
        <v>153</v>
      </c>
      <c r="RYR69" s="31" t="s">
        <v>97</v>
      </c>
      <c r="RYS69" s="31" t="s">
        <v>99</v>
      </c>
      <c r="RYT69" s="31" t="s">
        <v>157</v>
      </c>
      <c r="RYU69" s="50">
        <v>11968</v>
      </c>
      <c r="RYV69" s="31" t="s">
        <v>154</v>
      </c>
      <c r="RYW69" s="31">
        <v>89</v>
      </c>
      <c r="RYX69" s="31" t="s">
        <v>158</v>
      </c>
      <c r="RYY69" s="31" t="s">
        <v>153</v>
      </c>
      <c r="RYZ69" s="31" t="s">
        <v>97</v>
      </c>
      <c r="RZA69" s="31" t="s">
        <v>99</v>
      </c>
      <c r="RZB69" s="31" t="s">
        <v>157</v>
      </c>
      <c r="RZC69" s="50">
        <v>11968</v>
      </c>
      <c r="RZD69" s="31" t="s">
        <v>154</v>
      </c>
      <c r="RZE69" s="31">
        <v>89</v>
      </c>
      <c r="RZF69" s="31" t="s">
        <v>158</v>
      </c>
      <c r="RZG69" s="31" t="s">
        <v>153</v>
      </c>
      <c r="RZH69" s="31" t="s">
        <v>97</v>
      </c>
      <c r="RZI69" s="31" t="s">
        <v>99</v>
      </c>
      <c r="RZJ69" s="31" t="s">
        <v>157</v>
      </c>
      <c r="RZK69" s="50">
        <v>11968</v>
      </c>
      <c r="RZL69" s="31" t="s">
        <v>154</v>
      </c>
      <c r="RZM69" s="31">
        <v>89</v>
      </c>
      <c r="RZN69" s="31" t="s">
        <v>158</v>
      </c>
      <c r="RZO69" s="31" t="s">
        <v>153</v>
      </c>
      <c r="RZP69" s="31" t="s">
        <v>97</v>
      </c>
      <c r="RZQ69" s="31" t="s">
        <v>99</v>
      </c>
      <c r="RZR69" s="31" t="s">
        <v>157</v>
      </c>
      <c r="RZS69" s="50">
        <v>11968</v>
      </c>
      <c r="RZT69" s="31" t="s">
        <v>154</v>
      </c>
      <c r="RZU69" s="31">
        <v>89</v>
      </c>
      <c r="RZV69" s="31" t="s">
        <v>158</v>
      </c>
      <c r="RZW69" s="31" t="s">
        <v>153</v>
      </c>
      <c r="RZX69" s="31" t="s">
        <v>97</v>
      </c>
      <c r="RZY69" s="31" t="s">
        <v>99</v>
      </c>
      <c r="RZZ69" s="31" t="s">
        <v>157</v>
      </c>
      <c r="SAA69" s="50">
        <v>11968</v>
      </c>
      <c r="SAB69" s="31" t="s">
        <v>154</v>
      </c>
      <c r="SAC69" s="31">
        <v>89</v>
      </c>
      <c r="SAD69" s="31" t="s">
        <v>158</v>
      </c>
      <c r="SAE69" s="31" t="s">
        <v>153</v>
      </c>
      <c r="SAF69" s="31" t="s">
        <v>97</v>
      </c>
      <c r="SAG69" s="31" t="s">
        <v>99</v>
      </c>
      <c r="SAH69" s="31" t="s">
        <v>157</v>
      </c>
      <c r="SAI69" s="50">
        <v>11968</v>
      </c>
      <c r="SAJ69" s="31" t="s">
        <v>154</v>
      </c>
      <c r="SAK69" s="31">
        <v>89</v>
      </c>
      <c r="SAL69" s="31" t="s">
        <v>158</v>
      </c>
      <c r="SAM69" s="31" t="s">
        <v>153</v>
      </c>
      <c r="SAN69" s="31" t="s">
        <v>97</v>
      </c>
      <c r="SAO69" s="31" t="s">
        <v>99</v>
      </c>
      <c r="SAP69" s="31" t="s">
        <v>157</v>
      </c>
      <c r="SAQ69" s="50">
        <v>11968</v>
      </c>
      <c r="SAR69" s="31" t="s">
        <v>154</v>
      </c>
      <c r="SAS69" s="31">
        <v>89</v>
      </c>
      <c r="SAT69" s="31" t="s">
        <v>158</v>
      </c>
      <c r="SAU69" s="31" t="s">
        <v>153</v>
      </c>
      <c r="SAV69" s="31" t="s">
        <v>97</v>
      </c>
      <c r="SAW69" s="31" t="s">
        <v>99</v>
      </c>
      <c r="SAX69" s="31" t="s">
        <v>157</v>
      </c>
      <c r="SAY69" s="50">
        <v>11968</v>
      </c>
      <c r="SAZ69" s="31" t="s">
        <v>154</v>
      </c>
      <c r="SBA69" s="31">
        <v>89</v>
      </c>
      <c r="SBB69" s="31" t="s">
        <v>158</v>
      </c>
      <c r="SBC69" s="31" t="s">
        <v>153</v>
      </c>
      <c r="SBD69" s="31" t="s">
        <v>97</v>
      </c>
      <c r="SBE69" s="31" t="s">
        <v>99</v>
      </c>
      <c r="SBF69" s="31" t="s">
        <v>157</v>
      </c>
      <c r="SBG69" s="50">
        <v>11968</v>
      </c>
      <c r="SBH69" s="31" t="s">
        <v>154</v>
      </c>
      <c r="SBI69" s="31">
        <v>89</v>
      </c>
      <c r="SBJ69" s="31" t="s">
        <v>158</v>
      </c>
      <c r="SBK69" s="31" t="s">
        <v>153</v>
      </c>
      <c r="SBL69" s="31" t="s">
        <v>97</v>
      </c>
      <c r="SBM69" s="31" t="s">
        <v>99</v>
      </c>
      <c r="SBN69" s="31" t="s">
        <v>157</v>
      </c>
      <c r="SBO69" s="50">
        <v>11968</v>
      </c>
      <c r="SBP69" s="31" t="s">
        <v>154</v>
      </c>
      <c r="SBQ69" s="31">
        <v>89</v>
      </c>
      <c r="SBR69" s="31" t="s">
        <v>158</v>
      </c>
      <c r="SBS69" s="31" t="s">
        <v>153</v>
      </c>
      <c r="SBT69" s="31" t="s">
        <v>97</v>
      </c>
      <c r="SBU69" s="31" t="s">
        <v>99</v>
      </c>
      <c r="SBV69" s="31" t="s">
        <v>157</v>
      </c>
      <c r="SBW69" s="50">
        <v>11968</v>
      </c>
      <c r="SBX69" s="31" t="s">
        <v>154</v>
      </c>
      <c r="SBY69" s="31">
        <v>89</v>
      </c>
      <c r="SBZ69" s="31" t="s">
        <v>158</v>
      </c>
      <c r="SCA69" s="31" t="s">
        <v>153</v>
      </c>
      <c r="SCB69" s="31" t="s">
        <v>97</v>
      </c>
      <c r="SCC69" s="31" t="s">
        <v>99</v>
      </c>
      <c r="SCD69" s="31" t="s">
        <v>157</v>
      </c>
      <c r="SCE69" s="50">
        <v>11968</v>
      </c>
      <c r="SCF69" s="31" t="s">
        <v>154</v>
      </c>
      <c r="SCG69" s="31">
        <v>89</v>
      </c>
      <c r="SCH69" s="31" t="s">
        <v>158</v>
      </c>
      <c r="SCI69" s="31" t="s">
        <v>153</v>
      </c>
      <c r="SCJ69" s="31" t="s">
        <v>97</v>
      </c>
      <c r="SCK69" s="31" t="s">
        <v>99</v>
      </c>
      <c r="SCL69" s="31" t="s">
        <v>157</v>
      </c>
      <c r="SCM69" s="50">
        <v>11968</v>
      </c>
      <c r="SCN69" s="31" t="s">
        <v>154</v>
      </c>
      <c r="SCO69" s="31">
        <v>89</v>
      </c>
      <c r="SCP69" s="31" t="s">
        <v>158</v>
      </c>
      <c r="SCQ69" s="31" t="s">
        <v>153</v>
      </c>
      <c r="SCR69" s="31" t="s">
        <v>97</v>
      </c>
      <c r="SCS69" s="31" t="s">
        <v>99</v>
      </c>
      <c r="SCT69" s="31" t="s">
        <v>157</v>
      </c>
      <c r="SCU69" s="50">
        <v>11968</v>
      </c>
      <c r="SCV69" s="31" t="s">
        <v>154</v>
      </c>
      <c r="SCW69" s="31">
        <v>89</v>
      </c>
      <c r="SCX69" s="31" t="s">
        <v>158</v>
      </c>
      <c r="SCY69" s="31" t="s">
        <v>153</v>
      </c>
      <c r="SCZ69" s="31" t="s">
        <v>97</v>
      </c>
      <c r="SDA69" s="31" t="s">
        <v>99</v>
      </c>
      <c r="SDB69" s="31" t="s">
        <v>157</v>
      </c>
      <c r="SDC69" s="50">
        <v>11968</v>
      </c>
      <c r="SDD69" s="31" t="s">
        <v>154</v>
      </c>
      <c r="SDE69" s="31">
        <v>89</v>
      </c>
      <c r="SDF69" s="31" t="s">
        <v>158</v>
      </c>
      <c r="SDG69" s="31" t="s">
        <v>153</v>
      </c>
      <c r="SDH69" s="31" t="s">
        <v>97</v>
      </c>
      <c r="SDI69" s="31" t="s">
        <v>99</v>
      </c>
      <c r="SDJ69" s="31" t="s">
        <v>157</v>
      </c>
      <c r="SDK69" s="50">
        <v>11968</v>
      </c>
      <c r="SDL69" s="31" t="s">
        <v>154</v>
      </c>
      <c r="SDM69" s="31">
        <v>89</v>
      </c>
      <c r="SDN69" s="31" t="s">
        <v>158</v>
      </c>
      <c r="SDO69" s="31" t="s">
        <v>153</v>
      </c>
      <c r="SDP69" s="31" t="s">
        <v>97</v>
      </c>
      <c r="SDQ69" s="31" t="s">
        <v>99</v>
      </c>
      <c r="SDR69" s="31" t="s">
        <v>157</v>
      </c>
      <c r="SDS69" s="50">
        <v>11968</v>
      </c>
      <c r="SDT69" s="31" t="s">
        <v>154</v>
      </c>
      <c r="SDU69" s="31">
        <v>89</v>
      </c>
      <c r="SDV69" s="31" t="s">
        <v>158</v>
      </c>
      <c r="SDW69" s="31" t="s">
        <v>153</v>
      </c>
      <c r="SDX69" s="31" t="s">
        <v>97</v>
      </c>
      <c r="SDY69" s="31" t="s">
        <v>99</v>
      </c>
      <c r="SDZ69" s="31" t="s">
        <v>157</v>
      </c>
      <c r="SEA69" s="50">
        <v>11968</v>
      </c>
      <c r="SEB69" s="31" t="s">
        <v>154</v>
      </c>
      <c r="SEC69" s="31">
        <v>89</v>
      </c>
      <c r="SED69" s="31" t="s">
        <v>158</v>
      </c>
      <c r="SEE69" s="31" t="s">
        <v>153</v>
      </c>
      <c r="SEF69" s="31" t="s">
        <v>97</v>
      </c>
      <c r="SEG69" s="31" t="s">
        <v>99</v>
      </c>
      <c r="SEH69" s="31" t="s">
        <v>157</v>
      </c>
      <c r="SEI69" s="50">
        <v>11968</v>
      </c>
      <c r="SEJ69" s="31" t="s">
        <v>154</v>
      </c>
      <c r="SEK69" s="31">
        <v>89</v>
      </c>
      <c r="SEL69" s="31" t="s">
        <v>158</v>
      </c>
      <c r="SEM69" s="31" t="s">
        <v>153</v>
      </c>
      <c r="SEN69" s="31" t="s">
        <v>97</v>
      </c>
      <c r="SEO69" s="31" t="s">
        <v>99</v>
      </c>
      <c r="SEP69" s="31" t="s">
        <v>157</v>
      </c>
      <c r="SEQ69" s="50">
        <v>11968</v>
      </c>
      <c r="SER69" s="31" t="s">
        <v>154</v>
      </c>
      <c r="SES69" s="31">
        <v>89</v>
      </c>
      <c r="SET69" s="31" t="s">
        <v>158</v>
      </c>
      <c r="SEU69" s="31" t="s">
        <v>153</v>
      </c>
      <c r="SEV69" s="31" t="s">
        <v>97</v>
      </c>
      <c r="SEW69" s="31" t="s">
        <v>99</v>
      </c>
      <c r="SEX69" s="31" t="s">
        <v>157</v>
      </c>
      <c r="SEY69" s="50">
        <v>11968</v>
      </c>
      <c r="SEZ69" s="31" t="s">
        <v>154</v>
      </c>
      <c r="SFA69" s="31">
        <v>89</v>
      </c>
      <c r="SFB69" s="31" t="s">
        <v>158</v>
      </c>
      <c r="SFC69" s="31" t="s">
        <v>153</v>
      </c>
      <c r="SFD69" s="31" t="s">
        <v>97</v>
      </c>
      <c r="SFE69" s="31" t="s">
        <v>99</v>
      </c>
      <c r="SFF69" s="31" t="s">
        <v>157</v>
      </c>
      <c r="SFG69" s="50">
        <v>11968</v>
      </c>
      <c r="SFH69" s="31" t="s">
        <v>154</v>
      </c>
      <c r="SFI69" s="31">
        <v>89</v>
      </c>
      <c r="SFJ69" s="31" t="s">
        <v>158</v>
      </c>
      <c r="SFK69" s="31" t="s">
        <v>153</v>
      </c>
      <c r="SFL69" s="31" t="s">
        <v>97</v>
      </c>
      <c r="SFM69" s="31" t="s">
        <v>99</v>
      </c>
      <c r="SFN69" s="31" t="s">
        <v>157</v>
      </c>
      <c r="SFO69" s="50">
        <v>11968</v>
      </c>
      <c r="SFP69" s="31" t="s">
        <v>154</v>
      </c>
      <c r="SFQ69" s="31">
        <v>89</v>
      </c>
      <c r="SFR69" s="31" t="s">
        <v>158</v>
      </c>
      <c r="SFS69" s="31" t="s">
        <v>153</v>
      </c>
      <c r="SFT69" s="31" t="s">
        <v>97</v>
      </c>
      <c r="SFU69" s="31" t="s">
        <v>99</v>
      </c>
      <c r="SFV69" s="31" t="s">
        <v>157</v>
      </c>
      <c r="SFW69" s="50">
        <v>11968</v>
      </c>
      <c r="SFX69" s="31" t="s">
        <v>154</v>
      </c>
      <c r="SFY69" s="31">
        <v>89</v>
      </c>
      <c r="SFZ69" s="31" t="s">
        <v>158</v>
      </c>
      <c r="SGA69" s="31" t="s">
        <v>153</v>
      </c>
      <c r="SGB69" s="31" t="s">
        <v>97</v>
      </c>
      <c r="SGC69" s="31" t="s">
        <v>99</v>
      </c>
      <c r="SGD69" s="31" t="s">
        <v>157</v>
      </c>
      <c r="SGE69" s="50">
        <v>11968</v>
      </c>
      <c r="SGF69" s="31" t="s">
        <v>154</v>
      </c>
      <c r="SGG69" s="31">
        <v>89</v>
      </c>
      <c r="SGH69" s="31" t="s">
        <v>158</v>
      </c>
      <c r="SGI69" s="31" t="s">
        <v>153</v>
      </c>
      <c r="SGJ69" s="31" t="s">
        <v>97</v>
      </c>
      <c r="SGK69" s="31" t="s">
        <v>99</v>
      </c>
      <c r="SGL69" s="31" t="s">
        <v>157</v>
      </c>
      <c r="SGM69" s="50">
        <v>11968</v>
      </c>
      <c r="SGN69" s="31" t="s">
        <v>154</v>
      </c>
      <c r="SGO69" s="31">
        <v>89</v>
      </c>
      <c r="SGP69" s="31" t="s">
        <v>158</v>
      </c>
      <c r="SGQ69" s="31" t="s">
        <v>153</v>
      </c>
      <c r="SGR69" s="31" t="s">
        <v>97</v>
      </c>
      <c r="SGS69" s="31" t="s">
        <v>99</v>
      </c>
      <c r="SGT69" s="31" t="s">
        <v>157</v>
      </c>
      <c r="SGU69" s="50">
        <v>11968</v>
      </c>
      <c r="SGV69" s="31" t="s">
        <v>154</v>
      </c>
      <c r="SGW69" s="31">
        <v>89</v>
      </c>
      <c r="SGX69" s="31" t="s">
        <v>158</v>
      </c>
      <c r="SGY69" s="31" t="s">
        <v>153</v>
      </c>
      <c r="SGZ69" s="31" t="s">
        <v>97</v>
      </c>
      <c r="SHA69" s="31" t="s">
        <v>99</v>
      </c>
      <c r="SHB69" s="31" t="s">
        <v>157</v>
      </c>
      <c r="SHC69" s="50">
        <v>11968</v>
      </c>
      <c r="SHD69" s="31" t="s">
        <v>154</v>
      </c>
      <c r="SHE69" s="31">
        <v>89</v>
      </c>
      <c r="SHF69" s="31" t="s">
        <v>158</v>
      </c>
      <c r="SHG69" s="31" t="s">
        <v>153</v>
      </c>
      <c r="SHH69" s="31" t="s">
        <v>97</v>
      </c>
      <c r="SHI69" s="31" t="s">
        <v>99</v>
      </c>
      <c r="SHJ69" s="31" t="s">
        <v>157</v>
      </c>
      <c r="SHK69" s="50">
        <v>11968</v>
      </c>
      <c r="SHL69" s="31" t="s">
        <v>154</v>
      </c>
      <c r="SHM69" s="31">
        <v>89</v>
      </c>
      <c r="SHN69" s="31" t="s">
        <v>158</v>
      </c>
      <c r="SHO69" s="31" t="s">
        <v>153</v>
      </c>
      <c r="SHP69" s="31" t="s">
        <v>97</v>
      </c>
      <c r="SHQ69" s="31" t="s">
        <v>99</v>
      </c>
      <c r="SHR69" s="31" t="s">
        <v>157</v>
      </c>
      <c r="SHS69" s="50">
        <v>11968</v>
      </c>
      <c r="SHT69" s="31" t="s">
        <v>154</v>
      </c>
      <c r="SHU69" s="31">
        <v>89</v>
      </c>
      <c r="SHV69" s="31" t="s">
        <v>158</v>
      </c>
      <c r="SHW69" s="31" t="s">
        <v>153</v>
      </c>
      <c r="SHX69" s="31" t="s">
        <v>97</v>
      </c>
      <c r="SHY69" s="31" t="s">
        <v>99</v>
      </c>
      <c r="SHZ69" s="31" t="s">
        <v>157</v>
      </c>
      <c r="SIA69" s="50">
        <v>11968</v>
      </c>
      <c r="SIB69" s="31" t="s">
        <v>154</v>
      </c>
      <c r="SIC69" s="31">
        <v>89</v>
      </c>
      <c r="SID69" s="31" t="s">
        <v>158</v>
      </c>
      <c r="SIE69" s="31" t="s">
        <v>153</v>
      </c>
      <c r="SIF69" s="31" t="s">
        <v>97</v>
      </c>
      <c r="SIG69" s="31" t="s">
        <v>99</v>
      </c>
      <c r="SIH69" s="31" t="s">
        <v>157</v>
      </c>
      <c r="SII69" s="50">
        <v>11968</v>
      </c>
      <c r="SIJ69" s="31" t="s">
        <v>154</v>
      </c>
      <c r="SIK69" s="31">
        <v>89</v>
      </c>
      <c r="SIL69" s="31" t="s">
        <v>158</v>
      </c>
      <c r="SIM69" s="31" t="s">
        <v>153</v>
      </c>
      <c r="SIN69" s="31" t="s">
        <v>97</v>
      </c>
      <c r="SIO69" s="31" t="s">
        <v>99</v>
      </c>
      <c r="SIP69" s="31" t="s">
        <v>157</v>
      </c>
      <c r="SIQ69" s="50">
        <v>11968</v>
      </c>
      <c r="SIR69" s="31" t="s">
        <v>154</v>
      </c>
      <c r="SIS69" s="31">
        <v>89</v>
      </c>
      <c r="SIT69" s="31" t="s">
        <v>158</v>
      </c>
      <c r="SIU69" s="31" t="s">
        <v>153</v>
      </c>
      <c r="SIV69" s="31" t="s">
        <v>97</v>
      </c>
      <c r="SIW69" s="31" t="s">
        <v>99</v>
      </c>
      <c r="SIX69" s="31" t="s">
        <v>157</v>
      </c>
      <c r="SIY69" s="50">
        <v>11968</v>
      </c>
      <c r="SIZ69" s="31" t="s">
        <v>154</v>
      </c>
      <c r="SJA69" s="31">
        <v>89</v>
      </c>
      <c r="SJB69" s="31" t="s">
        <v>158</v>
      </c>
      <c r="SJC69" s="31" t="s">
        <v>153</v>
      </c>
      <c r="SJD69" s="31" t="s">
        <v>97</v>
      </c>
      <c r="SJE69" s="31" t="s">
        <v>99</v>
      </c>
      <c r="SJF69" s="31" t="s">
        <v>157</v>
      </c>
      <c r="SJG69" s="50">
        <v>11968</v>
      </c>
      <c r="SJH69" s="31" t="s">
        <v>154</v>
      </c>
      <c r="SJI69" s="31">
        <v>89</v>
      </c>
      <c r="SJJ69" s="31" t="s">
        <v>158</v>
      </c>
      <c r="SJK69" s="31" t="s">
        <v>153</v>
      </c>
      <c r="SJL69" s="31" t="s">
        <v>97</v>
      </c>
      <c r="SJM69" s="31" t="s">
        <v>99</v>
      </c>
      <c r="SJN69" s="31" t="s">
        <v>157</v>
      </c>
      <c r="SJO69" s="50">
        <v>11968</v>
      </c>
      <c r="SJP69" s="31" t="s">
        <v>154</v>
      </c>
      <c r="SJQ69" s="31">
        <v>89</v>
      </c>
      <c r="SJR69" s="31" t="s">
        <v>158</v>
      </c>
      <c r="SJS69" s="31" t="s">
        <v>153</v>
      </c>
      <c r="SJT69" s="31" t="s">
        <v>97</v>
      </c>
      <c r="SJU69" s="31" t="s">
        <v>99</v>
      </c>
      <c r="SJV69" s="31" t="s">
        <v>157</v>
      </c>
      <c r="SJW69" s="50">
        <v>11968</v>
      </c>
      <c r="SJX69" s="31" t="s">
        <v>154</v>
      </c>
      <c r="SJY69" s="31">
        <v>89</v>
      </c>
      <c r="SJZ69" s="31" t="s">
        <v>158</v>
      </c>
      <c r="SKA69" s="31" t="s">
        <v>153</v>
      </c>
      <c r="SKB69" s="31" t="s">
        <v>97</v>
      </c>
      <c r="SKC69" s="31" t="s">
        <v>99</v>
      </c>
      <c r="SKD69" s="31" t="s">
        <v>157</v>
      </c>
      <c r="SKE69" s="50">
        <v>11968</v>
      </c>
      <c r="SKF69" s="31" t="s">
        <v>154</v>
      </c>
      <c r="SKG69" s="31">
        <v>89</v>
      </c>
      <c r="SKH69" s="31" t="s">
        <v>158</v>
      </c>
      <c r="SKI69" s="31" t="s">
        <v>153</v>
      </c>
      <c r="SKJ69" s="31" t="s">
        <v>97</v>
      </c>
      <c r="SKK69" s="31" t="s">
        <v>99</v>
      </c>
      <c r="SKL69" s="31" t="s">
        <v>157</v>
      </c>
      <c r="SKM69" s="50">
        <v>11968</v>
      </c>
      <c r="SKN69" s="31" t="s">
        <v>154</v>
      </c>
      <c r="SKO69" s="31">
        <v>89</v>
      </c>
      <c r="SKP69" s="31" t="s">
        <v>158</v>
      </c>
      <c r="SKQ69" s="31" t="s">
        <v>153</v>
      </c>
      <c r="SKR69" s="31" t="s">
        <v>97</v>
      </c>
      <c r="SKS69" s="31" t="s">
        <v>99</v>
      </c>
      <c r="SKT69" s="31" t="s">
        <v>157</v>
      </c>
      <c r="SKU69" s="50">
        <v>11968</v>
      </c>
      <c r="SKV69" s="31" t="s">
        <v>154</v>
      </c>
      <c r="SKW69" s="31">
        <v>89</v>
      </c>
      <c r="SKX69" s="31" t="s">
        <v>158</v>
      </c>
      <c r="SKY69" s="31" t="s">
        <v>153</v>
      </c>
      <c r="SKZ69" s="31" t="s">
        <v>97</v>
      </c>
      <c r="SLA69" s="31" t="s">
        <v>99</v>
      </c>
      <c r="SLB69" s="31" t="s">
        <v>157</v>
      </c>
      <c r="SLC69" s="50">
        <v>11968</v>
      </c>
      <c r="SLD69" s="31" t="s">
        <v>154</v>
      </c>
      <c r="SLE69" s="31">
        <v>89</v>
      </c>
      <c r="SLF69" s="31" t="s">
        <v>158</v>
      </c>
      <c r="SLG69" s="31" t="s">
        <v>153</v>
      </c>
      <c r="SLH69" s="31" t="s">
        <v>97</v>
      </c>
      <c r="SLI69" s="31" t="s">
        <v>99</v>
      </c>
      <c r="SLJ69" s="31" t="s">
        <v>157</v>
      </c>
      <c r="SLK69" s="50">
        <v>11968</v>
      </c>
      <c r="SLL69" s="31" t="s">
        <v>154</v>
      </c>
      <c r="SLM69" s="31">
        <v>89</v>
      </c>
      <c r="SLN69" s="31" t="s">
        <v>158</v>
      </c>
      <c r="SLO69" s="31" t="s">
        <v>153</v>
      </c>
      <c r="SLP69" s="31" t="s">
        <v>97</v>
      </c>
      <c r="SLQ69" s="31" t="s">
        <v>99</v>
      </c>
      <c r="SLR69" s="31" t="s">
        <v>157</v>
      </c>
      <c r="SLS69" s="50">
        <v>11968</v>
      </c>
      <c r="SLT69" s="31" t="s">
        <v>154</v>
      </c>
      <c r="SLU69" s="31">
        <v>89</v>
      </c>
      <c r="SLV69" s="31" t="s">
        <v>158</v>
      </c>
      <c r="SLW69" s="31" t="s">
        <v>153</v>
      </c>
      <c r="SLX69" s="31" t="s">
        <v>97</v>
      </c>
      <c r="SLY69" s="31" t="s">
        <v>99</v>
      </c>
      <c r="SLZ69" s="31" t="s">
        <v>157</v>
      </c>
      <c r="SMA69" s="50">
        <v>11968</v>
      </c>
      <c r="SMB69" s="31" t="s">
        <v>154</v>
      </c>
      <c r="SMC69" s="31">
        <v>89</v>
      </c>
      <c r="SMD69" s="31" t="s">
        <v>158</v>
      </c>
      <c r="SME69" s="31" t="s">
        <v>153</v>
      </c>
      <c r="SMF69" s="31" t="s">
        <v>97</v>
      </c>
      <c r="SMG69" s="31" t="s">
        <v>99</v>
      </c>
      <c r="SMH69" s="31" t="s">
        <v>157</v>
      </c>
      <c r="SMI69" s="50">
        <v>11968</v>
      </c>
      <c r="SMJ69" s="31" t="s">
        <v>154</v>
      </c>
      <c r="SMK69" s="31">
        <v>89</v>
      </c>
      <c r="SML69" s="31" t="s">
        <v>158</v>
      </c>
      <c r="SMM69" s="31" t="s">
        <v>153</v>
      </c>
      <c r="SMN69" s="31" t="s">
        <v>97</v>
      </c>
      <c r="SMO69" s="31" t="s">
        <v>99</v>
      </c>
      <c r="SMP69" s="31" t="s">
        <v>157</v>
      </c>
      <c r="SMQ69" s="50">
        <v>11968</v>
      </c>
      <c r="SMR69" s="31" t="s">
        <v>154</v>
      </c>
      <c r="SMS69" s="31">
        <v>89</v>
      </c>
      <c r="SMT69" s="31" t="s">
        <v>158</v>
      </c>
      <c r="SMU69" s="31" t="s">
        <v>153</v>
      </c>
      <c r="SMV69" s="31" t="s">
        <v>97</v>
      </c>
      <c r="SMW69" s="31" t="s">
        <v>99</v>
      </c>
      <c r="SMX69" s="31" t="s">
        <v>157</v>
      </c>
      <c r="SMY69" s="50">
        <v>11968</v>
      </c>
      <c r="SMZ69" s="31" t="s">
        <v>154</v>
      </c>
      <c r="SNA69" s="31">
        <v>89</v>
      </c>
      <c r="SNB69" s="31" t="s">
        <v>158</v>
      </c>
      <c r="SNC69" s="31" t="s">
        <v>153</v>
      </c>
      <c r="SND69" s="31" t="s">
        <v>97</v>
      </c>
      <c r="SNE69" s="31" t="s">
        <v>99</v>
      </c>
      <c r="SNF69" s="31" t="s">
        <v>157</v>
      </c>
      <c r="SNG69" s="50">
        <v>11968</v>
      </c>
      <c r="SNH69" s="31" t="s">
        <v>154</v>
      </c>
      <c r="SNI69" s="31">
        <v>89</v>
      </c>
      <c r="SNJ69" s="31" t="s">
        <v>158</v>
      </c>
      <c r="SNK69" s="31" t="s">
        <v>153</v>
      </c>
      <c r="SNL69" s="31" t="s">
        <v>97</v>
      </c>
      <c r="SNM69" s="31" t="s">
        <v>99</v>
      </c>
      <c r="SNN69" s="31" t="s">
        <v>157</v>
      </c>
      <c r="SNO69" s="50">
        <v>11968</v>
      </c>
      <c r="SNP69" s="31" t="s">
        <v>154</v>
      </c>
      <c r="SNQ69" s="31">
        <v>89</v>
      </c>
      <c r="SNR69" s="31" t="s">
        <v>158</v>
      </c>
      <c r="SNS69" s="31" t="s">
        <v>153</v>
      </c>
      <c r="SNT69" s="31" t="s">
        <v>97</v>
      </c>
      <c r="SNU69" s="31" t="s">
        <v>99</v>
      </c>
      <c r="SNV69" s="31" t="s">
        <v>157</v>
      </c>
      <c r="SNW69" s="50">
        <v>11968</v>
      </c>
      <c r="SNX69" s="31" t="s">
        <v>154</v>
      </c>
      <c r="SNY69" s="31">
        <v>89</v>
      </c>
      <c r="SNZ69" s="31" t="s">
        <v>158</v>
      </c>
      <c r="SOA69" s="31" t="s">
        <v>153</v>
      </c>
      <c r="SOB69" s="31" t="s">
        <v>97</v>
      </c>
      <c r="SOC69" s="31" t="s">
        <v>99</v>
      </c>
      <c r="SOD69" s="31" t="s">
        <v>157</v>
      </c>
      <c r="SOE69" s="50">
        <v>11968</v>
      </c>
      <c r="SOF69" s="31" t="s">
        <v>154</v>
      </c>
      <c r="SOG69" s="31">
        <v>89</v>
      </c>
      <c r="SOH69" s="31" t="s">
        <v>158</v>
      </c>
      <c r="SOI69" s="31" t="s">
        <v>153</v>
      </c>
      <c r="SOJ69" s="31" t="s">
        <v>97</v>
      </c>
      <c r="SOK69" s="31" t="s">
        <v>99</v>
      </c>
      <c r="SOL69" s="31" t="s">
        <v>157</v>
      </c>
      <c r="SOM69" s="50">
        <v>11968</v>
      </c>
      <c r="SON69" s="31" t="s">
        <v>154</v>
      </c>
      <c r="SOO69" s="31">
        <v>89</v>
      </c>
      <c r="SOP69" s="31" t="s">
        <v>158</v>
      </c>
      <c r="SOQ69" s="31" t="s">
        <v>153</v>
      </c>
      <c r="SOR69" s="31" t="s">
        <v>97</v>
      </c>
      <c r="SOS69" s="31" t="s">
        <v>99</v>
      </c>
      <c r="SOT69" s="31" t="s">
        <v>157</v>
      </c>
      <c r="SOU69" s="50">
        <v>11968</v>
      </c>
      <c r="SOV69" s="31" t="s">
        <v>154</v>
      </c>
      <c r="SOW69" s="31">
        <v>89</v>
      </c>
      <c r="SOX69" s="31" t="s">
        <v>158</v>
      </c>
      <c r="SOY69" s="31" t="s">
        <v>153</v>
      </c>
      <c r="SOZ69" s="31" t="s">
        <v>97</v>
      </c>
      <c r="SPA69" s="31" t="s">
        <v>99</v>
      </c>
      <c r="SPB69" s="31" t="s">
        <v>157</v>
      </c>
      <c r="SPC69" s="50">
        <v>11968</v>
      </c>
      <c r="SPD69" s="31" t="s">
        <v>154</v>
      </c>
      <c r="SPE69" s="31">
        <v>89</v>
      </c>
      <c r="SPF69" s="31" t="s">
        <v>158</v>
      </c>
      <c r="SPG69" s="31" t="s">
        <v>153</v>
      </c>
      <c r="SPH69" s="31" t="s">
        <v>97</v>
      </c>
      <c r="SPI69" s="31" t="s">
        <v>99</v>
      </c>
      <c r="SPJ69" s="31" t="s">
        <v>157</v>
      </c>
      <c r="SPK69" s="50">
        <v>11968</v>
      </c>
      <c r="SPL69" s="31" t="s">
        <v>154</v>
      </c>
      <c r="SPM69" s="31">
        <v>89</v>
      </c>
      <c r="SPN69" s="31" t="s">
        <v>158</v>
      </c>
      <c r="SPO69" s="31" t="s">
        <v>153</v>
      </c>
      <c r="SPP69" s="31" t="s">
        <v>97</v>
      </c>
      <c r="SPQ69" s="31" t="s">
        <v>99</v>
      </c>
      <c r="SPR69" s="31" t="s">
        <v>157</v>
      </c>
      <c r="SPS69" s="50">
        <v>11968</v>
      </c>
      <c r="SPT69" s="31" t="s">
        <v>154</v>
      </c>
      <c r="SPU69" s="31">
        <v>89</v>
      </c>
      <c r="SPV69" s="31" t="s">
        <v>158</v>
      </c>
      <c r="SPW69" s="31" t="s">
        <v>153</v>
      </c>
      <c r="SPX69" s="31" t="s">
        <v>97</v>
      </c>
      <c r="SPY69" s="31" t="s">
        <v>99</v>
      </c>
      <c r="SPZ69" s="31" t="s">
        <v>157</v>
      </c>
      <c r="SQA69" s="50">
        <v>11968</v>
      </c>
      <c r="SQB69" s="31" t="s">
        <v>154</v>
      </c>
      <c r="SQC69" s="31">
        <v>89</v>
      </c>
      <c r="SQD69" s="31" t="s">
        <v>158</v>
      </c>
      <c r="SQE69" s="31" t="s">
        <v>153</v>
      </c>
      <c r="SQF69" s="31" t="s">
        <v>97</v>
      </c>
      <c r="SQG69" s="31" t="s">
        <v>99</v>
      </c>
      <c r="SQH69" s="31" t="s">
        <v>157</v>
      </c>
      <c r="SQI69" s="50">
        <v>11968</v>
      </c>
      <c r="SQJ69" s="31" t="s">
        <v>154</v>
      </c>
      <c r="SQK69" s="31">
        <v>89</v>
      </c>
      <c r="SQL69" s="31" t="s">
        <v>158</v>
      </c>
      <c r="SQM69" s="31" t="s">
        <v>153</v>
      </c>
      <c r="SQN69" s="31" t="s">
        <v>97</v>
      </c>
      <c r="SQO69" s="31" t="s">
        <v>99</v>
      </c>
      <c r="SQP69" s="31" t="s">
        <v>157</v>
      </c>
      <c r="SQQ69" s="50">
        <v>11968</v>
      </c>
      <c r="SQR69" s="31" t="s">
        <v>154</v>
      </c>
      <c r="SQS69" s="31">
        <v>89</v>
      </c>
      <c r="SQT69" s="31" t="s">
        <v>158</v>
      </c>
      <c r="SQU69" s="31" t="s">
        <v>153</v>
      </c>
      <c r="SQV69" s="31" t="s">
        <v>97</v>
      </c>
      <c r="SQW69" s="31" t="s">
        <v>99</v>
      </c>
      <c r="SQX69" s="31" t="s">
        <v>157</v>
      </c>
      <c r="SQY69" s="50">
        <v>11968</v>
      </c>
      <c r="SQZ69" s="31" t="s">
        <v>154</v>
      </c>
      <c r="SRA69" s="31">
        <v>89</v>
      </c>
      <c r="SRB69" s="31" t="s">
        <v>158</v>
      </c>
      <c r="SRC69" s="31" t="s">
        <v>153</v>
      </c>
      <c r="SRD69" s="31" t="s">
        <v>97</v>
      </c>
      <c r="SRE69" s="31" t="s">
        <v>99</v>
      </c>
      <c r="SRF69" s="31" t="s">
        <v>157</v>
      </c>
      <c r="SRG69" s="50">
        <v>11968</v>
      </c>
      <c r="SRH69" s="31" t="s">
        <v>154</v>
      </c>
      <c r="SRI69" s="31">
        <v>89</v>
      </c>
      <c r="SRJ69" s="31" t="s">
        <v>158</v>
      </c>
      <c r="SRK69" s="31" t="s">
        <v>153</v>
      </c>
      <c r="SRL69" s="31" t="s">
        <v>97</v>
      </c>
      <c r="SRM69" s="31" t="s">
        <v>99</v>
      </c>
      <c r="SRN69" s="31" t="s">
        <v>157</v>
      </c>
      <c r="SRO69" s="50">
        <v>11968</v>
      </c>
      <c r="SRP69" s="31" t="s">
        <v>154</v>
      </c>
      <c r="SRQ69" s="31">
        <v>89</v>
      </c>
      <c r="SRR69" s="31" t="s">
        <v>158</v>
      </c>
      <c r="SRS69" s="31" t="s">
        <v>153</v>
      </c>
      <c r="SRT69" s="31" t="s">
        <v>97</v>
      </c>
      <c r="SRU69" s="31" t="s">
        <v>99</v>
      </c>
      <c r="SRV69" s="31" t="s">
        <v>157</v>
      </c>
      <c r="SRW69" s="50">
        <v>11968</v>
      </c>
      <c r="SRX69" s="31" t="s">
        <v>154</v>
      </c>
      <c r="SRY69" s="31">
        <v>89</v>
      </c>
      <c r="SRZ69" s="31" t="s">
        <v>158</v>
      </c>
      <c r="SSA69" s="31" t="s">
        <v>153</v>
      </c>
      <c r="SSB69" s="31" t="s">
        <v>97</v>
      </c>
      <c r="SSC69" s="31" t="s">
        <v>99</v>
      </c>
      <c r="SSD69" s="31" t="s">
        <v>157</v>
      </c>
      <c r="SSE69" s="50">
        <v>11968</v>
      </c>
      <c r="SSF69" s="31" t="s">
        <v>154</v>
      </c>
      <c r="SSG69" s="31">
        <v>89</v>
      </c>
      <c r="SSH69" s="31" t="s">
        <v>158</v>
      </c>
      <c r="SSI69" s="31" t="s">
        <v>153</v>
      </c>
      <c r="SSJ69" s="31" t="s">
        <v>97</v>
      </c>
      <c r="SSK69" s="31" t="s">
        <v>99</v>
      </c>
      <c r="SSL69" s="31" t="s">
        <v>157</v>
      </c>
      <c r="SSM69" s="50">
        <v>11968</v>
      </c>
      <c r="SSN69" s="31" t="s">
        <v>154</v>
      </c>
      <c r="SSO69" s="31">
        <v>89</v>
      </c>
      <c r="SSP69" s="31" t="s">
        <v>158</v>
      </c>
      <c r="SSQ69" s="31" t="s">
        <v>153</v>
      </c>
      <c r="SSR69" s="31" t="s">
        <v>97</v>
      </c>
      <c r="SSS69" s="31" t="s">
        <v>99</v>
      </c>
      <c r="SST69" s="31" t="s">
        <v>157</v>
      </c>
      <c r="SSU69" s="50">
        <v>11968</v>
      </c>
      <c r="SSV69" s="31" t="s">
        <v>154</v>
      </c>
      <c r="SSW69" s="31">
        <v>89</v>
      </c>
      <c r="SSX69" s="31" t="s">
        <v>158</v>
      </c>
      <c r="SSY69" s="31" t="s">
        <v>153</v>
      </c>
      <c r="SSZ69" s="31" t="s">
        <v>97</v>
      </c>
      <c r="STA69" s="31" t="s">
        <v>99</v>
      </c>
      <c r="STB69" s="31" t="s">
        <v>157</v>
      </c>
      <c r="STC69" s="50">
        <v>11968</v>
      </c>
      <c r="STD69" s="31" t="s">
        <v>154</v>
      </c>
      <c r="STE69" s="31">
        <v>89</v>
      </c>
      <c r="STF69" s="31" t="s">
        <v>158</v>
      </c>
      <c r="STG69" s="31" t="s">
        <v>153</v>
      </c>
      <c r="STH69" s="31" t="s">
        <v>97</v>
      </c>
      <c r="STI69" s="31" t="s">
        <v>99</v>
      </c>
      <c r="STJ69" s="31" t="s">
        <v>157</v>
      </c>
      <c r="STK69" s="50">
        <v>11968</v>
      </c>
      <c r="STL69" s="31" t="s">
        <v>154</v>
      </c>
      <c r="STM69" s="31">
        <v>89</v>
      </c>
      <c r="STN69" s="31" t="s">
        <v>158</v>
      </c>
      <c r="STO69" s="31" t="s">
        <v>153</v>
      </c>
      <c r="STP69" s="31" t="s">
        <v>97</v>
      </c>
      <c r="STQ69" s="31" t="s">
        <v>99</v>
      </c>
      <c r="STR69" s="31" t="s">
        <v>157</v>
      </c>
      <c r="STS69" s="50">
        <v>11968</v>
      </c>
      <c r="STT69" s="31" t="s">
        <v>154</v>
      </c>
      <c r="STU69" s="31">
        <v>89</v>
      </c>
      <c r="STV69" s="31" t="s">
        <v>158</v>
      </c>
      <c r="STW69" s="31" t="s">
        <v>153</v>
      </c>
      <c r="STX69" s="31" t="s">
        <v>97</v>
      </c>
      <c r="STY69" s="31" t="s">
        <v>99</v>
      </c>
      <c r="STZ69" s="31" t="s">
        <v>157</v>
      </c>
      <c r="SUA69" s="50">
        <v>11968</v>
      </c>
      <c r="SUB69" s="31" t="s">
        <v>154</v>
      </c>
      <c r="SUC69" s="31">
        <v>89</v>
      </c>
      <c r="SUD69" s="31" t="s">
        <v>158</v>
      </c>
      <c r="SUE69" s="31" t="s">
        <v>153</v>
      </c>
      <c r="SUF69" s="31" t="s">
        <v>97</v>
      </c>
      <c r="SUG69" s="31" t="s">
        <v>99</v>
      </c>
      <c r="SUH69" s="31" t="s">
        <v>157</v>
      </c>
      <c r="SUI69" s="50">
        <v>11968</v>
      </c>
      <c r="SUJ69" s="31" t="s">
        <v>154</v>
      </c>
      <c r="SUK69" s="31">
        <v>89</v>
      </c>
      <c r="SUL69" s="31" t="s">
        <v>158</v>
      </c>
      <c r="SUM69" s="31" t="s">
        <v>153</v>
      </c>
      <c r="SUN69" s="31" t="s">
        <v>97</v>
      </c>
      <c r="SUO69" s="31" t="s">
        <v>99</v>
      </c>
      <c r="SUP69" s="31" t="s">
        <v>157</v>
      </c>
      <c r="SUQ69" s="50">
        <v>11968</v>
      </c>
      <c r="SUR69" s="31" t="s">
        <v>154</v>
      </c>
      <c r="SUS69" s="31">
        <v>89</v>
      </c>
      <c r="SUT69" s="31" t="s">
        <v>158</v>
      </c>
      <c r="SUU69" s="31" t="s">
        <v>153</v>
      </c>
      <c r="SUV69" s="31" t="s">
        <v>97</v>
      </c>
      <c r="SUW69" s="31" t="s">
        <v>99</v>
      </c>
      <c r="SUX69" s="31" t="s">
        <v>157</v>
      </c>
      <c r="SUY69" s="50">
        <v>11968</v>
      </c>
      <c r="SUZ69" s="31" t="s">
        <v>154</v>
      </c>
      <c r="SVA69" s="31">
        <v>89</v>
      </c>
      <c r="SVB69" s="31" t="s">
        <v>158</v>
      </c>
      <c r="SVC69" s="31" t="s">
        <v>153</v>
      </c>
      <c r="SVD69" s="31" t="s">
        <v>97</v>
      </c>
      <c r="SVE69" s="31" t="s">
        <v>99</v>
      </c>
      <c r="SVF69" s="31" t="s">
        <v>157</v>
      </c>
      <c r="SVG69" s="50">
        <v>11968</v>
      </c>
      <c r="SVH69" s="31" t="s">
        <v>154</v>
      </c>
      <c r="SVI69" s="31">
        <v>89</v>
      </c>
      <c r="SVJ69" s="31" t="s">
        <v>158</v>
      </c>
      <c r="SVK69" s="31" t="s">
        <v>153</v>
      </c>
      <c r="SVL69" s="31" t="s">
        <v>97</v>
      </c>
      <c r="SVM69" s="31" t="s">
        <v>99</v>
      </c>
      <c r="SVN69" s="31" t="s">
        <v>157</v>
      </c>
      <c r="SVO69" s="50">
        <v>11968</v>
      </c>
      <c r="SVP69" s="31" t="s">
        <v>154</v>
      </c>
      <c r="SVQ69" s="31">
        <v>89</v>
      </c>
      <c r="SVR69" s="31" t="s">
        <v>158</v>
      </c>
      <c r="SVS69" s="31" t="s">
        <v>153</v>
      </c>
      <c r="SVT69" s="31" t="s">
        <v>97</v>
      </c>
      <c r="SVU69" s="31" t="s">
        <v>99</v>
      </c>
      <c r="SVV69" s="31" t="s">
        <v>157</v>
      </c>
      <c r="SVW69" s="50">
        <v>11968</v>
      </c>
      <c r="SVX69" s="31" t="s">
        <v>154</v>
      </c>
      <c r="SVY69" s="31">
        <v>89</v>
      </c>
      <c r="SVZ69" s="31" t="s">
        <v>158</v>
      </c>
      <c r="SWA69" s="31" t="s">
        <v>153</v>
      </c>
      <c r="SWB69" s="31" t="s">
        <v>97</v>
      </c>
      <c r="SWC69" s="31" t="s">
        <v>99</v>
      </c>
      <c r="SWD69" s="31" t="s">
        <v>157</v>
      </c>
      <c r="SWE69" s="50">
        <v>11968</v>
      </c>
      <c r="SWF69" s="31" t="s">
        <v>154</v>
      </c>
      <c r="SWG69" s="31">
        <v>89</v>
      </c>
      <c r="SWH69" s="31" t="s">
        <v>158</v>
      </c>
      <c r="SWI69" s="31" t="s">
        <v>153</v>
      </c>
      <c r="SWJ69" s="31" t="s">
        <v>97</v>
      </c>
      <c r="SWK69" s="31" t="s">
        <v>99</v>
      </c>
      <c r="SWL69" s="31" t="s">
        <v>157</v>
      </c>
      <c r="SWM69" s="50">
        <v>11968</v>
      </c>
      <c r="SWN69" s="31" t="s">
        <v>154</v>
      </c>
      <c r="SWO69" s="31">
        <v>89</v>
      </c>
      <c r="SWP69" s="31" t="s">
        <v>158</v>
      </c>
      <c r="SWQ69" s="31" t="s">
        <v>153</v>
      </c>
      <c r="SWR69" s="31" t="s">
        <v>97</v>
      </c>
      <c r="SWS69" s="31" t="s">
        <v>99</v>
      </c>
      <c r="SWT69" s="31" t="s">
        <v>157</v>
      </c>
      <c r="SWU69" s="50">
        <v>11968</v>
      </c>
      <c r="SWV69" s="31" t="s">
        <v>154</v>
      </c>
      <c r="SWW69" s="31">
        <v>89</v>
      </c>
      <c r="SWX69" s="31" t="s">
        <v>158</v>
      </c>
      <c r="SWY69" s="31" t="s">
        <v>153</v>
      </c>
      <c r="SWZ69" s="31" t="s">
        <v>97</v>
      </c>
      <c r="SXA69" s="31" t="s">
        <v>99</v>
      </c>
      <c r="SXB69" s="31" t="s">
        <v>157</v>
      </c>
      <c r="SXC69" s="50">
        <v>11968</v>
      </c>
      <c r="SXD69" s="31" t="s">
        <v>154</v>
      </c>
      <c r="SXE69" s="31">
        <v>89</v>
      </c>
      <c r="SXF69" s="31" t="s">
        <v>158</v>
      </c>
      <c r="SXG69" s="31" t="s">
        <v>153</v>
      </c>
      <c r="SXH69" s="31" t="s">
        <v>97</v>
      </c>
      <c r="SXI69" s="31" t="s">
        <v>99</v>
      </c>
      <c r="SXJ69" s="31" t="s">
        <v>157</v>
      </c>
      <c r="SXK69" s="50">
        <v>11968</v>
      </c>
      <c r="SXL69" s="31" t="s">
        <v>154</v>
      </c>
      <c r="SXM69" s="31">
        <v>89</v>
      </c>
      <c r="SXN69" s="31" t="s">
        <v>158</v>
      </c>
      <c r="SXO69" s="31" t="s">
        <v>153</v>
      </c>
      <c r="SXP69" s="31" t="s">
        <v>97</v>
      </c>
      <c r="SXQ69" s="31" t="s">
        <v>99</v>
      </c>
      <c r="SXR69" s="31" t="s">
        <v>157</v>
      </c>
      <c r="SXS69" s="50">
        <v>11968</v>
      </c>
      <c r="SXT69" s="31" t="s">
        <v>154</v>
      </c>
      <c r="SXU69" s="31">
        <v>89</v>
      </c>
      <c r="SXV69" s="31" t="s">
        <v>158</v>
      </c>
      <c r="SXW69" s="31" t="s">
        <v>153</v>
      </c>
      <c r="SXX69" s="31" t="s">
        <v>97</v>
      </c>
      <c r="SXY69" s="31" t="s">
        <v>99</v>
      </c>
      <c r="SXZ69" s="31" t="s">
        <v>157</v>
      </c>
      <c r="SYA69" s="50">
        <v>11968</v>
      </c>
      <c r="SYB69" s="31" t="s">
        <v>154</v>
      </c>
      <c r="SYC69" s="31">
        <v>89</v>
      </c>
      <c r="SYD69" s="31" t="s">
        <v>158</v>
      </c>
      <c r="SYE69" s="31" t="s">
        <v>153</v>
      </c>
      <c r="SYF69" s="31" t="s">
        <v>97</v>
      </c>
      <c r="SYG69" s="31" t="s">
        <v>99</v>
      </c>
      <c r="SYH69" s="31" t="s">
        <v>157</v>
      </c>
      <c r="SYI69" s="50">
        <v>11968</v>
      </c>
      <c r="SYJ69" s="31" t="s">
        <v>154</v>
      </c>
      <c r="SYK69" s="31">
        <v>89</v>
      </c>
      <c r="SYL69" s="31" t="s">
        <v>158</v>
      </c>
      <c r="SYM69" s="31" t="s">
        <v>153</v>
      </c>
      <c r="SYN69" s="31" t="s">
        <v>97</v>
      </c>
      <c r="SYO69" s="31" t="s">
        <v>99</v>
      </c>
      <c r="SYP69" s="31" t="s">
        <v>157</v>
      </c>
      <c r="SYQ69" s="50">
        <v>11968</v>
      </c>
      <c r="SYR69" s="31" t="s">
        <v>154</v>
      </c>
      <c r="SYS69" s="31">
        <v>89</v>
      </c>
      <c r="SYT69" s="31" t="s">
        <v>158</v>
      </c>
      <c r="SYU69" s="31" t="s">
        <v>153</v>
      </c>
      <c r="SYV69" s="31" t="s">
        <v>97</v>
      </c>
      <c r="SYW69" s="31" t="s">
        <v>99</v>
      </c>
      <c r="SYX69" s="31" t="s">
        <v>157</v>
      </c>
      <c r="SYY69" s="50">
        <v>11968</v>
      </c>
      <c r="SYZ69" s="31" t="s">
        <v>154</v>
      </c>
      <c r="SZA69" s="31">
        <v>89</v>
      </c>
      <c r="SZB69" s="31" t="s">
        <v>158</v>
      </c>
      <c r="SZC69" s="31" t="s">
        <v>153</v>
      </c>
      <c r="SZD69" s="31" t="s">
        <v>97</v>
      </c>
      <c r="SZE69" s="31" t="s">
        <v>99</v>
      </c>
      <c r="SZF69" s="31" t="s">
        <v>157</v>
      </c>
      <c r="SZG69" s="50">
        <v>11968</v>
      </c>
      <c r="SZH69" s="31" t="s">
        <v>154</v>
      </c>
      <c r="SZI69" s="31">
        <v>89</v>
      </c>
      <c r="SZJ69" s="31" t="s">
        <v>158</v>
      </c>
      <c r="SZK69" s="31" t="s">
        <v>153</v>
      </c>
      <c r="SZL69" s="31" t="s">
        <v>97</v>
      </c>
      <c r="SZM69" s="31" t="s">
        <v>99</v>
      </c>
      <c r="SZN69" s="31" t="s">
        <v>157</v>
      </c>
      <c r="SZO69" s="50">
        <v>11968</v>
      </c>
      <c r="SZP69" s="31" t="s">
        <v>154</v>
      </c>
      <c r="SZQ69" s="31">
        <v>89</v>
      </c>
      <c r="SZR69" s="31" t="s">
        <v>158</v>
      </c>
      <c r="SZS69" s="31" t="s">
        <v>153</v>
      </c>
      <c r="SZT69" s="31" t="s">
        <v>97</v>
      </c>
      <c r="SZU69" s="31" t="s">
        <v>99</v>
      </c>
      <c r="SZV69" s="31" t="s">
        <v>157</v>
      </c>
      <c r="SZW69" s="50">
        <v>11968</v>
      </c>
      <c r="SZX69" s="31" t="s">
        <v>154</v>
      </c>
      <c r="SZY69" s="31">
        <v>89</v>
      </c>
      <c r="SZZ69" s="31" t="s">
        <v>158</v>
      </c>
      <c r="TAA69" s="31" t="s">
        <v>153</v>
      </c>
      <c r="TAB69" s="31" t="s">
        <v>97</v>
      </c>
      <c r="TAC69" s="31" t="s">
        <v>99</v>
      </c>
      <c r="TAD69" s="31" t="s">
        <v>157</v>
      </c>
      <c r="TAE69" s="50">
        <v>11968</v>
      </c>
      <c r="TAF69" s="31" t="s">
        <v>154</v>
      </c>
      <c r="TAG69" s="31">
        <v>89</v>
      </c>
      <c r="TAH69" s="31" t="s">
        <v>158</v>
      </c>
      <c r="TAI69" s="31" t="s">
        <v>153</v>
      </c>
      <c r="TAJ69" s="31" t="s">
        <v>97</v>
      </c>
      <c r="TAK69" s="31" t="s">
        <v>99</v>
      </c>
      <c r="TAL69" s="31" t="s">
        <v>157</v>
      </c>
      <c r="TAM69" s="50">
        <v>11968</v>
      </c>
      <c r="TAN69" s="31" t="s">
        <v>154</v>
      </c>
      <c r="TAO69" s="31">
        <v>89</v>
      </c>
      <c r="TAP69" s="31" t="s">
        <v>158</v>
      </c>
      <c r="TAQ69" s="31" t="s">
        <v>153</v>
      </c>
      <c r="TAR69" s="31" t="s">
        <v>97</v>
      </c>
      <c r="TAS69" s="31" t="s">
        <v>99</v>
      </c>
      <c r="TAT69" s="31" t="s">
        <v>157</v>
      </c>
      <c r="TAU69" s="50">
        <v>11968</v>
      </c>
      <c r="TAV69" s="31" t="s">
        <v>154</v>
      </c>
      <c r="TAW69" s="31">
        <v>89</v>
      </c>
      <c r="TAX69" s="31" t="s">
        <v>158</v>
      </c>
      <c r="TAY69" s="31" t="s">
        <v>153</v>
      </c>
      <c r="TAZ69" s="31" t="s">
        <v>97</v>
      </c>
      <c r="TBA69" s="31" t="s">
        <v>99</v>
      </c>
      <c r="TBB69" s="31" t="s">
        <v>157</v>
      </c>
      <c r="TBC69" s="50">
        <v>11968</v>
      </c>
      <c r="TBD69" s="31" t="s">
        <v>154</v>
      </c>
      <c r="TBE69" s="31">
        <v>89</v>
      </c>
      <c r="TBF69" s="31" t="s">
        <v>158</v>
      </c>
      <c r="TBG69" s="31" t="s">
        <v>153</v>
      </c>
      <c r="TBH69" s="31" t="s">
        <v>97</v>
      </c>
      <c r="TBI69" s="31" t="s">
        <v>99</v>
      </c>
      <c r="TBJ69" s="31" t="s">
        <v>157</v>
      </c>
      <c r="TBK69" s="50">
        <v>11968</v>
      </c>
      <c r="TBL69" s="31" t="s">
        <v>154</v>
      </c>
      <c r="TBM69" s="31">
        <v>89</v>
      </c>
      <c r="TBN69" s="31" t="s">
        <v>158</v>
      </c>
      <c r="TBO69" s="31" t="s">
        <v>153</v>
      </c>
      <c r="TBP69" s="31" t="s">
        <v>97</v>
      </c>
      <c r="TBQ69" s="31" t="s">
        <v>99</v>
      </c>
      <c r="TBR69" s="31" t="s">
        <v>157</v>
      </c>
      <c r="TBS69" s="50">
        <v>11968</v>
      </c>
      <c r="TBT69" s="31" t="s">
        <v>154</v>
      </c>
      <c r="TBU69" s="31">
        <v>89</v>
      </c>
      <c r="TBV69" s="31" t="s">
        <v>158</v>
      </c>
      <c r="TBW69" s="31" t="s">
        <v>153</v>
      </c>
      <c r="TBX69" s="31" t="s">
        <v>97</v>
      </c>
      <c r="TBY69" s="31" t="s">
        <v>99</v>
      </c>
      <c r="TBZ69" s="31" t="s">
        <v>157</v>
      </c>
      <c r="TCA69" s="50">
        <v>11968</v>
      </c>
      <c r="TCB69" s="31" t="s">
        <v>154</v>
      </c>
      <c r="TCC69" s="31">
        <v>89</v>
      </c>
      <c r="TCD69" s="31" t="s">
        <v>158</v>
      </c>
      <c r="TCE69" s="31" t="s">
        <v>153</v>
      </c>
      <c r="TCF69" s="31" t="s">
        <v>97</v>
      </c>
      <c r="TCG69" s="31" t="s">
        <v>99</v>
      </c>
      <c r="TCH69" s="31" t="s">
        <v>157</v>
      </c>
      <c r="TCI69" s="50">
        <v>11968</v>
      </c>
      <c r="TCJ69" s="31" t="s">
        <v>154</v>
      </c>
      <c r="TCK69" s="31">
        <v>89</v>
      </c>
      <c r="TCL69" s="31" t="s">
        <v>158</v>
      </c>
      <c r="TCM69" s="31" t="s">
        <v>153</v>
      </c>
      <c r="TCN69" s="31" t="s">
        <v>97</v>
      </c>
      <c r="TCO69" s="31" t="s">
        <v>99</v>
      </c>
      <c r="TCP69" s="31" t="s">
        <v>157</v>
      </c>
      <c r="TCQ69" s="50">
        <v>11968</v>
      </c>
      <c r="TCR69" s="31" t="s">
        <v>154</v>
      </c>
      <c r="TCS69" s="31">
        <v>89</v>
      </c>
      <c r="TCT69" s="31" t="s">
        <v>158</v>
      </c>
      <c r="TCU69" s="31" t="s">
        <v>153</v>
      </c>
      <c r="TCV69" s="31" t="s">
        <v>97</v>
      </c>
      <c r="TCW69" s="31" t="s">
        <v>99</v>
      </c>
      <c r="TCX69" s="31" t="s">
        <v>157</v>
      </c>
      <c r="TCY69" s="50">
        <v>11968</v>
      </c>
      <c r="TCZ69" s="31" t="s">
        <v>154</v>
      </c>
      <c r="TDA69" s="31">
        <v>89</v>
      </c>
      <c r="TDB69" s="31" t="s">
        <v>158</v>
      </c>
      <c r="TDC69" s="31" t="s">
        <v>153</v>
      </c>
      <c r="TDD69" s="31" t="s">
        <v>97</v>
      </c>
      <c r="TDE69" s="31" t="s">
        <v>99</v>
      </c>
      <c r="TDF69" s="31" t="s">
        <v>157</v>
      </c>
      <c r="TDG69" s="50">
        <v>11968</v>
      </c>
      <c r="TDH69" s="31" t="s">
        <v>154</v>
      </c>
      <c r="TDI69" s="31">
        <v>89</v>
      </c>
      <c r="TDJ69" s="31" t="s">
        <v>158</v>
      </c>
      <c r="TDK69" s="31" t="s">
        <v>153</v>
      </c>
      <c r="TDL69" s="31" t="s">
        <v>97</v>
      </c>
      <c r="TDM69" s="31" t="s">
        <v>99</v>
      </c>
      <c r="TDN69" s="31" t="s">
        <v>157</v>
      </c>
      <c r="TDO69" s="50">
        <v>11968</v>
      </c>
      <c r="TDP69" s="31" t="s">
        <v>154</v>
      </c>
      <c r="TDQ69" s="31">
        <v>89</v>
      </c>
      <c r="TDR69" s="31" t="s">
        <v>158</v>
      </c>
      <c r="TDS69" s="31" t="s">
        <v>153</v>
      </c>
      <c r="TDT69" s="31" t="s">
        <v>97</v>
      </c>
      <c r="TDU69" s="31" t="s">
        <v>99</v>
      </c>
      <c r="TDV69" s="31" t="s">
        <v>157</v>
      </c>
      <c r="TDW69" s="50">
        <v>11968</v>
      </c>
      <c r="TDX69" s="31" t="s">
        <v>154</v>
      </c>
      <c r="TDY69" s="31">
        <v>89</v>
      </c>
      <c r="TDZ69" s="31" t="s">
        <v>158</v>
      </c>
      <c r="TEA69" s="31" t="s">
        <v>153</v>
      </c>
      <c r="TEB69" s="31" t="s">
        <v>97</v>
      </c>
      <c r="TEC69" s="31" t="s">
        <v>99</v>
      </c>
      <c r="TED69" s="31" t="s">
        <v>157</v>
      </c>
      <c r="TEE69" s="50">
        <v>11968</v>
      </c>
      <c r="TEF69" s="31" t="s">
        <v>154</v>
      </c>
      <c r="TEG69" s="31">
        <v>89</v>
      </c>
      <c r="TEH69" s="31" t="s">
        <v>158</v>
      </c>
      <c r="TEI69" s="31" t="s">
        <v>153</v>
      </c>
      <c r="TEJ69" s="31" t="s">
        <v>97</v>
      </c>
      <c r="TEK69" s="31" t="s">
        <v>99</v>
      </c>
      <c r="TEL69" s="31" t="s">
        <v>157</v>
      </c>
      <c r="TEM69" s="50">
        <v>11968</v>
      </c>
      <c r="TEN69" s="31" t="s">
        <v>154</v>
      </c>
      <c r="TEO69" s="31">
        <v>89</v>
      </c>
      <c r="TEP69" s="31" t="s">
        <v>158</v>
      </c>
      <c r="TEQ69" s="31" t="s">
        <v>153</v>
      </c>
      <c r="TER69" s="31" t="s">
        <v>97</v>
      </c>
      <c r="TES69" s="31" t="s">
        <v>99</v>
      </c>
      <c r="TET69" s="31" t="s">
        <v>157</v>
      </c>
      <c r="TEU69" s="50">
        <v>11968</v>
      </c>
      <c r="TEV69" s="31" t="s">
        <v>154</v>
      </c>
      <c r="TEW69" s="31">
        <v>89</v>
      </c>
      <c r="TEX69" s="31" t="s">
        <v>158</v>
      </c>
      <c r="TEY69" s="31" t="s">
        <v>153</v>
      </c>
      <c r="TEZ69" s="31" t="s">
        <v>97</v>
      </c>
      <c r="TFA69" s="31" t="s">
        <v>99</v>
      </c>
      <c r="TFB69" s="31" t="s">
        <v>157</v>
      </c>
      <c r="TFC69" s="50">
        <v>11968</v>
      </c>
      <c r="TFD69" s="31" t="s">
        <v>154</v>
      </c>
      <c r="TFE69" s="31">
        <v>89</v>
      </c>
      <c r="TFF69" s="31" t="s">
        <v>158</v>
      </c>
      <c r="TFG69" s="31" t="s">
        <v>153</v>
      </c>
      <c r="TFH69" s="31" t="s">
        <v>97</v>
      </c>
      <c r="TFI69" s="31" t="s">
        <v>99</v>
      </c>
      <c r="TFJ69" s="31" t="s">
        <v>157</v>
      </c>
      <c r="TFK69" s="50">
        <v>11968</v>
      </c>
      <c r="TFL69" s="31" t="s">
        <v>154</v>
      </c>
      <c r="TFM69" s="31">
        <v>89</v>
      </c>
      <c r="TFN69" s="31" t="s">
        <v>158</v>
      </c>
      <c r="TFO69" s="31" t="s">
        <v>153</v>
      </c>
      <c r="TFP69" s="31" t="s">
        <v>97</v>
      </c>
      <c r="TFQ69" s="31" t="s">
        <v>99</v>
      </c>
      <c r="TFR69" s="31" t="s">
        <v>157</v>
      </c>
      <c r="TFS69" s="50">
        <v>11968</v>
      </c>
      <c r="TFT69" s="31" t="s">
        <v>154</v>
      </c>
      <c r="TFU69" s="31">
        <v>89</v>
      </c>
      <c r="TFV69" s="31" t="s">
        <v>158</v>
      </c>
      <c r="TFW69" s="31" t="s">
        <v>153</v>
      </c>
      <c r="TFX69" s="31" t="s">
        <v>97</v>
      </c>
      <c r="TFY69" s="31" t="s">
        <v>99</v>
      </c>
      <c r="TFZ69" s="31" t="s">
        <v>157</v>
      </c>
      <c r="TGA69" s="50">
        <v>11968</v>
      </c>
      <c r="TGB69" s="31" t="s">
        <v>154</v>
      </c>
      <c r="TGC69" s="31">
        <v>89</v>
      </c>
      <c r="TGD69" s="31" t="s">
        <v>158</v>
      </c>
      <c r="TGE69" s="31" t="s">
        <v>153</v>
      </c>
      <c r="TGF69" s="31" t="s">
        <v>97</v>
      </c>
      <c r="TGG69" s="31" t="s">
        <v>99</v>
      </c>
      <c r="TGH69" s="31" t="s">
        <v>157</v>
      </c>
      <c r="TGI69" s="50">
        <v>11968</v>
      </c>
      <c r="TGJ69" s="31" t="s">
        <v>154</v>
      </c>
      <c r="TGK69" s="31">
        <v>89</v>
      </c>
      <c r="TGL69" s="31" t="s">
        <v>158</v>
      </c>
      <c r="TGM69" s="31" t="s">
        <v>153</v>
      </c>
      <c r="TGN69" s="31" t="s">
        <v>97</v>
      </c>
      <c r="TGO69" s="31" t="s">
        <v>99</v>
      </c>
      <c r="TGP69" s="31" t="s">
        <v>157</v>
      </c>
      <c r="TGQ69" s="50">
        <v>11968</v>
      </c>
      <c r="TGR69" s="31" t="s">
        <v>154</v>
      </c>
      <c r="TGS69" s="31">
        <v>89</v>
      </c>
      <c r="TGT69" s="31" t="s">
        <v>158</v>
      </c>
      <c r="TGU69" s="31" t="s">
        <v>153</v>
      </c>
      <c r="TGV69" s="31" t="s">
        <v>97</v>
      </c>
      <c r="TGW69" s="31" t="s">
        <v>99</v>
      </c>
      <c r="TGX69" s="31" t="s">
        <v>157</v>
      </c>
      <c r="TGY69" s="50">
        <v>11968</v>
      </c>
      <c r="TGZ69" s="31" t="s">
        <v>154</v>
      </c>
      <c r="THA69" s="31">
        <v>89</v>
      </c>
      <c r="THB69" s="31" t="s">
        <v>158</v>
      </c>
      <c r="THC69" s="31" t="s">
        <v>153</v>
      </c>
      <c r="THD69" s="31" t="s">
        <v>97</v>
      </c>
      <c r="THE69" s="31" t="s">
        <v>99</v>
      </c>
      <c r="THF69" s="31" t="s">
        <v>157</v>
      </c>
      <c r="THG69" s="50">
        <v>11968</v>
      </c>
      <c r="THH69" s="31" t="s">
        <v>154</v>
      </c>
      <c r="THI69" s="31">
        <v>89</v>
      </c>
      <c r="THJ69" s="31" t="s">
        <v>158</v>
      </c>
      <c r="THK69" s="31" t="s">
        <v>153</v>
      </c>
      <c r="THL69" s="31" t="s">
        <v>97</v>
      </c>
      <c r="THM69" s="31" t="s">
        <v>99</v>
      </c>
      <c r="THN69" s="31" t="s">
        <v>157</v>
      </c>
      <c r="THO69" s="50">
        <v>11968</v>
      </c>
      <c r="THP69" s="31" t="s">
        <v>154</v>
      </c>
      <c r="THQ69" s="31">
        <v>89</v>
      </c>
      <c r="THR69" s="31" t="s">
        <v>158</v>
      </c>
      <c r="THS69" s="31" t="s">
        <v>153</v>
      </c>
      <c r="THT69" s="31" t="s">
        <v>97</v>
      </c>
      <c r="THU69" s="31" t="s">
        <v>99</v>
      </c>
      <c r="THV69" s="31" t="s">
        <v>157</v>
      </c>
      <c r="THW69" s="50">
        <v>11968</v>
      </c>
      <c r="THX69" s="31" t="s">
        <v>154</v>
      </c>
      <c r="THY69" s="31">
        <v>89</v>
      </c>
      <c r="THZ69" s="31" t="s">
        <v>158</v>
      </c>
      <c r="TIA69" s="31" t="s">
        <v>153</v>
      </c>
      <c r="TIB69" s="31" t="s">
        <v>97</v>
      </c>
      <c r="TIC69" s="31" t="s">
        <v>99</v>
      </c>
      <c r="TID69" s="31" t="s">
        <v>157</v>
      </c>
      <c r="TIE69" s="50">
        <v>11968</v>
      </c>
      <c r="TIF69" s="31" t="s">
        <v>154</v>
      </c>
      <c r="TIG69" s="31">
        <v>89</v>
      </c>
      <c r="TIH69" s="31" t="s">
        <v>158</v>
      </c>
      <c r="TII69" s="31" t="s">
        <v>153</v>
      </c>
      <c r="TIJ69" s="31" t="s">
        <v>97</v>
      </c>
      <c r="TIK69" s="31" t="s">
        <v>99</v>
      </c>
      <c r="TIL69" s="31" t="s">
        <v>157</v>
      </c>
      <c r="TIM69" s="50">
        <v>11968</v>
      </c>
      <c r="TIN69" s="31" t="s">
        <v>154</v>
      </c>
      <c r="TIO69" s="31">
        <v>89</v>
      </c>
      <c r="TIP69" s="31" t="s">
        <v>158</v>
      </c>
      <c r="TIQ69" s="31" t="s">
        <v>153</v>
      </c>
      <c r="TIR69" s="31" t="s">
        <v>97</v>
      </c>
      <c r="TIS69" s="31" t="s">
        <v>99</v>
      </c>
      <c r="TIT69" s="31" t="s">
        <v>157</v>
      </c>
      <c r="TIU69" s="50">
        <v>11968</v>
      </c>
      <c r="TIV69" s="31" t="s">
        <v>154</v>
      </c>
      <c r="TIW69" s="31">
        <v>89</v>
      </c>
      <c r="TIX69" s="31" t="s">
        <v>158</v>
      </c>
      <c r="TIY69" s="31" t="s">
        <v>153</v>
      </c>
      <c r="TIZ69" s="31" t="s">
        <v>97</v>
      </c>
      <c r="TJA69" s="31" t="s">
        <v>99</v>
      </c>
      <c r="TJB69" s="31" t="s">
        <v>157</v>
      </c>
      <c r="TJC69" s="50">
        <v>11968</v>
      </c>
      <c r="TJD69" s="31" t="s">
        <v>154</v>
      </c>
      <c r="TJE69" s="31">
        <v>89</v>
      </c>
      <c r="TJF69" s="31" t="s">
        <v>158</v>
      </c>
      <c r="TJG69" s="31" t="s">
        <v>153</v>
      </c>
      <c r="TJH69" s="31" t="s">
        <v>97</v>
      </c>
      <c r="TJI69" s="31" t="s">
        <v>99</v>
      </c>
      <c r="TJJ69" s="31" t="s">
        <v>157</v>
      </c>
      <c r="TJK69" s="50">
        <v>11968</v>
      </c>
      <c r="TJL69" s="31" t="s">
        <v>154</v>
      </c>
      <c r="TJM69" s="31">
        <v>89</v>
      </c>
      <c r="TJN69" s="31" t="s">
        <v>158</v>
      </c>
      <c r="TJO69" s="31" t="s">
        <v>153</v>
      </c>
      <c r="TJP69" s="31" t="s">
        <v>97</v>
      </c>
      <c r="TJQ69" s="31" t="s">
        <v>99</v>
      </c>
      <c r="TJR69" s="31" t="s">
        <v>157</v>
      </c>
      <c r="TJS69" s="50">
        <v>11968</v>
      </c>
      <c r="TJT69" s="31" t="s">
        <v>154</v>
      </c>
      <c r="TJU69" s="31">
        <v>89</v>
      </c>
      <c r="TJV69" s="31" t="s">
        <v>158</v>
      </c>
      <c r="TJW69" s="31" t="s">
        <v>153</v>
      </c>
      <c r="TJX69" s="31" t="s">
        <v>97</v>
      </c>
      <c r="TJY69" s="31" t="s">
        <v>99</v>
      </c>
      <c r="TJZ69" s="31" t="s">
        <v>157</v>
      </c>
      <c r="TKA69" s="50">
        <v>11968</v>
      </c>
      <c r="TKB69" s="31" t="s">
        <v>154</v>
      </c>
      <c r="TKC69" s="31">
        <v>89</v>
      </c>
      <c r="TKD69" s="31" t="s">
        <v>158</v>
      </c>
      <c r="TKE69" s="31" t="s">
        <v>153</v>
      </c>
      <c r="TKF69" s="31" t="s">
        <v>97</v>
      </c>
      <c r="TKG69" s="31" t="s">
        <v>99</v>
      </c>
      <c r="TKH69" s="31" t="s">
        <v>157</v>
      </c>
      <c r="TKI69" s="50">
        <v>11968</v>
      </c>
      <c r="TKJ69" s="31" t="s">
        <v>154</v>
      </c>
      <c r="TKK69" s="31">
        <v>89</v>
      </c>
      <c r="TKL69" s="31" t="s">
        <v>158</v>
      </c>
      <c r="TKM69" s="31" t="s">
        <v>153</v>
      </c>
      <c r="TKN69" s="31" t="s">
        <v>97</v>
      </c>
      <c r="TKO69" s="31" t="s">
        <v>99</v>
      </c>
      <c r="TKP69" s="31" t="s">
        <v>157</v>
      </c>
      <c r="TKQ69" s="50">
        <v>11968</v>
      </c>
      <c r="TKR69" s="31" t="s">
        <v>154</v>
      </c>
      <c r="TKS69" s="31">
        <v>89</v>
      </c>
      <c r="TKT69" s="31" t="s">
        <v>158</v>
      </c>
      <c r="TKU69" s="31" t="s">
        <v>153</v>
      </c>
      <c r="TKV69" s="31" t="s">
        <v>97</v>
      </c>
      <c r="TKW69" s="31" t="s">
        <v>99</v>
      </c>
      <c r="TKX69" s="31" t="s">
        <v>157</v>
      </c>
      <c r="TKY69" s="50">
        <v>11968</v>
      </c>
      <c r="TKZ69" s="31" t="s">
        <v>154</v>
      </c>
      <c r="TLA69" s="31">
        <v>89</v>
      </c>
      <c r="TLB69" s="31" t="s">
        <v>158</v>
      </c>
      <c r="TLC69" s="31" t="s">
        <v>153</v>
      </c>
      <c r="TLD69" s="31" t="s">
        <v>97</v>
      </c>
      <c r="TLE69" s="31" t="s">
        <v>99</v>
      </c>
      <c r="TLF69" s="31" t="s">
        <v>157</v>
      </c>
      <c r="TLG69" s="50">
        <v>11968</v>
      </c>
      <c r="TLH69" s="31" t="s">
        <v>154</v>
      </c>
      <c r="TLI69" s="31">
        <v>89</v>
      </c>
      <c r="TLJ69" s="31" t="s">
        <v>158</v>
      </c>
      <c r="TLK69" s="31" t="s">
        <v>153</v>
      </c>
      <c r="TLL69" s="31" t="s">
        <v>97</v>
      </c>
      <c r="TLM69" s="31" t="s">
        <v>99</v>
      </c>
      <c r="TLN69" s="31" t="s">
        <v>157</v>
      </c>
      <c r="TLO69" s="50">
        <v>11968</v>
      </c>
      <c r="TLP69" s="31" t="s">
        <v>154</v>
      </c>
      <c r="TLQ69" s="31">
        <v>89</v>
      </c>
      <c r="TLR69" s="31" t="s">
        <v>158</v>
      </c>
      <c r="TLS69" s="31" t="s">
        <v>153</v>
      </c>
      <c r="TLT69" s="31" t="s">
        <v>97</v>
      </c>
      <c r="TLU69" s="31" t="s">
        <v>99</v>
      </c>
      <c r="TLV69" s="31" t="s">
        <v>157</v>
      </c>
      <c r="TLW69" s="50">
        <v>11968</v>
      </c>
      <c r="TLX69" s="31" t="s">
        <v>154</v>
      </c>
      <c r="TLY69" s="31">
        <v>89</v>
      </c>
      <c r="TLZ69" s="31" t="s">
        <v>158</v>
      </c>
      <c r="TMA69" s="31" t="s">
        <v>153</v>
      </c>
      <c r="TMB69" s="31" t="s">
        <v>97</v>
      </c>
      <c r="TMC69" s="31" t="s">
        <v>99</v>
      </c>
      <c r="TMD69" s="31" t="s">
        <v>157</v>
      </c>
      <c r="TME69" s="50">
        <v>11968</v>
      </c>
      <c r="TMF69" s="31" t="s">
        <v>154</v>
      </c>
      <c r="TMG69" s="31">
        <v>89</v>
      </c>
      <c r="TMH69" s="31" t="s">
        <v>158</v>
      </c>
      <c r="TMI69" s="31" t="s">
        <v>153</v>
      </c>
      <c r="TMJ69" s="31" t="s">
        <v>97</v>
      </c>
      <c r="TMK69" s="31" t="s">
        <v>99</v>
      </c>
      <c r="TML69" s="31" t="s">
        <v>157</v>
      </c>
      <c r="TMM69" s="50">
        <v>11968</v>
      </c>
      <c r="TMN69" s="31" t="s">
        <v>154</v>
      </c>
      <c r="TMO69" s="31">
        <v>89</v>
      </c>
      <c r="TMP69" s="31" t="s">
        <v>158</v>
      </c>
      <c r="TMQ69" s="31" t="s">
        <v>153</v>
      </c>
      <c r="TMR69" s="31" t="s">
        <v>97</v>
      </c>
      <c r="TMS69" s="31" t="s">
        <v>99</v>
      </c>
      <c r="TMT69" s="31" t="s">
        <v>157</v>
      </c>
      <c r="TMU69" s="50">
        <v>11968</v>
      </c>
      <c r="TMV69" s="31" t="s">
        <v>154</v>
      </c>
      <c r="TMW69" s="31">
        <v>89</v>
      </c>
      <c r="TMX69" s="31" t="s">
        <v>158</v>
      </c>
      <c r="TMY69" s="31" t="s">
        <v>153</v>
      </c>
      <c r="TMZ69" s="31" t="s">
        <v>97</v>
      </c>
      <c r="TNA69" s="31" t="s">
        <v>99</v>
      </c>
      <c r="TNB69" s="31" t="s">
        <v>157</v>
      </c>
      <c r="TNC69" s="50">
        <v>11968</v>
      </c>
      <c r="TND69" s="31" t="s">
        <v>154</v>
      </c>
      <c r="TNE69" s="31">
        <v>89</v>
      </c>
      <c r="TNF69" s="31" t="s">
        <v>158</v>
      </c>
      <c r="TNG69" s="31" t="s">
        <v>153</v>
      </c>
      <c r="TNH69" s="31" t="s">
        <v>97</v>
      </c>
      <c r="TNI69" s="31" t="s">
        <v>99</v>
      </c>
      <c r="TNJ69" s="31" t="s">
        <v>157</v>
      </c>
      <c r="TNK69" s="50">
        <v>11968</v>
      </c>
      <c r="TNL69" s="31" t="s">
        <v>154</v>
      </c>
      <c r="TNM69" s="31">
        <v>89</v>
      </c>
      <c r="TNN69" s="31" t="s">
        <v>158</v>
      </c>
      <c r="TNO69" s="31" t="s">
        <v>153</v>
      </c>
      <c r="TNP69" s="31" t="s">
        <v>97</v>
      </c>
      <c r="TNQ69" s="31" t="s">
        <v>99</v>
      </c>
      <c r="TNR69" s="31" t="s">
        <v>157</v>
      </c>
      <c r="TNS69" s="50">
        <v>11968</v>
      </c>
      <c r="TNT69" s="31" t="s">
        <v>154</v>
      </c>
      <c r="TNU69" s="31">
        <v>89</v>
      </c>
      <c r="TNV69" s="31" t="s">
        <v>158</v>
      </c>
      <c r="TNW69" s="31" t="s">
        <v>153</v>
      </c>
      <c r="TNX69" s="31" t="s">
        <v>97</v>
      </c>
      <c r="TNY69" s="31" t="s">
        <v>99</v>
      </c>
      <c r="TNZ69" s="31" t="s">
        <v>157</v>
      </c>
      <c r="TOA69" s="50">
        <v>11968</v>
      </c>
      <c r="TOB69" s="31" t="s">
        <v>154</v>
      </c>
      <c r="TOC69" s="31">
        <v>89</v>
      </c>
      <c r="TOD69" s="31" t="s">
        <v>158</v>
      </c>
      <c r="TOE69" s="31" t="s">
        <v>153</v>
      </c>
      <c r="TOF69" s="31" t="s">
        <v>97</v>
      </c>
      <c r="TOG69" s="31" t="s">
        <v>99</v>
      </c>
      <c r="TOH69" s="31" t="s">
        <v>157</v>
      </c>
      <c r="TOI69" s="50">
        <v>11968</v>
      </c>
      <c r="TOJ69" s="31" t="s">
        <v>154</v>
      </c>
      <c r="TOK69" s="31">
        <v>89</v>
      </c>
      <c r="TOL69" s="31" t="s">
        <v>158</v>
      </c>
      <c r="TOM69" s="31" t="s">
        <v>153</v>
      </c>
      <c r="TON69" s="31" t="s">
        <v>97</v>
      </c>
      <c r="TOO69" s="31" t="s">
        <v>99</v>
      </c>
      <c r="TOP69" s="31" t="s">
        <v>157</v>
      </c>
      <c r="TOQ69" s="50">
        <v>11968</v>
      </c>
      <c r="TOR69" s="31" t="s">
        <v>154</v>
      </c>
      <c r="TOS69" s="31">
        <v>89</v>
      </c>
      <c r="TOT69" s="31" t="s">
        <v>158</v>
      </c>
      <c r="TOU69" s="31" t="s">
        <v>153</v>
      </c>
      <c r="TOV69" s="31" t="s">
        <v>97</v>
      </c>
      <c r="TOW69" s="31" t="s">
        <v>99</v>
      </c>
      <c r="TOX69" s="31" t="s">
        <v>157</v>
      </c>
      <c r="TOY69" s="50">
        <v>11968</v>
      </c>
      <c r="TOZ69" s="31" t="s">
        <v>154</v>
      </c>
      <c r="TPA69" s="31">
        <v>89</v>
      </c>
      <c r="TPB69" s="31" t="s">
        <v>158</v>
      </c>
      <c r="TPC69" s="31" t="s">
        <v>153</v>
      </c>
      <c r="TPD69" s="31" t="s">
        <v>97</v>
      </c>
      <c r="TPE69" s="31" t="s">
        <v>99</v>
      </c>
      <c r="TPF69" s="31" t="s">
        <v>157</v>
      </c>
      <c r="TPG69" s="50">
        <v>11968</v>
      </c>
      <c r="TPH69" s="31" t="s">
        <v>154</v>
      </c>
      <c r="TPI69" s="31">
        <v>89</v>
      </c>
      <c r="TPJ69" s="31" t="s">
        <v>158</v>
      </c>
      <c r="TPK69" s="31" t="s">
        <v>153</v>
      </c>
      <c r="TPL69" s="31" t="s">
        <v>97</v>
      </c>
      <c r="TPM69" s="31" t="s">
        <v>99</v>
      </c>
      <c r="TPN69" s="31" t="s">
        <v>157</v>
      </c>
      <c r="TPO69" s="50">
        <v>11968</v>
      </c>
      <c r="TPP69" s="31" t="s">
        <v>154</v>
      </c>
      <c r="TPQ69" s="31">
        <v>89</v>
      </c>
      <c r="TPR69" s="31" t="s">
        <v>158</v>
      </c>
      <c r="TPS69" s="31" t="s">
        <v>153</v>
      </c>
      <c r="TPT69" s="31" t="s">
        <v>97</v>
      </c>
      <c r="TPU69" s="31" t="s">
        <v>99</v>
      </c>
      <c r="TPV69" s="31" t="s">
        <v>157</v>
      </c>
      <c r="TPW69" s="50">
        <v>11968</v>
      </c>
      <c r="TPX69" s="31" t="s">
        <v>154</v>
      </c>
      <c r="TPY69" s="31">
        <v>89</v>
      </c>
      <c r="TPZ69" s="31" t="s">
        <v>158</v>
      </c>
      <c r="TQA69" s="31" t="s">
        <v>153</v>
      </c>
      <c r="TQB69" s="31" t="s">
        <v>97</v>
      </c>
      <c r="TQC69" s="31" t="s">
        <v>99</v>
      </c>
      <c r="TQD69" s="31" t="s">
        <v>157</v>
      </c>
      <c r="TQE69" s="50">
        <v>11968</v>
      </c>
      <c r="TQF69" s="31" t="s">
        <v>154</v>
      </c>
      <c r="TQG69" s="31">
        <v>89</v>
      </c>
      <c r="TQH69" s="31" t="s">
        <v>158</v>
      </c>
      <c r="TQI69" s="31" t="s">
        <v>153</v>
      </c>
      <c r="TQJ69" s="31" t="s">
        <v>97</v>
      </c>
      <c r="TQK69" s="31" t="s">
        <v>99</v>
      </c>
      <c r="TQL69" s="31" t="s">
        <v>157</v>
      </c>
      <c r="TQM69" s="50">
        <v>11968</v>
      </c>
      <c r="TQN69" s="31" t="s">
        <v>154</v>
      </c>
      <c r="TQO69" s="31">
        <v>89</v>
      </c>
      <c r="TQP69" s="31" t="s">
        <v>158</v>
      </c>
      <c r="TQQ69" s="31" t="s">
        <v>153</v>
      </c>
      <c r="TQR69" s="31" t="s">
        <v>97</v>
      </c>
      <c r="TQS69" s="31" t="s">
        <v>99</v>
      </c>
      <c r="TQT69" s="31" t="s">
        <v>157</v>
      </c>
      <c r="TQU69" s="50">
        <v>11968</v>
      </c>
      <c r="TQV69" s="31" t="s">
        <v>154</v>
      </c>
      <c r="TQW69" s="31">
        <v>89</v>
      </c>
      <c r="TQX69" s="31" t="s">
        <v>158</v>
      </c>
      <c r="TQY69" s="31" t="s">
        <v>153</v>
      </c>
      <c r="TQZ69" s="31" t="s">
        <v>97</v>
      </c>
      <c r="TRA69" s="31" t="s">
        <v>99</v>
      </c>
      <c r="TRB69" s="31" t="s">
        <v>157</v>
      </c>
      <c r="TRC69" s="50">
        <v>11968</v>
      </c>
      <c r="TRD69" s="31" t="s">
        <v>154</v>
      </c>
      <c r="TRE69" s="31">
        <v>89</v>
      </c>
      <c r="TRF69" s="31" t="s">
        <v>158</v>
      </c>
      <c r="TRG69" s="31" t="s">
        <v>153</v>
      </c>
      <c r="TRH69" s="31" t="s">
        <v>97</v>
      </c>
      <c r="TRI69" s="31" t="s">
        <v>99</v>
      </c>
      <c r="TRJ69" s="31" t="s">
        <v>157</v>
      </c>
      <c r="TRK69" s="50">
        <v>11968</v>
      </c>
      <c r="TRL69" s="31" t="s">
        <v>154</v>
      </c>
      <c r="TRM69" s="31">
        <v>89</v>
      </c>
      <c r="TRN69" s="31" t="s">
        <v>158</v>
      </c>
      <c r="TRO69" s="31" t="s">
        <v>153</v>
      </c>
      <c r="TRP69" s="31" t="s">
        <v>97</v>
      </c>
      <c r="TRQ69" s="31" t="s">
        <v>99</v>
      </c>
      <c r="TRR69" s="31" t="s">
        <v>157</v>
      </c>
      <c r="TRS69" s="50">
        <v>11968</v>
      </c>
      <c r="TRT69" s="31" t="s">
        <v>154</v>
      </c>
      <c r="TRU69" s="31">
        <v>89</v>
      </c>
      <c r="TRV69" s="31" t="s">
        <v>158</v>
      </c>
      <c r="TRW69" s="31" t="s">
        <v>153</v>
      </c>
      <c r="TRX69" s="31" t="s">
        <v>97</v>
      </c>
      <c r="TRY69" s="31" t="s">
        <v>99</v>
      </c>
      <c r="TRZ69" s="31" t="s">
        <v>157</v>
      </c>
      <c r="TSA69" s="50">
        <v>11968</v>
      </c>
      <c r="TSB69" s="31" t="s">
        <v>154</v>
      </c>
      <c r="TSC69" s="31">
        <v>89</v>
      </c>
      <c r="TSD69" s="31" t="s">
        <v>158</v>
      </c>
      <c r="TSE69" s="31" t="s">
        <v>153</v>
      </c>
      <c r="TSF69" s="31" t="s">
        <v>97</v>
      </c>
      <c r="TSG69" s="31" t="s">
        <v>99</v>
      </c>
      <c r="TSH69" s="31" t="s">
        <v>157</v>
      </c>
      <c r="TSI69" s="50">
        <v>11968</v>
      </c>
      <c r="TSJ69" s="31" t="s">
        <v>154</v>
      </c>
      <c r="TSK69" s="31">
        <v>89</v>
      </c>
      <c r="TSL69" s="31" t="s">
        <v>158</v>
      </c>
      <c r="TSM69" s="31" t="s">
        <v>153</v>
      </c>
      <c r="TSN69" s="31" t="s">
        <v>97</v>
      </c>
      <c r="TSO69" s="31" t="s">
        <v>99</v>
      </c>
      <c r="TSP69" s="31" t="s">
        <v>157</v>
      </c>
      <c r="TSQ69" s="50">
        <v>11968</v>
      </c>
      <c r="TSR69" s="31" t="s">
        <v>154</v>
      </c>
      <c r="TSS69" s="31">
        <v>89</v>
      </c>
      <c r="TST69" s="31" t="s">
        <v>158</v>
      </c>
      <c r="TSU69" s="31" t="s">
        <v>153</v>
      </c>
      <c r="TSV69" s="31" t="s">
        <v>97</v>
      </c>
      <c r="TSW69" s="31" t="s">
        <v>99</v>
      </c>
      <c r="TSX69" s="31" t="s">
        <v>157</v>
      </c>
      <c r="TSY69" s="50">
        <v>11968</v>
      </c>
      <c r="TSZ69" s="31" t="s">
        <v>154</v>
      </c>
      <c r="TTA69" s="31">
        <v>89</v>
      </c>
      <c r="TTB69" s="31" t="s">
        <v>158</v>
      </c>
      <c r="TTC69" s="31" t="s">
        <v>153</v>
      </c>
      <c r="TTD69" s="31" t="s">
        <v>97</v>
      </c>
      <c r="TTE69" s="31" t="s">
        <v>99</v>
      </c>
      <c r="TTF69" s="31" t="s">
        <v>157</v>
      </c>
      <c r="TTG69" s="50">
        <v>11968</v>
      </c>
      <c r="TTH69" s="31" t="s">
        <v>154</v>
      </c>
      <c r="TTI69" s="31">
        <v>89</v>
      </c>
      <c r="TTJ69" s="31" t="s">
        <v>158</v>
      </c>
      <c r="TTK69" s="31" t="s">
        <v>153</v>
      </c>
      <c r="TTL69" s="31" t="s">
        <v>97</v>
      </c>
      <c r="TTM69" s="31" t="s">
        <v>99</v>
      </c>
      <c r="TTN69" s="31" t="s">
        <v>157</v>
      </c>
      <c r="TTO69" s="50">
        <v>11968</v>
      </c>
      <c r="TTP69" s="31" t="s">
        <v>154</v>
      </c>
      <c r="TTQ69" s="31">
        <v>89</v>
      </c>
      <c r="TTR69" s="31" t="s">
        <v>158</v>
      </c>
      <c r="TTS69" s="31" t="s">
        <v>153</v>
      </c>
      <c r="TTT69" s="31" t="s">
        <v>97</v>
      </c>
      <c r="TTU69" s="31" t="s">
        <v>99</v>
      </c>
      <c r="TTV69" s="31" t="s">
        <v>157</v>
      </c>
      <c r="TTW69" s="50">
        <v>11968</v>
      </c>
      <c r="TTX69" s="31" t="s">
        <v>154</v>
      </c>
      <c r="TTY69" s="31">
        <v>89</v>
      </c>
      <c r="TTZ69" s="31" t="s">
        <v>158</v>
      </c>
      <c r="TUA69" s="31" t="s">
        <v>153</v>
      </c>
      <c r="TUB69" s="31" t="s">
        <v>97</v>
      </c>
      <c r="TUC69" s="31" t="s">
        <v>99</v>
      </c>
      <c r="TUD69" s="31" t="s">
        <v>157</v>
      </c>
      <c r="TUE69" s="50">
        <v>11968</v>
      </c>
      <c r="TUF69" s="31" t="s">
        <v>154</v>
      </c>
      <c r="TUG69" s="31">
        <v>89</v>
      </c>
      <c r="TUH69" s="31" t="s">
        <v>158</v>
      </c>
      <c r="TUI69" s="31" t="s">
        <v>153</v>
      </c>
      <c r="TUJ69" s="31" t="s">
        <v>97</v>
      </c>
      <c r="TUK69" s="31" t="s">
        <v>99</v>
      </c>
      <c r="TUL69" s="31" t="s">
        <v>157</v>
      </c>
      <c r="TUM69" s="50">
        <v>11968</v>
      </c>
      <c r="TUN69" s="31" t="s">
        <v>154</v>
      </c>
      <c r="TUO69" s="31">
        <v>89</v>
      </c>
      <c r="TUP69" s="31" t="s">
        <v>158</v>
      </c>
      <c r="TUQ69" s="31" t="s">
        <v>153</v>
      </c>
      <c r="TUR69" s="31" t="s">
        <v>97</v>
      </c>
      <c r="TUS69" s="31" t="s">
        <v>99</v>
      </c>
      <c r="TUT69" s="31" t="s">
        <v>157</v>
      </c>
      <c r="TUU69" s="50">
        <v>11968</v>
      </c>
      <c r="TUV69" s="31" t="s">
        <v>154</v>
      </c>
      <c r="TUW69" s="31">
        <v>89</v>
      </c>
      <c r="TUX69" s="31" t="s">
        <v>158</v>
      </c>
      <c r="TUY69" s="31" t="s">
        <v>153</v>
      </c>
      <c r="TUZ69" s="31" t="s">
        <v>97</v>
      </c>
      <c r="TVA69" s="31" t="s">
        <v>99</v>
      </c>
      <c r="TVB69" s="31" t="s">
        <v>157</v>
      </c>
      <c r="TVC69" s="50">
        <v>11968</v>
      </c>
      <c r="TVD69" s="31" t="s">
        <v>154</v>
      </c>
      <c r="TVE69" s="31">
        <v>89</v>
      </c>
      <c r="TVF69" s="31" t="s">
        <v>158</v>
      </c>
      <c r="TVG69" s="31" t="s">
        <v>153</v>
      </c>
      <c r="TVH69" s="31" t="s">
        <v>97</v>
      </c>
      <c r="TVI69" s="31" t="s">
        <v>99</v>
      </c>
      <c r="TVJ69" s="31" t="s">
        <v>157</v>
      </c>
      <c r="TVK69" s="50">
        <v>11968</v>
      </c>
      <c r="TVL69" s="31" t="s">
        <v>154</v>
      </c>
      <c r="TVM69" s="31">
        <v>89</v>
      </c>
      <c r="TVN69" s="31" t="s">
        <v>158</v>
      </c>
      <c r="TVO69" s="31" t="s">
        <v>153</v>
      </c>
      <c r="TVP69" s="31" t="s">
        <v>97</v>
      </c>
      <c r="TVQ69" s="31" t="s">
        <v>99</v>
      </c>
      <c r="TVR69" s="31" t="s">
        <v>157</v>
      </c>
      <c r="TVS69" s="50">
        <v>11968</v>
      </c>
      <c r="TVT69" s="31" t="s">
        <v>154</v>
      </c>
      <c r="TVU69" s="31">
        <v>89</v>
      </c>
      <c r="TVV69" s="31" t="s">
        <v>158</v>
      </c>
      <c r="TVW69" s="31" t="s">
        <v>153</v>
      </c>
      <c r="TVX69" s="31" t="s">
        <v>97</v>
      </c>
      <c r="TVY69" s="31" t="s">
        <v>99</v>
      </c>
      <c r="TVZ69" s="31" t="s">
        <v>157</v>
      </c>
      <c r="TWA69" s="50">
        <v>11968</v>
      </c>
      <c r="TWB69" s="31" t="s">
        <v>154</v>
      </c>
      <c r="TWC69" s="31">
        <v>89</v>
      </c>
      <c r="TWD69" s="31" t="s">
        <v>158</v>
      </c>
      <c r="TWE69" s="31" t="s">
        <v>153</v>
      </c>
      <c r="TWF69" s="31" t="s">
        <v>97</v>
      </c>
      <c r="TWG69" s="31" t="s">
        <v>99</v>
      </c>
      <c r="TWH69" s="31" t="s">
        <v>157</v>
      </c>
      <c r="TWI69" s="50">
        <v>11968</v>
      </c>
      <c r="TWJ69" s="31" t="s">
        <v>154</v>
      </c>
      <c r="TWK69" s="31">
        <v>89</v>
      </c>
      <c r="TWL69" s="31" t="s">
        <v>158</v>
      </c>
      <c r="TWM69" s="31" t="s">
        <v>153</v>
      </c>
      <c r="TWN69" s="31" t="s">
        <v>97</v>
      </c>
      <c r="TWO69" s="31" t="s">
        <v>99</v>
      </c>
      <c r="TWP69" s="31" t="s">
        <v>157</v>
      </c>
      <c r="TWQ69" s="50">
        <v>11968</v>
      </c>
      <c r="TWR69" s="31" t="s">
        <v>154</v>
      </c>
      <c r="TWS69" s="31">
        <v>89</v>
      </c>
      <c r="TWT69" s="31" t="s">
        <v>158</v>
      </c>
      <c r="TWU69" s="31" t="s">
        <v>153</v>
      </c>
      <c r="TWV69" s="31" t="s">
        <v>97</v>
      </c>
      <c r="TWW69" s="31" t="s">
        <v>99</v>
      </c>
      <c r="TWX69" s="31" t="s">
        <v>157</v>
      </c>
      <c r="TWY69" s="50">
        <v>11968</v>
      </c>
      <c r="TWZ69" s="31" t="s">
        <v>154</v>
      </c>
      <c r="TXA69" s="31">
        <v>89</v>
      </c>
      <c r="TXB69" s="31" t="s">
        <v>158</v>
      </c>
      <c r="TXC69" s="31" t="s">
        <v>153</v>
      </c>
      <c r="TXD69" s="31" t="s">
        <v>97</v>
      </c>
      <c r="TXE69" s="31" t="s">
        <v>99</v>
      </c>
      <c r="TXF69" s="31" t="s">
        <v>157</v>
      </c>
      <c r="TXG69" s="50">
        <v>11968</v>
      </c>
      <c r="TXH69" s="31" t="s">
        <v>154</v>
      </c>
      <c r="TXI69" s="31">
        <v>89</v>
      </c>
      <c r="TXJ69" s="31" t="s">
        <v>158</v>
      </c>
      <c r="TXK69" s="31" t="s">
        <v>153</v>
      </c>
      <c r="TXL69" s="31" t="s">
        <v>97</v>
      </c>
      <c r="TXM69" s="31" t="s">
        <v>99</v>
      </c>
      <c r="TXN69" s="31" t="s">
        <v>157</v>
      </c>
      <c r="TXO69" s="50">
        <v>11968</v>
      </c>
      <c r="TXP69" s="31" t="s">
        <v>154</v>
      </c>
      <c r="TXQ69" s="31">
        <v>89</v>
      </c>
      <c r="TXR69" s="31" t="s">
        <v>158</v>
      </c>
      <c r="TXS69" s="31" t="s">
        <v>153</v>
      </c>
      <c r="TXT69" s="31" t="s">
        <v>97</v>
      </c>
      <c r="TXU69" s="31" t="s">
        <v>99</v>
      </c>
      <c r="TXV69" s="31" t="s">
        <v>157</v>
      </c>
      <c r="TXW69" s="50">
        <v>11968</v>
      </c>
      <c r="TXX69" s="31" t="s">
        <v>154</v>
      </c>
      <c r="TXY69" s="31">
        <v>89</v>
      </c>
      <c r="TXZ69" s="31" t="s">
        <v>158</v>
      </c>
      <c r="TYA69" s="31" t="s">
        <v>153</v>
      </c>
      <c r="TYB69" s="31" t="s">
        <v>97</v>
      </c>
      <c r="TYC69" s="31" t="s">
        <v>99</v>
      </c>
      <c r="TYD69" s="31" t="s">
        <v>157</v>
      </c>
      <c r="TYE69" s="50">
        <v>11968</v>
      </c>
      <c r="TYF69" s="31" t="s">
        <v>154</v>
      </c>
      <c r="TYG69" s="31">
        <v>89</v>
      </c>
      <c r="TYH69" s="31" t="s">
        <v>158</v>
      </c>
      <c r="TYI69" s="31" t="s">
        <v>153</v>
      </c>
      <c r="TYJ69" s="31" t="s">
        <v>97</v>
      </c>
      <c r="TYK69" s="31" t="s">
        <v>99</v>
      </c>
      <c r="TYL69" s="31" t="s">
        <v>157</v>
      </c>
      <c r="TYM69" s="50">
        <v>11968</v>
      </c>
      <c r="TYN69" s="31" t="s">
        <v>154</v>
      </c>
      <c r="TYO69" s="31">
        <v>89</v>
      </c>
      <c r="TYP69" s="31" t="s">
        <v>158</v>
      </c>
      <c r="TYQ69" s="31" t="s">
        <v>153</v>
      </c>
      <c r="TYR69" s="31" t="s">
        <v>97</v>
      </c>
      <c r="TYS69" s="31" t="s">
        <v>99</v>
      </c>
      <c r="TYT69" s="31" t="s">
        <v>157</v>
      </c>
      <c r="TYU69" s="50">
        <v>11968</v>
      </c>
      <c r="TYV69" s="31" t="s">
        <v>154</v>
      </c>
      <c r="TYW69" s="31">
        <v>89</v>
      </c>
      <c r="TYX69" s="31" t="s">
        <v>158</v>
      </c>
      <c r="TYY69" s="31" t="s">
        <v>153</v>
      </c>
      <c r="TYZ69" s="31" t="s">
        <v>97</v>
      </c>
      <c r="TZA69" s="31" t="s">
        <v>99</v>
      </c>
      <c r="TZB69" s="31" t="s">
        <v>157</v>
      </c>
      <c r="TZC69" s="50">
        <v>11968</v>
      </c>
      <c r="TZD69" s="31" t="s">
        <v>154</v>
      </c>
      <c r="TZE69" s="31">
        <v>89</v>
      </c>
      <c r="TZF69" s="31" t="s">
        <v>158</v>
      </c>
      <c r="TZG69" s="31" t="s">
        <v>153</v>
      </c>
      <c r="TZH69" s="31" t="s">
        <v>97</v>
      </c>
      <c r="TZI69" s="31" t="s">
        <v>99</v>
      </c>
      <c r="TZJ69" s="31" t="s">
        <v>157</v>
      </c>
      <c r="TZK69" s="50">
        <v>11968</v>
      </c>
      <c r="TZL69" s="31" t="s">
        <v>154</v>
      </c>
      <c r="TZM69" s="31">
        <v>89</v>
      </c>
      <c r="TZN69" s="31" t="s">
        <v>158</v>
      </c>
      <c r="TZO69" s="31" t="s">
        <v>153</v>
      </c>
      <c r="TZP69" s="31" t="s">
        <v>97</v>
      </c>
      <c r="TZQ69" s="31" t="s">
        <v>99</v>
      </c>
      <c r="TZR69" s="31" t="s">
        <v>157</v>
      </c>
      <c r="TZS69" s="50">
        <v>11968</v>
      </c>
      <c r="TZT69" s="31" t="s">
        <v>154</v>
      </c>
      <c r="TZU69" s="31">
        <v>89</v>
      </c>
      <c r="TZV69" s="31" t="s">
        <v>158</v>
      </c>
      <c r="TZW69" s="31" t="s">
        <v>153</v>
      </c>
      <c r="TZX69" s="31" t="s">
        <v>97</v>
      </c>
      <c r="TZY69" s="31" t="s">
        <v>99</v>
      </c>
      <c r="TZZ69" s="31" t="s">
        <v>157</v>
      </c>
      <c r="UAA69" s="50">
        <v>11968</v>
      </c>
      <c r="UAB69" s="31" t="s">
        <v>154</v>
      </c>
      <c r="UAC69" s="31">
        <v>89</v>
      </c>
      <c r="UAD69" s="31" t="s">
        <v>158</v>
      </c>
      <c r="UAE69" s="31" t="s">
        <v>153</v>
      </c>
      <c r="UAF69" s="31" t="s">
        <v>97</v>
      </c>
      <c r="UAG69" s="31" t="s">
        <v>99</v>
      </c>
      <c r="UAH69" s="31" t="s">
        <v>157</v>
      </c>
      <c r="UAI69" s="50">
        <v>11968</v>
      </c>
      <c r="UAJ69" s="31" t="s">
        <v>154</v>
      </c>
      <c r="UAK69" s="31">
        <v>89</v>
      </c>
      <c r="UAL69" s="31" t="s">
        <v>158</v>
      </c>
      <c r="UAM69" s="31" t="s">
        <v>153</v>
      </c>
      <c r="UAN69" s="31" t="s">
        <v>97</v>
      </c>
      <c r="UAO69" s="31" t="s">
        <v>99</v>
      </c>
      <c r="UAP69" s="31" t="s">
        <v>157</v>
      </c>
      <c r="UAQ69" s="50">
        <v>11968</v>
      </c>
      <c r="UAR69" s="31" t="s">
        <v>154</v>
      </c>
      <c r="UAS69" s="31">
        <v>89</v>
      </c>
      <c r="UAT69" s="31" t="s">
        <v>158</v>
      </c>
      <c r="UAU69" s="31" t="s">
        <v>153</v>
      </c>
      <c r="UAV69" s="31" t="s">
        <v>97</v>
      </c>
      <c r="UAW69" s="31" t="s">
        <v>99</v>
      </c>
      <c r="UAX69" s="31" t="s">
        <v>157</v>
      </c>
      <c r="UAY69" s="50">
        <v>11968</v>
      </c>
      <c r="UAZ69" s="31" t="s">
        <v>154</v>
      </c>
      <c r="UBA69" s="31">
        <v>89</v>
      </c>
      <c r="UBB69" s="31" t="s">
        <v>158</v>
      </c>
      <c r="UBC69" s="31" t="s">
        <v>153</v>
      </c>
      <c r="UBD69" s="31" t="s">
        <v>97</v>
      </c>
      <c r="UBE69" s="31" t="s">
        <v>99</v>
      </c>
      <c r="UBF69" s="31" t="s">
        <v>157</v>
      </c>
      <c r="UBG69" s="50">
        <v>11968</v>
      </c>
      <c r="UBH69" s="31" t="s">
        <v>154</v>
      </c>
      <c r="UBI69" s="31">
        <v>89</v>
      </c>
      <c r="UBJ69" s="31" t="s">
        <v>158</v>
      </c>
      <c r="UBK69" s="31" t="s">
        <v>153</v>
      </c>
      <c r="UBL69" s="31" t="s">
        <v>97</v>
      </c>
      <c r="UBM69" s="31" t="s">
        <v>99</v>
      </c>
      <c r="UBN69" s="31" t="s">
        <v>157</v>
      </c>
      <c r="UBO69" s="50">
        <v>11968</v>
      </c>
      <c r="UBP69" s="31" t="s">
        <v>154</v>
      </c>
      <c r="UBQ69" s="31">
        <v>89</v>
      </c>
      <c r="UBR69" s="31" t="s">
        <v>158</v>
      </c>
      <c r="UBS69" s="31" t="s">
        <v>153</v>
      </c>
      <c r="UBT69" s="31" t="s">
        <v>97</v>
      </c>
      <c r="UBU69" s="31" t="s">
        <v>99</v>
      </c>
      <c r="UBV69" s="31" t="s">
        <v>157</v>
      </c>
      <c r="UBW69" s="50">
        <v>11968</v>
      </c>
      <c r="UBX69" s="31" t="s">
        <v>154</v>
      </c>
      <c r="UBY69" s="31">
        <v>89</v>
      </c>
      <c r="UBZ69" s="31" t="s">
        <v>158</v>
      </c>
      <c r="UCA69" s="31" t="s">
        <v>153</v>
      </c>
      <c r="UCB69" s="31" t="s">
        <v>97</v>
      </c>
      <c r="UCC69" s="31" t="s">
        <v>99</v>
      </c>
      <c r="UCD69" s="31" t="s">
        <v>157</v>
      </c>
      <c r="UCE69" s="50">
        <v>11968</v>
      </c>
      <c r="UCF69" s="31" t="s">
        <v>154</v>
      </c>
      <c r="UCG69" s="31">
        <v>89</v>
      </c>
      <c r="UCH69" s="31" t="s">
        <v>158</v>
      </c>
      <c r="UCI69" s="31" t="s">
        <v>153</v>
      </c>
      <c r="UCJ69" s="31" t="s">
        <v>97</v>
      </c>
      <c r="UCK69" s="31" t="s">
        <v>99</v>
      </c>
      <c r="UCL69" s="31" t="s">
        <v>157</v>
      </c>
      <c r="UCM69" s="50">
        <v>11968</v>
      </c>
      <c r="UCN69" s="31" t="s">
        <v>154</v>
      </c>
      <c r="UCO69" s="31">
        <v>89</v>
      </c>
      <c r="UCP69" s="31" t="s">
        <v>158</v>
      </c>
      <c r="UCQ69" s="31" t="s">
        <v>153</v>
      </c>
      <c r="UCR69" s="31" t="s">
        <v>97</v>
      </c>
      <c r="UCS69" s="31" t="s">
        <v>99</v>
      </c>
      <c r="UCT69" s="31" t="s">
        <v>157</v>
      </c>
      <c r="UCU69" s="50">
        <v>11968</v>
      </c>
      <c r="UCV69" s="31" t="s">
        <v>154</v>
      </c>
      <c r="UCW69" s="31">
        <v>89</v>
      </c>
      <c r="UCX69" s="31" t="s">
        <v>158</v>
      </c>
      <c r="UCY69" s="31" t="s">
        <v>153</v>
      </c>
      <c r="UCZ69" s="31" t="s">
        <v>97</v>
      </c>
      <c r="UDA69" s="31" t="s">
        <v>99</v>
      </c>
      <c r="UDB69" s="31" t="s">
        <v>157</v>
      </c>
      <c r="UDC69" s="50">
        <v>11968</v>
      </c>
      <c r="UDD69" s="31" t="s">
        <v>154</v>
      </c>
      <c r="UDE69" s="31">
        <v>89</v>
      </c>
      <c r="UDF69" s="31" t="s">
        <v>158</v>
      </c>
      <c r="UDG69" s="31" t="s">
        <v>153</v>
      </c>
      <c r="UDH69" s="31" t="s">
        <v>97</v>
      </c>
      <c r="UDI69" s="31" t="s">
        <v>99</v>
      </c>
      <c r="UDJ69" s="31" t="s">
        <v>157</v>
      </c>
      <c r="UDK69" s="50">
        <v>11968</v>
      </c>
      <c r="UDL69" s="31" t="s">
        <v>154</v>
      </c>
      <c r="UDM69" s="31">
        <v>89</v>
      </c>
      <c r="UDN69" s="31" t="s">
        <v>158</v>
      </c>
      <c r="UDO69" s="31" t="s">
        <v>153</v>
      </c>
      <c r="UDP69" s="31" t="s">
        <v>97</v>
      </c>
      <c r="UDQ69" s="31" t="s">
        <v>99</v>
      </c>
      <c r="UDR69" s="31" t="s">
        <v>157</v>
      </c>
      <c r="UDS69" s="50">
        <v>11968</v>
      </c>
      <c r="UDT69" s="31" t="s">
        <v>154</v>
      </c>
      <c r="UDU69" s="31">
        <v>89</v>
      </c>
      <c r="UDV69" s="31" t="s">
        <v>158</v>
      </c>
      <c r="UDW69" s="31" t="s">
        <v>153</v>
      </c>
      <c r="UDX69" s="31" t="s">
        <v>97</v>
      </c>
      <c r="UDY69" s="31" t="s">
        <v>99</v>
      </c>
      <c r="UDZ69" s="31" t="s">
        <v>157</v>
      </c>
      <c r="UEA69" s="50">
        <v>11968</v>
      </c>
      <c r="UEB69" s="31" t="s">
        <v>154</v>
      </c>
      <c r="UEC69" s="31">
        <v>89</v>
      </c>
      <c r="UED69" s="31" t="s">
        <v>158</v>
      </c>
      <c r="UEE69" s="31" t="s">
        <v>153</v>
      </c>
      <c r="UEF69" s="31" t="s">
        <v>97</v>
      </c>
      <c r="UEG69" s="31" t="s">
        <v>99</v>
      </c>
      <c r="UEH69" s="31" t="s">
        <v>157</v>
      </c>
      <c r="UEI69" s="50">
        <v>11968</v>
      </c>
      <c r="UEJ69" s="31" t="s">
        <v>154</v>
      </c>
      <c r="UEK69" s="31">
        <v>89</v>
      </c>
      <c r="UEL69" s="31" t="s">
        <v>158</v>
      </c>
      <c r="UEM69" s="31" t="s">
        <v>153</v>
      </c>
      <c r="UEN69" s="31" t="s">
        <v>97</v>
      </c>
      <c r="UEO69" s="31" t="s">
        <v>99</v>
      </c>
      <c r="UEP69" s="31" t="s">
        <v>157</v>
      </c>
      <c r="UEQ69" s="50">
        <v>11968</v>
      </c>
      <c r="UER69" s="31" t="s">
        <v>154</v>
      </c>
      <c r="UES69" s="31">
        <v>89</v>
      </c>
      <c r="UET69" s="31" t="s">
        <v>158</v>
      </c>
      <c r="UEU69" s="31" t="s">
        <v>153</v>
      </c>
      <c r="UEV69" s="31" t="s">
        <v>97</v>
      </c>
      <c r="UEW69" s="31" t="s">
        <v>99</v>
      </c>
      <c r="UEX69" s="31" t="s">
        <v>157</v>
      </c>
      <c r="UEY69" s="50">
        <v>11968</v>
      </c>
      <c r="UEZ69" s="31" t="s">
        <v>154</v>
      </c>
      <c r="UFA69" s="31">
        <v>89</v>
      </c>
      <c r="UFB69" s="31" t="s">
        <v>158</v>
      </c>
      <c r="UFC69" s="31" t="s">
        <v>153</v>
      </c>
      <c r="UFD69" s="31" t="s">
        <v>97</v>
      </c>
      <c r="UFE69" s="31" t="s">
        <v>99</v>
      </c>
      <c r="UFF69" s="31" t="s">
        <v>157</v>
      </c>
      <c r="UFG69" s="50">
        <v>11968</v>
      </c>
      <c r="UFH69" s="31" t="s">
        <v>154</v>
      </c>
      <c r="UFI69" s="31">
        <v>89</v>
      </c>
      <c r="UFJ69" s="31" t="s">
        <v>158</v>
      </c>
      <c r="UFK69" s="31" t="s">
        <v>153</v>
      </c>
      <c r="UFL69" s="31" t="s">
        <v>97</v>
      </c>
      <c r="UFM69" s="31" t="s">
        <v>99</v>
      </c>
      <c r="UFN69" s="31" t="s">
        <v>157</v>
      </c>
      <c r="UFO69" s="50">
        <v>11968</v>
      </c>
      <c r="UFP69" s="31" t="s">
        <v>154</v>
      </c>
      <c r="UFQ69" s="31">
        <v>89</v>
      </c>
      <c r="UFR69" s="31" t="s">
        <v>158</v>
      </c>
      <c r="UFS69" s="31" t="s">
        <v>153</v>
      </c>
      <c r="UFT69" s="31" t="s">
        <v>97</v>
      </c>
      <c r="UFU69" s="31" t="s">
        <v>99</v>
      </c>
      <c r="UFV69" s="31" t="s">
        <v>157</v>
      </c>
      <c r="UFW69" s="50">
        <v>11968</v>
      </c>
      <c r="UFX69" s="31" t="s">
        <v>154</v>
      </c>
      <c r="UFY69" s="31">
        <v>89</v>
      </c>
      <c r="UFZ69" s="31" t="s">
        <v>158</v>
      </c>
      <c r="UGA69" s="31" t="s">
        <v>153</v>
      </c>
      <c r="UGB69" s="31" t="s">
        <v>97</v>
      </c>
      <c r="UGC69" s="31" t="s">
        <v>99</v>
      </c>
      <c r="UGD69" s="31" t="s">
        <v>157</v>
      </c>
      <c r="UGE69" s="50">
        <v>11968</v>
      </c>
      <c r="UGF69" s="31" t="s">
        <v>154</v>
      </c>
      <c r="UGG69" s="31">
        <v>89</v>
      </c>
      <c r="UGH69" s="31" t="s">
        <v>158</v>
      </c>
      <c r="UGI69" s="31" t="s">
        <v>153</v>
      </c>
      <c r="UGJ69" s="31" t="s">
        <v>97</v>
      </c>
      <c r="UGK69" s="31" t="s">
        <v>99</v>
      </c>
      <c r="UGL69" s="31" t="s">
        <v>157</v>
      </c>
      <c r="UGM69" s="50">
        <v>11968</v>
      </c>
      <c r="UGN69" s="31" t="s">
        <v>154</v>
      </c>
      <c r="UGO69" s="31">
        <v>89</v>
      </c>
      <c r="UGP69" s="31" t="s">
        <v>158</v>
      </c>
      <c r="UGQ69" s="31" t="s">
        <v>153</v>
      </c>
      <c r="UGR69" s="31" t="s">
        <v>97</v>
      </c>
      <c r="UGS69" s="31" t="s">
        <v>99</v>
      </c>
      <c r="UGT69" s="31" t="s">
        <v>157</v>
      </c>
      <c r="UGU69" s="50">
        <v>11968</v>
      </c>
      <c r="UGV69" s="31" t="s">
        <v>154</v>
      </c>
      <c r="UGW69" s="31">
        <v>89</v>
      </c>
      <c r="UGX69" s="31" t="s">
        <v>158</v>
      </c>
      <c r="UGY69" s="31" t="s">
        <v>153</v>
      </c>
      <c r="UGZ69" s="31" t="s">
        <v>97</v>
      </c>
      <c r="UHA69" s="31" t="s">
        <v>99</v>
      </c>
      <c r="UHB69" s="31" t="s">
        <v>157</v>
      </c>
      <c r="UHC69" s="50">
        <v>11968</v>
      </c>
      <c r="UHD69" s="31" t="s">
        <v>154</v>
      </c>
      <c r="UHE69" s="31">
        <v>89</v>
      </c>
      <c r="UHF69" s="31" t="s">
        <v>158</v>
      </c>
      <c r="UHG69" s="31" t="s">
        <v>153</v>
      </c>
      <c r="UHH69" s="31" t="s">
        <v>97</v>
      </c>
      <c r="UHI69" s="31" t="s">
        <v>99</v>
      </c>
      <c r="UHJ69" s="31" t="s">
        <v>157</v>
      </c>
      <c r="UHK69" s="50">
        <v>11968</v>
      </c>
      <c r="UHL69" s="31" t="s">
        <v>154</v>
      </c>
      <c r="UHM69" s="31">
        <v>89</v>
      </c>
      <c r="UHN69" s="31" t="s">
        <v>158</v>
      </c>
      <c r="UHO69" s="31" t="s">
        <v>153</v>
      </c>
      <c r="UHP69" s="31" t="s">
        <v>97</v>
      </c>
      <c r="UHQ69" s="31" t="s">
        <v>99</v>
      </c>
      <c r="UHR69" s="31" t="s">
        <v>157</v>
      </c>
      <c r="UHS69" s="50">
        <v>11968</v>
      </c>
      <c r="UHT69" s="31" t="s">
        <v>154</v>
      </c>
      <c r="UHU69" s="31">
        <v>89</v>
      </c>
      <c r="UHV69" s="31" t="s">
        <v>158</v>
      </c>
      <c r="UHW69" s="31" t="s">
        <v>153</v>
      </c>
      <c r="UHX69" s="31" t="s">
        <v>97</v>
      </c>
      <c r="UHY69" s="31" t="s">
        <v>99</v>
      </c>
      <c r="UHZ69" s="31" t="s">
        <v>157</v>
      </c>
      <c r="UIA69" s="50">
        <v>11968</v>
      </c>
      <c r="UIB69" s="31" t="s">
        <v>154</v>
      </c>
      <c r="UIC69" s="31">
        <v>89</v>
      </c>
      <c r="UID69" s="31" t="s">
        <v>158</v>
      </c>
      <c r="UIE69" s="31" t="s">
        <v>153</v>
      </c>
      <c r="UIF69" s="31" t="s">
        <v>97</v>
      </c>
      <c r="UIG69" s="31" t="s">
        <v>99</v>
      </c>
      <c r="UIH69" s="31" t="s">
        <v>157</v>
      </c>
      <c r="UII69" s="50">
        <v>11968</v>
      </c>
      <c r="UIJ69" s="31" t="s">
        <v>154</v>
      </c>
      <c r="UIK69" s="31">
        <v>89</v>
      </c>
      <c r="UIL69" s="31" t="s">
        <v>158</v>
      </c>
      <c r="UIM69" s="31" t="s">
        <v>153</v>
      </c>
      <c r="UIN69" s="31" t="s">
        <v>97</v>
      </c>
      <c r="UIO69" s="31" t="s">
        <v>99</v>
      </c>
      <c r="UIP69" s="31" t="s">
        <v>157</v>
      </c>
      <c r="UIQ69" s="50">
        <v>11968</v>
      </c>
      <c r="UIR69" s="31" t="s">
        <v>154</v>
      </c>
      <c r="UIS69" s="31">
        <v>89</v>
      </c>
      <c r="UIT69" s="31" t="s">
        <v>158</v>
      </c>
      <c r="UIU69" s="31" t="s">
        <v>153</v>
      </c>
      <c r="UIV69" s="31" t="s">
        <v>97</v>
      </c>
      <c r="UIW69" s="31" t="s">
        <v>99</v>
      </c>
      <c r="UIX69" s="31" t="s">
        <v>157</v>
      </c>
      <c r="UIY69" s="50">
        <v>11968</v>
      </c>
      <c r="UIZ69" s="31" t="s">
        <v>154</v>
      </c>
      <c r="UJA69" s="31">
        <v>89</v>
      </c>
      <c r="UJB69" s="31" t="s">
        <v>158</v>
      </c>
      <c r="UJC69" s="31" t="s">
        <v>153</v>
      </c>
      <c r="UJD69" s="31" t="s">
        <v>97</v>
      </c>
      <c r="UJE69" s="31" t="s">
        <v>99</v>
      </c>
      <c r="UJF69" s="31" t="s">
        <v>157</v>
      </c>
      <c r="UJG69" s="50">
        <v>11968</v>
      </c>
      <c r="UJH69" s="31" t="s">
        <v>154</v>
      </c>
      <c r="UJI69" s="31">
        <v>89</v>
      </c>
      <c r="UJJ69" s="31" t="s">
        <v>158</v>
      </c>
      <c r="UJK69" s="31" t="s">
        <v>153</v>
      </c>
      <c r="UJL69" s="31" t="s">
        <v>97</v>
      </c>
      <c r="UJM69" s="31" t="s">
        <v>99</v>
      </c>
      <c r="UJN69" s="31" t="s">
        <v>157</v>
      </c>
      <c r="UJO69" s="50">
        <v>11968</v>
      </c>
      <c r="UJP69" s="31" t="s">
        <v>154</v>
      </c>
      <c r="UJQ69" s="31">
        <v>89</v>
      </c>
      <c r="UJR69" s="31" t="s">
        <v>158</v>
      </c>
      <c r="UJS69" s="31" t="s">
        <v>153</v>
      </c>
      <c r="UJT69" s="31" t="s">
        <v>97</v>
      </c>
      <c r="UJU69" s="31" t="s">
        <v>99</v>
      </c>
      <c r="UJV69" s="31" t="s">
        <v>157</v>
      </c>
      <c r="UJW69" s="50">
        <v>11968</v>
      </c>
      <c r="UJX69" s="31" t="s">
        <v>154</v>
      </c>
      <c r="UJY69" s="31">
        <v>89</v>
      </c>
      <c r="UJZ69" s="31" t="s">
        <v>158</v>
      </c>
      <c r="UKA69" s="31" t="s">
        <v>153</v>
      </c>
      <c r="UKB69" s="31" t="s">
        <v>97</v>
      </c>
      <c r="UKC69" s="31" t="s">
        <v>99</v>
      </c>
      <c r="UKD69" s="31" t="s">
        <v>157</v>
      </c>
      <c r="UKE69" s="50">
        <v>11968</v>
      </c>
      <c r="UKF69" s="31" t="s">
        <v>154</v>
      </c>
      <c r="UKG69" s="31">
        <v>89</v>
      </c>
      <c r="UKH69" s="31" t="s">
        <v>158</v>
      </c>
      <c r="UKI69" s="31" t="s">
        <v>153</v>
      </c>
      <c r="UKJ69" s="31" t="s">
        <v>97</v>
      </c>
      <c r="UKK69" s="31" t="s">
        <v>99</v>
      </c>
      <c r="UKL69" s="31" t="s">
        <v>157</v>
      </c>
      <c r="UKM69" s="50">
        <v>11968</v>
      </c>
      <c r="UKN69" s="31" t="s">
        <v>154</v>
      </c>
      <c r="UKO69" s="31">
        <v>89</v>
      </c>
      <c r="UKP69" s="31" t="s">
        <v>158</v>
      </c>
      <c r="UKQ69" s="31" t="s">
        <v>153</v>
      </c>
      <c r="UKR69" s="31" t="s">
        <v>97</v>
      </c>
      <c r="UKS69" s="31" t="s">
        <v>99</v>
      </c>
      <c r="UKT69" s="31" t="s">
        <v>157</v>
      </c>
      <c r="UKU69" s="50">
        <v>11968</v>
      </c>
      <c r="UKV69" s="31" t="s">
        <v>154</v>
      </c>
      <c r="UKW69" s="31">
        <v>89</v>
      </c>
      <c r="UKX69" s="31" t="s">
        <v>158</v>
      </c>
      <c r="UKY69" s="31" t="s">
        <v>153</v>
      </c>
      <c r="UKZ69" s="31" t="s">
        <v>97</v>
      </c>
      <c r="ULA69" s="31" t="s">
        <v>99</v>
      </c>
      <c r="ULB69" s="31" t="s">
        <v>157</v>
      </c>
      <c r="ULC69" s="50">
        <v>11968</v>
      </c>
      <c r="ULD69" s="31" t="s">
        <v>154</v>
      </c>
      <c r="ULE69" s="31">
        <v>89</v>
      </c>
      <c r="ULF69" s="31" t="s">
        <v>158</v>
      </c>
      <c r="ULG69" s="31" t="s">
        <v>153</v>
      </c>
      <c r="ULH69" s="31" t="s">
        <v>97</v>
      </c>
      <c r="ULI69" s="31" t="s">
        <v>99</v>
      </c>
      <c r="ULJ69" s="31" t="s">
        <v>157</v>
      </c>
      <c r="ULK69" s="50">
        <v>11968</v>
      </c>
      <c r="ULL69" s="31" t="s">
        <v>154</v>
      </c>
      <c r="ULM69" s="31">
        <v>89</v>
      </c>
      <c r="ULN69" s="31" t="s">
        <v>158</v>
      </c>
      <c r="ULO69" s="31" t="s">
        <v>153</v>
      </c>
      <c r="ULP69" s="31" t="s">
        <v>97</v>
      </c>
      <c r="ULQ69" s="31" t="s">
        <v>99</v>
      </c>
      <c r="ULR69" s="31" t="s">
        <v>157</v>
      </c>
      <c r="ULS69" s="50">
        <v>11968</v>
      </c>
      <c r="ULT69" s="31" t="s">
        <v>154</v>
      </c>
      <c r="ULU69" s="31">
        <v>89</v>
      </c>
      <c r="ULV69" s="31" t="s">
        <v>158</v>
      </c>
      <c r="ULW69" s="31" t="s">
        <v>153</v>
      </c>
      <c r="ULX69" s="31" t="s">
        <v>97</v>
      </c>
      <c r="ULY69" s="31" t="s">
        <v>99</v>
      </c>
      <c r="ULZ69" s="31" t="s">
        <v>157</v>
      </c>
      <c r="UMA69" s="50">
        <v>11968</v>
      </c>
      <c r="UMB69" s="31" t="s">
        <v>154</v>
      </c>
      <c r="UMC69" s="31">
        <v>89</v>
      </c>
      <c r="UMD69" s="31" t="s">
        <v>158</v>
      </c>
      <c r="UME69" s="31" t="s">
        <v>153</v>
      </c>
      <c r="UMF69" s="31" t="s">
        <v>97</v>
      </c>
      <c r="UMG69" s="31" t="s">
        <v>99</v>
      </c>
      <c r="UMH69" s="31" t="s">
        <v>157</v>
      </c>
      <c r="UMI69" s="50">
        <v>11968</v>
      </c>
      <c r="UMJ69" s="31" t="s">
        <v>154</v>
      </c>
      <c r="UMK69" s="31">
        <v>89</v>
      </c>
      <c r="UML69" s="31" t="s">
        <v>158</v>
      </c>
      <c r="UMM69" s="31" t="s">
        <v>153</v>
      </c>
      <c r="UMN69" s="31" t="s">
        <v>97</v>
      </c>
      <c r="UMO69" s="31" t="s">
        <v>99</v>
      </c>
      <c r="UMP69" s="31" t="s">
        <v>157</v>
      </c>
      <c r="UMQ69" s="50">
        <v>11968</v>
      </c>
      <c r="UMR69" s="31" t="s">
        <v>154</v>
      </c>
      <c r="UMS69" s="31">
        <v>89</v>
      </c>
      <c r="UMT69" s="31" t="s">
        <v>158</v>
      </c>
      <c r="UMU69" s="31" t="s">
        <v>153</v>
      </c>
      <c r="UMV69" s="31" t="s">
        <v>97</v>
      </c>
      <c r="UMW69" s="31" t="s">
        <v>99</v>
      </c>
      <c r="UMX69" s="31" t="s">
        <v>157</v>
      </c>
      <c r="UMY69" s="50">
        <v>11968</v>
      </c>
      <c r="UMZ69" s="31" t="s">
        <v>154</v>
      </c>
      <c r="UNA69" s="31">
        <v>89</v>
      </c>
      <c r="UNB69" s="31" t="s">
        <v>158</v>
      </c>
      <c r="UNC69" s="31" t="s">
        <v>153</v>
      </c>
      <c r="UND69" s="31" t="s">
        <v>97</v>
      </c>
      <c r="UNE69" s="31" t="s">
        <v>99</v>
      </c>
      <c r="UNF69" s="31" t="s">
        <v>157</v>
      </c>
      <c r="UNG69" s="50">
        <v>11968</v>
      </c>
      <c r="UNH69" s="31" t="s">
        <v>154</v>
      </c>
      <c r="UNI69" s="31">
        <v>89</v>
      </c>
      <c r="UNJ69" s="31" t="s">
        <v>158</v>
      </c>
      <c r="UNK69" s="31" t="s">
        <v>153</v>
      </c>
      <c r="UNL69" s="31" t="s">
        <v>97</v>
      </c>
      <c r="UNM69" s="31" t="s">
        <v>99</v>
      </c>
      <c r="UNN69" s="31" t="s">
        <v>157</v>
      </c>
      <c r="UNO69" s="50">
        <v>11968</v>
      </c>
      <c r="UNP69" s="31" t="s">
        <v>154</v>
      </c>
      <c r="UNQ69" s="31">
        <v>89</v>
      </c>
      <c r="UNR69" s="31" t="s">
        <v>158</v>
      </c>
      <c r="UNS69" s="31" t="s">
        <v>153</v>
      </c>
      <c r="UNT69" s="31" t="s">
        <v>97</v>
      </c>
      <c r="UNU69" s="31" t="s">
        <v>99</v>
      </c>
      <c r="UNV69" s="31" t="s">
        <v>157</v>
      </c>
      <c r="UNW69" s="50">
        <v>11968</v>
      </c>
      <c r="UNX69" s="31" t="s">
        <v>154</v>
      </c>
      <c r="UNY69" s="31">
        <v>89</v>
      </c>
      <c r="UNZ69" s="31" t="s">
        <v>158</v>
      </c>
      <c r="UOA69" s="31" t="s">
        <v>153</v>
      </c>
      <c r="UOB69" s="31" t="s">
        <v>97</v>
      </c>
      <c r="UOC69" s="31" t="s">
        <v>99</v>
      </c>
      <c r="UOD69" s="31" t="s">
        <v>157</v>
      </c>
      <c r="UOE69" s="50">
        <v>11968</v>
      </c>
      <c r="UOF69" s="31" t="s">
        <v>154</v>
      </c>
      <c r="UOG69" s="31">
        <v>89</v>
      </c>
      <c r="UOH69" s="31" t="s">
        <v>158</v>
      </c>
      <c r="UOI69" s="31" t="s">
        <v>153</v>
      </c>
      <c r="UOJ69" s="31" t="s">
        <v>97</v>
      </c>
      <c r="UOK69" s="31" t="s">
        <v>99</v>
      </c>
      <c r="UOL69" s="31" t="s">
        <v>157</v>
      </c>
      <c r="UOM69" s="50">
        <v>11968</v>
      </c>
      <c r="UON69" s="31" t="s">
        <v>154</v>
      </c>
      <c r="UOO69" s="31">
        <v>89</v>
      </c>
      <c r="UOP69" s="31" t="s">
        <v>158</v>
      </c>
      <c r="UOQ69" s="31" t="s">
        <v>153</v>
      </c>
      <c r="UOR69" s="31" t="s">
        <v>97</v>
      </c>
      <c r="UOS69" s="31" t="s">
        <v>99</v>
      </c>
      <c r="UOT69" s="31" t="s">
        <v>157</v>
      </c>
      <c r="UOU69" s="50">
        <v>11968</v>
      </c>
      <c r="UOV69" s="31" t="s">
        <v>154</v>
      </c>
      <c r="UOW69" s="31">
        <v>89</v>
      </c>
      <c r="UOX69" s="31" t="s">
        <v>158</v>
      </c>
      <c r="UOY69" s="31" t="s">
        <v>153</v>
      </c>
      <c r="UOZ69" s="31" t="s">
        <v>97</v>
      </c>
      <c r="UPA69" s="31" t="s">
        <v>99</v>
      </c>
      <c r="UPB69" s="31" t="s">
        <v>157</v>
      </c>
      <c r="UPC69" s="50">
        <v>11968</v>
      </c>
      <c r="UPD69" s="31" t="s">
        <v>154</v>
      </c>
      <c r="UPE69" s="31">
        <v>89</v>
      </c>
      <c r="UPF69" s="31" t="s">
        <v>158</v>
      </c>
      <c r="UPG69" s="31" t="s">
        <v>153</v>
      </c>
      <c r="UPH69" s="31" t="s">
        <v>97</v>
      </c>
      <c r="UPI69" s="31" t="s">
        <v>99</v>
      </c>
      <c r="UPJ69" s="31" t="s">
        <v>157</v>
      </c>
      <c r="UPK69" s="50">
        <v>11968</v>
      </c>
      <c r="UPL69" s="31" t="s">
        <v>154</v>
      </c>
      <c r="UPM69" s="31">
        <v>89</v>
      </c>
      <c r="UPN69" s="31" t="s">
        <v>158</v>
      </c>
      <c r="UPO69" s="31" t="s">
        <v>153</v>
      </c>
      <c r="UPP69" s="31" t="s">
        <v>97</v>
      </c>
      <c r="UPQ69" s="31" t="s">
        <v>99</v>
      </c>
      <c r="UPR69" s="31" t="s">
        <v>157</v>
      </c>
      <c r="UPS69" s="50">
        <v>11968</v>
      </c>
      <c r="UPT69" s="31" t="s">
        <v>154</v>
      </c>
      <c r="UPU69" s="31">
        <v>89</v>
      </c>
      <c r="UPV69" s="31" t="s">
        <v>158</v>
      </c>
      <c r="UPW69" s="31" t="s">
        <v>153</v>
      </c>
      <c r="UPX69" s="31" t="s">
        <v>97</v>
      </c>
      <c r="UPY69" s="31" t="s">
        <v>99</v>
      </c>
      <c r="UPZ69" s="31" t="s">
        <v>157</v>
      </c>
      <c r="UQA69" s="50">
        <v>11968</v>
      </c>
      <c r="UQB69" s="31" t="s">
        <v>154</v>
      </c>
      <c r="UQC69" s="31">
        <v>89</v>
      </c>
      <c r="UQD69" s="31" t="s">
        <v>158</v>
      </c>
      <c r="UQE69" s="31" t="s">
        <v>153</v>
      </c>
      <c r="UQF69" s="31" t="s">
        <v>97</v>
      </c>
      <c r="UQG69" s="31" t="s">
        <v>99</v>
      </c>
      <c r="UQH69" s="31" t="s">
        <v>157</v>
      </c>
      <c r="UQI69" s="50">
        <v>11968</v>
      </c>
      <c r="UQJ69" s="31" t="s">
        <v>154</v>
      </c>
      <c r="UQK69" s="31">
        <v>89</v>
      </c>
      <c r="UQL69" s="31" t="s">
        <v>158</v>
      </c>
      <c r="UQM69" s="31" t="s">
        <v>153</v>
      </c>
      <c r="UQN69" s="31" t="s">
        <v>97</v>
      </c>
      <c r="UQO69" s="31" t="s">
        <v>99</v>
      </c>
      <c r="UQP69" s="31" t="s">
        <v>157</v>
      </c>
      <c r="UQQ69" s="50">
        <v>11968</v>
      </c>
      <c r="UQR69" s="31" t="s">
        <v>154</v>
      </c>
      <c r="UQS69" s="31">
        <v>89</v>
      </c>
      <c r="UQT69" s="31" t="s">
        <v>158</v>
      </c>
      <c r="UQU69" s="31" t="s">
        <v>153</v>
      </c>
      <c r="UQV69" s="31" t="s">
        <v>97</v>
      </c>
      <c r="UQW69" s="31" t="s">
        <v>99</v>
      </c>
      <c r="UQX69" s="31" t="s">
        <v>157</v>
      </c>
      <c r="UQY69" s="50">
        <v>11968</v>
      </c>
      <c r="UQZ69" s="31" t="s">
        <v>154</v>
      </c>
      <c r="URA69" s="31">
        <v>89</v>
      </c>
      <c r="URB69" s="31" t="s">
        <v>158</v>
      </c>
      <c r="URC69" s="31" t="s">
        <v>153</v>
      </c>
      <c r="URD69" s="31" t="s">
        <v>97</v>
      </c>
      <c r="URE69" s="31" t="s">
        <v>99</v>
      </c>
      <c r="URF69" s="31" t="s">
        <v>157</v>
      </c>
      <c r="URG69" s="50">
        <v>11968</v>
      </c>
      <c r="URH69" s="31" t="s">
        <v>154</v>
      </c>
      <c r="URI69" s="31">
        <v>89</v>
      </c>
      <c r="URJ69" s="31" t="s">
        <v>158</v>
      </c>
      <c r="URK69" s="31" t="s">
        <v>153</v>
      </c>
      <c r="URL69" s="31" t="s">
        <v>97</v>
      </c>
      <c r="URM69" s="31" t="s">
        <v>99</v>
      </c>
      <c r="URN69" s="31" t="s">
        <v>157</v>
      </c>
      <c r="URO69" s="50">
        <v>11968</v>
      </c>
      <c r="URP69" s="31" t="s">
        <v>154</v>
      </c>
      <c r="URQ69" s="31">
        <v>89</v>
      </c>
      <c r="URR69" s="31" t="s">
        <v>158</v>
      </c>
      <c r="URS69" s="31" t="s">
        <v>153</v>
      </c>
      <c r="URT69" s="31" t="s">
        <v>97</v>
      </c>
      <c r="URU69" s="31" t="s">
        <v>99</v>
      </c>
      <c r="URV69" s="31" t="s">
        <v>157</v>
      </c>
      <c r="URW69" s="50">
        <v>11968</v>
      </c>
      <c r="URX69" s="31" t="s">
        <v>154</v>
      </c>
      <c r="URY69" s="31">
        <v>89</v>
      </c>
      <c r="URZ69" s="31" t="s">
        <v>158</v>
      </c>
      <c r="USA69" s="31" t="s">
        <v>153</v>
      </c>
      <c r="USB69" s="31" t="s">
        <v>97</v>
      </c>
      <c r="USC69" s="31" t="s">
        <v>99</v>
      </c>
      <c r="USD69" s="31" t="s">
        <v>157</v>
      </c>
      <c r="USE69" s="50">
        <v>11968</v>
      </c>
      <c r="USF69" s="31" t="s">
        <v>154</v>
      </c>
      <c r="USG69" s="31">
        <v>89</v>
      </c>
      <c r="USH69" s="31" t="s">
        <v>158</v>
      </c>
      <c r="USI69" s="31" t="s">
        <v>153</v>
      </c>
      <c r="USJ69" s="31" t="s">
        <v>97</v>
      </c>
      <c r="USK69" s="31" t="s">
        <v>99</v>
      </c>
      <c r="USL69" s="31" t="s">
        <v>157</v>
      </c>
      <c r="USM69" s="50">
        <v>11968</v>
      </c>
      <c r="USN69" s="31" t="s">
        <v>154</v>
      </c>
      <c r="USO69" s="31">
        <v>89</v>
      </c>
      <c r="USP69" s="31" t="s">
        <v>158</v>
      </c>
      <c r="USQ69" s="31" t="s">
        <v>153</v>
      </c>
      <c r="USR69" s="31" t="s">
        <v>97</v>
      </c>
      <c r="USS69" s="31" t="s">
        <v>99</v>
      </c>
      <c r="UST69" s="31" t="s">
        <v>157</v>
      </c>
      <c r="USU69" s="50">
        <v>11968</v>
      </c>
      <c r="USV69" s="31" t="s">
        <v>154</v>
      </c>
      <c r="USW69" s="31">
        <v>89</v>
      </c>
      <c r="USX69" s="31" t="s">
        <v>158</v>
      </c>
      <c r="USY69" s="31" t="s">
        <v>153</v>
      </c>
      <c r="USZ69" s="31" t="s">
        <v>97</v>
      </c>
      <c r="UTA69" s="31" t="s">
        <v>99</v>
      </c>
      <c r="UTB69" s="31" t="s">
        <v>157</v>
      </c>
      <c r="UTC69" s="50">
        <v>11968</v>
      </c>
      <c r="UTD69" s="31" t="s">
        <v>154</v>
      </c>
      <c r="UTE69" s="31">
        <v>89</v>
      </c>
      <c r="UTF69" s="31" t="s">
        <v>158</v>
      </c>
      <c r="UTG69" s="31" t="s">
        <v>153</v>
      </c>
      <c r="UTH69" s="31" t="s">
        <v>97</v>
      </c>
      <c r="UTI69" s="31" t="s">
        <v>99</v>
      </c>
      <c r="UTJ69" s="31" t="s">
        <v>157</v>
      </c>
      <c r="UTK69" s="50">
        <v>11968</v>
      </c>
      <c r="UTL69" s="31" t="s">
        <v>154</v>
      </c>
      <c r="UTM69" s="31">
        <v>89</v>
      </c>
      <c r="UTN69" s="31" t="s">
        <v>158</v>
      </c>
      <c r="UTO69" s="31" t="s">
        <v>153</v>
      </c>
      <c r="UTP69" s="31" t="s">
        <v>97</v>
      </c>
      <c r="UTQ69" s="31" t="s">
        <v>99</v>
      </c>
      <c r="UTR69" s="31" t="s">
        <v>157</v>
      </c>
      <c r="UTS69" s="50">
        <v>11968</v>
      </c>
      <c r="UTT69" s="31" t="s">
        <v>154</v>
      </c>
      <c r="UTU69" s="31">
        <v>89</v>
      </c>
      <c r="UTV69" s="31" t="s">
        <v>158</v>
      </c>
      <c r="UTW69" s="31" t="s">
        <v>153</v>
      </c>
      <c r="UTX69" s="31" t="s">
        <v>97</v>
      </c>
      <c r="UTY69" s="31" t="s">
        <v>99</v>
      </c>
      <c r="UTZ69" s="31" t="s">
        <v>157</v>
      </c>
      <c r="UUA69" s="50">
        <v>11968</v>
      </c>
      <c r="UUB69" s="31" t="s">
        <v>154</v>
      </c>
      <c r="UUC69" s="31">
        <v>89</v>
      </c>
      <c r="UUD69" s="31" t="s">
        <v>158</v>
      </c>
      <c r="UUE69" s="31" t="s">
        <v>153</v>
      </c>
      <c r="UUF69" s="31" t="s">
        <v>97</v>
      </c>
      <c r="UUG69" s="31" t="s">
        <v>99</v>
      </c>
      <c r="UUH69" s="31" t="s">
        <v>157</v>
      </c>
      <c r="UUI69" s="50">
        <v>11968</v>
      </c>
      <c r="UUJ69" s="31" t="s">
        <v>154</v>
      </c>
      <c r="UUK69" s="31">
        <v>89</v>
      </c>
      <c r="UUL69" s="31" t="s">
        <v>158</v>
      </c>
      <c r="UUM69" s="31" t="s">
        <v>153</v>
      </c>
      <c r="UUN69" s="31" t="s">
        <v>97</v>
      </c>
      <c r="UUO69" s="31" t="s">
        <v>99</v>
      </c>
      <c r="UUP69" s="31" t="s">
        <v>157</v>
      </c>
      <c r="UUQ69" s="50">
        <v>11968</v>
      </c>
      <c r="UUR69" s="31" t="s">
        <v>154</v>
      </c>
      <c r="UUS69" s="31">
        <v>89</v>
      </c>
      <c r="UUT69" s="31" t="s">
        <v>158</v>
      </c>
      <c r="UUU69" s="31" t="s">
        <v>153</v>
      </c>
      <c r="UUV69" s="31" t="s">
        <v>97</v>
      </c>
      <c r="UUW69" s="31" t="s">
        <v>99</v>
      </c>
      <c r="UUX69" s="31" t="s">
        <v>157</v>
      </c>
      <c r="UUY69" s="50">
        <v>11968</v>
      </c>
      <c r="UUZ69" s="31" t="s">
        <v>154</v>
      </c>
      <c r="UVA69" s="31">
        <v>89</v>
      </c>
      <c r="UVB69" s="31" t="s">
        <v>158</v>
      </c>
      <c r="UVC69" s="31" t="s">
        <v>153</v>
      </c>
      <c r="UVD69" s="31" t="s">
        <v>97</v>
      </c>
      <c r="UVE69" s="31" t="s">
        <v>99</v>
      </c>
      <c r="UVF69" s="31" t="s">
        <v>157</v>
      </c>
      <c r="UVG69" s="50">
        <v>11968</v>
      </c>
      <c r="UVH69" s="31" t="s">
        <v>154</v>
      </c>
      <c r="UVI69" s="31">
        <v>89</v>
      </c>
      <c r="UVJ69" s="31" t="s">
        <v>158</v>
      </c>
      <c r="UVK69" s="31" t="s">
        <v>153</v>
      </c>
      <c r="UVL69" s="31" t="s">
        <v>97</v>
      </c>
      <c r="UVM69" s="31" t="s">
        <v>99</v>
      </c>
      <c r="UVN69" s="31" t="s">
        <v>157</v>
      </c>
      <c r="UVO69" s="50">
        <v>11968</v>
      </c>
      <c r="UVP69" s="31" t="s">
        <v>154</v>
      </c>
      <c r="UVQ69" s="31">
        <v>89</v>
      </c>
      <c r="UVR69" s="31" t="s">
        <v>158</v>
      </c>
      <c r="UVS69" s="31" t="s">
        <v>153</v>
      </c>
      <c r="UVT69" s="31" t="s">
        <v>97</v>
      </c>
      <c r="UVU69" s="31" t="s">
        <v>99</v>
      </c>
      <c r="UVV69" s="31" t="s">
        <v>157</v>
      </c>
      <c r="UVW69" s="50">
        <v>11968</v>
      </c>
      <c r="UVX69" s="31" t="s">
        <v>154</v>
      </c>
      <c r="UVY69" s="31">
        <v>89</v>
      </c>
      <c r="UVZ69" s="31" t="s">
        <v>158</v>
      </c>
      <c r="UWA69" s="31" t="s">
        <v>153</v>
      </c>
      <c r="UWB69" s="31" t="s">
        <v>97</v>
      </c>
      <c r="UWC69" s="31" t="s">
        <v>99</v>
      </c>
      <c r="UWD69" s="31" t="s">
        <v>157</v>
      </c>
      <c r="UWE69" s="50">
        <v>11968</v>
      </c>
      <c r="UWF69" s="31" t="s">
        <v>154</v>
      </c>
      <c r="UWG69" s="31">
        <v>89</v>
      </c>
      <c r="UWH69" s="31" t="s">
        <v>158</v>
      </c>
      <c r="UWI69" s="31" t="s">
        <v>153</v>
      </c>
      <c r="UWJ69" s="31" t="s">
        <v>97</v>
      </c>
      <c r="UWK69" s="31" t="s">
        <v>99</v>
      </c>
      <c r="UWL69" s="31" t="s">
        <v>157</v>
      </c>
      <c r="UWM69" s="50">
        <v>11968</v>
      </c>
      <c r="UWN69" s="31" t="s">
        <v>154</v>
      </c>
      <c r="UWO69" s="31">
        <v>89</v>
      </c>
      <c r="UWP69" s="31" t="s">
        <v>158</v>
      </c>
      <c r="UWQ69" s="31" t="s">
        <v>153</v>
      </c>
      <c r="UWR69" s="31" t="s">
        <v>97</v>
      </c>
      <c r="UWS69" s="31" t="s">
        <v>99</v>
      </c>
      <c r="UWT69" s="31" t="s">
        <v>157</v>
      </c>
      <c r="UWU69" s="50">
        <v>11968</v>
      </c>
      <c r="UWV69" s="31" t="s">
        <v>154</v>
      </c>
      <c r="UWW69" s="31">
        <v>89</v>
      </c>
      <c r="UWX69" s="31" t="s">
        <v>158</v>
      </c>
      <c r="UWY69" s="31" t="s">
        <v>153</v>
      </c>
      <c r="UWZ69" s="31" t="s">
        <v>97</v>
      </c>
      <c r="UXA69" s="31" t="s">
        <v>99</v>
      </c>
      <c r="UXB69" s="31" t="s">
        <v>157</v>
      </c>
      <c r="UXC69" s="50">
        <v>11968</v>
      </c>
      <c r="UXD69" s="31" t="s">
        <v>154</v>
      </c>
      <c r="UXE69" s="31">
        <v>89</v>
      </c>
      <c r="UXF69" s="31" t="s">
        <v>158</v>
      </c>
      <c r="UXG69" s="31" t="s">
        <v>153</v>
      </c>
      <c r="UXH69" s="31" t="s">
        <v>97</v>
      </c>
      <c r="UXI69" s="31" t="s">
        <v>99</v>
      </c>
      <c r="UXJ69" s="31" t="s">
        <v>157</v>
      </c>
      <c r="UXK69" s="50">
        <v>11968</v>
      </c>
      <c r="UXL69" s="31" t="s">
        <v>154</v>
      </c>
      <c r="UXM69" s="31">
        <v>89</v>
      </c>
      <c r="UXN69" s="31" t="s">
        <v>158</v>
      </c>
      <c r="UXO69" s="31" t="s">
        <v>153</v>
      </c>
      <c r="UXP69" s="31" t="s">
        <v>97</v>
      </c>
      <c r="UXQ69" s="31" t="s">
        <v>99</v>
      </c>
      <c r="UXR69" s="31" t="s">
        <v>157</v>
      </c>
      <c r="UXS69" s="50">
        <v>11968</v>
      </c>
      <c r="UXT69" s="31" t="s">
        <v>154</v>
      </c>
      <c r="UXU69" s="31">
        <v>89</v>
      </c>
      <c r="UXV69" s="31" t="s">
        <v>158</v>
      </c>
      <c r="UXW69" s="31" t="s">
        <v>153</v>
      </c>
      <c r="UXX69" s="31" t="s">
        <v>97</v>
      </c>
      <c r="UXY69" s="31" t="s">
        <v>99</v>
      </c>
      <c r="UXZ69" s="31" t="s">
        <v>157</v>
      </c>
      <c r="UYA69" s="50">
        <v>11968</v>
      </c>
      <c r="UYB69" s="31" t="s">
        <v>154</v>
      </c>
      <c r="UYC69" s="31">
        <v>89</v>
      </c>
      <c r="UYD69" s="31" t="s">
        <v>158</v>
      </c>
      <c r="UYE69" s="31" t="s">
        <v>153</v>
      </c>
      <c r="UYF69" s="31" t="s">
        <v>97</v>
      </c>
      <c r="UYG69" s="31" t="s">
        <v>99</v>
      </c>
      <c r="UYH69" s="31" t="s">
        <v>157</v>
      </c>
      <c r="UYI69" s="50">
        <v>11968</v>
      </c>
      <c r="UYJ69" s="31" t="s">
        <v>154</v>
      </c>
      <c r="UYK69" s="31">
        <v>89</v>
      </c>
      <c r="UYL69" s="31" t="s">
        <v>158</v>
      </c>
      <c r="UYM69" s="31" t="s">
        <v>153</v>
      </c>
      <c r="UYN69" s="31" t="s">
        <v>97</v>
      </c>
      <c r="UYO69" s="31" t="s">
        <v>99</v>
      </c>
      <c r="UYP69" s="31" t="s">
        <v>157</v>
      </c>
      <c r="UYQ69" s="50">
        <v>11968</v>
      </c>
      <c r="UYR69" s="31" t="s">
        <v>154</v>
      </c>
      <c r="UYS69" s="31">
        <v>89</v>
      </c>
      <c r="UYT69" s="31" t="s">
        <v>158</v>
      </c>
      <c r="UYU69" s="31" t="s">
        <v>153</v>
      </c>
      <c r="UYV69" s="31" t="s">
        <v>97</v>
      </c>
      <c r="UYW69" s="31" t="s">
        <v>99</v>
      </c>
      <c r="UYX69" s="31" t="s">
        <v>157</v>
      </c>
      <c r="UYY69" s="50">
        <v>11968</v>
      </c>
      <c r="UYZ69" s="31" t="s">
        <v>154</v>
      </c>
      <c r="UZA69" s="31">
        <v>89</v>
      </c>
      <c r="UZB69" s="31" t="s">
        <v>158</v>
      </c>
      <c r="UZC69" s="31" t="s">
        <v>153</v>
      </c>
      <c r="UZD69" s="31" t="s">
        <v>97</v>
      </c>
      <c r="UZE69" s="31" t="s">
        <v>99</v>
      </c>
      <c r="UZF69" s="31" t="s">
        <v>157</v>
      </c>
      <c r="UZG69" s="50">
        <v>11968</v>
      </c>
      <c r="UZH69" s="31" t="s">
        <v>154</v>
      </c>
      <c r="UZI69" s="31">
        <v>89</v>
      </c>
      <c r="UZJ69" s="31" t="s">
        <v>158</v>
      </c>
      <c r="UZK69" s="31" t="s">
        <v>153</v>
      </c>
      <c r="UZL69" s="31" t="s">
        <v>97</v>
      </c>
      <c r="UZM69" s="31" t="s">
        <v>99</v>
      </c>
      <c r="UZN69" s="31" t="s">
        <v>157</v>
      </c>
      <c r="UZO69" s="50">
        <v>11968</v>
      </c>
      <c r="UZP69" s="31" t="s">
        <v>154</v>
      </c>
      <c r="UZQ69" s="31">
        <v>89</v>
      </c>
      <c r="UZR69" s="31" t="s">
        <v>158</v>
      </c>
      <c r="UZS69" s="31" t="s">
        <v>153</v>
      </c>
      <c r="UZT69" s="31" t="s">
        <v>97</v>
      </c>
      <c r="UZU69" s="31" t="s">
        <v>99</v>
      </c>
      <c r="UZV69" s="31" t="s">
        <v>157</v>
      </c>
      <c r="UZW69" s="50">
        <v>11968</v>
      </c>
      <c r="UZX69" s="31" t="s">
        <v>154</v>
      </c>
      <c r="UZY69" s="31">
        <v>89</v>
      </c>
      <c r="UZZ69" s="31" t="s">
        <v>158</v>
      </c>
      <c r="VAA69" s="31" t="s">
        <v>153</v>
      </c>
      <c r="VAB69" s="31" t="s">
        <v>97</v>
      </c>
      <c r="VAC69" s="31" t="s">
        <v>99</v>
      </c>
      <c r="VAD69" s="31" t="s">
        <v>157</v>
      </c>
      <c r="VAE69" s="50">
        <v>11968</v>
      </c>
      <c r="VAF69" s="31" t="s">
        <v>154</v>
      </c>
      <c r="VAG69" s="31">
        <v>89</v>
      </c>
      <c r="VAH69" s="31" t="s">
        <v>158</v>
      </c>
      <c r="VAI69" s="31" t="s">
        <v>153</v>
      </c>
      <c r="VAJ69" s="31" t="s">
        <v>97</v>
      </c>
      <c r="VAK69" s="31" t="s">
        <v>99</v>
      </c>
      <c r="VAL69" s="31" t="s">
        <v>157</v>
      </c>
      <c r="VAM69" s="50">
        <v>11968</v>
      </c>
      <c r="VAN69" s="31" t="s">
        <v>154</v>
      </c>
      <c r="VAO69" s="31">
        <v>89</v>
      </c>
      <c r="VAP69" s="31" t="s">
        <v>158</v>
      </c>
      <c r="VAQ69" s="31" t="s">
        <v>153</v>
      </c>
      <c r="VAR69" s="31" t="s">
        <v>97</v>
      </c>
      <c r="VAS69" s="31" t="s">
        <v>99</v>
      </c>
      <c r="VAT69" s="31" t="s">
        <v>157</v>
      </c>
      <c r="VAU69" s="50">
        <v>11968</v>
      </c>
      <c r="VAV69" s="31" t="s">
        <v>154</v>
      </c>
      <c r="VAW69" s="31">
        <v>89</v>
      </c>
      <c r="VAX69" s="31" t="s">
        <v>158</v>
      </c>
      <c r="VAY69" s="31" t="s">
        <v>153</v>
      </c>
      <c r="VAZ69" s="31" t="s">
        <v>97</v>
      </c>
      <c r="VBA69" s="31" t="s">
        <v>99</v>
      </c>
      <c r="VBB69" s="31" t="s">
        <v>157</v>
      </c>
      <c r="VBC69" s="50">
        <v>11968</v>
      </c>
      <c r="VBD69" s="31" t="s">
        <v>154</v>
      </c>
      <c r="VBE69" s="31">
        <v>89</v>
      </c>
      <c r="VBF69" s="31" t="s">
        <v>158</v>
      </c>
      <c r="VBG69" s="31" t="s">
        <v>153</v>
      </c>
      <c r="VBH69" s="31" t="s">
        <v>97</v>
      </c>
      <c r="VBI69" s="31" t="s">
        <v>99</v>
      </c>
      <c r="VBJ69" s="31" t="s">
        <v>157</v>
      </c>
      <c r="VBK69" s="50">
        <v>11968</v>
      </c>
      <c r="VBL69" s="31" t="s">
        <v>154</v>
      </c>
      <c r="VBM69" s="31">
        <v>89</v>
      </c>
      <c r="VBN69" s="31" t="s">
        <v>158</v>
      </c>
      <c r="VBO69" s="31" t="s">
        <v>153</v>
      </c>
      <c r="VBP69" s="31" t="s">
        <v>97</v>
      </c>
      <c r="VBQ69" s="31" t="s">
        <v>99</v>
      </c>
      <c r="VBR69" s="31" t="s">
        <v>157</v>
      </c>
      <c r="VBS69" s="50">
        <v>11968</v>
      </c>
      <c r="VBT69" s="31" t="s">
        <v>154</v>
      </c>
      <c r="VBU69" s="31">
        <v>89</v>
      </c>
      <c r="VBV69" s="31" t="s">
        <v>158</v>
      </c>
      <c r="VBW69" s="31" t="s">
        <v>153</v>
      </c>
      <c r="VBX69" s="31" t="s">
        <v>97</v>
      </c>
      <c r="VBY69" s="31" t="s">
        <v>99</v>
      </c>
      <c r="VBZ69" s="31" t="s">
        <v>157</v>
      </c>
      <c r="VCA69" s="50">
        <v>11968</v>
      </c>
      <c r="VCB69" s="31" t="s">
        <v>154</v>
      </c>
      <c r="VCC69" s="31">
        <v>89</v>
      </c>
      <c r="VCD69" s="31" t="s">
        <v>158</v>
      </c>
      <c r="VCE69" s="31" t="s">
        <v>153</v>
      </c>
      <c r="VCF69" s="31" t="s">
        <v>97</v>
      </c>
      <c r="VCG69" s="31" t="s">
        <v>99</v>
      </c>
      <c r="VCH69" s="31" t="s">
        <v>157</v>
      </c>
      <c r="VCI69" s="50">
        <v>11968</v>
      </c>
      <c r="VCJ69" s="31" t="s">
        <v>154</v>
      </c>
      <c r="VCK69" s="31">
        <v>89</v>
      </c>
      <c r="VCL69" s="31" t="s">
        <v>158</v>
      </c>
      <c r="VCM69" s="31" t="s">
        <v>153</v>
      </c>
      <c r="VCN69" s="31" t="s">
        <v>97</v>
      </c>
      <c r="VCO69" s="31" t="s">
        <v>99</v>
      </c>
      <c r="VCP69" s="31" t="s">
        <v>157</v>
      </c>
      <c r="VCQ69" s="50">
        <v>11968</v>
      </c>
      <c r="VCR69" s="31" t="s">
        <v>154</v>
      </c>
      <c r="VCS69" s="31">
        <v>89</v>
      </c>
      <c r="VCT69" s="31" t="s">
        <v>158</v>
      </c>
      <c r="VCU69" s="31" t="s">
        <v>153</v>
      </c>
      <c r="VCV69" s="31" t="s">
        <v>97</v>
      </c>
      <c r="VCW69" s="31" t="s">
        <v>99</v>
      </c>
      <c r="VCX69" s="31" t="s">
        <v>157</v>
      </c>
      <c r="VCY69" s="50">
        <v>11968</v>
      </c>
      <c r="VCZ69" s="31" t="s">
        <v>154</v>
      </c>
      <c r="VDA69" s="31">
        <v>89</v>
      </c>
      <c r="VDB69" s="31" t="s">
        <v>158</v>
      </c>
      <c r="VDC69" s="31" t="s">
        <v>153</v>
      </c>
      <c r="VDD69" s="31" t="s">
        <v>97</v>
      </c>
      <c r="VDE69" s="31" t="s">
        <v>99</v>
      </c>
      <c r="VDF69" s="31" t="s">
        <v>157</v>
      </c>
      <c r="VDG69" s="50">
        <v>11968</v>
      </c>
      <c r="VDH69" s="31" t="s">
        <v>154</v>
      </c>
      <c r="VDI69" s="31">
        <v>89</v>
      </c>
      <c r="VDJ69" s="31" t="s">
        <v>158</v>
      </c>
      <c r="VDK69" s="31" t="s">
        <v>153</v>
      </c>
      <c r="VDL69" s="31" t="s">
        <v>97</v>
      </c>
      <c r="VDM69" s="31" t="s">
        <v>99</v>
      </c>
      <c r="VDN69" s="31" t="s">
        <v>157</v>
      </c>
      <c r="VDO69" s="50">
        <v>11968</v>
      </c>
      <c r="VDP69" s="31" t="s">
        <v>154</v>
      </c>
      <c r="VDQ69" s="31">
        <v>89</v>
      </c>
      <c r="VDR69" s="31" t="s">
        <v>158</v>
      </c>
      <c r="VDS69" s="31" t="s">
        <v>153</v>
      </c>
      <c r="VDT69" s="31" t="s">
        <v>97</v>
      </c>
      <c r="VDU69" s="31" t="s">
        <v>99</v>
      </c>
      <c r="VDV69" s="31" t="s">
        <v>157</v>
      </c>
      <c r="VDW69" s="50">
        <v>11968</v>
      </c>
      <c r="VDX69" s="31" t="s">
        <v>154</v>
      </c>
      <c r="VDY69" s="31">
        <v>89</v>
      </c>
      <c r="VDZ69" s="31" t="s">
        <v>158</v>
      </c>
      <c r="VEA69" s="31" t="s">
        <v>153</v>
      </c>
      <c r="VEB69" s="31" t="s">
        <v>97</v>
      </c>
      <c r="VEC69" s="31" t="s">
        <v>99</v>
      </c>
      <c r="VED69" s="31" t="s">
        <v>157</v>
      </c>
      <c r="VEE69" s="50">
        <v>11968</v>
      </c>
      <c r="VEF69" s="31" t="s">
        <v>154</v>
      </c>
      <c r="VEG69" s="31">
        <v>89</v>
      </c>
      <c r="VEH69" s="31" t="s">
        <v>158</v>
      </c>
      <c r="VEI69" s="31" t="s">
        <v>153</v>
      </c>
      <c r="VEJ69" s="31" t="s">
        <v>97</v>
      </c>
      <c r="VEK69" s="31" t="s">
        <v>99</v>
      </c>
      <c r="VEL69" s="31" t="s">
        <v>157</v>
      </c>
      <c r="VEM69" s="50">
        <v>11968</v>
      </c>
      <c r="VEN69" s="31" t="s">
        <v>154</v>
      </c>
      <c r="VEO69" s="31">
        <v>89</v>
      </c>
      <c r="VEP69" s="31" t="s">
        <v>158</v>
      </c>
      <c r="VEQ69" s="31" t="s">
        <v>153</v>
      </c>
      <c r="VER69" s="31" t="s">
        <v>97</v>
      </c>
      <c r="VES69" s="31" t="s">
        <v>99</v>
      </c>
      <c r="VET69" s="31" t="s">
        <v>157</v>
      </c>
      <c r="VEU69" s="50">
        <v>11968</v>
      </c>
      <c r="VEV69" s="31" t="s">
        <v>154</v>
      </c>
      <c r="VEW69" s="31">
        <v>89</v>
      </c>
      <c r="VEX69" s="31" t="s">
        <v>158</v>
      </c>
      <c r="VEY69" s="31" t="s">
        <v>153</v>
      </c>
      <c r="VEZ69" s="31" t="s">
        <v>97</v>
      </c>
      <c r="VFA69" s="31" t="s">
        <v>99</v>
      </c>
      <c r="VFB69" s="31" t="s">
        <v>157</v>
      </c>
      <c r="VFC69" s="50">
        <v>11968</v>
      </c>
      <c r="VFD69" s="31" t="s">
        <v>154</v>
      </c>
      <c r="VFE69" s="31">
        <v>89</v>
      </c>
      <c r="VFF69" s="31" t="s">
        <v>158</v>
      </c>
      <c r="VFG69" s="31" t="s">
        <v>153</v>
      </c>
      <c r="VFH69" s="31" t="s">
        <v>97</v>
      </c>
      <c r="VFI69" s="31" t="s">
        <v>99</v>
      </c>
      <c r="VFJ69" s="31" t="s">
        <v>157</v>
      </c>
      <c r="VFK69" s="50">
        <v>11968</v>
      </c>
      <c r="VFL69" s="31" t="s">
        <v>154</v>
      </c>
      <c r="VFM69" s="31">
        <v>89</v>
      </c>
      <c r="VFN69" s="31" t="s">
        <v>158</v>
      </c>
      <c r="VFO69" s="31" t="s">
        <v>153</v>
      </c>
      <c r="VFP69" s="31" t="s">
        <v>97</v>
      </c>
      <c r="VFQ69" s="31" t="s">
        <v>99</v>
      </c>
      <c r="VFR69" s="31" t="s">
        <v>157</v>
      </c>
      <c r="VFS69" s="50">
        <v>11968</v>
      </c>
      <c r="VFT69" s="31" t="s">
        <v>154</v>
      </c>
      <c r="VFU69" s="31">
        <v>89</v>
      </c>
      <c r="VFV69" s="31" t="s">
        <v>158</v>
      </c>
      <c r="VFW69" s="31" t="s">
        <v>153</v>
      </c>
      <c r="VFX69" s="31" t="s">
        <v>97</v>
      </c>
      <c r="VFY69" s="31" t="s">
        <v>99</v>
      </c>
      <c r="VFZ69" s="31" t="s">
        <v>157</v>
      </c>
      <c r="VGA69" s="50">
        <v>11968</v>
      </c>
      <c r="VGB69" s="31" t="s">
        <v>154</v>
      </c>
      <c r="VGC69" s="31">
        <v>89</v>
      </c>
      <c r="VGD69" s="31" t="s">
        <v>158</v>
      </c>
      <c r="VGE69" s="31" t="s">
        <v>153</v>
      </c>
      <c r="VGF69" s="31" t="s">
        <v>97</v>
      </c>
      <c r="VGG69" s="31" t="s">
        <v>99</v>
      </c>
      <c r="VGH69" s="31" t="s">
        <v>157</v>
      </c>
      <c r="VGI69" s="50">
        <v>11968</v>
      </c>
      <c r="VGJ69" s="31" t="s">
        <v>154</v>
      </c>
      <c r="VGK69" s="31">
        <v>89</v>
      </c>
      <c r="VGL69" s="31" t="s">
        <v>158</v>
      </c>
      <c r="VGM69" s="31" t="s">
        <v>153</v>
      </c>
      <c r="VGN69" s="31" t="s">
        <v>97</v>
      </c>
      <c r="VGO69" s="31" t="s">
        <v>99</v>
      </c>
      <c r="VGP69" s="31" t="s">
        <v>157</v>
      </c>
      <c r="VGQ69" s="50">
        <v>11968</v>
      </c>
      <c r="VGR69" s="31" t="s">
        <v>154</v>
      </c>
      <c r="VGS69" s="31">
        <v>89</v>
      </c>
      <c r="VGT69" s="31" t="s">
        <v>158</v>
      </c>
      <c r="VGU69" s="31" t="s">
        <v>153</v>
      </c>
      <c r="VGV69" s="31" t="s">
        <v>97</v>
      </c>
      <c r="VGW69" s="31" t="s">
        <v>99</v>
      </c>
      <c r="VGX69" s="31" t="s">
        <v>157</v>
      </c>
      <c r="VGY69" s="50">
        <v>11968</v>
      </c>
      <c r="VGZ69" s="31" t="s">
        <v>154</v>
      </c>
      <c r="VHA69" s="31">
        <v>89</v>
      </c>
      <c r="VHB69" s="31" t="s">
        <v>158</v>
      </c>
      <c r="VHC69" s="31" t="s">
        <v>153</v>
      </c>
      <c r="VHD69" s="31" t="s">
        <v>97</v>
      </c>
      <c r="VHE69" s="31" t="s">
        <v>99</v>
      </c>
      <c r="VHF69" s="31" t="s">
        <v>157</v>
      </c>
      <c r="VHG69" s="50">
        <v>11968</v>
      </c>
      <c r="VHH69" s="31" t="s">
        <v>154</v>
      </c>
      <c r="VHI69" s="31">
        <v>89</v>
      </c>
      <c r="VHJ69" s="31" t="s">
        <v>158</v>
      </c>
      <c r="VHK69" s="31" t="s">
        <v>153</v>
      </c>
      <c r="VHL69" s="31" t="s">
        <v>97</v>
      </c>
      <c r="VHM69" s="31" t="s">
        <v>99</v>
      </c>
      <c r="VHN69" s="31" t="s">
        <v>157</v>
      </c>
      <c r="VHO69" s="50">
        <v>11968</v>
      </c>
      <c r="VHP69" s="31" t="s">
        <v>154</v>
      </c>
      <c r="VHQ69" s="31">
        <v>89</v>
      </c>
      <c r="VHR69" s="31" t="s">
        <v>158</v>
      </c>
      <c r="VHS69" s="31" t="s">
        <v>153</v>
      </c>
      <c r="VHT69" s="31" t="s">
        <v>97</v>
      </c>
      <c r="VHU69" s="31" t="s">
        <v>99</v>
      </c>
      <c r="VHV69" s="31" t="s">
        <v>157</v>
      </c>
      <c r="VHW69" s="50">
        <v>11968</v>
      </c>
      <c r="VHX69" s="31" t="s">
        <v>154</v>
      </c>
      <c r="VHY69" s="31">
        <v>89</v>
      </c>
      <c r="VHZ69" s="31" t="s">
        <v>158</v>
      </c>
      <c r="VIA69" s="31" t="s">
        <v>153</v>
      </c>
      <c r="VIB69" s="31" t="s">
        <v>97</v>
      </c>
      <c r="VIC69" s="31" t="s">
        <v>99</v>
      </c>
      <c r="VID69" s="31" t="s">
        <v>157</v>
      </c>
      <c r="VIE69" s="50">
        <v>11968</v>
      </c>
      <c r="VIF69" s="31" t="s">
        <v>154</v>
      </c>
      <c r="VIG69" s="31">
        <v>89</v>
      </c>
      <c r="VIH69" s="31" t="s">
        <v>158</v>
      </c>
      <c r="VII69" s="31" t="s">
        <v>153</v>
      </c>
      <c r="VIJ69" s="31" t="s">
        <v>97</v>
      </c>
      <c r="VIK69" s="31" t="s">
        <v>99</v>
      </c>
      <c r="VIL69" s="31" t="s">
        <v>157</v>
      </c>
      <c r="VIM69" s="50">
        <v>11968</v>
      </c>
      <c r="VIN69" s="31" t="s">
        <v>154</v>
      </c>
      <c r="VIO69" s="31">
        <v>89</v>
      </c>
      <c r="VIP69" s="31" t="s">
        <v>158</v>
      </c>
      <c r="VIQ69" s="31" t="s">
        <v>153</v>
      </c>
      <c r="VIR69" s="31" t="s">
        <v>97</v>
      </c>
      <c r="VIS69" s="31" t="s">
        <v>99</v>
      </c>
      <c r="VIT69" s="31" t="s">
        <v>157</v>
      </c>
      <c r="VIU69" s="50">
        <v>11968</v>
      </c>
      <c r="VIV69" s="31" t="s">
        <v>154</v>
      </c>
      <c r="VIW69" s="31">
        <v>89</v>
      </c>
      <c r="VIX69" s="31" t="s">
        <v>158</v>
      </c>
      <c r="VIY69" s="31" t="s">
        <v>153</v>
      </c>
      <c r="VIZ69" s="31" t="s">
        <v>97</v>
      </c>
      <c r="VJA69" s="31" t="s">
        <v>99</v>
      </c>
      <c r="VJB69" s="31" t="s">
        <v>157</v>
      </c>
      <c r="VJC69" s="50">
        <v>11968</v>
      </c>
      <c r="VJD69" s="31" t="s">
        <v>154</v>
      </c>
      <c r="VJE69" s="31">
        <v>89</v>
      </c>
      <c r="VJF69" s="31" t="s">
        <v>158</v>
      </c>
      <c r="VJG69" s="31" t="s">
        <v>153</v>
      </c>
      <c r="VJH69" s="31" t="s">
        <v>97</v>
      </c>
      <c r="VJI69" s="31" t="s">
        <v>99</v>
      </c>
      <c r="VJJ69" s="31" t="s">
        <v>157</v>
      </c>
      <c r="VJK69" s="50">
        <v>11968</v>
      </c>
      <c r="VJL69" s="31" t="s">
        <v>154</v>
      </c>
      <c r="VJM69" s="31">
        <v>89</v>
      </c>
      <c r="VJN69" s="31" t="s">
        <v>158</v>
      </c>
      <c r="VJO69" s="31" t="s">
        <v>153</v>
      </c>
      <c r="VJP69" s="31" t="s">
        <v>97</v>
      </c>
      <c r="VJQ69" s="31" t="s">
        <v>99</v>
      </c>
      <c r="VJR69" s="31" t="s">
        <v>157</v>
      </c>
      <c r="VJS69" s="50">
        <v>11968</v>
      </c>
      <c r="VJT69" s="31" t="s">
        <v>154</v>
      </c>
      <c r="VJU69" s="31">
        <v>89</v>
      </c>
      <c r="VJV69" s="31" t="s">
        <v>158</v>
      </c>
      <c r="VJW69" s="31" t="s">
        <v>153</v>
      </c>
      <c r="VJX69" s="31" t="s">
        <v>97</v>
      </c>
      <c r="VJY69" s="31" t="s">
        <v>99</v>
      </c>
      <c r="VJZ69" s="31" t="s">
        <v>157</v>
      </c>
      <c r="VKA69" s="50">
        <v>11968</v>
      </c>
      <c r="VKB69" s="31" t="s">
        <v>154</v>
      </c>
      <c r="VKC69" s="31">
        <v>89</v>
      </c>
      <c r="VKD69" s="31" t="s">
        <v>158</v>
      </c>
      <c r="VKE69" s="31" t="s">
        <v>153</v>
      </c>
      <c r="VKF69" s="31" t="s">
        <v>97</v>
      </c>
      <c r="VKG69" s="31" t="s">
        <v>99</v>
      </c>
      <c r="VKH69" s="31" t="s">
        <v>157</v>
      </c>
      <c r="VKI69" s="50">
        <v>11968</v>
      </c>
      <c r="VKJ69" s="31" t="s">
        <v>154</v>
      </c>
      <c r="VKK69" s="31">
        <v>89</v>
      </c>
      <c r="VKL69" s="31" t="s">
        <v>158</v>
      </c>
      <c r="VKM69" s="31" t="s">
        <v>153</v>
      </c>
      <c r="VKN69" s="31" t="s">
        <v>97</v>
      </c>
      <c r="VKO69" s="31" t="s">
        <v>99</v>
      </c>
      <c r="VKP69" s="31" t="s">
        <v>157</v>
      </c>
      <c r="VKQ69" s="50">
        <v>11968</v>
      </c>
      <c r="VKR69" s="31" t="s">
        <v>154</v>
      </c>
      <c r="VKS69" s="31">
        <v>89</v>
      </c>
      <c r="VKT69" s="31" t="s">
        <v>158</v>
      </c>
      <c r="VKU69" s="31" t="s">
        <v>153</v>
      </c>
      <c r="VKV69" s="31" t="s">
        <v>97</v>
      </c>
      <c r="VKW69" s="31" t="s">
        <v>99</v>
      </c>
      <c r="VKX69" s="31" t="s">
        <v>157</v>
      </c>
      <c r="VKY69" s="50">
        <v>11968</v>
      </c>
      <c r="VKZ69" s="31" t="s">
        <v>154</v>
      </c>
      <c r="VLA69" s="31">
        <v>89</v>
      </c>
      <c r="VLB69" s="31" t="s">
        <v>158</v>
      </c>
      <c r="VLC69" s="31" t="s">
        <v>153</v>
      </c>
      <c r="VLD69" s="31" t="s">
        <v>97</v>
      </c>
      <c r="VLE69" s="31" t="s">
        <v>99</v>
      </c>
      <c r="VLF69" s="31" t="s">
        <v>157</v>
      </c>
      <c r="VLG69" s="50">
        <v>11968</v>
      </c>
      <c r="VLH69" s="31" t="s">
        <v>154</v>
      </c>
      <c r="VLI69" s="31">
        <v>89</v>
      </c>
      <c r="VLJ69" s="31" t="s">
        <v>158</v>
      </c>
      <c r="VLK69" s="31" t="s">
        <v>153</v>
      </c>
      <c r="VLL69" s="31" t="s">
        <v>97</v>
      </c>
      <c r="VLM69" s="31" t="s">
        <v>99</v>
      </c>
      <c r="VLN69" s="31" t="s">
        <v>157</v>
      </c>
      <c r="VLO69" s="50">
        <v>11968</v>
      </c>
      <c r="VLP69" s="31" t="s">
        <v>154</v>
      </c>
      <c r="VLQ69" s="31">
        <v>89</v>
      </c>
      <c r="VLR69" s="31" t="s">
        <v>158</v>
      </c>
      <c r="VLS69" s="31" t="s">
        <v>153</v>
      </c>
      <c r="VLT69" s="31" t="s">
        <v>97</v>
      </c>
      <c r="VLU69" s="31" t="s">
        <v>99</v>
      </c>
      <c r="VLV69" s="31" t="s">
        <v>157</v>
      </c>
      <c r="VLW69" s="50">
        <v>11968</v>
      </c>
      <c r="VLX69" s="31" t="s">
        <v>154</v>
      </c>
      <c r="VLY69" s="31">
        <v>89</v>
      </c>
      <c r="VLZ69" s="31" t="s">
        <v>158</v>
      </c>
      <c r="VMA69" s="31" t="s">
        <v>153</v>
      </c>
      <c r="VMB69" s="31" t="s">
        <v>97</v>
      </c>
      <c r="VMC69" s="31" t="s">
        <v>99</v>
      </c>
      <c r="VMD69" s="31" t="s">
        <v>157</v>
      </c>
      <c r="VME69" s="50">
        <v>11968</v>
      </c>
      <c r="VMF69" s="31" t="s">
        <v>154</v>
      </c>
      <c r="VMG69" s="31">
        <v>89</v>
      </c>
      <c r="VMH69" s="31" t="s">
        <v>158</v>
      </c>
      <c r="VMI69" s="31" t="s">
        <v>153</v>
      </c>
      <c r="VMJ69" s="31" t="s">
        <v>97</v>
      </c>
      <c r="VMK69" s="31" t="s">
        <v>99</v>
      </c>
      <c r="VML69" s="31" t="s">
        <v>157</v>
      </c>
      <c r="VMM69" s="50">
        <v>11968</v>
      </c>
      <c r="VMN69" s="31" t="s">
        <v>154</v>
      </c>
      <c r="VMO69" s="31">
        <v>89</v>
      </c>
      <c r="VMP69" s="31" t="s">
        <v>158</v>
      </c>
      <c r="VMQ69" s="31" t="s">
        <v>153</v>
      </c>
      <c r="VMR69" s="31" t="s">
        <v>97</v>
      </c>
      <c r="VMS69" s="31" t="s">
        <v>99</v>
      </c>
      <c r="VMT69" s="31" t="s">
        <v>157</v>
      </c>
      <c r="VMU69" s="50">
        <v>11968</v>
      </c>
      <c r="VMV69" s="31" t="s">
        <v>154</v>
      </c>
      <c r="VMW69" s="31">
        <v>89</v>
      </c>
      <c r="VMX69" s="31" t="s">
        <v>158</v>
      </c>
      <c r="VMY69" s="31" t="s">
        <v>153</v>
      </c>
      <c r="VMZ69" s="31" t="s">
        <v>97</v>
      </c>
      <c r="VNA69" s="31" t="s">
        <v>99</v>
      </c>
      <c r="VNB69" s="31" t="s">
        <v>157</v>
      </c>
      <c r="VNC69" s="50">
        <v>11968</v>
      </c>
      <c r="VND69" s="31" t="s">
        <v>154</v>
      </c>
      <c r="VNE69" s="31">
        <v>89</v>
      </c>
      <c r="VNF69" s="31" t="s">
        <v>158</v>
      </c>
      <c r="VNG69" s="31" t="s">
        <v>153</v>
      </c>
      <c r="VNH69" s="31" t="s">
        <v>97</v>
      </c>
      <c r="VNI69" s="31" t="s">
        <v>99</v>
      </c>
      <c r="VNJ69" s="31" t="s">
        <v>157</v>
      </c>
      <c r="VNK69" s="50">
        <v>11968</v>
      </c>
      <c r="VNL69" s="31" t="s">
        <v>154</v>
      </c>
      <c r="VNM69" s="31">
        <v>89</v>
      </c>
      <c r="VNN69" s="31" t="s">
        <v>158</v>
      </c>
      <c r="VNO69" s="31" t="s">
        <v>153</v>
      </c>
      <c r="VNP69" s="31" t="s">
        <v>97</v>
      </c>
      <c r="VNQ69" s="31" t="s">
        <v>99</v>
      </c>
      <c r="VNR69" s="31" t="s">
        <v>157</v>
      </c>
      <c r="VNS69" s="50">
        <v>11968</v>
      </c>
      <c r="VNT69" s="31" t="s">
        <v>154</v>
      </c>
      <c r="VNU69" s="31">
        <v>89</v>
      </c>
      <c r="VNV69" s="31" t="s">
        <v>158</v>
      </c>
      <c r="VNW69" s="31" t="s">
        <v>153</v>
      </c>
      <c r="VNX69" s="31" t="s">
        <v>97</v>
      </c>
      <c r="VNY69" s="31" t="s">
        <v>99</v>
      </c>
      <c r="VNZ69" s="31" t="s">
        <v>157</v>
      </c>
      <c r="VOA69" s="50">
        <v>11968</v>
      </c>
      <c r="VOB69" s="31" t="s">
        <v>154</v>
      </c>
      <c r="VOC69" s="31">
        <v>89</v>
      </c>
      <c r="VOD69" s="31" t="s">
        <v>158</v>
      </c>
      <c r="VOE69" s="31" t="s">
        <v>153</v>
      </c>
      <c r="VOF69" s="31" t="s">
        <v>97</v>
      </c>
      <c r="VOG69" s="31" t="s">
        <v>99</v>
      </c>
      <c r="VOH69" s="31" t="s">
        <v>157</v>
      </c>
      <c r="VOI69" s="50">
        <v>11968</v>
      </c>
      <c r="VOJ69" s="31" t="s">
        <v>154</v>
      </c>
      <c r="VOK69" s="31">
        <v>89</v>
      </c>
      <c r="VOL69" s="31" t="s">
        <v>158</v>
      </c>
      <c r="VOM69" s="31" t="s">
        <v>153</v>
      </c>
      <c r="VON69" s="31" t="s">
        <v>97</v>
      </c>
      <c r="VOO69" s="31" t="s">
        <v>99</v>
      </c>
      <c r="VOP69" s="31" t="s">
        <v>157</v>
      </c>
      <c r="VOQ69" s="50">
        <v>11968</v>
      </c>
      <c r="VOR69" s="31" t="s">
        <v>154</v>
      </c>
      <c r="VOS69" s="31">
        <v>89</v>
      </c>
      <c r="VOT69" s="31" t="s">
        <v>158</v>
      </c>
      <c r="VOU69" s="31" t="s">
        <v>153</v>
      </c>
      <c r="VOV69" s="31" t="s">
        <v>97</v>
      </c>
      <c r="VOW69" s="31" t="s">
        <v>99</v>
      </c>
      <c r="VOX69" s="31" t="s">
        <v>157</v>
      </c>
      <c r="VOY69" s="50">
        <v>11968</v>
      </c>
      <c r="VOZ69" s="31" t="s">
        <v>154</v>
      </c>
      <c r="VPA69" s="31">
        <v>89</v>
      </c>
      <c r="VPB69" s="31" t="s">
        <v>158</v>
      </c>
      <c r="VPC69" s="31" t="s">
        <v>153</v>
      </c>
      <c r="VPD69" s="31" t="s">
        <v>97</v>
      </c>
      <c r="VPE69" s="31" t="s">
        <v>99</v>
      </c>
      <c r="VPF69" s="31" t="s">
        <v>157</v>
      </c>
      <c r="VPG69" s="50">
        <v>11968</v>
      </c>
      <c r="VPH69" s="31" t="s">
        <v>154</v>
      </c>
      <c r="VPI69" s="31">
        <v>89</v>
      </c>
      <c r="VPJ69" s="31" t="s">
        <v>158</v>
      </c>
      <c r="VPK69" s="31" t="s">
        <v>153</v>
      </c>
      <c r="VPL69" s="31" t="s">
        <v>97</v>
      </c>
      <c r="VPM69" s="31" t="s">
        <v>99</v>
      </c>
      <c r="VPN69" s="31" t="s">
        <v>157</v>
      </c>
      <c r="VPO69" s="50">
        <v>11968</v>
      </c>
      <c r="VPP69" s="31" t="s">
        <v>154</v>
      </c>
      <c r="VPQ69" s="31">
        <v>89</v>
      </c>
      <c r="VPR69" s="31" t="s">
        <v>158</v>
      </c>
      <c r="VPS69" s="31" t="s">
        <v>153</v>
      </c>
      <c r="VPT69" s="31" t="s">
        <v>97</v>
      </c>
      <c r="VPU69" s="31" t="s">
        <v>99</v>
      </c>
      <c r="VPV69" s="31" t="s">
        <v>157</v>
      </c>
      <c r="VPW69" s="50">
        <v>11968</v>
      </c>
      <c r="VPX69" s="31" t="s">
        <v>154</v>
      </c>
      <c r="VPY69" s="31">
        <v>89</v>
      </c>
      <c r="VPZ69" s="31" t="s">
        <v>158</v>
      </c>
      <c r="VQA69" s="31" t="s">
        <v>153</v>
      </c>
      <c r="VQB69" s="31" t="s">
        <v>97</v>
      </c>
      <c r="VQC69" s="31" t="s">
        <v>99</v>
      </c>
      <c r="VQD69" s="31" t="s">
        <v>157</v>
      </c>
      <c r="VQE69" s="50">
        <v>11968</v>
      </c>
      <c r="VQF69" s="31" t="s">
        <v>154</v>
      </c>
      <c r="VQG69" s="31">
        <v>89</v>
      </c>
      <c r="VQH69" s="31" t="s">
        <v>158</v>
      </c>
      <c r="VQI69" s="31" t="s">
        <v>153</v>
      </c>
      <c r="VQJ69" s="31" t="s">
        <v>97</v>
      </c>
      <c r="VQK69" s="31" t="s">
        <v>99</v>
      </c>
      <c r="VQL69" s="31" t="s">
        <v>157</v>
      </c>
      <c r="VQM69" s="50">
        <v>11968</v>
      </c>
      <c r="VQN69" s="31" t="s">
        <v>154</v>
      </c>
      <c r="VQO69" s="31">
        <v>89</v>
      </c>
      <c r="VQP69" s="31" t="s">
        <v>158</v>
      </c>
      <c r="VQQ69" s="31" t="s">
        <v>153</v>
      </c>
      <c r="VQR69" s="31" t="s">
        <v>97</v>
      </c>
      <c r="VQS69" s="31" t="s">
        <v>99</v>
      </c>
      <c r="VQT69" s="31" t="s">
        <v>157</v>
      </c>
      <c r="VQU69" s="50">
        <v>11968</v>
      </c>
      <c r="VQV69" s="31" t="s">
        <v>154</v>
      </c>
      <c r="VQW69" s="31">
        <v>89</v>
      </c>
      <c r="VQX69" s="31" t="s">
        <v>158</v>
      </c>
      <c r="VQY69" s="31" t="s">
        <v>153</v>
      </c>
      <c r="VQZ69" s="31" t="s">
        <v>97</v>
      </c>
      <c r="VRA69" s="31" t="s">
        <v>99</v>
      </c>
      <c r="VRB69" s="31" t="s">
        <v>157</v>
      </c>
      <c r="VRC69" s="50">
        <v>11968</v>
      </c>
      <c r="VRD69" s="31" t="s">
        <v>154</v>
      </c>
      <c r="VRE69" s="31">
        <v>89</v>
      </c>
      <c r="VRF69" s="31" t="s">
        <v>158</v>
      </c>
      <c r="VRG69" s="31" t="s">
        <v>153</v>
      </c>
      <c r="VRH69" s="31" t="s">
        <v>97</v>
      </c>
      <c r="VRI69" s="31" t="s">
        <v>99</v>
      </c>
      <c r="VRJ69" s="31" t="s">
        <v>157</v>
      </c>
      <c r="VRK69" s="50">
        <v>11968</v>
      </c>
      <c r="VRL69" s="31" t="s">
        <v>154</v>
      </c>
      <c r="VRM69" s="31">
        <v>89</v>
      </c>
      <c r="VRN69" s="31" t="s">
        <v>158</v>
      </c>
      <c r="VRO69" s="31" t="s">
        <v>153</v>
      </c>
      <c r="VRP69" s="31" t="s">
        <v>97</v>
      </c>
      <c r="VRQ69" s="31" t="s">
        <v>99</v>
      </c>
      <c r="VRR69" s="31" t="s">
        <v>157</v>
      </c>
      <c r="VRS69" s="50">
        <v>11968</v>
      </c>
      <c r="VRT69" s="31" t="s">
        <v>154</v>
      </c>
      <c r="VRU69" s="31">
        <v>89</v>
      </c>
      <c r="VRV69" s="31" t="s">
        <v>158</v>
      </c>
      <c r="VRW69" s="31" t="s">
        <v>153</v>
      </c>
      <c r="VRX69" s="31" t="s">
        <v>97</v>
      </c>
      <c r="VRY69" s="31" t="s">
        <v>99</v>
      </c>
      <c r="VRZ69" s="31" t="s">
        <v>157</v>
      </c>
      <c r="VSA69" s="50">
        <v>11968</v>
      </c>
      <c r="VSB69" s="31" t="s">
        <v>154</v>
      </c>
      <c r="VSC69" s="31">
        <v>89</v>
      </c>
      <c r="VSD69" s="31" t="s">
        <v>158</v>
      </c>
      <c r="VSE69" s="31" t="s">
        <v>153</v>
      </c>
      <c r="VSF69" s="31" t="s">
        <v>97</v>
      </c>
      <c r="VSG69" s="31" t="s">
        <v>99</v>
      </c>
      <c r="VSH69" s="31" t="s">
        <v>157</v>
      </c>
      <c r="VSI69" s="50">
        <v>11968</v>
      </c>
      <c r="VSJ69" s="31" t="s">
        <v>154</v>
      </c>
      <c r="VSK69" s="31">
        <v>89</v>
      </c>
      <c r="VSL69" s="31" t="s">
        <v>158</v>
      </c>
      <c r="VSM69" s="31" t="s">
        <v>153</v>
      </c>
      <c r="VSN69" s="31" t="s">
        <v>97</v>
      </c>
      <c r="VSO69" s="31" t="s">
        <v>99</v>
      </c>
      <c r="VSP69" s="31" t="s">
        <v>157</v>
      </c>
      <c r="VSQ69" s="50">
        <v>11968</v>
      </c>
      <c r="VSR69" s="31" t="s">
        <v>154</v>
      </c>
      <c r="VSS69" s="31">
        <v>89</v>
      </c>
      <c r="VST69" s="31" t="s">
        <v>158</v>
      </c>
      <c r="VSU69" s="31" t="s">
        <v>153</v>
      </c>
      <c r="VSV69" s="31" t="s">
        <v>97</v>
      </c>
      <c r="VSW69" s="31" t="s">
        <v>99</v>
      </c>
      <c r="VSX69" s="31" t="s">
        <v>157</v>
      </c>
      <c r="VSY69" s="50">
        <v>11968</v>
      </c>
      <c r="VSZ69" s="31" t="s">
        <v>154</v>
      </c>
      <c r="VTA69" s="31">
        <v>89</v>
      </c>
      <c r="VTB69" s="31" t="s">
        <v>158</v>
      </c>
      <c r="VTC69" s="31" t="s">
        <v>153</v>
      </c>
      <c r="VTD69" s="31" t="s">
        <v>97</v>
      </c>
      <c r="VTE69" s="31" t="s">
        <v>99</v>
      </c>
      <c r="VTF69" s="31" t="s">
        <v>157</v>
      </c>
      <c r="VTG69" s="50">
        <v>11968</v>
      </c>
      <c r="VTH69" s="31" t="s">
        <v>154</v>
      </c>
      <c r="VTI69" s="31">
        <v>89</v>
      </c>
      <c r="VTJ69" s="31" t="s">
        <v>158</v>
      </c>
      <c r="VTK69" s="31" t="s">
        <v>153</v>
      </c>
      <c r="VTL69" s="31" t="s">
        <v>97</v>
      </c>
      <c r="VTM69" s="31" t="s">
        <v>99</v>
      </c>
      <c r="VTN69" s="31" t="s">
        <v>157</v>
      </c>
      <c r="VTO69" s="50">
        <v>11968</v>
      </c>
      <c r="VTP69" s="31" t="s">
        <v>154</v>
      </c>
      <c r="VTQ69" s="31">
        <v>89</v>
      </c>
      <c r="VTR69" s="31" t="s">
        <v>158</v>
      </c>
      <c r="VTS69" s="31" t="s">
        <v>153</v>
      </c>
      <c r="VTT69" s="31" t="s">
        <v>97</v>
      </c>
      <c r="VTU69" s="31" t="s">
        <v>99</v>
      </c>
      <c r="VTV69" s="31" t="s">
        <v>157</v>
      </c>
      <c r="VTW69" s="50">
        <v>11968</v>
      </c>
      <c r="VTX69" s="31" t="s">
        <v>154</v>
      </c>
      <c r="VTY69" s="31">
        <v>89</v>
      </c>
      <c r="VTZ69" s="31" t="s">
        <v>158</v>
      </c>
      <c r="VUA69" s="31" t="s">
        <v>153</v>
      </c>
      <c r="VUB69" s="31" t="s">
        <v>97</v>
      </c>
      <c r="VUC69" s="31" t="s">
        <v>99</v>
      </c>
      <c r="VUD69" s="31" t="s">
        <v>157</v>
      </c>
      <c r="VUE69" s="50">
        <v>11968</v>
      </c>
      <c r="VUF69" s="31" t="s">
        <v>154</v>
      </c>
      <c r="VUG69" s="31">
        <v>89</v>
      </c>
      <c r="VUH69" s="31" t="s">
        <v>158</v>
      </c>
      <c r="VUI69" s="31" t="s">
        <v>153</v>
      </c>
      <c r="VUJ69" s="31" t="s">
        <v>97</v>
      </c>
      <c r="VUK69" s="31" t="s">
        <v>99</v>
      </c>
      <c r="VUL69" s="31" t="s">
        <v>157</v>
      </c>
      <c r="VUM69" s="50">
        <v>11968</v>
      </c>
      <c r="VUN69" s="31" t="s">
        <v>154</v>
      </c>
      <c r="VUO69" s="31">
        <v>89</v>
      </c>
      <c r="VUP69" s="31" t="s">
        <v>158</v>
      </c>
      <c r="VUQ69" s="31" t="s">
        <v>153</v>
      </c>
      <c r="VUR69" s="31" t="s">
        <v>97</v>
      </c>
      <c r="VUS69" s="31" t="s">
        <v>99</v>
      </c>
      <c r="VUT69" s="31" t="s">
        <v>157</v>
      </c>
      <c r="VUU69" s="50">
        <v>11968</v>
      </c>
      <c r="VUV69" s="31" t="s">
        <v>154</v>
      </c>
      <c r="VUW69" s="31">
        <v>89</v>
      </c>
      <c r="VUX69" s="31" t="s">
        <v>158</v>
      </c>
      <c r="VUY69" s="31" t="s">
        <v>153</v>
      </c>
      <c r="VUZ69" s="31" t="s">
        <v>97</v>
      </c>
      <c r="VVA69" s="31" t="s">
        <v>99</v>
      </c>
      <c r="VVB69" s="31" t="s">
        <v>157</v>
      </c>
      <c r="VVC69" s="50">
        <v>11968</v>
      </c>
      <c r="VVD69" s="31" t="s">
        <v>154</v>
      </c>
      <c r="VVE69" s="31">
        <v>89</v>
      </c>
      <c r="VVF69" s="31" t="s">
        <v>158</v>
      </c>
      <c r="VVG69" s="31" t="s">
        <v>153</v>
      </c>
      <c r="VVH69" s="31" t="s">
        <v>97</v>
      </c>
      <c r="VVI69" s="31" t="s">
        <v>99</v>
      </c>
      <c r="VVJ69" s="31" t="s">
        <v>157</v>
      </c>
      <c r="VVK69" s="50">
        <v>11968</v>
      </c>
      <c r="VVL69" s="31" t="s">
        <v>154</v>
      </c>
      <c r="VVM69" s="31">
        <v>89</v>
      </c>
      <c r="VVN69" s="31" t="s">
        <v>158</v>
      </c>
      <c r="VVO69" s="31" t="s">
        <v>153</v>
      </c>
      <c r="VVP69" s="31" t="s">
        <v>97</v>
      </c>
      <c r="VVQ69" s="31" t="s">
        <v>99</v>
      </c>
      <c r="VVR69" s="31" t="s">
        <v>157</v>
      </c>
      <c r="VVS69" s="50">
        <v>11968</v>
      </c>
      <c r="VVT69" s="31" t="s">
        <v>154</v>
      </c>
      <c r="VVU69" s="31">
        <v>89</v>
      </c>
      <c r="VVV69" s="31" t="s">
        <v>158</v>
      </c>
      <c r="VVW69" s="31" t="s">
        <v>153</v>
      </c>
      <c r="VVX69" s="31" t="s">
        <v>97</v>
      </c>
      <c r="VVY69" s="31" t="s">
        <v>99</v>
      </c>
      <c r="VVZ69" s="31" t="s">
        <v>157</v>
      </c>
      <c r="VWA69" s="50">
        <v>11968</v>
      </c>
      <c r="VWB69" s="31" t="s">
        <v>154</v>
      </c>
      <c r="VWC69" s="31">
        <v>89</v>
      </c>
      <c r="VWD69" s="31" t="s">
        <v>158</v>
      </c>
      <c r="VWE69" s="31" t="s">
        <v>153</v>
      </c>
      <c r="VWF69" s="31" t="s">
        <v>97</v>
      </c>
      <c r="VWG69" s="31" t="s">
        <v>99</v>
      </c>
      <c r="VWH69" s="31" t="s">
        <v>157</v>
      </c>
      <c r="VWI69" s="50">
        <v>11968</v>
      </c>
      <c r="VWJ69" s="31" t="s">
        <v>154</v>
      </c>
      <c r="VWK69" s="31">
        <v>89</v>
      </c>
      <c r="VWL69" s="31" t="s">
        <v>158</v>
      </c>
      <c r="VWM69" s="31" t="s">
        <v>153</v>
      </c>
      <c r="VWN69" s="31" t="s">
        <v>97</v>
      </c>
      <c r="VWO69" s="31" t="s">
        <v>99</v>
      </c>
      <c r="VWP69" s="31" t="s">
        <v>157</v>
      </c>
      <c r="VWQ69" s="50">
        <v>11968</v>
      </c>
      <c r="VWR69" s="31" t="s">
        <v>154</v>
      </c>
      <c r="VWS69" s="31">
        <v>89</v>
      </c>
      <c r="VWT69" s="31" t="s">
        <v>158</v>
      </c>
      <c r="VWU69" s="31" t="s">
        <v>153</v>
      </c>
      <c r="VWV69" s="31" t="s">
        <v>97</v>
      </c>
      <c r="VWW69" s="31" t="s">
        <v>99</v>
      </c>
      <c r="VWX69" s="31" t="s">
        <v>157</v>
      </c>
      <c r="VWY69" s="50">
        <v>11968</v>
      </c>
      <c r="VWZ69" s="31" t="s">
        <v>154</v>
      </c>
      <c r="VXA69" s="31">
        <v>89</v>
      </c>
      <c r="VXB69" s="31" t="s">
        <v>158</v>
      </c>
      <c r="VXC69" s="31" t="s">
        <v>153</v>
      </c>
      <c r="VXD69" s="31" t="s">
        <v>97</v>
      </c>
      <c r="VXE69" s="31" t="s">
        <v>99</v>
      </c>
      <c r="VXF69" s="31" t="s">
        <v>157</v>
      </c>
      <c r="VXG69" s="50">
        <v>11968</v>
      </c>
      <c r="VXH69" s="31" t="s">
        <v>154</v>
      </c>
      <c r="VXI69" s="31">
        <v>89</v>
      </c>
      <c r="VXJ69" s="31" t="s">
        <v>158</v>
      </c>
      <c r="VXK69" s="31" t="s">
        <v>153</v>
      </c>
      <c r="VXL69" s="31" t="s">
        <v>97</v>
      </c>
      <c r="VXM69" s="31" t="s">
        <v>99</v>
      </c>
      <c r="VXN69" s="31" t="s">
        <v>157</v>
      </c>
      <c r="VXO69" s="50">
        <v>11968</v>
      </c>
      <c r="VXP69" s="31" t="s">
        <v>154</v>
      </c>
      <c r="VXQ69" s="31">
        <v>89</v>
      </c>
      <c r="VXR69" s="31" t="s">
        <v>158</v>
      </c>
      <c r="VXS69" s="31" t="s">
        <v>153</v>
      </c>
      <c r="VXT69" s="31" t="s">
        <v>97</v>
      </c>
      <c r="VXU69" s="31" t="s">
        <v>99</v>
      </c>
      <c r="VXV69" s="31" t="s">
        <v>157</v>
      </c>
      <c r="VXW69" s="50">
        <v>11968</v>
      </c>
      <c r="VXX69" s="31" t="s">
        <v>154</v>
      </c>
      <c r="VXY69" s="31">
        <v>89</v>
      </c>
      <c r="VXZ69" s="31" t="s">
        <v>158</v>
      </c>
      <c r="VYA69" s="31" t="s">
        <v>153</v>
      </c>
      <c r="VYB69" s="31" t="s">
        <v>97</v>
      </c>
      <c r="VYC69" s="31" t="s">
        <v>99</v>
      </c>
      <c r="VYD69" s="31" t="s">
        <v>157</v>
      </c>
      <c r="VYE69" s="50">
        <v>11968</v>
      </c>
      <c r="VYF69" s="31" t="s">
        <v>154</v>
      </c>
      <c r="VYG69" s="31">
        <v>89</v>
      </c>
      <c r="VYH69" s="31" t="s">
        <v>158</v>
      </c>
      <c r="VYI69" s="31" t="s">
        <v>153</v>
      </c>
      <c r="VYJ69" s="31" t="s">
        <v>97</v>
      </c>
      <c r="VYK69" s="31" t="s">
        <v>99</v>
      </c>
      <c r="VYL69" s="31" t="s">
        <v>157</v>
      </c>
      <c r="VYM69" s="50">
        <v>11968</v>
      </c>
      <c r="VYN69" s="31" t="s">
        <v>154</v>
      </c>
      <c r="VYO69" s="31">
        <v>89</v>
      </c>
      <c r="VYP69" s="31" t="s">
        <v>158</v>
      </c>
      <c r="VYQ69" s="31" t="s">
        <v>153</v>
      </c>
      <c r="VYR69" s="31" t="s">
        <v>97</v>
      </c>
      <c r="VYS69" s="31" t="s">
        <v>99</v>
      </c>
      <c r="VYT69" s="31" t="s">
        <v>157</v>
      </c>
      <c r="VYU69" s="50">
        <v>11968</v>
      </c>
      <c r="VYV69" s="31" t="s">
        <v>154</v>
      </c>
      <c r="VYW69" s="31">
        <v>89</v>
      </c>
      <c r="VYX69" s="31" t="s">
        <v>158</v>
      </c>
      <c r="VYY69" s="31" t="s">
        <v>153</v>
      </c>
      <c r="VYZ69" s="31" t="s">
        <v>97</v>
      </c>
      <c r="VZA69" s="31" t="s">
        <v>99</v>
      </c>
      <c r="VZB69" s="31" t="s">
        <v>157</v>
      </c>
      <c r="VZC69" s="50">
        <v>11968</v>
      </c>
      <c r="VZD69" s="31" t="s">
        <v>154</v>
      </c>
      <c r="VZE69" s="31">
        <v>89</v>
      </c>
      <c r="VZF69" s="31" t="s">
        <v>158</v>
      </c>
      <c r="VZG69" s="31" t="s">
        <v>153</v>
      </c>
      <c r="VZH69" s="31" t="s">
        <v>97</v>
      </c>
      <c r="VZI69" s="31" t="s">
        <v>99</v>
      </c>
      <c r="VZJ69" s="31" t="s">
        <v>157</v>
      </c>
      <c r="VZK69" s="50">
        <v>11968</v>
      </c>
      <c r="VZL69" s="31" t="s">
        <v>154</v>
      </c>
      <c r="VZM69" s="31">
        <v>89</v>
      </c>
      <c r="VZN69" s="31" t="s">
        <v>158</v>
      </c>
      <c r="VZO69" s="31" t="s">
        <v>153</v>
      </c>
      <c r="VZP69" s="31" t="s">
        <v>97</v>
      </c>
      <c r="VZQ69" s="31" t="s">
        <v>99</v>
      </c>
      <c r="VZR69" s="31" t="s">
        <v>157</v>
      </c>
      <c r="VZS69" s="50">
        <v>11968</v>
      </c>
      <c r="VZT69" s="31" t="s">
        <v>154</v>
      </c>
      <c r="VZU69" s="31">
        <v>89</v>
      </c>
      <c r="VZV69" s="31" t="s">
        <v>158</v>
      </c>
      <c r="VZW69" s="31" t="s">
        <v>153</v>
      </c>
      <c r="VZX69" s="31" t="s">
        <v>97</v>
      </c>
      <c r="VZY69" s="31" t="s">
        <v>99</v>
      </c>
      <c r="VZZ69" s="31" t="s">
        <v>157</v>
      </c>
      <c r="WAA69" s="50">
        <v>11968</v>
      </c>
      <c r="WAB69" s="31" t="s">
        <v>154</v>
      </c>
      <c r="WAC69" s="31">
        <v>89</v>
      </c>
      <c r="WAD69" s="31" t="s">
        <v>158</v>
      </c>
      <c r="WAE69" s="31" t="s">
        <v>153</v>
      </c>
      <c r="WAF69" s="31" t="s">
        <v>97</v>
      </c>
      <c r="WAG69" s="31" t="s">
        <v>99</v>
      </c>
      <c r="WAH69" s="31" t="s">
        <v>157</v>
      </c>
      <c r="WAI69" s="50">
        <v>11968</v>
      </c>
      <c r="WAJ69" s="31" t="s">
        <v>154</v>
      </c>
      <c r="WAK69" s="31">
        <v>89</v>
      </c>
      <c r="WAL69" s="31" t="s">
        <v>158</v>
      </c>
      <c r="WAM69" s="31" t="s">
        <v>153</v>
      </c>
      <c r="WAN69" s="31" t="s">
        <v>97</v>
      </c>
      <c r="WAO69" s="31" t="s">
        <v>99</v>
      </c>
      <c r="WAP69" s="31" t="s">
        <v>157</v>
      </c>
      <c r="WAQ69" s="50">
        <v>11968</v>
      </c>
      <c r="WAR69" s="31" t="s">
        <v>154</v>
      </c>
      <c r="WAS69" s="31">
        <v>89</v>
      </c>
      <c r="WAT69" s="31" t="s">
        <v>158</v>
      </c>
      <c r="WAU69" s="31" t="s">
        <v>153</v>
      </c>
      <c r="WAV69" s="31" t="s">
        <v>97</v>
      </c>
      <c r="WAW69" s="31" t="s">
        <v>99</v>
      </c>
      <c r="WAX69" s="31" t="s">
        <v>157</v>
      </c>
      <c r="WAY69" s="50">
        <v>11968</v>
      </c>
      <c r="WAZ69" s="31" t="s">
        <v>154</v>
      </c>
      <c r="WBA69" s="31">
        <v>89</v>
      </c>
      <c r="WBB69" s="31" t="s">
        <v>158</v>
      </c>
      <c r="WBC69" s="31" t="s">
        <v>153</v>
      </c>
      <c r="WBD69" s="31" t="s">
        <v>97</v>
      </c>
      <c r="WBE69" s="31" t="s">
        <v>99</v>
      </c>
      <c r="WBF69" s="31" t="s">
        <v>157</v>
      </c>
      <c r="WBG69" s="50">
        <v>11968</v>
      </c>
      <c r="WBH69" s="31" t="s">
        <v>154</v>
      </c>
      <c r="WBI69" s="31">
        <v>89</v>
      </c>
      <c r="WBJ69" s="31" t="s">
        <v>158</v>
      </c>
      <c r="WBK69" s="31" t="s">
        <v>153</v>
      </c>
      <c r="WBL69" s="31" t="s">
        <v>97</v>
      </c>
      <c r="WBM69" s="31" t="s">
        <v>99</v>
      </c>
      <c r="WBN69" s="31" t="s">
        <v>157</v>
      </c>
      <c r="WBO69" s="50">
        <v>11968</v>
      </c>
      <c r="WBP69" s="31" t="s">
        <v>154</v>
      </c>
      <c r="WBQ69" s="31">
        <v>89</v>
      </c>
      <c r="WBR69" s="31" t="s">
        <v>158</v>
      </c>
      <c r="WBS69" s="31" t="s">
        <v>153</v>
      </c>
      <c r="WBT69" s="31" t="s">
        <v>97</v>
      </c>
      <c r="WBU69" s="31" t="s">
        <v>99</v>
      </c>
      <c r="WBV69" s="31" t="s">
        <v>157</v>
      </c>
      <c r="WBW69" s="50">
        <v>11968</v>
      </c>
      <c r="WBX69" s="31" t="s">
        <v>154</v>
      </c>
      <c r="WBY69" s="31">
        <v>89</v>
      </c>
      <c r="WBZ69" s="31" t="s">
        <v>158</v>
      </c>
      <c r="WCA69" s="31" t="s">
        <v>153</v>
      </c>
      <c r="WCB69" s="31" t="s">
        <v>97</v>
      </c>
      <c r="WCC69" s="31" t="s">
        <v>99</v>
      </c>
      <c r="WCD69" s="31" t="s">
        <v>157</v>
      </c>
      <c r="WCE69" s="50">
        <v>11968</v>
      </c>
      <c r="WCF69" s="31" t="s">
        <v>154</v>
      </c>
      <c r="WCG69" s="31">
        <v>89</v>
      </c>
      <c r="WCH69" s="31" t="s">
        <v>158</v>
      </c>
      <c r="WCI69" s="31" t="s">
        <v>153</v>
      </c>
      <c r="WCJ69" s="31" t="s">
        <v>97</v>
      </c>
      <c r="WCK69" s="31" t="s">
        <v>99</v>
      </c>
      <c r="WCL69" s="31" t="s">
        <v>157</v>
      </c>
      <c r="WCM69" s="50">
        <v>11968</v>
      </c>
      <c r="WCN69" s="31" t="s">
        <v>154</v>
      </c>
      <c r="WCO69" s="31">
        <v>89</v>
      </c>
      <c r="WCP69" s="31" t="s">
        <v>158</v>
      </c>
      <c r="WCQ69" s="31" t="s">
        <v>153</v>
      </c>
      <c r="WCR69" s="31" t="s">
        <v>97</v>
      </c>
      <c r="WCS69" s="31" t="s">
        <v>99</v>
      </c>
      <c r="WCT69" s="31" t="s">
        <v>157</v>
      </c>
      <c r="WCU69" s="50">
        <v>11968</v>
      </c>
      <c r="WCV69" s="31" t="s">
        <v>154</v>
      </c>
      <c r="WCW69" s="31">
        <v>89</v>
      </c>
      <c r="WCX69" s="31" t="s">
        <v>158</v>
      </c>
      <c r="WCY69" s="31" t="s">
        <v>153</v>
      </c>
      <c r="WCZ69" s="31" t="s">
        <v>97</v>
      </c>
      <c r="WDA69" s="31" t="s">
        <v>99</v>
      </c>
      <c r="WDB69" s="31" t="s">
        <v>157</v>
      </c>
      <c r="WDC69" s="50">
        <v>11968</v>
      </c>
      <c r="WDD69" s="31" t="s">
        <v>154</v>
      </c>
      <c r="WDE69" s="31">
        <v>89</v>
      </c>
      <c r="WDF69" s="31" t="s">
        <v>158</v>
      </c>
      <c r="WDG69" s="31" t="s">
        <v>153</v>
      </c>
      <c r="WDH69" s="31" t="s">
        <v>97</v>
      </c>
      <c r="WDI69" s="31" t="s">
        <v>99</v>
      </c>
      <c r="WDJ69" s="31" t="s">
        <v>157</v>
      </c>
      <c r="WDK69" s="50">
        <v>11968</v>
      </c>
      <c r="WDL69" s="31" t="s">
        <v>154</v>
      </c>
      <c r="WDM69" s="31">
        <v>89</v>
      </c>
      <c r="WDN69" s="31" t="s">
        <v>158</v>
      </c>
      <c r="WDO69" s="31" t="s">
        <v>153</v>
      </c>
      <c r="WDP69" s="31" t="s">
        <v>97</v>
      </c>
      <c r="WDQ69" s="31" t="s">
        <v>99</v>
      </c>
      <c r="WDR69" s="31" t="s">
        <v>157</v>
      </c>
      <c r="WDS69" s="50">
        <v>11968</v>
      </c>
      <c r="WDT69" s="31" t="s">
        <v>154</v>
      </c>
      <c r="WDU69" s="31">
        <v>89</v>
      </c>
      <c r="WDV69" s="31" t="s">
        <v>158</v>
      </c>
      <c r="WDW69" s="31" t="s">
        <v>153</v>
      </c>
      <c r="WDX69" s="31" t="s">
        <v>97</v>
      </c>
      <c r="WDY69" s="31" t="s">
        <v>99</v>
      </c>
      <c r="WDZ69" s="31" t="s">
        <v>157</v>
      </c>
      <c r="WEA69" s="50">
        <v>11968</v>
      </c>
      <c r="WEB69" s="31" t="s">
        <v>154</v>
      </c>
      <c r="WEC69" s="31">
        <v>89</v>
      </c>
      <c r="WED69" s="31" t="s">
        <v>158</v>
      </c>
      <c r="WEE69" s="31" t="s">
        <v>153</v>
      </c>
      <c r="WEF69" s="31" t="s">
        <v>97</v>
      </c>
      <c r="WEG69" s="31" t="s">
        <v>99</v>
      </c>
      <c r="WEH69" s="31" t="s">
        <v>157</v>
      </c>
      <c r="WEI69" s="50">
        <v>11968</v>
      </c>
      <c r="WEJ69" s="31" t="s">
        <v>154</v>
      </c>
      <c r="WEK69" s="31">
        <v>89</v>
      </c>
      <c r="WEL69" s="31" t="s">
        <v>158</v>
      </c>
      <c r="WEM69" s="31" t="s">
        <v>153</v>
      </c>
      <c r="WEN69" s="31" t="s">
        <v>97</v>
      </c>
      <c r="WEO69" s="31" t="s">
        <v>99</v>
      </c>
      <c r="WEP69" s="31" t="s">
        <v>157</v>
      </c>
      <c r="WEQ69" s="50">
        <v>11968</v>
      </c>
      <c r="WER69" s="31" t="s">
        <v>154</v>
      </c>
      <c r="WES69" s="31">
        <v>89</v>
      </c>
      <c r="WET69" s="31" t="s">
        <v>158</v>
      </c>
      <c r="WEU69" s="31" t="s">
        <v>153</v>
      </c>
      <c r="WEV69" s="31" t="s">
        <v>97</v>
      </c>
      <c r="WEW69" s="31" t="s">
        <v>99</v>
      </c>
      <c r="WEX69" s="31" t="s">
        <v>157</v>
      </c>
      <c r="WEY69" s="50">
        <v>11968</v>
      </c>
      <c r="WEZ69" s="31" t="s">
        <v>154</v>
      </c>
      <c r="WFA69" s="31">
        <v>89</v>
      </c>
      <c r="WFB69" s="31" t="s">
        <v>158</v>
      </c>
      <c r="WFC69" s="31" t="s">
        <v>153</v>
      </c>
      <c r="WFD69" s="31" t="s">
        <v>97</v>
      </c>
      <c r="WFE69" s="31" t="s">
        <v>99</v>
      </c>
      <c r="WFF69" s="31" t="s">
        <v>157</v>
      </c>
      <c r="WFG69" s="50">
        <v>11968</v>
      </c>
      <c r="WFH69" s="31" t="s">
        <v>154</v>
      </c>
      <c r="WFI69" s="31">
        <v>89</v>
      </c>
      <c r="WFJ69" s="31" t="s">
        <v>158</v>
      </c>
      <c r="WFK69" s="31" t="s">
        <v>153</v>
      </c>
      <c r="WFL69" s="31" t="s">
        <v>97</v>
      </c>
      <c r="WFM69" s="31" t="s">
        <v>99</v>
      </c>
      <c r="WFN69" s="31" t="s">
        <v>157</v>
      </c>
      <c r="WFO69" s="50">
        <v>11968</v>
      </c>
      <c r="WFP69" s="31" t="s">
        <v>154</v>
      </c>
      <c r="WFQ69" s="31">
        <v>89</v>
      </c>
      <c r="WFR69" s="31" t="s">
        <v>158</v>
      </c>
      <c r="WFS69" s="31" t="s">
        <v>153</v>
      </c>
      <c r="WFT69" s="31" t="s">
        <v>97</v>
      </c>
      <c r="WFU69" s="31" t="s">
        <v>99</v>
      </c>
      <c r="WFV69" s="31" t="s">
        <v>157</v>
      </c>
      <c r="WFW69" s="50">
        <v>11968</v>
      </c>
      <c r="WFX69" s="31" t="s">
        <v>154</v>
      </c>
      <c r="WFY69" s="31">
        <v>89</v>
      </c>
      <c r="WFZ69" s="31" t="s">
        <v>158</v>
      </c>
      <c r="WGA69" s="31" t="s">
        <v>153</v>
      </c>
      <c r="WGB69" s="31" t="s">
        <v>97</v>
      </c>
      <c r="WGC69" s="31" t="s">
        <v>99</v>
      </c>
      <c r="WGD69" s="31" t="s">
        <v>157</v>
      </c>
      <c r="WGE69" s="50">
        <v>11968</v>
      </c>
      <c r="WGF69" s="31" t="s">
        <v>154</v>
      </c>
      <c r="WGG69" s="31">
        <v>89</v>
      </c>
      <c r="WGH69" s="31" t="s">
        <v>158</v>
      </c>
      <c r="WGI69" s="31" t="s">
        <v>153</v>
      </c>
      <c r="WGJ69" s="31" t="s">
        <v>97</v>
      </c>
      <c r="WGK69" s="31" t="s">
        <v>99</v>
      </c>
      <c r="WGL69" s="31" t="s">
        <v>157</v>
      </c>
      <c r="WGM69" s="50">
        <v>11968</v>
      </c>
      <c r="WGN69" s="31" t="s">
        <v>154</v>
      </c>
      <c r="WGO69" s="31">
        <v>89</v>
      </c>
      <c r="WGP69" s="31" t="s">
        <v>158</v>
      </c>
      <c r="WGQ69" s="31" t="s">
        <v>153</v>
      </c>
      <c r="WGR69" s="31" t="s">
        <v>97</v>
      </c>
      <c r="WGS69" s="31" t="s">
        <v>99</v>
      </c>
      <c r="WGT69" s="31" t="s">
        <v>157</v>
      </c>
      <c r="WGU69" s="50">
        <v>11968</v>
      </c>
      <c r="WGV69" s="31" t="s">
        <v>154</v>
      </c>
      <c r="WGW69" s="31">
        <v>89</v>
      </c>
      <c r="WGX69" s="31" t="s">
        <v>158</v>
      </c>
      <c r="WGY69" s="31" t="s">
        <v>153</v>
      </c>
      <c r="WGZ69" s="31" t="s">
        <v>97</v>
      </c>
      <c r="WHA69" s="31" t="s">
        <v>99</v>
      </c>
      <c r="WHB69" s="31" t="s">
        <v>157</v>
      </c>
      <c r="WHC69" s="50">
        <v>11968</v>
      </c>
      <c r="WHD69" s="31" t="s">
        <v>154</v>
      </c>
      <c r="WHE69" s="31">
        <v>89</v>
      </c>
      <c r="WHF69" s="31" t="s">
        <v>158</v>
      </c>
      <c r="WHG69" s="31" t="s">
        <v>153</v>
      </c>
      <c r="WHH69" s="31" t="s">
        <v>97</v>
      </c>
      <c r="WHI69" s="31" t="s">
        <v>99</v>
      </c>
      <c r="WHJ69" s="31" t="s">
        <v>157</v>
      </c>
      <c r="WHK69" s="50">
        <v>11968</v>
      </c>
      <c r="WHL69" s="31" t="s">
        <v>154</v>
      </c>
      <c r="WHM69" s="31">
        <v>89</v>
      </c>
      <c r="WHN69" s="31" t="s">
        <v>158</v>
      </c>
      <c r="WHO69" s="31" t="s">
        <v>153</v>
      </c>
      <c r="WHP69" s="31" t="s">
        <v>97</v>
      </c>
      <c r="WHQ69" s="31" t="s">
        <v>99</v>
      </c>
      <c r="WHR69" s="31" t="s">
        <v>157</v>
      </c>
      <c r="WHS69" s="50">
        <v>11968</v>
      </c>
      <c r="WHT69" s="31" t="s">
        <v>154</v>
      </c>
      <c r="WHU69" s="31">
        <v>89</v>
      </c>
      <c r="WHV69" s="31" t="s">
        <v>158</v>
      </c>
      <c r="WHW69" s="31" t="s">
        <v>153</v>
      </c>
      <c r="WHX69" s="31" t="s">
        <v>97</v>
      </c>
      <c r="WHY69" s="31" t="s">
        <v>99</v>
      </c>
      <c r="WHZ69" s="31" t="s">
        <v>157</v>
      </c>
      <c r="WIA69" s="50">
        <v>11968</v>
      </c>
      <c r="WIB69" s="31" t="s">
        <v>154</v>
      </c>
      <c r="WIC69" s="31">
        <v>89</v>
      </c>
      <c r="WID69" s="31" t="s">
        <v>158</v>
      </c>
      <c r="WIE69" s="31" t="s">
        <v>153</v>
      </c>
      <c r="WIF69" s="31" t="s">
        <v>97</v>
      </c>
      <c r="WIG69" s="31" t="s">
        <v>99</v>
      </c>
      <c r="WIH69" s="31" t="s">
        <v>157</v>
      </c>
      <c r="WII69" s="50">
        <v>11968</v>
      </c>
      <c r="WIJ69" s="31" t="s">
        <v>154</v>
      </c>
      <c r="WIK69" s="31">
        <v>89</v>
      </c>
      <c r="WIL69" s="31" t="s">
        <v>158</v>
      </c>
      <c r="WIM69" s="31" t="s">
        <v>153</v>
      </c>
      <c r="WIN69" s="31" t="s">
        <v>97</v>
      </c>
      <c r="WIO69" s="31" t="s">
        <v>99</v>
      </c>
      <c r="WIP69" s="31" t="s">
        <v>157</v>
      </c>
      <c r="WIQ69" s="50">
        <v>11968</v>
      </c>
      <c r="WIR69" s="31" t="s">
        <v>154</v>
      </c>
      <c r="WIS69" s="31">
        <v>89</v>
      </c>
      <c r="WIT69" s="31" t="s">
        <v>158</v>
      </c>
      <c r="WIU69" s="31" t="s">
        <v>153</v>
      </c>
      <c r="WIV69" s="31" t="s">
        <v>97</v>
      </c>
      <c r="WIW69" s="31" t="s">
        <v>99</v>
      </c>
      <c r="WIX69" s="31" t="s">
        <v>157</v>
      </c>
      <c r="WIY69" s="50">
        <v>11968</v>
      </c>
      <c r="WIZ69" s="31" t="s">
        <v>154</v>
      </c>
      <c r="WJA69" s="31">
        <v>89</v>
      </c>
      <c r="WJB69" s="31" t="s">
        <v>158</v>
      </c>
      <c r="WJC69" s="31" t="s">
        <v>153</v>
      </c>
      <c r="WJD69" s="31" t="s">
        <v>97</v>
      </c>
      <c r="WJE69" s="31" t="s">
        <v>99</v>
      </c>
      <c r="WJF69" s="31" t="s">
        <v>157</v>
      </c>
      <c r="WJG69" s="50">
        <v>11968</v>
      </c>
      <c r="WJH69" s="31" t="s">
        <v>154</v>
      </c>
      <c r="WJI69" s="31">
        <v>89</v>
      </c>
      <c r="WJJ69" s="31" t="s">
        <v>158</v>
      </c>
      <c r="WJK69" s="31" t="s">
        <v>153</v>
      </c>
      <c r="WJL69" s="31" t="s">
        <v>97</v>
      </c>
      <c r="WJM69" s="31" t="s">
        <v>99</v>
      </c>
      <c r="WJN69" s="31" t="s">
        <v>157</v>
      </c>
      <c r="WJO69" s="50">
        <v>11968</v>
      </c>
      <c r="WJP69" s="31" t="s">
        <v>154</v>
      </c>
      <c r="WJQ69" s="31">
        <v>89</v>
      </c>
      <c r="WJR69" s="31" t="s">
        <v>158</v>
      </c>
      <c r="WJS69" s="31" t="s">
        <v>153</v>
      </c>
      <c r="WJT69" s="31" t="s">
        <v>97</v>
      </c>
      <c r="WJU69" s="31" t="s">
        <v>99</v>
      </c>
      <c r="WJV69" s="31" t="s">
        <v>157</v>
      </c>
      <c r="WJW69" s="50">
        <v>11968</v>
      </c>
      <c r="WJX69" s="31" t="s">
        <v>154</v>
      </c>
      <c r="WJY69" s="31">
        <v>89</v>
      </c>
      <c r="WJZ69" s="31" t="s">
        <v>158</v>
      </c>
      <c r="WKA69" s="31" t="s">
        <v>153</v>
      </c>
      <c r="WKB69" s="31" t="s">
        <v>97</v>
      </c>
      <c r="WKC69" s="31" t="s">
        <v>99</v>
      </c>
      <c r="WKD69" s="31" t="s">
        <v>157</v>
      </c>
      <c r="WKE69" s="50">
        <v>11968</v>
      </c>
      <c r="WKF69" s="31" t="s">
        <v>154</v>
      </c>
      <c r="WKG69" s="31">
        <v>89</v>
      </c>
      <c r="WKH69" s="31" t="s">
        <v>158</v>
      </c>
      <c r="WKI69" s="31" t="s">
        <v>153</v>
      </c>
      <c r="WKJ69" s="31" t="s">
        <v>97</v>
      </c>
      <c r="WKK69" s="31" t="s">
        <v>99</v>
      </c>
      <c r="WKL69" s="31" t="s">
        <v>157</v>
      </c>
      <c r="WKM69" s="50">
        <v>11968</v>
      </c>
      <c r="WKN69" s="31" t="s">
        <v>154</v>
      </c>
      <c r="WKO69" s="31">
        <v>89</v>
      </c>
      <c r="WKP69" s="31" t="s">
        <v>158</v>
      </c>
      <c r="WKQ69" s="31" t="s">
        <v>153</v>
      </c>
      <c r="WKR69" s="31" t="s">
        <v>97</v>
      </c>
      <c r="WKS69" s="31" t="s">
        <v>99</v>
      </c>
      <c r="WKT69" s="31" t="s">
        <v>157</v>
      </c>
      <c r="WKU69" s="50">
        <v>11968</v>
      </c>
      <c r="WKV69" s="31" t="s">
        <v>154</v>
      </c>
      <c r="WKW69" s="31">
        <v>89</v>
      </c>
      <c r="WKX69" s="31" t="s">
        <v>158</v>
      </c>
      <c r="WKY69" s="31" t="s">
        <v>153</v>
      </c>
      <c r="WKZ69" s="31" t="s">
        <v>97</v>
      </c>
      <c r="WLA69" s="31" t="s">
        <v>99</v>
      </c>
      <c r="WLB69" s="31" t="s">
        <v>157</v>
      </c>
      <c r="WLC69" s="50">
        <v>11968</v>
      </c>
      <c r="WLD69" s="31" t="s">
        <v>154</v>
      </c>
      <c r="WLE69" s="31">
        <v>89</v>
      </c>
      <c r="WLF69" s="31" t="s">
        <v>158</v>
      </c>
      <c r="WLG69" s="31" t="s">
        <v>153</v>
      </c>
      <c r="WLH69" s="31" t="s">
        <v>97</v>
      </c>
      <c r="WLI69" s="31" t="s">
        <v>99</v>
      </c>
      <c r="WLJ69" s="31" t="s">
        <v>157</v>
      </c>
      <c r="WLK69" s="50">
        <v>11968</v>
      </c>
      <c r="WLL69" s="31" t="s">
        <v>154</v>
      </c>
      <c r="WLM69" s="31">
        <v>89</v>
      </c>
      <c r="WLN69" s="31" t="s">
        <v>158</v>
      </c>
      <c r="WLO69" s="31" t="s">
        <v>153</v>
      </c>
      <c r="WLP69" s="31" t="s">
        <v>97</v>
      </c>
      <c r="WLQ69" s="31" t="s">
        <v>99</v>
      </c>
      <c r="WLR69" s="31" t="s">
        <v>157</v>
      </c>
      <c r="WLS69" s="50">
        <v>11968</v>
      </c>
      <c r="WLT69" s="31" t="s">
        <v>154</v>
      </c>
      <c r="WLU69" s="31">
        <v>89</v>
      </c>
      <c r="WLV69" s="31" t="s">
        <v>158</v>
      </c>
      <c r="WLW69" s="31" t="s">
        <v>153</v>
      </c>
      <c r="WLX69" s="31" t="s">
        <v>97</v>
      </c>
      <c r="WLY69" s="31" t="s">
        <v>99</v>
      </c>
      <c r="WLZ69" s="31" t="s">
        <v>157</v>
      </c>
      <c r="WMA69" s="50">
        <v>11968</v>
      </c>
      <c r="WMB69" s="31" t="s">
        <v>154</v>
      </c>
      <c r="WMC69" s="31">
        <v>89</v>
      </c>
      <c r="WMD69" s="31" t="s">
        <v>158</v>
      </c>
      <c r="WME69" s="31" t="s">
        <v>153</v>
      </c>
      <c r="WMF69" s="31" t="s">
        <v>97</v>
      </c>
      <c r="WMG69" s="31" t="s">
        <v>99</v>
      </c>
      <c r="WMH69" s="31" t="s">
        <v>157</v>
      </c>
      <c r="WMI69" s="50">
        <v>11968</v>
      </c>
      <c r="WMJ69" s="31" t="s">
        <v>154</v>
      </c>
      <c r="WMK69" s="31">
        <v>89</v>
      </c>
      <c r="WML69" s="31" t="s">
        <v>158</v>
      </c>
      <c r="WMM69" s="31" t="s">
        <v>153</v>
      </c>
      <c r="WMN69" s="31" t="s">
        <v>97</v>
      </c>
      <c r="WMO69" s="31" t="s">
        <v>99</v>
      </c>
      <c r="WMP69" s="31" t="s">
        <v>157</v>
      </c>
      <c r="WMQ69" s="50">
        <v>11968</v>
      </c>
      <c r="WMR69" s="31" t="s">
        <v>154</v>
      </c>
      <c r="WMS69" s="31">
        <v>89</v>
      </c>
      <c r="WMT69" s="31" t="s">
        <v>158</v>
      </c>
      <c r="WMU69" s="31" t="s">
        <v>153</v>
      </c>
      <c r="WMV69" s="31" t="s">
        <v>97</v>
      </c>
      <c r="WMW69" s="31" t="s">
        <v>99</v>
      </c>
      <c r="WMX69" s="31" t="s">
        <v>157</v>
      </c>
      <c r="WMY69" s="50">
        <v>11968</v>
      </c>
      <c r="WMZ69" s="31" t="s">
        <v>154</v>
      </c>
      <c r="WNA69" s="31">
        <v>89</v>
      </c>
      <c r="WNB69" s="31" t="s">
        <v>158</v>
      </c>
      <c r="WNC69" s="31" t="s">
        <v>153</v>
      </c>
      <c r="WND69" s="31" t="s">
        <v>97</v>
      </c>
      <c r="WNE69" s="31" t="s">
        <v>99</v>
      </c>
      <c r="WNF69" s="31" t="s">
        <v>157</v>
      </c>
      <c r="WNG69" s="50">
        <v>11968</v>
      </c>
      <c r="WNH69" s="31" t="s">
        <v>154</v>
      </c>
      <c r="WNI69" s="31">
        <v>89</v>
      </c>
      <c r="WNJ69" s="31" t="s">
        <v>158</v>
      </c>
      <c r="WNK69" s="31" t="s">
        <v>153</v>
      </c>
      <c r="WNL69" s="31" t="s">
        <v>97</v>
      </c>
      <c r="WNM69" s="31" t="s">
        <v>99</v>
      </c>
      <c r="WNN69" s="31" t="s">
        <v>157</v>
      </c>
      <c r="WNO69" s="50">
        <v>11968</v>
      </c>
      <c r="WNP69" s="31" t="s">
        <v>154</v>
      </c>
      <c r="WNQ69" s="31">
        <v>89</v>
      </c>
      <c r="WNR69" s="31" t="s">
        <v>158</v>
      </c>
      <c r="WNS69" s="31" t="s">
        <v>153</v>
      </c>
      <c r="WNT69" s="31" t="s">
        <v>97</v>
      </c>
      <c r="WNU69" s="31" t="s">
        <v>99</v>
      </c>
      <c r="WNV69" s="31" t="s">
        <v>157</v>
      </c>
      <c r="WNW69" s="50">
        <v>11968</v>
      </c>
      <c r="WNX69" s="31" t="s">
        <v>154</v>
      </c>
      <c r="WNY69" s="31">
        <v>89</v>
      </c>
      <c r="WNZ69" s="31" t="s">
        <v>158</v>
      </c>
      <c r="WOA69" s="31" t="s">
        <v>153</v>
      </c>
      <c r="WOB69" s="31" t="s">
        <v>97</v>
      </c>
      <c r="WOC69" s="31" t="s">
        <v>99</v>
      </c>
      <c r="WOD69" s="31" t="s">
        <v>157</v>
      </c>
      <c r="WOE69" s="50">
        <v>11968</v>
      </c>
      <c r="WOF69" s="31" t="s">
        <v>154</v>
      </c>
      <c r="WOG69" s="31">
        <v>89</v>
      </c>
      <c r="WOH69" s="31" t="s">
        <v>158</v>
      </c>
      <c r="WOI69" s="31" t="s">
        <v>153</v>
      </c>
      <c r="WOJ69" s="31" t="s">
        <v>97</v>
      </c>
      <c r="WOK69" s="31" t="s">
        <v>99</v>
      </c>
      <c r="WOL69" s="31" t="s">
        <v>157</v>
      </c>
      <c r="WOM69" s="50">
        <v>11968</v>
      </c>
      <c r="WON69" s="31" t="s">
        <v>154</v>
      </c>
      <c r="WOO69" s="31">
        <v>89</v>
      </c>
      <c r="WOP69" s="31" t="s">
        <v>158</v>
      </c>
      <c r="WOQ69" s="31" t="s">
        <v>153</v>
      </c>
      <c r="WOR69" s="31" t="s">
        <v>97</v>
      </c>
      <c r="WOS69" s="31" t="s">
        <v>99</v>
      </c>
      <c r="WOT69" s="31" t="s">
        <v>157</v>
      </c>
      <c r="WOU69" s="50">
        <v>11968</v>
      </c>
      <c r="WOV69" s="31" t="s">
        <v>154</v>
      </c>
      <c r="WOW69" s="31">
        <v>89</v>
      </c>
      <c r="WOX69" s="31" t="s">
        <v>158</v>
      </c>
      <c r="WOY69" s="31" t="s">
        <v>153</v>
      </c>
      <c r="WOZ69" s="31" t="s">
        <v>97</v>
      </c>
      <c r="WPA69" s="31" t="s">
        <v>99</v>
      </c>
      <c r="WPB69" s="31" t="s">
        <v>157</v>
      </c>
      <c r="WPC69" s="50">
        <v>11968</v>
      </c>
      <c r="WPD69" s="31" t="s">
        <v>154</v>
      </c>
      <c r="WPE69" s="31">
        <v>89</v>
      </c>
      <c r="WPF69" s="31" t="s">
        <v>158</v>
      </c>
      <c r="WPG69" s="31" t="s">
        <v>153</v>
      </c>
      <c r="WPH69" s="31" t="s">
        <v>97</v>
      </c>
      <c r="WPI69" s="31" t="s">
        <v>99</v>
      </c>
      <c r="WPJ69" s="31" t="s">
        <v>157</v>
      </c>
      <c r="WPK69" s="50">
        <v>11968</v>
      </c>
      <c r="WPL69" s="31" t="s">
        <v>154</v>
      </c>
      <c r="WPM69" s="31">
        <v>89</v>
      </c>
      <c r="WPN69" s="31" t="s">
        <v>158</v>
      </c>
      <c r="WPO69" s="31" t="s">
        <v>153</v>
      </c>
      <c r="WPP69" s="31" t="s">
        <v>97</v>
      </c>
      <c r="WPQ69" s="31" t="s">
        <v>99</v>
      </c>
      <c r="WPR69" s="31" t="s">
        <v>157</v>
      </c>
      <c r="WPS69" s="50">
        <v>11968</v>
      </c>
      <c r="WPT69" s="31" t="s">
        <v>154</v>
      </c>
      <c r="WPU69" s="31">
        <v>89</v>
      </c>
      <c r="WPV69" s="31" t="s">
        <v>158</v>
      </c>
      <c r="WPW69" s="31" t="s">
        <v>153</v>
      </c>
      <c r="WPX69" s="31" t="s">
        <v>97</v>
      </c>
      <c r="WPY69" s="31" t="s">
        <v>99</v>
      </c>
      <c r="WPZ69" s="31" t="s">
        <v>157</v>
      </c>
      <c r="WQA69" s="50">
        <v>11968</v>
      </c>
      <c r="WQB69" s="31" t="s">
        <v>154</v>
      </c>
      <c r="WQC69" s="31">
        <v>89</v>
      </c>
      <c r="WQD69" s="31" t="s">
        <v>158</v>
      </c>
      <c r="WQE69" s="31" t="s">
        <v>153</v>
      </c>
      <c r="WQF69" s="31" t="s">
        <v>97</v>
      </c>
      <c r="WQG69" s="31" t="s">
        <v>99</v>
      </c>
      <c r="WQH69" s="31" t="s">
        <v>157</v>
      </c>
      <c r="WQI69" s="50">
        <v>11968</v>
      </c>
      <c r="WQJ69" s="31" t="s">
        <v>154</v>
      </c>
      <c r="WQK69" s="31">
        <v>89</v>
      </c>
      <c r="WQL69" s="31" t="s">
        <v>158</v>
      </c>
      <c r="WQM69" s="31" t="s">
        <v>153</v>
      </c>
      <c r="WQN69" s="31" t="s">
        <v>97</v>
      </c>
      <c r="WQO69" s="31" t="s">
        <v>99</v>
      </c>
      <c r="WQP69" s="31" t="s">
        <v>157</v>
      </c>
      <c r="WQQ69" s="50">
        <v>11968</v>
      </c>
      <c r="WQR69" s="31" t="s">
        <v>154</v>
      </c>
      <c r="WQS69" s="31">
        <v>89</v>
      </c>
      <c r="WQT69" s="31" t="s">
        <v>158</v>
      </c>
      <c r="WQU69" s="31" t="s">
        <v>153</v>
      </c>
      <c r="WQV69" s="31" t="s">
        <v>97</v>
      </c>
      <c r="WQW69" s="31" t="s">
        <v>99</v>
      </c>
      <c r="WQX69" s="31" t="s">
        <v>157</v>
      </c>
      <c r="WQY69" s="50">
        <v>11968</v>
      </c>
      <c r="WQZ69" s="31" t="s">
        <v>154</v>
      </c>
      <c r="WRA69" s="31">
        <v>89</v>
      </c>
      <c r="WRB69" s="31" t="s">
        <v>158</v>
      </c>
      <c r="WRC69" s="31" t="s">
        <v>153</v>
      </c>
      <c r="WRD69" s="31" t="s">
        <v>97</v>
      </c>
      <c r="WRE69" s="31" t="s">
        <v>99</v>
      </c>
      <c r="WRF69" s="31" t="s">
        <v>157</v>
      </c>
      <c r="WRG69" s="50">
        <v>11968</v>
      </c>
      <c r="WRH69" s="31" t="s">
        <v>154</v>
      </c>
      <c r="WRI69" s="31">
        <v>89</v>
      </c>
      <c r="WRJ69" s="31" t="s">
        <v>158</v>
      </c>
      <c r="WRK69" s="31" t="s">
        <v>153</v>
      </c>
      <c r="WRL69" s="31" t="s">
        <v>97</v>
      </c>
      <c r="WRM69" s="31" t="s">
        <v>99</v>
      </c>
      <c r="WRN69" s="31" t="s">
        <v>157</v>
      </c>
      <c r="WRO69" s="50">
        <v>11968</v>
      </c>
      <c r="WRP69" s="31" t="s">
        <v>154</v>
      </c>
      <c r="WRQ69" s="31">
        <v>89</v>
      </c>
      <c r="WRR69" s="31" t="s">
        <v>158</v>
      </c>
      <c r="WRS69" s="31" t="s">
        <v>153</v>
      </c>
      <c r="WRT69" s="31" t="s">
        <v>97</v>
      </c>
      <c r="WRU69" s="31" t="s">
        <v>99</v>
      </c>
      <c r="WRV69" s="31" t="s">
        <v>157</v>
      </c>
      <c r="WRW69" s="50">
        <v>11968</v>
      </c>
      <c r="WRX69" s="31" t="s">
        <v>154</v>
      </c>
      <c r="WRY69" s="31">
        <v>89</v>
      </c>
      <c r="WRZ69" s="31" t="s">
        <v>158</v>
      </c>
      <c r="WSA69" s="31" t="s">
        <v>153</v>
      </c>
      <c r="WSB69" s="31" t="s">
        <v>97</v>
      </c>
      <c r="WSC69" s="31" t="s">
        <v>99</v>
      </c>
      <c r="WSD69" s="31" t="s">
        <v>157</v>
      </c>
      <c r="WSE69" s="50">
        <v>11968</v>
      </c>
      <c r="WSF69" s="31" t="s">
        <v>154</v>
      </c>
      <c r="WSG69" s="31">
        <v>89</v>
      </c>
      <c r="WSH69" s="31" t="s">
        <v>158</v>
      </c>
      <c r="WSI69" s="31" t="s">
        <v>153</v>
      </c>
      <c r="WSJ69" s="31" t="s">
        <v>97</v>
      </c>
      <c r="WSK69" s="31" t="s">
        <v>99</v>
      </c>
      <c r="WSL69" s="31" t="s">
        <v>157</v>
      </c>
      <c r="WSM69" s="50">
        <v>11968</v>
      </c>
      <c r="WSN69" s="31" t="s">
        <v>154</v>
      </c>
      <c r="WSO69" s="31">
        <v>89</v>
      </c>
      <c r="WSP69" s="31" t="s">
        <v>158</v>
      </c>
      <c r="WSQ69" s="31" t="s">
        <v>153</v>
      </c>
      <c r="WSR69" s="31" t="s">
        <v>97</v>
      </c>
      <c r="WSS69" s="31" t="s">
        <v>99</v>
      </c>
      <c r="WST69" s="31" t="s">
        <v>157</v>
      </c>
      <c r="WSU69" s="50">
        <v>11968</v>
      </c>
      <c r="WSV69" s="31" t="s">
        <v>154</v>
      </c>
      <c r="WSW69" s="31">
        <v>89</v>
      </c>
      <c r="WSX69" s="31" t="s">
        <v>158</v>
      </c>
      <c r="WSY69" s="31" t="s">
        <v>153</v>
      </c>
      <c r="WSZ69" s="31" t="s">
        <v>97</v>
      </c>
      <c r="WTA69" s="31" t="s">
        <v>99</v>
      </c>
      <c r="WTB69" s="31" t="s">
        <v>157</v>
      </c>
      <c r="WTC69" s="50">
        <v>11968</v>
      </c>
      <c r="WTD69" s="31" t="s">
        <v>154</v>
      </c>
      <c r="WTE69" s="31">
        <v>89</v>
      </c>
      <c r="WTF69" s="31" t="s">
        <v>158</v>
      </c>
      <c r="WTG69" s="31" t="s">
        <v>153</v>
      </c>
      <c r="WTH69" s="31" t="s">
        <v>97</v>
      </c>
      <c r="WTI69" s="31" t="s">
        <v>99</v>
      </c>
      <c r="WTJ69" s="31" t="s">
        <v>157</v>
      </c>
      <c r="WTK69" s="50">
        <v>11968</v>
      </c>
      <c r="WTL69" s="31" t="s">
        <v>154</v>
      </c>
      <c r="WTM69" s="31">
        <v>89</v>
      </c>
      <c r="WTN69" s="31" t="s">
        <v>158</v>
      </c>
      <c r="WTO69" s="31" t="s">
        <v>153</v>
      </c>
      <c r="WTP69" s="31" t="s">
        <v>97</v>
      </c>
      <c r="WTQ69" s="31" t="s">
        <v>99</v>
      </c>
      <c r="WTR69" s="31" t="s">
        <v>157</v>
      </c>
      <c r="WTS69" s="50">
        <v>11968</v>
      </c>
      <c r="WTT69" s="31" t="s">
        <v>154</v>
      </c>
      <c r="WTU69" s="31">
        <v>89</v>
      </c>
      <c r="WTV69" s="31" t="s">
        <v>158</v>
      </c>
      <c r="WTW69" s="31" t="s">
        <v>153</v>
      </c>
      <c r="WTX69" s="31" t="s">
        <v>97</v>
      </c>
      <c r="WTY69" s="31" t="s">
        <v>99</v>
      </c>
      <c r="WTZ69" s="31" t="s">
        <v>157</v>
      </c>
      <c r="WUA69" s="50">
        <v>11968</v>
      </c>
      <c r="WUB69" s="31" t="s">
        <v>154</v>
      </c>
      <c r="WUC69" s="31">
        <v>89</v>
      </c>
      <c r="WUD69" s="31" t="s">
        <v>158</v>
      </c>
      <c r="WUE69" s="31" t="s">
        <v>153</v>
      </c>
      <c r="WUF69" s="31" t="s">
        <v>97</v>
      </c>
      <c r="WUG69" s="31" t="s">
        <v>99</v>
      </c>
      <c r="WUH69" s="31" t="s">
        <v>157</v>
      </c>
      <c r="WUI69" s="50">
        <v>11968</v>
      </c>
      <c r="WUJ69" s="31" t="s">
        <v>154</v>
      </c>
      <c r="WUK69" s="31">
        <v>89</v>
      </c>
      <c r="WUL69" s="31" t="s">
        <v>158</v>
      </c>
      <c r="WUM69" s="31" t="s">
        <v>153</v>
      </c>
      <c r="WUN69" s="31" t="s">
        <v>97</v>
      </c>
      <c r="WUO69" s="31" t="s">
        <v>99</v>
      </c>
      <c r="WUP69" s="31" t="s">
        <v>157</v>
      </c>
      <c r="WUQ69" s="50">
        <v>11968</v>
      </c>
      <c r="WUR69" s="31" t="s">
        <v>154</v>
      </c>
      <c r="WUS69" s="31">
        <v>89</v>
      </c>
      <c r="WUT69" s="31" t="s">
        <v>158</v>
      </c>
      <c r="WUU69" s="31" t="s">
        <v>153</v>
      </c>
      <c r="WUV69" s="31" t="s">
        <v>97</v>
      </c>
      <c r="WUW69" s="31" t="s">
        <v>99</v>
      </c>
      <c r="WUX69" s="31" t="s">
        <v>157</v>
      </c>
      <c r="WUY69" s="50">
        <v>11968</v>
      </c>
      <c r="WUZ69" s="31" t="s">
        <v>154</v>
      </c>
      <c r="WVA69" s="31">
        <v>89</v>
      </c>
      <c r="WVB69" s="31" t="s">
        <v>158</v>
      </c>
      <c r="WVC69" s="31" t="s">
        <v>153</v>
      </c>
      <c r="WVD69" s="31" t="s">
        <v>97</v>
      </c>
      <c r="WVE69" s="31" t="s">
        <v>99</v>
      </c>
      <c r="WVF69" s="31" t="s">
        <v>157</v>
      </c>
      <c r="WVG69" s="50">
        <v>11968</v>
      </c>
      <c r="WVH69" s="31" t="s">
        <v>154</v>
      </c>
      <c r="WVI69" s="31">
        <v>89</v>
      </c>
      <c r="WVJ69" s="31" t="s">
        <v>158</v>
      </c>
      <c r="WVK69" s="31" t="s">
        <v>153</v>
      </c>
      <c r="WVL69" s="31" t="s">
        <v>97</v>
      </c>
      <c r="WVM69" s="31" t="s">
        <v>99</v>
      </c>
      <c r="WVN69" s="31" t="s">
        <v>157</v>
      </c>
      <c r="WVO69" s="50">
        <v>11968</v>
      </c>
      <c r="WVP69" s="31" t="s">
        <v>154</v>
      </c>
      <c r="WVQ69" s="31">
        <v>89</v>
      </c>
      <c r="WVR69" s="31" t="s">
        <v>158</v>
      </c>
      <c r="WVS69" s="31" t="s">
        <v>153</v>
      </c>
      <c r="WVT69" s="31" t="s">
        <v>97</v>
      </c>
      <c r="WVU69" s="31" t="s">
        <v>99</v>
      </c>
      <c r="WVV69" s="31" t="s">
        <v>157</v>
      </c>
      <c r="WVW69" s="50">
        <v>11968</v>
      </c>
      <c r="WVX69" s="31" t="s">
        <v>154</v>
      </c>
      <c r="WVY69" s="31">
        <v>89</v>
      </c>
      <c r="WVZ69" s="31" t="s">
        <v>158</v>
      </c>
      <c r="WWA69" s="31" t="s">
        <v>153</v>
      </c>
      <c r="WWB69" s="31" t="s">
        <v>97</v>
      </c>
      <c r="WWC69" s="31" t="s">
        <v>99</v>
      </c>
      <c r="WWD69" s="31" t="s">
        <v>157</v>
      </c>
      <c r="WWE69" s="50">
        <v>11968</v>
      </c>
      <c r="WWF69" s="31" t="s">
        <v>154</v>
      </c>
      <c r="WWG69" s="31">
        <v>89</v>
      </c>
      <c r="WWH69" s="31" t="s">
        <v>158</v>
      </c>
      <c r="WWI69" s="31" t="s">
        <v>153</v>
      </c>
      <c r="WWJ69" s="31" t="s">
        <v>97</v>
      </c>
      <c r="WWK69" s="31" t="s">
        <v>99</v>
      </c>
      <c r="WWL69" s="31" t="s">
        <v>157</v>
      </c>
      <c r="WWM69" s="50">
        <v>11968</v>
      </c>
      <c r="WWN69" s="31" t="s">
        <v>154</v>
      </c>
      <c r="WWO69" s="31">
        <v>89</v>
      </c>
      <c r="WWP69" s="31" t="s">
        <v>158</v>
      </c>
      <c r="WWQ69" s="31" t="s">
        <v>153</v>
      </c>
      <c r="WWR69" s="31" t="s">
        <v>97</v>
      </c>
      <c r="WWS69" s="31" t="s">
        <v>99</v>
      </c>
      <c r="WWT69" s="31" t="s">
        <v>157</v>
      </c>
      <c r="WWU69" s="50">
        <v>11968</v>
      </c>
      <c r="WWV69" s="31" t="s">
        <v>154</v>
      </c>
      <c r="WWW69" s="31">
        <v>89</v>
      </c>
      <c r="WWX69" s="31" t="s">
        <v>158</v>
      </c>
      <c r="WWY69" s="31" t="s">
        <v>153</v>
      </c>
      <c r="WWZ69" s="31" t="s">
        <v>97</v>
      </c>
      <c r="WXA69" s="31" t="s">
        <v>99</v>
      </c>
      <c r="WXB69" s="31" t="s">
        <v>157</v>
      </c>
      <c r="WXC69" s="50">
        <v>11968</v>
      </c>
      <c r="WXD69" s="31" t="s">
        <v>154</v>
      </c>
      <c r="WXE69" s="31">
        <v>89</v>
      </c>
      <c r="WXF69" s="31" t="s">
        <v>158</v>
      </c>
      <c r="WXG69" s="31" t="s">
        <v>153</v>
      </c>
      <c r="WXH69" s="31" t="s">
        <v>97</v>
      </c>
      <c r="WXI69" s="31" t="s">
        <v>99</v>
      </c>
      <c r="WXJ69" s="31" t="s">
        <v>157</v>
      </c>
      <c r="WXK69" s="50">
        <v>11968</v>
      </c>
      <c r="WXL69" s="31" t="s">
        <v>154</v>
      </c>
      <c r="WXM69" s="31">
        <v>89</v>
      </c>
      <c r="WXN69" s="31" t="s">
        <v>158</v>
      </c>
      <c r="WXO69" s="31" t="s">
        <v>153</v>
      </c>
      <c r="WXP69" s="31" t="s">
        <v>97</v>
      </c>
      <c r="WXQ69" s="31" t="s">
        <v>99</v>
      </c>
      <c r="WXR69" s="31" t="s">
        <v>157</v>
      </c>
      <c r="WXS69" s="50">
        <v>11968</v>
      </c>
      <c r="WXT69" s="31" t="s">
        <v>154</v>
      </c>
      <c r="WXU69" s="31">
        <v>89</v>
      </c>
      <c r="WXV69" s="31" t="s">
        <v>158</v>
      </c>
      <c r="WXW69" s="31" t="s">
        <v>153</v>
      </c>
      <c r="WXX69" s="31" t="s">
        <v>97</v>
      </c>
      <c r="WXY69" s="31" t="s">
        <v>99</v>
      </c>
      <c r="WXZ69" s="31" t="s">
        <v>157</v>
      </c>
      <c r="WYA69" s="50">
        <v>11968</v>
      </c>
      <c r="WYB69" s="31" t="s">
        <v>154</v>
      </c>
      <c r="WYC69" s="31">
        <v>89</v>
      </c>
      <c r="WYD69" s="31" t="s">
        <v>158</v>
      </c>
      <c r="WYE69" s="31" t="s">
        <v>153</v>
      </c>
      <c r="WYF69" s="31" t="s">
        <v>97</v>
      </c>
      <c r="WYG69" s="31" t="s">
        <v>99</v>
      </c>
      <c r="WYH69" s="31" t="s">
        <v>157</v>
      </c>
      <c r="WYI69" s="50">
        <v>11968</v>
      </c>
      <c r="WYJ69" s="31" t="s">
        <v>154</v>
      </c>
      <c r="WYK69" s="31">
        <v>89</v>
      </c>
      <c r="WYL69" s="31" t="s">
        <v>158</v>
      </c>
      <c r="WYM69" s="31" t="s">
        <v>153</v>
      </c>
      <c r="WYN69" s="31" t="s">
        <v>97</v>
      </c>
      <c r="WYO69" s="31" t="s">
        <v>99</v>
      </c>
      <c r="WYP69" s="31" t="s">
        <v>157</v>
      </c>
      <c r="WYQ69" s="50">
        <v>11968</v>
      </c>
      <c r="WYR69" s="31" t="s">
        <v>154</v>
      </c>
      <c r="WYS69" s="31">
        <v>89</v>
      </c>
      <c r="WYT69" s="31" t="s">
        <v>158</v>
      </c>
      <c r="WYU69" s="31" t="s">
        <v>153</v>
      </c>
      <c r="WYV69" s="31" t="s">
        <v>97</v>
      </c>
      <c r="WYW69" s="31" t="s">
        <v>99</v>
      </c>
      <c r="WYX69" s="31" t="s">
        <v>157</v>
      </c>
      <c r="WYY69" s="50">
        <v>11968</v>
      </c>
      <c r="WYZ69" s="31" t="s">
        <v>154</v>
      </c>
      <c r="WZA69" s="31">
        <v>89</v>
      </c>
      <c r="WZB69" s="31" t="s">
        <v>158</v>
      </c>
      <c r="WZC69" s="31" t="s">
        <v>153</v>
      </c>
      <c r="WZD69" s="31" t="s">
        <v>97</v>
      </c>
      <c r="WZE69" s="31" t="s">
        <v>99</v>
      </c>
      <c r="WZF69" s="31" t="s">
        <v>157</v>
      </c>
      <c r="WZG69" s="50">
        <v>11968</v>
      </c>
      <c r="WZH69" s="31" t="s">
        <v>154</v>
      </c>
      <c r="WZI69" s="31">
        <v>89</v>
      </c>
      <c r="WZJ69" s="31" t="s">
        <v>158</v>
      </c>
      <c r="WZK69" s="31" t="s">
        <v>153</v>
      </c>
      <c r="WZL69" s="31" t="s">
        <v>97</v>
      </c>
      <c r="WZM69" s="31" t="s">
        <v>99</v>
      </c>
      <c r="WZN69" s="31" t="s">
        <v>157</v>
      </c>
      <c r="WZO69" s="50">
        <v>11968</v>
      </c>
      <c r="WZP69" s="31" t="s">
        <v>154</v>
      </c>
      <c r="WZQ69" s="31">
        <v>89</v>
      </c>
      <c r="WZR69" s="31" t="s">
        <v>158</v>
      </c>
      <c r="WZS69" s="31" t="s">
        <v>153</v>
      </c>
      <c r="WZT69" s="31" t="s">
        <v>97</v>
      </c>
      <c r="WZU69" s="31" t="s">
        <v>99</v>
      </c>
      <c r="WZV69" s="31" t="s">
        <v>157</v>
      </c>
      <c r="WZW69" s="50">
        <v>11968</v>
      </c>
      <c r="WZX69" s="31" t="s">
        <v>154</v>
      </c>
      <c r="WZY69" s="31">
        <v>89</v>
      </c>
      <c r="WZZ69" s="31" t="s">
        <v>158</v>
      </c>
      <c r="XAA69" s="31" t="s">
        <v>153</v>
      </c>
      <c r="XAB69" s="31" t="s">
        <v>97</v>
      </c>
      <c r="XAC69" s="31" t="s">
        <v>99</v>
      </c>
      <c r="XAD69" s="31" t="s">
        <v>157</v>
      </c>
      <c r="XAE69" s="50">
        <v>11968</v>
      </c>
      <c r="XAF69" s="31" t="s">
        <v>154</v>
      </c>
      <c r="XAG69" s="31">
        <v>89</v>
      </c>
      <c r="XAH69" s="31" t="s">
        <v>158</v>
      </c>
      <c r="XAI69" s="31" t="s">
        <v>153</v>
      </c>
      <c r="XAJ69" s="31" t="s">
        <v>97</v>
      </c>
      <c r="XAK69" s="31" t="s">
        <v>99</v>
      </c>
      <c r="XAL69" s="31" t="s">
        <v>157</v>
      </c>
      <c r="XAM69" s="50">
        <v>11968</v>
      </c>
      <c r="XAN69" s="31" t="s">
        <v>154</v>
      </c>
      <c r="XAO69" s="31">
        <v>89</v>
      </c>
      <c r="XAP69" s="31" t="s">
        <v>158</v>
      </c>
      <c r="XAQ69" s="31" t="s">
        <v>153</v>
      </c>
      <c r="XAR69" s="31" t="s">
        <v>97</v>
      </c>
      <c r="XAS69" s="31" t="s">
        <v>99</v>
      </c>
      <c r="XAT69" s="31" t="s">
        <v>157</v>
      </c>
      <c r="XAU69" s="50">
        <v>11968</v>
      </c>
      <c r="XAV69" s="31" t="s">
        <v>154</v>
      </c>
      <c r="XAW69" s="31">
        <v>89</v>
      </c>
      <c r="XAX69" s="31" t="s">
        <v>158</v>
      </c>
      <c r="XAY69" s="31" t="s">
        <v>153</v>
      </c>
      <c r="XAZ69" s="31" t="s">
        <v>97</v>
      </c>
      <c r="XBA69" s="31" t="s">
        <v>99</v>
      </c>
      <c r="XBB69" s="31" t="s">
        <v>157</v>
      </c>
      <c r="XBC69" s="50">
        <v>11968</v>
      </c>
      <c r="XBD69" s="31" t="s">
        <v>154</v>
      </c>
      <c r="XBE69" s="31">
        <v>89</v>
      </c>
      <c r="XBF69" s="31" t="s">
        <v>158</v>
      </c>
      <c r="XBG69" s="31" t="s">
        <v>153</v>
      </c>
      <c r="XBH69" s="31" t="s">
        <v>97</v>
      </c>
      <c r="XBI69" s="31" t="s">
        <v>99</v>
      </c>
      <c r="XBJ69" s="31" t="s">
        <v>157</v>
      </c>
      <c r="XBK69" s="50">
        <v>11968</v>
      </c>
      <c r="XBL69" s="31" t="s">
        <v>154</v>
      </c>
      <c r="XBM69" s="31">
        <v>89</v>
      </c>
      <c r="XBN69" s="31" t="s">
        <v>158</v>
      </c>
      <c r="XBO69" s="31" t="s">
        <v>153</v>
      </c>
      <c r="XBP69" s="31" t="s">
        <v>97</v>
      </c>
      <c r="XBQ69" s="31" t="s">
        <v>99</v>
      </c>
      <c r="XBR69" s="31" t="s">
        <v>157</v>
      </c>
      <c r="XBS69" s="50">
        <v>11968</v>
      </c>
      <c r="XBT69" s="31" t="s">
        <v>154</v>
      </c>
      <c r="XBU69" s="31">
        <v>89</v>
      </c>
      <c r="XBV69" s="31" t="s">
        <v>158</v>
      </c>
      <c r="XBW69" s="31" t="s">
        <v>153</v>
      </c>
      <c r="XBX69" s="31" t="s">
        <v>97</v>
      </c>
      <c r="XBY69" s="31" t="s">
        <v>99</v>
      </c>
      <c r="XBZ69" s="31" t="s">
        <v>157</v>
      </c>
      <c r="XCA69" s="50">
        <v>11968</v>
      </c>
      <c r="XCB69" s="31" t="s">
        <v>154</v>
      </c>
      <c r="XCC69" s="31">
        <v>89</v>
      </c>
      <c r="XCD69" s="31" t="s">
        <v>158</v>
      </c>
      <c r="XCE69" s="31" t="s">
        <v>153</v>
      </c>
      <c r="XCF69" s="31" t="s">
        <v>97</v>
      </c>
      <c r="XCG69" s="31" t="s">
        <v>99</v>
      </c>
      <c r="XCH69" s="31" t="s">
        <v>157</v>
      </c>
      <c r="XCI69" s="50">
        <v>11968</v>
      </c>
      <c r="XCJ69" s="31" t="s">
        <v>154</v>
      </c>
      <c r="XCK69" s="31">
        <v>89</v>
      </c>
      <c r="XCL69" s="31" t="s">
        <v>158</v>
      </c>
      <c r="XCM69" s="31" t="s">
        <v>153</v>
      </c>
      <c r="XCN69" s="31" t="s">
        <v>97</v>
      </c>
      <c r="XCO69" s="31" t="s">
        <v>99</v>
      </c>
      <c r="XCP69" s="31" t="s">
        <v>157</v>
      </c>
      <c r="XCQ69" s="50">
        <v>11968</v>
      </c>
      <c r="XCR69" s="31" t="s">
        <v>154</v>
      </c>
      <c r="XCS69" s="31">
        <v>89</v>
      </c>
      <c r="XCT69" s="31" t="s">
        <v>158</v>
      </c>
      <c r="XCU69" s="31" t="s">
        <v>153</v>
      </c>
      <c r="XCV69" s="31" t="s">
        <v>97</v>
      </c>
      <c r="XCW69" s="31" t="s">
        <v>99</v>
      </c>
      <c r="XCX69" s="31" t="s">
        <v>157</v>
      </c>
      <c r="XCY69" s="50">
        <v>11968</v>
      </c>
      <c r="XCZ69" s="31" t="s">
        <v>154</v>
      </c>
      <c r="XDA69" s="31">
        <v>89</v>
      </c>
      <c r="XDB69" s="31" t="s">
        <v>158</v>
      </c>
      <c r="XDC69" s="31" t="s">
        <v>153</v>
      </c>
      <c r="XDD69" s="31" t="s">
        <v>97</v>
      </c>
      <c r="XDE69" s="31" t="s">
        <v>99</v>
      </c>
      <c r="XDF69" s="31" t="s">
        <v>157</v>
      </c>
      <c r="XDG69" s="50">
        <v>11968</v>
      </c>
      <c r="XDH69" s="31" t="s">
        <v>154</v>
      </c>
      <c r="XDI69" s="31">
        <v>89</v>
      </c>
      <c r="XDJ69" s="31" t="s">
        <v>158</v>
      </c>
      <c r="XDK69" s="31" t="s">
        <v>153</v>
      </c>
      <c r="XDL69" s="31" t="s">
        <v>97</v>
      </c>
      <c r="XDM69" s="31" t="s">
        <v>99</v>
      </c>
      <c r="XDN69" s="31" t="s">
        <v>157</v>
      </c>
      <c r="XDO69" s="50">
        <v>11968</v>
      </c>
      <c r="XDP69" s="31" t="s">
        <v>154</v>
      </c>
      <c r="XDQ69" s="31">
        <v>89</v>
      </c>
      <c r="XDR69" s="31" t="s">
        <v>158</v>
      </c>
      <c r="XDS69" s="31" t="s">
        <v>153</v>
      </c>
      <c r="XDT69" s="31" t="s">
        <v>97</v>
      </c>
      <c r="XDU69" s="31" t="s">
        <v>99</v>
      </c>
      <c r="XDV69" s="31" t="s">
        <v>157</v>
      </c>
      <c r="XDW69" s="50">
        <v>11968</v>
      </c>
      <c r="XDX69" s="31" t="s">
        <v>154</v>
      </c>
      <c r="XDY69" s="31">
        <v>89</v>
      </c>
      <c r="XDZ69" s="31" t="s">
        <v>158</v>
      </c>
      <c r="XEA69" s="31" t="s">
        <v>153</v>
      </c>
      <c r="XEB69" s="31" t="s">
        <v>97</v>
      </c>
      <c r="XEC69" s="31" t="s">
        <v>99</v>
      </c>
      <c r="XED69" s="31" t="s">
        <v>157</v>
      </c>
      <c r="XEE69" s="50">
        <v>11968</v>
      </c>
      <c r="XEF69" s="31" t="s">
        <v>154</v>
      </c>
    </row>
    <row r="70" spans="1:16360" x14ac:dyDescent="0.2">
      <c r="A70" s="100"/>
      <c r="B70" s="39"/>
      <c r="C70" s="39"/>
      <c r="D70" s="39"/>
      <c r="E70" s="39"/>
      <c r="F70" s="39"/>
      <c r="G70" s="155"/>
      <c r="H70" s="66"/>
      <c r="I70" s="32"/>
      <c r="J70" s="39"/>
      <c r="K70" s="48"/>
      <c r="L70" s="138"/>
      <c r="M70" s="47"/>
      <c r="N70" s="48"/>
      <c r="O70" s="48"/>
      <c r="P70" s="39"/>
      <c r="Q70" s="35"/>
      <c r="R70" s="144"/>
      <c r="S70" s="144"/>
      <c r="T70" s="39"/>
      <c r="U70" s="39"/>
      <c r="V70" s="35" t="s">
        <v>101</v>
      </c>
      <c r="W70" s="35">
        <v>43454</v>
      </c>
      <c r="X70" s="155">
        <v>12459</v>
      </c>
      <c r="Y70" s="35" t="s">
        <v>145</v>
      </c>
      <c r="Z70" s="48">
        <v>43466</v>
      </c>
      <c r="AA70" s="48">
        <v>43830</v>
      </c>
      <c r="AB70" s="48" t="s">
        <v>100</v>
      </c>
      <c r="AC70" s="48" t="s">
        <v>100</v>
      </c>
      <c r="AD70" s="145">
        <v>0</v>
      </c>
      <c r="AE70" s="145">
        <v>0</v>
      </c>
      <c r="AF70" s="42" t="s">
        <v>100</v>
      </c>
      <c r="AG70" s="42" t="s">
        <v>100</v>
      </c>
      <c r="AH70" s="145">
        <v>0</v>
      </c>
      <c r="AI70" s="143">
        <f t="shared" si="0"/>
        <v>0</v>
      </c>
      <c r="AJ70" s="145">
        <v>71952</v>
      </c>
      <c r="AK70" s="145">
        <v>0</v>
      </c>
      <c r="AL70" s="139"/>
      <c r="AM70" s="62"/>
      <c r="AN70" s="47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KA70" s="50"/>
      <c r="KI70" s="50"/>
      <c r="KQ70" s="50"/>
      <c r="KY70" s="50"/>
      <c r="LG70" s="50"/>
      <c r="LO70" s="50"/>
      <c r="LW70" s="50"/>
      <c r="ME70" s="50"/>
      <c r="MM70" s="50"/>
      <c r="MU70" s="50"/>
      <c r="NC70" s="50"/>
      <c r="NK70" s="50"/>
      <c r="NS70" s="50"/>
      <c r="OA70" s="50"/>
      <c r="OI70" s="50"/>
      <c r="OQ70" s="50"/>
      <c r="OY70" s="50"/>
      <c r="PG70" s="50"/>
      <c r="PO70" s="50"/>
      <c r="PW70" s="50"/>
      <c r="QE70" s="50"/>
      <c r="QM70" s="50"/>
      <c r="QU70" s="50"/>
      <c r="RC70" s="50"/>
      <c r="RK70" s="50"/>
      <c r="RS70" s="50"/>
      <c r="SA70" s="50"/>
      <c r="SI70" s="50"/>
      <c r="SQ70" s="50"/>
      <c r="SY70" s="50"/>
      <c r="TG70" s="50"/>
      <c r="TO70" s="50"/>
      <c r="TW70" s="50"/>
      <c r="UE70" s="50"/>
      <c r="UM70" s="50"/>
      <c r="UU70" s="50"/>
      <c r="VC70" s="50"/>
      <c r="VK70" s="50"/>
      <c r="VS70" s="50"/>
      <c r="WA70" s="50"/>
      <c r="WI70" s="50"/>
      <c r="WQ70" s="50"/>
      <c r="WY70" s="50"/>
      <c r="XG70" s="50"/>
      <c r="XO70" s="50"/>
      <c r="XW70" s="50"/>
      <c r="YE70" s="50"/>
      <c r="YM70" s="50"/>
      <c r="YU70" s="50"/>
      <c r="ZC70" s="50"/>
      <c r="ZK70" s="50"/>
      <c r="ZS70" s="50"/>
      <c r="AAA70" s="50"/>
      <c r="AAI70" s="50"/>
      <c r="AAQ70" s="50"/>
      <c r="AAY70" s="50"/>
      <c r="ABG70" s="50"/>
      <c r="ABO70" s="50"/>
      <c r="ABW70" s="50"/>
      <c r="ACE70" s="50"/>
      <c r="ACM70" s="50"/>
      <c r="ACU70" s="50"/>
      <c r="ADC70" s="50"/>
      <c r="ADK70" s="50"/>
      <c r="ADS70" s="50"/>
      <c r="AEA70" s="50"/>
      <c r="AEI70" s="50"/>
      <c r="AEQ70" s="50"/>
      <c r="AEY70" s="50"/>
      <c r="AFG70" s="50"/>
      <c r="AFO70" s="50"/>
      <c r="AFW70" s="50"/>
      <c r="AGE70" s="50"/>
      <c r="AGM70" s="50"/>
      <c r="AGU70" s="50"/>
      <c r="AHC70" s="50"/>
      <c r="AHK70" s="50"/>
      <c r="AHS70" s="50"/>
      <c r="AIA70" s="50"/>
      <c r="AII70" s="50"/>
      <c r="AIQ70" s="50"/>
      <c r="AIY70" s="50"/>
      <c r="AJG70" s="50"/>
      <c r="AJO70" s="50"/>
      <c r="AJW70" s="50"/>
      <c r="AKE70" s="50"/>
      <c r="AKM70" s="50"/>
      <c r="AKU70" s="50"/>
      <c r="ALC70" s="50"/>
      <c r="ALK70" s="50"/>
      <c r="ALS70" s="50"/>
      <c r="AMA70" s="50"/>
      <c r="AMI70" s="50"/>
      <c r="AMQ70" s="50"/>
      <c r="AMY70" s="50"/>
      <c r="ANG70" s="50"/>
      <c r="ANO70" s="50"/>
      <c r="ANW70" s="50"/>
      <c r="AOE70" s="50"/>
      <c r="AOM70" s="50"/>
      <c r="AOU70" s="50"/>
      <c r="APC70" s="50"/>
      <c r="APK70" s="50"/>
      <c r="APS70" s="50"/>
      <c r="AQA70" s="50"/>
      <c r="AQI70" s="50"/>
      <c r="AQQ70" s="50"/>
      <c r="AQY70" s="50"/>
      <c r="ARG70" s="50"/>
      <c r="ARO70" s="50"/>
      <c r="ARW70" s="50"/>
      <c r="ASE70" s="50"/>
      <c r="ASM70" s="50"/>
      <c r="ASU70" s="50"/>
      <c r="ATC70" s="50"/>
      <c r="ATK70" s="50"/>
      <c r="ATS70" s="50"/>
      <c r="AUA70" s="50"/>
      <c r="AUI70" s="50"/>
      <c r="AUQ70" s="50"/>
      <c r="AUY70" s="50"/>
      <c r="AVG70" s="50"/>
      <c r="AVO70" s="50"/>
      <c r="AVW70" s="50"/>
      <c r="AWE70" s="50"/>
      <c r="AWM70" s="50"/>
      <c r="AWU70" s="50"/>
      <c r="AXC70" s="50"/>
      <c r="AXK70" s="50"/>
      <c r="AXS70" s="50"/>
      <c r="AYA70" s="50"/>
      <c r="AYI70" s="50"/>
      <c r="AYQ70" s="50"/>
      <c r="AYY70" s="50"/>
      <c r="AZG70" s="50"/>
      <c r="AZO70" s="50"/>
      <c r="AZW70" s="50"/>
      <c r="BAE70" s="50"/>
      <c r="BAM70" s="50"/>
      <c r="BAU70" s="50"/>
      <c r="BBC70" s="50"/>
      <c r="BBK70" s="50"/>
      <c r="BBS70" s="50"/>
      <c r="BCA70" s="50"/>
      <c r="BCI70" s="50"/>
      <c r="BCQ70" s="50"/>
      <c r="BCY70" s="50"/>
      <c r="BDG70" s="50"/>
      <c r="BDO70" s="50"/>
      <c r="BDW70" s="50"/>
      <c r="BEE70" s="50"/>
      <c r="BEM70" s="50"/>
      <c r="BEU70" s="50"/>
      <c r="BFC70" s="50"/>
      <c r="BFK70" s="50"/>
      <c r="BFS70" s="50"/>
      <c r="BGA70" s="50"/>
      <c r="BGI70" s="50"/>
      <c r="BGQ70" s="50"/>
      <c r="BGY70" s="50"/>
      <c r="BHG70" s="50"/>
      <c r="BHO70" s="50"/>
      <c r="BHW70" s="50"/>
      <c r="BIE70" s="50"/>
      <c r="BIM70" s="50"/>
      <c r="BIU70" s="50"/>
      <c r="BJC70" s="50"/>
      <c r="BJK70" s="50"/>
      <c r="BJS70" s="50"/>
      <c r="BKA70" s="50"/>
      <c r="BKI70" s="50"/>
      <c r="BKQ70" s="50"/>
      <c r="BKY70" s="50"/>
      <c r="BLG70" s="50"/>
      <c r="BLO70" s="50"/>
      <c r="BLW70" s="50"/>
      <c r="BME70" s="50"/>
      <c r="BMM70" s="50"/>
      <c r="BMU70" s="50"/>
      <c r="BNC70" s="50"/>
      <c r="BNK70" s="50"/>
      <c r="BNS70" s="50"/>
      <c r="BOA70" s="50"/>
      <c r="BOI70" s="50"/>
      <c r="BOQ70" s="50"/>
      <c r="BOY70" s="50"/>
      <c r="BPG70" s="50"/>
      <c r="BPO70" s="50"/>
      <c r="BPW70" s="50"/>
      <c r="BQE70" s="50"/>
      <c r="BQM70" s="50"/>
      <c r="BQU70" s="50"/>
      <c r="BRC70" s="50"/>
      <c r="BRK70" s="50"/>
      <c r="BRS70" s="50"/>
      <c r="BSA70" s="50"/>
      <c r="BSI70" s="50"/>
      <c r="BSQ70" s="50"/>
      <c r="BSY70" s="50"/>
      <c r="BTG70" s="50"/>
      <c r="BTO70" s="50"/>
      <c r="BTW70" s="50"/>
      <c r="BUE70" s="50"/>
      <c r="BUM70" s="50"/>
      <c r="BUU70" s="50"/>
      <c r="BVC70" s="50"/>
      <c r="BVK70" s="50"/>
      <c r="BVS70" s="50"/>
      <c r="BWA70" s="50"/>
      <c r="BWI70" s="50"/>
      <c r="BWQ70" s="50"/>
      <c r="BWY70" s="50"/>
      <c r="BXG70" s="50"/>
      <c r="BXO70" s="50"/>
      <c r="BXW70" s="50"/>
      <c r="BYE70" s="50"/>
      <c r="BYM70" s="50"/>
      <c r="BYU70" s="50"/>
      <c r="BZC70" s="50"/>
      <c r="BZK70" s="50"/>
      <c r="BZS70" s="50"/>
      <c r="CAA70" s="50"/>
      <c r="CAI70" s="50"/>
      <c r="CAQ70" s="50"/>
      <c r="CAY70" s="50"/>
      <c r="CBG70" s="50"/>
      <c r="CBO70" s="50"/>
      <c r="CBW70" s="50"/>
      <c r="CCE70" s="50"/>
      <c r="CCM70" s="50"/>
      <c r="CCU70" s="50"/>
      <c r="CDC70" s="50"/>
      <c r="CDK70" s="50"/>
      <c r="CDS70" s="50"/>
      <c r="CEA70" s="50"/>
      <c r="CEI70" s="50"/>
      <c r="CEQ70" s="50"/>
      <c r="CEY70" s="50"/>
      <c r="CFG70" s="50"/>
      <c r="CFO70" s="50"/>
      <c r="CFW70" s="50"/>
      <c r="CGE70" s="50"/>
      <c r="CGM70" s="50"/>
      <c r="CGU70" s="50"/>
      <c r="CHC70" s="50"/>
      <c r="CHK70" s="50"/>
      <c r="CHS70" s="50"/>
      <c r="CIA70" s="50"/>
      <c r="CII70" s="50"/>
      <c r="CIQ70" s="50"/>
      <c r="CIY70" s="50"/>
      <c r="CJG70" s="50"/>
      <c r="CJO70" s="50"/>
      <c r="CJW70" s="50"/>
      <c r="CKE70" s="50"/>
      <c r="CKM70" s="50"/>
      <c r="CKU70" s="50"/>
      <c r="CLC70" s="50"/>
      <c r="CLK70" s="50"/>
      <c r="CLS70" s="50"/>
      <c r="CMA70" s="50"/>
      <c r="CMI70" s="50"/>
      <c r="CMQ70" s="50"/>
      <c r="CMY70" s="50"/>
      <c r="CNG70" s="50"/>
      <c r="CNO70" s="50"/>
      <c r="CNW70" s="50"/>
      <c r="COE70" s="50"/>
      <c r="COM70" s="50"/>
      <c r="COU70" s="50"/>
      <c r="CPC70" s="50"/>
      <c r="CPK70" s="50"/>
      <c r="CPS70" s="50"/>
      <c r="CQA70" s="50"/>
      <c r="CQI70" s="50"/>
      <c r="CQQ70" s="50"/>
      <c r="CQY70" s="50"/>
      <c r="CRG70" s="50"/>
      <c r="CRO70" s="50"/>
      <c r="CRW70" s="50"/>
      <c r="CSE70" s="50"/>
      <c r="CSM70" s="50"/>
      <c r="CSU70" s="50"/>
      <c r="CTC70" s="50"/>
      <c r="CTK70" s="50"/>
      <c r="CTS70" s="50"/>
      <c r="CUA70" s="50"/>
      <c r="CUI70" s="50"/>
      <c r="CUQ70" s="50"/>
      <c r="CUY70" s="50"/>
      <c r="CVG70" s="50"/>
      <c r="CVO70" s="50"/>
      <c r="CVW70" s="50"/>
      <c r="CWE70" s="50"/>
      <c r="CWM70" s="50"/>
      <c r="CWU70" s="50"/>
      <c r="CXC70" s="50"/>
      <c r="CXK70" s="50"/>
      <c r="CXS70" s="50"/>
      <c r="CYA70" s="50"/>
      <c r="CYI70" s="50"/>
      <c r="CYQ70" s="50"/>
      <c r="CYY70" s="50"/>
      <c r="CZG70" s="50"/>
      <c r="CZO70" s="50"/>
      <c r="CZW70" s="50"/>
      <c r="DAE70" s="50"/>
      <c r="DAM70" s="50"/>
      <c r="DAU70" s="50"/>
      <c r="DBC70" s="50"/>
      <c r="DBK70" s="50"/>
      <c r="DBS70" s="50"/>
      <c r="DCA70" s="50"/>
      <c r="DCI70" s="50"/>
      <c r="DCQ70" s="50"/>
      <c r="DCY70" s="50"/>
      <c r="DDG70" s="50"/>
      <c r="DDO70" s="50"/>
      <c r="DDW70" s="50"/>
      <c r="DEE70" s="50"/>
      <c r="DEM70" s="50"/>
      <c r="DEU70" s="50"/>
      <c r="DFC70" s="50"/>
      <c r="DFK70" s="50"/>
      <c r="DFS70" s="50"/>
      <c r="DGA70" s="50"/>
      <c r="DGI70" s="50"/>
      <c r="DGQ70" s="50"/>
      <c r="DGY70" s="50"/>
      <c r="DHG70" s="50"/>
      <c r="DHO70" s="50"/>
      <c r="DHW70" s="50"/>
      <c r="DIE70" s="50"/>
      <c r="DIM70" s="50"/>
      <c r="DIU70" s="50"/>
      <c r="DJC70" s="50"/>
      <c r="DJK70" s="50"/>
      <c r="DJS70" s="50"/>
      <c r="DKA70" s="50"/>
      <c r="DKI70" s="50"/>
      <c r="DKQ70" s="50"/>
      <c r="DKY70" s="50"/>
      <c r="DLG70" s="50"/>
      <c r="DLO70" s="50"/>
      <c r="DLW70" s="50"/>
      <c r="DME70" s="50"/>
      <c r="DMM70" s="50"/>
      <c r="DMU70" s="50"/>
      <c r="DNC70" s="50"/>
      <c r="DNK70" s="50"/>
      <c r="DNS70" s="50"/>
      <c r="DOA70" s="50"/>
      <c r="DOI70" s="50"/>
      <c r="DOQ70" s="50"/>
      <c r="DOY70" s="50"/>
      <c r="DPG70" s="50"/>
      <c r="DPO70" s="50"/>
      <c r="DPW70" s="50"/>
      <c r="DQE70" s="50"/>
      <c r="DQM70" s="50"/>
      <c r="DQU70" s="50"/>
      <c r="DRC70" s="50"/>
      <c r="DRK70" s="50"/>
      <c r="DRS70" s="50"/>
      <c r="DSA70" s="50"/>
      <c r="DSI70" s="50"/>
      <c r="DSQ70" s="50"/>
      <c r="DSY70" s="50"/>
      <c r="DTG70" s="50"/>
      <c r="DTO70" s="50"/>
      <c r="DTW70" s="50"/>
      <c r="DUE70" s="50"/>
      <c r="DUM70" s="50"/>
      <c r="DUU70" s="50"/>
      <c r="DVC70" s="50"/>
      <c r="DVK70" s="50"/>
      <c r="DVS70" s="50"/>
      <c r="DWA70" s="50"/>
      <c r="DWI70" s="50"/>
      <c r="DWQ70" s="50"/>
      <c r="DWY70" s="50"/>
      <c r="DXG70" s="50"/>
      <c r="DXO70" s="50"/>
      <c r="DXW70" s="50"/>
      <c r="DYE70" s="50"/>
      <c r="DYM70" s="50"/>
      <c r="DYU70" s="50"/>
      <c r="DZC70" s="50"/>
      <c r="DZK70" s="50"/>
      <c r="DZS70" s="50"/>
      <c r="EAA70" s="50"/>
      <c r="EAI70" s="50"/>
      <c r="EAQ70" s="50"/>
      <c r="EAY70" s="50"/>
      <c r="EBG70" s="50"/>
      <c r="EBO70" s="50"/>
      <c r="EBW70" s="50"/>
      <c r="ECE70" s="50"/>
      <c r="ECM70" s="50"/>
      <c r="ECU70" s="50"/>
      <c r="EDC70" s="50"/>
      <c r="EDK70" s="50"/>
      <c r="EDS70" s="50"/>
      <c r="EEA70" s="50"/>
      <c r="EEI70" s="50"/>
      <c r="EEQ70" s="50"/>
      <c r="EEY70" s="50"/>
      <c r="EFG70" s="50"/>
      <c r="EFO70" s="50"/>
      <c r="EFW70" s="50"/>
      <c r="EGE70" s="50"/>
      <c r="EGM70" s="50"/>
      <c r="EGU70" s="50"/>
      <c r="EHC70" s="50"/>
      <c r="EHK70" s="50"/>
      <c r="EHS70" s="50"/>
      <c r="EIA70" s="50"/>
      <c r="EII70" s="50"/>
      <c r="EIQ70" s="50"/>
      <c r="EIY70" s="50"/>
      <c r="EJG70" s="50"/>
      <c r="EJO70" s="50"/>
      <c r="EJW70" s="50"/>
      <c r="EKE70" s="50"/>
      <c r="EKM70" s="50"/>
      <c r="EKU70" s="50"/>
      <c r="ELC70" s="50"/>
      <c r="ELK70" s="50"/>
      <c r="ELS70" s="50"/>
      <c r="EMA70" s="50"/>
      <c r="EMI70" s="50"/>
      <c r="EMQ70" s="50"/>
      <c r="EMY70" s="50"/>
      <c r="ENG70" s="50"/>
      <c r="ENO70" s="50"/>
      <c r="ENW70" s="50"/>
      <c r="EOE70" s="50"/>
      <c r="EOM70" s="50"/>
      <c r="EOU70" s="50"/>
      <c r="EPC70" s="50"/>
      <c r="EPK70" s="50"/>
      <c r="EPS70" s="50"/>
      <c r="EQA70" s="50"/>
      <c r="EQI70" s="50"/>
      <c r="EQQ70" s="50"/>
      <c r="EQY70" s="50"/>
      <c r="ERG70" s="50"/>
      <c r="ERO70" s="50"/>
      <c r="ERW70" s="50"/>
      <c r="ESE70" s="50"/>
      <c r="ESM70" s="50"/>
      <c r="ESU70" s="50"/>
      <c r="ETC70" s="50"/>
      <c r="ETK70" s="50"/>
      <c r="ETS70" s="50"/>
      <c r="EUA70" s="50"/>
      <c r="EUI70" s="50"/>
      <c r="EUQ70" s="50"/>
      <c r="EUY70" s="50"/>
      <c r="EVG70" s="50"/>
      <c r="EVO70" s="50"/>
      <c r="EVW70" s="50"/>
      <c r="EWE70" s="50"/>
      <c r="EWM70" s="50"/>
      <c r="EWU70" s="50"/>
      <c r="EXC70" s="50"/>
      <c r="EXK70" s="50"/>
      <c r="EXS70" s="50"/>
      <c r="EYA70" s="50"/>
      <c r="EYI70" s="50"/>
      <c r="EYQ70" s="50"/>
      <c r="EYY70" s="50"/>
      <c r="EZG70" s="50"/>
      <c r="EZO70" s="50"/>
      <c r="EZW70" s="50"/>
      <c r="FAE70" s="50"/>
      <c r="FAM70" s="50"/>
      <c r="FAU70" s="50"/>
      <c r="FBC70" s="50"/>
      <c r="FBK70" s="50"/>
      <c r="FBS70" s="50"/>
      <c r="FCA70" s="50"/>
      <c r="FCI70" s="50"/>
      <c r="FCQ70" s="50"/>
      <c r="FCY70" s="50"/>
      <c r="FDG70" s="50"/>
      <c r="FDO70" s="50"/>
      <c r="FDW70" s="50"/>
      <c r="FEE70" s="50"/>
      <c r="FEM70" s="50"/>
      <c r="FEU70" s="50"/>
      <c r="FFC70" s="50"/>
      <c r="FFK70" s="50"/>
      <c r="FFS70" s="50"/>
      <c r="FGA70" s="50"/>
      <c r="FGI70" s="50"/>
      <c r="FGQ70" s="50"/>
      <c r="FGY70" s="50"/>
      <c r="FHG70" s="50"/>
      <c r="FHO70" s="50"/>
      <c r="FHW70" s="50"/>
      <c r="FIE70" s="50"/>
      <c r="FIM70" s="50"/>
      <c r="FIU70" s="50"/>
      <c r="FJC70" s="50"/>
      <c r="FJK70" s="50"/>
      <c r="FJS70" s="50"/>
      <c r="FKA70" s="50"/>
      <c r="FKI70" s="50"/>
      <c r="FKQ70" s="50"/>
      <c r="FKY70" s="50"/>
      <c r="FLG70" s="50"/>
      <c r="FLO70" s="50"/>
      <c r="FLW70" s="50"/>
      <c r="FME70" s="50"/>
      <c r="FMM70" s="50"/>
      <c r="FMU70" s="50"/>
      <c r="FNC70" s="50"/>
      <c r="FNK70" s="50"/>
      <c r="FNS70" s="50"/>
      <c r="FOA70" s="50"/>
      <c r="FOI70" s="50"/>
      <c r="FOQ70" s="50"/>
      <c r="FOY70" s="50"/>
      <c r="FPG70" s="50"/>
      <c r="FPO70" s="50"/>
      <c r="FPW70" s="50"/>
      <c r="FQE70" s="50"/>
      <c r="FQM70" s="50"/>
      <c r="FQU70" s="50"/>
      <c r="FRC70" s="50"/>
      <c r="FRK70" s="50"/>
      <c r="FRS70" s="50"/>
      <c r="FSA70" s="50"/>
      <c r="FSI70" s="50"/>
      <c r="FSQ70" s="50"/>
      <c r="FSY70" s="50"/>
      <c r="FTG70" s="50"/>
      <c r="FTO70" s="50"/>
      <c r="FTW70" s="50"/>
      <c r="FUE70" s="50"/>
      <c r="FUM70" s="50"/>
      <c r="FUU70" s="50"/>
      <c r="FVC70" s="50"/>
      <c r="FVK70" s="50"/>
      <c r="FVS70" s="50"/>
      <c r="FWA70" s="50"/>
      <c r="FWI70" s="50"/>
      <c r="FWQ70" s="50"/>
      <c r="FWY70" s="50"/>
      <c r="FXG70" s="50"/>
      <c r="FXO70" s="50"/>
      <c r="FXW70" s="50"/>
      <c r="FYE70" s="50"/>
      <c r="FYM70" s="50"/>
      <c r="FYU70" s="50"/>
      <c r="FZC70" s="50"/>
      <c r="FZK70" s="50"/>
      <c r="FZS70" s="50"/>
      <c r="GAA70" s="50"/>
      <c r="GAI70" s="50"/>
      <c r="GAQ70" s="50"/>
      <c r="GAY70" s="50"/>
      <c r="GBG70" s="50"/>
      <c r="GBO70" s="50"/>
      <c r="GBW70" s="50"/>
      <c r="GCE70" s="50"/>
      <c r="GCM70" s="50"/>
      <c r="GCU70" s="50"/>
      <c r="GDC70" s="50"/>
      <c r="GDK70" s="50"/>
      <c r="GDS70" s="50"/>
      <c r="GEA70" s="50"/>
      <c r="GEI70" s="50"/>
      <c r="GEQ70" s="50"/>
      <c r="GEY70" s="50"/>
      <c r="GFG70" s="50"/>
      <c r="GFO70" s="50"/>
      <c r="GFW70" s="50"/>
      <c r="GGE70" s="50"/>
      <c r="GGM70" s="50"/>
      <c r="GGU70" s="50"/>
      <c r="GHC70" s="50"/>
      <c r="GHK70" s="50"/>
      <c r="GHS70" s="50"/>
      <c r="GIA70" s="50"/>
      <c r="GII70" s="50"/>
      <c r="GIQ70" s="50"/>
      <c r="GIY70" s="50"/>
      <c r="GJG70" s="50"/>
      <c r="GJO70" s="50"/>
      <c r="GJW70" s="50"/>
      <c r="GKE70" s="50"/>
      <c r="GKM70" s="50"/>
      <c r="GKU70" s="50"/>
      <c r="GLC70" s="50"/>
      <c r="GLK70" s="50"/>
      <c r="GLS70" s="50"/>
      <c r="GMA70" s="50"/>
      <c r="GMI70" s="50"/>
      <c r="GMQ70" s="50"/>
      <c r="GMY70" s="50"/>
      <c r="GNG70" s="50"/>
      <c r="GNO70" s="50"/>
      <c r="GNW70" s="50"/>
      <c r="GOE70" s="50"/>
      <c r="GOM70" s="50"/>
      <c r="GOU70" s="50"/>
      <c r="GPC70" s="50"/>
      <c r="GPK70" s="50"/>
      <c r="GPS70" s="50"/>
      <c r="GQA70" s="50"/>
      <c r="GQI70" s="50"/>
      <c r="GQQ70" s="50"/>
      <c r="GQY70" s="50"/>
      <c r="GRG70" s="50"/>
      <c r="GRO70" s="50"/>
      <c r="GRW70" s="50"/>
      <c r="GSE70" s="50"/>
      <c r="GSM70" s="50"/>
      <c r="GSU70" s="50"/>
      <c r="GTC70" s="50"/>
      <c r="GTK70" s="50"/>
      <c r="GTS70" s="50"/>
      <c r="GUA70" s="50"/>
      <c r="GUI70" s="50"/>
      <c r="GUQ70" s="50"/>
      <c r="GUY70" s="50"/>
      <c r="GVG70" s="50"/>
      <c r="GVO70" s="50"/>
      <c r="GVW70" s="50"/>
      <c r="GWE70" s="50"/>
      <c r="GWM70" s="50"/>
      <c r="GWU70" s="50"/>
      <c r="GXC70" s="50"/>
      <c r="GXK70" s="50"/>
      <c r="GXS70" s="50"/>
      <c r="GYA70" s="50"/>
      <c r="GYI70" s="50"/>
      <c r="GYQ70" s="50"/>
      <c r="GYY70" s="50"/>
      <c r="GZG70" s="50"/>
      <c r="GZO70" s="50"/>
      <c r="GZW70" s="50"/>
      <c r="HAE70" s="50"/>
      <c r="HAM70" s="50"/>
      <c r="HAU70" s="50"/>
      <c r="HBC70" s="50"/>
      <c r="HBK70" s="50"/>
      <c r="HBS70" s="50"/>
      <c r="HCA70" s="50"/>
      <c r="HCI70" s="50"/>
      <c r="HCQ70" s="50"/>
      <c r="HCY70" s="50"/>
      <c r="HDG70" s="50"/>
      <c r="HDO70" s="50"/>
      <c r="HDW70" s="50"/>
      <c r="HEE70" s="50"/>
      <c r="HEM70" s="50"/>
      <c r="HEU70" s="50"/>
      <c r="HFC70" s="50"/>
      <c r="HFK70" s="50"/>
      <c r="HFS70" s="50"/>
      <c r="HGA70" s="50"/>
      <c r="HGI70" s="50"/>
      <c r="HGQ70" s="50"/>
      <c r="HGY70" s="50"/>
      <c r="HHG70" s="50"/>
      <c r="HHO70" s="50"/>
      <c r="HHW70" s="50"/>
      <c r="HIE70" s="50"/>
      <c r="HIM70" s="50"/>
      <c r="HIU70" s="50"/>
      <c r="HJC70" s="50"/>
      <c r="HJK70" s="50"/>
      <c r="HJS70" s="50"/>
      <c r="HKA70" s="50"/>
      <c r="HKI70" s="50"/>
      <c r="HKQ70" s="50"/>
      <c r="HKY70" s="50"/>
      <c r="HLG70" s="50"/>
      <c r="HLO70" s="50"/>
      <c r="HLW70" s="50"/>
      <c r="HME70" s="50"/>
      <c r="HMM70" s="50"/>
      <c r="HMU70" s="50"/>
      <c r="HNC70" s="50"/>
      <c r="HNK70" s="50"/>
      <c r="HNS70" s="50"/>
      <c r="HOA70" s="50"/>
      <c r="HOI70" s="50"/>
      <c r="HOQ70" s="50"/>
      <c r="HOY70" s="50"/>
      <c r="HPG70" s="50"/>
      <c r="HPO70" s="50"/>
      <c r="HPW70" s="50"/>
      <c r="HQE70" s="50"/>
      <c r="HQM70" s="50"/>
      <c r="HQU70" s="50"/>
      <c r="HRC70" s="50"/>
      <c r="HRK70" s="50"/>
      <c r="HRS70" s="50"/>
      <c r="HSA70" s="50"/>
      <c r="HSI70" s="50"/>
      <c r="HSQ70" s="50"/>
      <c r="HSY70" s="50"/>
      <c r="HTG70" s="50"/>
      <c r="HTO70" s="50"/>
      <c r="HTW70" s="50"/>
      <c r="HUE70" s="50"/>
      <c r="HUM70" s="50"/>
      <c r="HUU70" s="50"/>
      <c r="HVC70" s="50"/>
      <c r="HVK70" s="50"/>
      <c r="HVS70" s="50"/>
      <c r="HWA70" s="50"/>
      <c r="HWI70" s="50"/>
      <c r="HWQ70" s="50"/>
      <c r="HWY70" s="50"/>
      <c r="HXG70" s="50"/>
      <c r="HXO70" s="50"/>
      <c r="HXW70" s="50"/>
      <c r="HYE70" s="50"/>
      <c r="HYM70" s="50"/>
      <c r="HYU70" s="50"/>
      <c r="HZC70" s="50"/>
      <c r="HZK70" s="50"/>
      <c r="HZS70" s="50"/>
      <c r="IAA70" s="50"/>
      <c r="IAI70" s="50"/>
      <c r="IAQ70" s="50"/>
      <c r="IAY70" s="50"/>
      <c r="IBG70" s="50"/>
      <c r="IBO70" s="50"/>
      <c r="IBW70" s="50"/>
      <c r="ICE70" s="50"/>
      <c r="ICM70" s="50"/>
      <c r="ICU70" s="50"/>
      <c r="IDC70" s="50"/>
      <c r="IDK70" s="50"/>
      <c r="IDS70" s="50"/>
      <c r="IEA70" s="50"/>
      <c r="IEI70" s="50"/>
      <c r="IEQ70" s="50"/>
      <c r="IEY70" s="50"/>
      <c r="IFG70" s="50"/>
      <c r="IFO70" s="50"/>
      <c r="IFW70" s="50"/>
      <c r="IGE70" s="50"/>
      <c r="IGM70" s="50"/>
      <c r="IGU70" s="50"/>
      <c r="IHC70" s="50"/>
      <c r="IHK70" s="50"/>
      <c r="IHS70" s="50"/>
      <c r="IIA70" s="50"/>
      <c r="III70" s="50"/>
      <c r="IIQ70" s="50"/>
      <c r="IIY70" s="50"/>
      <c r="IJG70" s="50"/>
      <c r="IJO70" s="50"/>
      <c r="IJW70" s="50"/>
      <c r="IKE70" s="50"/>
      <c r="IKM70" s="50"/>
      <c r="IKU70" s="50"/>
      <c r="ILC70" s="50"/>
      <c r="ILK70" s="50"/>
      <c r="ILS70" s="50"/>
      <c r="IMA70" s="50"/>
      <c r="IMI70" s="50"/>
      <c r="IMQ70" s="50"/>
      <c r="IMY70" s="50"/>
      <c r="ING70" s="50"/>
      <c r="INO70" s="50"/>
      <c r="INW70" s="50"/>
      <c r="IOE70" s="50"/>
      <c r="IOM70" s="50"/>
      <c r="IOU70" s="50"/>
      <c r="IPC70" s="50"/>
      <c r="IPK70" s="50"/>
      <c r="IPS70" s="50"/>
      <c r="IQA70" s="50"/>
      <c r="IQI70" s="50"/>
      <c r="IQQ70" s="50"/>
      <c r="IQY70" s="50"/>
      <c r="IRG70" s="50"/>
      <c r="IRO70" s="50"/>
      <c r="IRW70" s="50"/>
      <c r="ISE70" s="50"/>
      <c r="ISM70" s="50"/>
      <c r="ISU70" s="50"/>
      <c r="ITC70" s="50"/>
      <c r="ITK70" s="50"/>
      <c r="ITS70" s="50"/>
      <c r="IUA70" s="50"/>
      <c r="IUI70" s="50"/>
      <c r="IUQ70" s="50"/>
      <c r="IUY70" s="50"/>
      <c r="IVG70" s="50"/>
      <c r="IVO70" s="50"/>
      <c r="IVW70" s="50"/>
      <c r="IWE70" s="50"/>
      <c r="IWM70" s="50"/>
      <c r="IWU70" s="50"/>
      <c r="IXC70" s="50"/>
      <c r="IXK70" s="50"/>
      <c r="IXS70" s="50"/>
      <c r="IYA70" s="50"/>
      <c r="IYI70" s="50"/>
      <c r="IYQ70" s="50"/>
      <c r="IYY70" s="50"/>
      <c r="IZG70" s="50"/>
      <c r="IZO70" s="50"/>
      <c r="IZW70" s="50"/>
      <c r="JAE70" s="50"/>
      <c r="JAM70" s="50"/>
      <c r="JAU70" s="50"/>
      <c r="JBC70" s="50"/>
      <c r="JBK70" s="50"/>
      <c r="JBS70" s="50"/>
      <c r="JCA70" s="50"/>
      <c r="JCI70" s="50"/>
      <c r="JCQ70" s="50"/>
      <c r="JCY70" s="50"/>
      <c r="JDG70" s="50"/>
      <c r="JDO70" s="50"/>
      <c r="JDW70" s="50"/>
      <c r="JEE70" s="50"/>
      <c r="JEM70" s="50"/>
      <c r="JEU70" s="50"/>
      <c r="JFC70" s="50"/>
      <c r="JFK70" s="50"/>
      <c r="JFS70" s="50"/>
      <c r="JGA70" s="50"/>
      <c r="JGI70" s="50"/>
      <c r="JGQ70" s="50"/>
      <c r="JGY70" s="50"/>
      <c r="JHG70" s="50"/>
      <c r="JHO70" s="50"/>
      <c r="JHW70" s="50"/>
      <c r="JIE70" s="50"/>
      <c r="JIM70" s="50"/>
      <c r="JIU70" s="50"/>
      <c r="JJC70" s="50"/>
      <c r="JJK70" s="50"/>
      <c r="JJS70" s="50"/>
      <c r="JKA70" s="50"/>
      <c r="JKI70" s="50"/>
      <c r="JKQ70" s="50"/>
      <c r="JKY70" s="50"/>
      <c r="JLG70" s="50"/>
      <c r="JLO70" s="50"/>
      <c r="JLW70" s="50"/>
      <c r="JME70" s="50"/>
      <c r="JMM70" s="50"/>
      <c r="JMU70" s="50"/>
      <c r="JNC70" s="50"/>
      <c r="JNK70" s="50"/>
      <c r="JNS70" s="50"/>
      <c r="JOA70" s="50"/>
      <c r="JOI70" s="50"/>
      <c r="JOQ70" s="50"/>
      <c r="JOY70" s="50"/>
      <c r="JPG70" s="50"/>
      <c r="JPO70" s="50"/>
      <c r="JPW70" s="50"/>
      <c r="JQE70" s="50"/>
      <c r="JQM70" s="50"/>
      <c r="JQU70" s="50"/>
      <c r="JRC70" s="50"/>
      <c r="JRK70" s="50"/>
      <c r="JRS70" s="50"/>
      <c r="JSA70" s="50"/>
      <c r="JSI70" s="50"/>
      <c r="JSQ70" s="50"/>
      <c r="JSY70" s="50"/>
      <c r="JTG70" s="50"/>
      <c r="JTO70" s="50"/>
      <c r="JTW70" s="50"/>
      <c r="JUE70" s="50"/>
      <c r="JUM70" s="50"/>
      <c r="JUU70" s="50"/>
      <c r="JVC70" s="50"/>
      <c r="JVK70" s="50"/>
      <c r="JVS70" s="50"/>
      <c r="JWA70" s="50"/>
      <c r="JWI70" s="50"/>
      <c r="JWQ70" s="50"/>
      <c r="JWY70" s="50"/>
      <c r="JXG70" s="50"/>
      <c r="JXO70" s="50"/>
      <c r="JXW70" s="50"/>
      <c r="JYE70" s="50"/>
      <c r="JYM70" s="50"/>
      <c r="JYU70" s="50"/>
      <c r="JZC70" s="50"/>
      <c r="JZK70" s="50"/>
      <c r="JZS70" s="50"/>
      <c r="KAA70" s="50"/>
      <c r="KAI70" s="50"/>
      <c r="KAQ70" s="50"/>
      <c r="KAY70" s="50"/>
      <c r="KBG70" s="50"/>
      <c r="KBO70" s="50"/>
      <c r="KBW70" s="50"/>
      <c r="KCE70" s="50"/>
      <c r="KCM70" s="50"/>
      <c r="KCU70" s="50"/>
      <c r="KDC70" s="50"/>
      <c r="KDK70" s="50"/>
      <c r="KDS70" s="50"/>
      <c r="KEA70" s="50"/>
      <c r="KEI70" s="50"/>
      <c r="KEQ70" s="50"/>
      <c r="KEY70" s="50"/>
      <c r="KFG70" s="50"/>
      <c r="KFO70" s="50"/>
      <c r="KFW70" s="50"/>
      <c r="KGE70" s="50"/>
      <c r="KGM70" s="50"/>
      <c r="KGU70" s="50"/>
      <c r="KHC70" s="50"/>
      <c r="KHK70" s="50"/>
      <c r="KHS70" s="50"/>
      <c r="KIA70" s="50"/>
      <c r="KII70" s="50"/>
      <c r="KIQ70" s="50"/>
      <c r="KIY70" s="50"/>
      <c r="KJG70" s="50"/>
      <c r="KJO70" s="50"/>
      <c r="KJW70" s="50"/>
      <c r="KKE70" s="50"/>
      <c r="KKM70" s="50"/>
      <c r="KKU70" s="50"/>
      <c r="KLC70" s="50"/>
      <c r="KLK70" s="50"/>
      <c r="KLS70" s="50"/>
      <c r="KMA70" s="50"/>
      <c r="KMI70" s="50"/>
      <c r="KMQ70" s="50"/>
      <c r="KMY70" s="50"/>
      <c r="KNG70" s="50"/>
      <c r="KNO70" s="50"/>
      <c r="KNW70" s="50"/>
      <c r="KOE70" s="50"/>
      <c r="KOM70" s="50"/>
      <c r="KOU70" s="50"/>
      <c r="KPC70" s="50"/>
      <c r="KPK70" s="50"/>
      <c r="KPS70" s="50"/>
      <c r="KQA70" s="50"/>
      <c r="KQI70" s="50"/>
      <c r="KQQ70" s="50"/>
      <c r="KQY70" s="50"/>
      <c r="KRG70" s="50"/>
      <c r="KRO70" s="50"/>
      <c r="KRW70" s="50"/>
      <c r="KSE70" s="50"/>
      <c r="KSM70" s="50"/>
      <c r="KSU70" s="50"/>
      <c r="KTC70" s="50"/>
      <c r="KTK70" s="50"/>
      <c r="KTS70" s="50"/>
      <c r="KUA70" s="50"/>
      <c r="KUI70" s="50"/>
      <c r="KUQ70" s="50"/>
      <c r="KUY70" s="50"/>
      <c r="KVG70" s="50"/>
      <c r="KVO70" s="50"/>
      <c r="KVW70" s="50"/>
      <c r="KWE70" s="50"/>
      <c r="KWM70" s="50"/>
      <c r="KWU70" s="50"/>
      <c r="KXC70" s="50"/>
      <c r="KXK70" s="50"/>
      <c r="KXS70" s="50"/>
      <c r="KYA70" s="50"/>
      <c r="KYI70" s="50"/>
      <c r="KYQ70" s="50"/>
      <c r="KYY70" s="50"/>
      <c r="KZG70" s="50"/>
      <c r="KZO70" s="50"/>
      <c r="KZW70" s="50"/>
      <c r="LAE70" s="50"/>
      <c r="LAM70" s="50"/>
      <c r="LAU70" s="50"/>
      <c r="LBC70" s="50"/>
      <c r="LBK70" s="50"/>
      <c r="LBS70" s="50"/>
      <c r="LCA70" s="50"/>
      <c r="LCI70" s="50"/>
      <c r="LCQ70" s="50"/>
      <c r="LCY70" s="50"/>
      <c r="LDG70" s="50"/>
      <c r="LDO70" s="50"/>
      <c r="LDW70" s="50"/>
      <c r="LEE70" s="50"/>
      <c r="LEM70" s="50"/>
      <c r="LEU70" s="50"/>
      <c r="LFC70" s="50"/>
      <c r="LFK70" s="50"/>
      <c r="LFS70" s="50"/>
      <c r="LGA70" s="50"/>
      <c r="LGI70" s="50"/>
      <c r="LGQ70" s="50"/>
      <c r="LGY70" s="50"/>
      <c r="LHG70" s="50"/>
      <c r="LHO70" s="50"/>
      <c r="LHW70" s="50"/>
      <c r="LIE70" s="50"/>
      <c r="LIM70" s="50"/>
      <c r="LIU70" s="50"/>
      <c r="LJC70" s="50"/>
      <c r="LJK70" s="50"/>
      <c r="LJS70" s="50"/>
      <c r="LKA70" s="50"/>
      <c r="LKI70" s="50"/>
      <c r="LKQ70" s="50"/>
      <c r="LKY70" s="50"/>
      <c r="LLG70" s="50"/>
      <c r="LLO70" s="50"/>
      <c r="LLW70" s="50"/>
      <c r="LME70" s="50"/>
      <c r="LMM70" s="50"/>
      <c r="LMU70" s="50"/>
      <c r="LNC70" s="50"/>
      <c r="LNK70" s="50"/>
      <c r="LNS70" s="50"/>
      <c r="LOA70" s="50"/>
      <c r="LOI70" s="50"/>
      <c r="LOQ70" s="50"/>
      <c r="LOY70" s="50"/>
      <c r="LPG70" s="50"/>
      <c r="LPO70" s="50"/>
      <c r="LPW70" s="50"/>
      <c r="LQE70" s="50"/>
      <c r="LQM70" s="50"/>
      <c r="LQU70" s="50"/>
      <c r="LRC70" s="50"/>
      <c r="LRK70" s="50"/>
      <c r="LRS70" s="50"/>
      <c r="LSA70" s="50"/>
      <c r="LSI70" s="50"/>
      <c r="LSQ70" s="50"/>
      <c r="LSY70" s="50"/>
      <c r="LTG70" s="50"/>
      <c r="LTO70" s="50"/>
      <c r="LTW70" s="50"/>
      <c r="LUE70" s="50"/>
      <c r="LUM70" s="50"/>
      <c r="LUU70" s="50"/>
      <c r="LVC70" s="50"/>
      <c r="LVK70" s="50"/>
      <c r="LVS70" s="50"/>
      <c r="LWA70" s="50"/>
      <c r="LWI70" s="50"/>
      <c r="LWQ70" s="50"/>
      <c r="LWY70" s="50"/>
      <c r="LXG70" s="50"/>
      <c r="LXO70" s="50"/>
      <c r="LXW70" s="50"/>
      <c r="LYE70" s="50"/>
      <c r="LYM70" s="50"/>
      <c r="LYU70" s="50"/>
      <c r="LZC70" s="50"/>
      <c r="LZK70" s="50"/>
      <c r="LZS70" s="50"/>
      <c r="MAA70" s="50"/>
      <c r="MAI70" s="50"/>
      <c r="MAQ70" s="50"/>
      <c r="MAY70" s="50"/>
      <c r="MBG70" s="50"/>
      <c r="MBO70" s="50"/>
      <c r="MBW70" s="50"/>
      <c r="MCE70" s="50"/>
      <c r="MCM70" s="50"/>
      <c r="MCU70" s="50"/>
      <c r="MDC70" s="50"/>
      <c r="MDK70" s="50"/>
      <c r="MDS70" s="50"/>
      <c r="MEA70" s="50"/>
      <c r="MEI70" s="50"/>
      <c r="MEQ70" s="50"/>
      <c r="MEY70" s="50"/>
      <c r="MFG70" s="50"/>
      <c r="MFO70" s="50"/>
      <c r="MFW70" s="50"/>
      <c r="MGE70" s="50"/>
      <c r="MGM70" s="50"/>
      <c r="MGU70" s="50"/>
      <c r="MHC70" s="50"/>
      <c r="MHK70" s="50"/>
      <c r="MHS70" s="50"/>
      <c r="MIA70" s="50"/>
      <c r="MII70" s="50"/>
      <c r="MIQ70" s="50"/>
      <c r="MIY70" s="50"/>
      <c r="MJG70" s="50"/>
      <c r="MJO70" s="50"/>
      <c r="MJW70" s="50"/>
      <c r="MKE70" s="50"/>
      <c r="MKM70" s="50"/>
      <c r="MKU70" s="50"/>
      <c r="MLC70" s="50"/>
      <c r="MLK70" s="50"/>
      <c r="MLS70" s="50"/>
      <c r="MMA70" s="50"/>
      <c r="MMI70" s="50"/>
      <c r="MMQ70" s="50"/>
      <c r="MMY70" s="50"/>
      <c r="MNG70" s="50"/>
      <c r="MNO70" s="50"/>
      <c r="MNW70" s="50"/>
      <c r="MOE70" s="50"/>
      <c r="MOM70" s="50"/>
      <c r="MOU70" s="50"/>
      <c r="MPC70" s="50"/>
      <c r="MPK70" s="50"/>
      <c r="MPS70" s="50"/>
      <c r="MQA70" s="50"/>
      <c r="MQI70" s="50"/>
      <c r="MQQ70" s="50"/>
      <c r="MQY70" s="50"/>
      <c r="MRG70" s="50"/>
      <c r="MRO70" s="50"/>
      <c r="MRW70" s="50"/>
      <c r="MSE70" s="50"/>
      <c r="MSM70" s="50"/>
      <c r="MSU70" s="50"/>
      <c r="MTC70" s="50"/>
      <c r="MTK70" s="50"/>
      <c r="MTS70" s="50"/>
      <c r="MUA70" s="50"/>
      <c r="MUI70" s="50"/>
      <c r="MUQ70" s="50"/>
      <c r="MUY70" s="50"/>
      <c r="MVG70" s="50"/>
      <c r="MVO70" s="50"/>
      <c r="MVW70" s="50"/>
      <c r="MWE70" s="50"/>
      <c r="MWM70" s="50"/>
      <c r="MWU70" s="50"/>
      <c r="MXC70" s="50"/>
      <c r="MXK70" s="50"/>
      <c r="MXS70" s="50"/>
      <c r="MYA70" s="50"/>
      <c r="MYI70" s="50"/>
      <c r="MYQ70" s="50"/>
      <c r="MYY70" s="50"/>
      <c r="MZG70" s="50"/>
      <c r="MZO70" s="50"/>
      <c r="MZW70" s="50"/>
      <c r="NAE70" s="50"/>
      <c r="NAM70" s="50"/>
      <c r="NAU70" s="50"/>
      <c r="NBC70" s="50"/>
      <c r="NBK70" s="50"/>
      <c r="NBS70" s="50"/>
      <c r="NCA70" s="50"/>
      <c r="NCI70" s="50"/>
      <c r="NCQ70" s="50"/>
      <c r="NCY70" s="50"/>
      <c r="NDG70" s="50"/>
      <c r="NDO70" s="50"/>
      <c r="NDW70" s="50"/>
      <c r="NEE70" s="50"/>
      <c r="NEM70" s="50"/>
      <c r="NEU70" s="50"/>
      <c r="NFC70" s="50"/>
      <c r="NFK70" s="50"/>
      <c r="NFS70" s="50"/>
      <c r="NGA70" s="50"/>
      <c r="NGI70" s="50"/>
      <c r="NGQ70" s="50"/>
      <c r="NGY70" s="50"/>
      <c r="NHG70" s="50"/>
      <c r="NHO70" s="50"/>
      <c r="NHW70" s="50"/>
      <c r="NIE70" s="50"/>
      <c r="NIM70" s="50"/>
      <c r="NIU70" s="50"/>
      <c r="NJC70" s="50"/>
      <c r="NJK70" s="50"/>
      <c r="NJS70" s="50"/>
      <c r="NKA70" s="50"/>
      <c r="NKI70" s="50"/>
      <c r="NKQ70" s="50"/>
      <c r="NKY70" s="50"/>
      <c r="NLG70" s="50"/>
      <c r="NLO70" s="50"/>
      <c r="NLW70" s="50"/>
      <c r="NME70" s="50"/>
      <c r="NMM70" s="50"/>
      <c r="NMU70" s="50"/>
      <c r="NNC70" s="50"/>
      <c r="NNK70" s="50"/>
      <c r="NNS70" s="50"/>
      <c r="NOA70" s="50"/>
      <c r="NOI70" s="50"/>
      <c r="NOQ70" s="50"/>
      <c r="NOY70" s="50"/>
      <c r="NPG70" s="50"/>
      <c r="NPO70" s="50"/>
      <c r="NPW70" s="50"/>
      <c r="NQE70" s="50"/>
      <c r="NQM70" s="50"/>
      <c r="NQU70" s="50"/>
      <c r="NRC70" s="50"/>
      <c r="NRK70" s="50"/>
      <c r="NRS70" s="50"/>
      <c r="NSA70" s="50"/>
      <c r="NSI70" s="50"/>
      <c r="NSQ70" s="50"/>
      <c r="NSY70" s="50"/>
      <c r="NTG70" s="50"/>
      <c r="NTO70" s="50"/>
      <c r="NTW70" s="50"/>
      <c r="NUE70" s="50"/>
      <c r="NUM70" s="50"/>
      <c r="NUU70" s="50"/>
      <c r="NVC70" s="50"/>
      <c r="NVK70" s="50"/>
      <c r="NVS70" s="50"/>
      <c r="NWA70" s="50"/>
      <c r="NWI70" s="50"/>
      <c r="NWQ70" s="50"/>
      <c r="NWY70" s="50"/>
      <c r="NXG70" s="50"/>
      <c r="NXO70" s="50"/>
      <c r="NXW70" s="50"/>
      <c r="NYE70" s="50"/>
      <c r="NYM70" s="50"/>
      <c r="NYU70" s="50"/>
      <c r="NZC70" s="50"/>
      <c r="NZK70" s="50"/>
      <c r="NZS70" s="50"/>
      <c r="OAA70" s="50"/>
      <c r="OAI70" s="50"/>
      <c r="OAQ70" s="50"/>
      <c r="OAY70" s="50"/>
      <c r="OBG70" s="50"/>
      <c r="OBO70" s="50"/>
      <c r="OBW70" s="50"/>
      <c r="OCE70" s="50"/>
      <c r="OCM70" s="50"/>
      <c r="OCU70" s="50"/>
      <c r="ODC70" s="50"/>
      <c r="ODK70" s="50"/>
      <c r="ODS70" s="50"/>
      <c r="OEA70" s="50"/>
      <c r="OEI70" s="50"/>
      <c r="OEQ70" s="50"/>
      <c r="OEY70" s="50"/>
      <c r="OFG70" s="50"/>
      <c r="OFO70" s="50"/>
      <c r="OFW70" s="50"/>
      <c r="OGE70" s="50"/>
      <c r="OGM70" s="50"/>
      <c r="OGU70" s="50"/>
      <c r="OHC70" s="50"/>
      <c r="OHK70" s="50"/>
      <c r="OHS70" s="50"/>
      <c r="OIA70" s="50"/>
      <c r="OII70" s="50"/>
      <c r="OIQ70" s="50"/>
      <c r="OIY70" s="50"/>
      <c r="OJG70" s="50"/>
      <c r="OJO70" s="50"/>
      <c r="OJW70" s="50"/>
      <c r="OKE70" s="50"/>
      <c r="OKM70" s="50"/>
      <c r="OKU70" s="50"/>
      <c r="OLC70" s="50"/>
      <c r="OLK70" s="50"/>
      <c r="OLS70" s="50"/>
      <c r="OMA70" s="50"/>
      <c r="OMI70" s="50"/>
      <c r="OMQ70" s="50"/>
      <c r="OMY70" s="50"/>
      <c r="ONG70" s="50"/>
      <c r="ONO70" s="50"/>
      <c r="ONW70" s="50"/>
      <c r="OOE70" s="50"/>
      <c r="OOM70" s="50"/>
      <c r="OOU70" s="50"/>
      <c r="OPC70" s="50"/>
      <c r="OPK70" s="50"/>
      <c r="OPS70" s="50"/>
      <c r="OQA70" s="50"/>
      <c r="OQI70" s="50"/>
      <c r="OQQ70" s="50"/>
      <c r="OQY70" s="50"/>
      <c r="ORG70" s="50"/>
      <c r="ORO70" s="50"/>
      <c r="ORW70" s="50"/>
      <c r="OSE70" s="50"/>
      <c r="OSM70" s="50"/>
      <c r="OSU70" s="50"/>
      <c r="OTC70" s="50"/>
      <c r="OTK70" s="50"/>
      <c r="OTS70" s="50"/>
      <c r="OUA70" s="50"/>
      <c r="OUI70" s="50"/>
      <c r="OUQ70" s="50"/>
      <c r="OUY70" s="50"/>
      <c r="OVG70" s="50"/>
      <c r="OVO70" s="50"/>
      <c r="OVW70" s="50"/>
      <c r="OWE70" s="50"/>
      <c r="OWM70" s="50"/>
      <c r="OWU70" s="50"/>
      <c r="OXC70" s="50"/>
      <c r="OXK70" s="50"/>
      <c r="OXS70" s="50"/>
      <c r="OYA70" s="50"/>
      <c r="OYI70" s="50"/>
      <c r="OYQ70" s="50"/>
      <c r="OYY70" s="50"/>
      <c r="OZG70" s="50"/>
      <c r="OZO70" s="50"/>
      <c r="OZW70" s="50"/>
      <c r="PAE70" s="50"/>
      <c r="PAM70" s="50"/>
      <c r="PAU70" s="50"/>
      <c r="PBC70" s="50"/>
      <c r="PBK70" s="50"/>
      <c r="PBS70" s="50"/>
      <c r="PCA70" s="50"/>
      <c r="PCI70" s="50"/>
      <c r="PCQ70" s="50"/>
      <c r="PCY70" s="50"/>
      <c r="PDG70" s="50"/>
      <c r="PDO70" s="50"/>
      <c r="PDW70" s="50"/>
      <c r="PEE70" s="50"/>
      <c r="PEM70" s="50"/>
      <c r="PEU70" s="50"/>
      <c r="PFC70" s="50"/>
      <c r="PFK70" s="50"/>
      <c r="PFS70" s="50"/>
      <c r="PGA70" s="50"/>
      <c r="PGI70" s="50"/>
      <c r="PGQ70" s="50"/>
      <c r="PGY70" s="50"/>
      <c r="PHG70" s="50"/>
      <c r="PHO70" s="50"/>
      <c r="PHW70" s="50"/>
      <c r="PIE70" s="50"/>
      <c r="PIM70" s="50"/>
      <c r="PIU70" s="50"/>
      <c r="PJC70" s="50"/>
      <c r="PJK70" s="50"/>
      <c r="PJS70" s="50"/>
      <c r="PKA70" s="50"/>
      <c r="PKI70" s="50"/>
      <c r="PKQ70" s="50"/>
      <c r="PKY70" s="50"/>
      <c r="PLG70" s="50"/>
      <c r="PLO70" s="50"/>
      <c r="PLW70" s="50"/>
      <c r="PME70" s="50"/>
      <c r="PMM70" s="50"/>
      <c r="PMU70" s="50"/>
      <c r="PNC70" s="50"/>
      <c r="PNK70" s="50"/>
      <c r="PNS70" s="50"/>
      <c r="POA70" s="50"/>
      <c r="POI70" s="50"/>
      <c r="POQ70" s="50"/>
      <c r="POY70" s="50"/>
      <c r="PPG70" s="50"/>
      <c r="PPO70" s="50"/>
      <c r="PPW70" s="50"/>
      <c r="PQE70" s="50"/>
      <c r="PQM70" s="50"/>
      <c r="PQU70" s="50"/>
      <c r="PRC70" s="50"/>
      <c r="PRK70" s="50"/>
      <c r="PRS70" s="50"/>
      <c r="PSA70" s="50"/>
      <c r="PSI70" s="50"/>
      <c r="PSQ70" s="50"/>
      <c r="PSY70" s="50"/>
      <c r="PTG70" s="50"/>
      <c r="PTO70" s="50"/>
      <c r="PTW70" s="50"/>
      <c r="PUE70" s="50"/>
      <c r="PUM70" s="50"/>
      <c r="PUU70" s="50"/>
      <c r="PVC70" s="50"/>
      <c r="PVK70" s="50"/>
      <c r="PVS70" s="50"/>
      <c r="PWA70" s="50"/>
      <c r="PWI70" s="50"/>
      <c r="PWQ70" s="50"/>
      <c r="PWY70" s="50"/>
      <c r="PXG70" s="50"/>
      <c r="PXO70" s="50"/>
      <c r="PXW70" s="50"/>
      <c r="PYE70" s="50"/>
      <c r="PYM70" s="50"/>
      <c r="PYU70" s="50"/>
      <c r="PZC70" s="50"/>
      <c r="PZK70" s="50"/>
      <c r="PZS70" s="50"/>
      <c r="QAA70" s="50"/>
      <c r="QAI70" s="50"/>
      <c r="QAQ70" s="50"/>
      <c r="QAY70" s="50"/>
      <c r="QBG70" s="50"/>
      <c r="QBO70" s="50"/>
      <c r="QBW70" s="50"/>
      <c r="QCE70" s="50"/>
      <c r="QCM70" s="50"/>
      <c r="QCU70" s="50"/>
      <c r="QDC70" s="50"/>
      <c r="QDK70" s="50"/>
      <c r="QDS70" s="50"/>
      <c r="QEA70" s="50"/>
      <c r="QEI70" s="50"/>
      <c r="QEQ70" s="50"/>
      <c r="QEY70" s="50"/>
      <c r="QFG70" s="50"/>
      <c r="QFO70" s="50"/>
      <c r="QFW70" s="50"/>
      <c r="QGE70" s="50"/>
      <c r="QGM70" s="50"/>
      <c r="QGU70" s="50"/>
      <c r="QHC70" s="50"/>
      <c r="QHK70" s="50"/>
      <c r="QHS70" s="50"/>
      <c r="QIA70" s="50"/>
      <c r="QII70" s="50"/>
      <c r="QIQ70" s="50"/>
      <c r="QIY70" s="50"/>
      <c r="QJG70" s="50"/>
      <c r="QJO70" s="50"/>
      <c r="QJW70" s="50"/>
      <c r="QKE70" s="50"/>
      <c r="QKM70" s="50"/>
      <c r="QKU70" s="50"/>
      <c r="QLC70" s="50"/>
      <c r="QLK70" s="50"/>
      <c r="QLS70" s="50"/>
      <c r="QMA70" s="50"/>
      <c r="QMI70" s="50"/>
      <c r="QMQ70" s="50"/>
      <c r="QMY70" s="50"/>
      <c r="QNG70" s="50"/>
      <c r="QNO70" s="50"/>
      <c r="QNW70" s="50"/>
      <c r="QOE70" s="50"/>
      <c r="QOM70" s="50"/>
      <c r="QOU70" s="50"/>
      <c r="QPC70" s="50"/>
      <c r="QPK70" s="50"/>
      <c r="QPS70" s="50"/>
      <c r="QQA70" s="50"/>
      <c r="QQI70" s="50"/>
      <c r="QQQ70" s="50"/>
      <c r="QQY70" s="50"/>
      <c r="QRG70" s="50"/>
      <c r="QRO70" s="50"/>
      <c r="QRW70" s="50"/>
      <c r="QSE70" s="50"/>
      <c r="QSM70" s="50"/>
      <c r="QSU70" s="50"/>
      <c r="QTC70" s="50"/>
      <c r="QTK70" s="50"/>
      <c r="QTS70" s="50"/>
      <c r="QUA70" s="50"/>
      <c r="QUI70" s="50"/>
      <c r="QUQ70" s="50"/>
      <c r="QUY70" s="50"/>
      <c r="QVG70" s="50"/>
      <c r="QVO70" s="50"/>
      <c r="QVW70" s="50"/>
      <c r="QWE70" s="50"/>
      <c r="QWM70" s="50"/>
      <c r="QWU70" s="50"/>
      <c r="QXC70" s="50"/>
      <c r="QXK70" s="50"/>
      <c r="QXS70" s="50"/>
      <c r="QYA70" s="50"/>
      <c r="QYI70" s="50"/>
      <c r="QYQ70" s="50"/>
      <c r="QYY70" s="50"/>
      <c r="QZG70" s="50"/>
      <c r="QZO70" s="50"/>
      <c r="QZW70" s="50"/>
      <c r="RAE70" s="50"/>
      <c r="RAM70" s="50"/>
      <c r="RAU70" s="50"/>
      <c r="RBC70" s="50"/>
      <c r="RBK70" s="50"/>
      <c r="RBS70" s="50"/>
      <c r="RCA70" s="50"/>
      <c r="RCI70" s="50"/>
      <c r="RCQ70" s="50"/>
      <c r="RCY70" s="50"/>
      <c r="RDG70" s="50"/>
      <c r="RDO70" s="50"/>
      <c r="RDW70" s="50"/>
      <c r="REE70" s="50"/>
      <c r="REM70" s="50"/>
      <c r="REU70" s="50"/>
      <c r="RFC70" s="50"/>
      <c r="RFK70" s="50"/>
      <c r="RFS70" s="50"/>
      <c r="RGA70" s="50"/>
      <c r="RGI70" s="50"/>
      <c r="RGQ70" s="50"/>
      <c r="RGY70" s="50"/>
      <c r="RHG70" s="50"/>
      <c r="RHO70" s="50"/>
      <c r="RHW70" s="50"/>
      <c r="RIE70" s="50"/>
      <c r="RIM70" s="50"/>
      <c r="RIU70" s="50"/>
      <c r="RJC70" s="50"/>
      <c r="RJK70" s="50"/>
      <c r="RJS70" s="50"/>
      <c r="RKA70" s="50"/>
      <c r="RKI70" s="50"/>
      <c r="RKQ70" s="50"/>
      <c r="RKY70" s="50"/>
      <c r="RLG70" s="50"/>
      <c r="RLO70" s="50"/>
      <c r="RLW70" s="50"/>
      <c r="RME70" s="50"/>
      <c r="RMM70" s="50"/>
      <c r="RMU70" s="50"/>
      <c r="RNC70" s="50"/>
      <c r="RNK70" s="50"/>
      <c r="RNS70" s="50"/>
      <c r="ROA70" s="50"/>
      <c r="ROI70" s="50"/>
      <c r="ROQ70" s="50"/>
      <c r="ROY70" s="50"/>
      <c r="RPG70" s="50"/>
      <c r="RPO70" s="50"/>
      <c r="RPW70" s="50"/>
      <c r="RQE70" s="50"/>
      <c r="RQM70" s="50"/>
      <c r="RQU70" s="50"/>
      <c r="RRC70" s="50"/>
      <c r="RRK70" s="50"/>
      <c r="RRS70" s="50"/>
      <c r="RSA70" s="50"/>
      <c r="RSI70" s="50"/>
      <c r="RSQ70" s="50"/>
      <c r="RSY70" s="50"/>
      <c r="RTG70" s="50"/>
      <c r="RTO70" s="50"/>
      <c r="RTW70" s="50"/>
      <c r="RUE70" s="50"/>
      <c r="RUM70" s="50"/>
      <c r="RUU70" s="50"/>
      <c r="RVC70" s="50"/>
      <c r="RVK70" s="50"/>
      <c r="RVS70" s="50"/>
      <c r="RWA70" s="50"/>
      <c r="RWI70" s="50"/>
      <c r="RWQ70" s="50"/>
      <c r="RWY70" s="50"/>
      <c r="RXG70" s="50"/>
      <c r="RXO70" s="50"/>
      <c r="RXW70" s="50"/>
      <c r="RYE70" s="50"/>
      <c r="RYM70" s="50"/>
      <c r="RYU70" s="50"/>
      <c r="RZC70" s="50"/>
      <c r="RZK70" s="50"/>
      <c r="RZS70" s="50"/>
      <c r="SAA70" s="50"/>
      <c r="SAI70" s="50"/>
      <c r="SAQ70" s="50"/>
      <c r="SAY70" s="50"/>
      <c r="SBG70" s="50"/>
      <c r="SBO70" s="50"/>
      <c r="SBW70" s="50"/>
      <c r="SCE70" s="50"/>
      <c r="SCM70" s="50"/>
      <c r="SCU70" s="50"/>
      <c r="SDC70" s="50"/>
      <c r="SDK70" s="50"/>
      <c r="SDS70" s="50"/>
      <c r="SEA70" s="50"/>
      <c r="SEI70" s="50"/>
      <c r="SEQ70" s="50"/>
      <c r="SEY70" s="50"/>
      <c r="SFG70" s="50"/>
      <c r="SFO70" s="50"/>
      <c r="SFW70" s="50"/>
      <c r="SGE70" s="50"/>
      <c r="SGM70" s="50"/>
      <c r="SGU70" s="50"/>
      <c r="SHC70" s="50"/>
      <c r="SHK70" s="50"/>
      <c r="SHS70" s="50"/>
      <c r="SIA70" s="50"/>
      <c r="SII70" s="50"/>
      <c r="SIQ70" s="50"/>
      <c r="SIY70" s="50"/>
      <c r="SJG70" s="50"/>
      <c r="SJO70" s="50"/>
      <c r="SJW70" s="50"/>
      <c r="SKE70" s="50"/>
      <c r="SKM70" s="50"/>
      <c r="SKU70" s="50"/>
      <c r="SLC70" s="50"/>
      <c r="SLK70" s="50"/>
      <c r="SLS70" s="50"/>
      <c r="SMA70" s="50"/>
      <c r="SMI70" s="50"/>
      <c r="SMQ70" s="50"/>
      <c r="SMY70" s="50"/>
      <c r="SNG70" s="50"/>
      <c r="SNO70" s="50"/>
      <c r="SNW70" s="50"/>
      <c r="SOE70" s="50"/>
      <c r="SOM70" s="50"/>
      <c r="SOU70" s="50"/>
      <c r="SPC70" s="50"/>
      <c r="SPK70" s="50"/>
      <c r="SPS70" s="50"/>
      <c r="SQA70" s="50"/>
      <c r="SQI70" s="50"/>
      <c r="SQQ70" s="50"/>
      <c r="SQY70" s="50"/>
      <c r="SRG70" s="50"/>
      <c r="SRO70" s="50"/>
      <c r="SRW70" s="50"/>
      <c r="SSE70" s="50"/>
      <c r="SSM70" s="50"/>
      <c r="SSU70" s="50"/>
      <c r="STC70" s="50"/>
      <c r="STK70" s="50"/>
      <c r="STS70" s="50"/>
      <c r="SUA70" s="50"/>
      <c r="SUI70" s="50"/>
      <c r="SUQ70" s="50"/>
      <c r="SUY70" s="50"/>
      <c r="SVG70" s="50"/>
      <c r="SVO70" s="50"/>
      <c r="SVW70" s="50"/>
      <c r="SWE70" s="50"/>
      <c r="SWM70" s="50"/>
      <c r="SWU70" s="50"/>
      <c r="SXC70" s="50"/>
      <c r="SXK70" s="50"/>
      <c r="SXS70" s="50"/>
      <c r="SYA70" s="50"/>
      <c r="SYI70" s="50"/>
      <c r="SYQ70" s="50"/>
      <c r="SYY70" s="50"/>
      <c r="SZG70" s="50"/>
      <c r="SZO70" s="50"/>
      <c r="SZW70" s="50"/>
      <c r="TAE70" s="50"/>
      <c r="TAM70" s="50"/>
      <c r="TAU70" s="50"/>
      <c r="TBC70" s="50"/>
      <c r="TBK70" s="50"/>
      <c r="TBS70" s="50"/>
      <c r="TCA70" s="50"/>
      <c r="TCI70" s="50"/>
      <c r="TCQ70" s="50"/>
      <c r="TCY70" s="50"/>
      <c r="TDG70" s="50"/>
      <c r="TDO70" s="50"/>
      <c r="TDW70" s="50"/>
      <c r="TEE70" s="50"/>
      <c r="TEM70" s="50"/>
      <c r="TEU70" s="50"/>
      <c r="TFC70" s="50"/>
      <c r="TFK70" s="50"/>
      <c r="TFS70" s="50"/>
      <c r="TGA70" s="50"/>
      <c r="TGI70" s="50"/>
      <c r="TGQ70" s="50"/>
      <c r="TGY70" s="50"/>
      <c r="THG70" s="50"/>
      <c r="THO70" s="50"/>
      <c r="THW70" s="50"/>
      <c r="TIE70" s="50"/>
      <c r="TIM70" s="50"/>
      <c r="TIU70" s="50"/>
      <c r="TJC70" s="50"/>
      <c r="TJK70" s="50"/>
      <c r="TJS70" s="50"/>
      <c r="TKA70" s="50"/>
      <c r="TKI70" s="50"/>
      <c r="TKQ70" s="50"/>
      <c r="TKY70" s="50"/>
      <c r="TLG70" s="50"/>
      <c r="TLO70" s="50"/>
      <c r="TLW70" s="50"/>
      <c r="TME70" s="50"/>
      <c r="TMM70" s="50"/>
      <c r="TMU70" s="50"/>
      <c r="TNC70" s="50"/>
      <c r="TNK70" s="50"/>
      <c r="TNS70" s="50"/>
      <c r="TOA70" s="50"/>
      <c r="TOI70" s="50"/>
      <c r="TOQ70" s="50"/>
      <c r="TOY70" s="50"/>
      <c r="TPG70" s="50"/>
      <c r="TPO70" s="50"/>
      <c r="TPW70" s="50"/>
      <c r="TQE70" s="50"/>
      <c r="TQM70" s="50"/>
      <c r="TQU70" s="50"/>
      <c r="TRC70" s="50"/>
      <c r="TRK70" s="50"/>
      <c r="TRS70" s="50"/>
      <c r="TSA70" s="50"/>
      <c r="TSI70" s="50"/>
      <c r="TSQ70" s="50"/>
      <c r="TSY70" s="50"/>
      <c r="TTG70" s="50"/>
      <c r="TTO70" s="50"/>
      <c r="TTW70" s="50"/>
      <c r="TUE70" s="50"/>
      <c r="TUM70" s="50"/>
      <c r="TUU70" s="50"/>
      <c r="TVC70" s="50"/>
      <c r="TVK70" s="50"/>
      <c r="TVS70" s="50"/>
      <c r="TWA70" s="50"/>
      <c r="TWI70" s="50"/>
      <c r="TWQ70" s="50"/>
      <c r="TWY70" s="50"/>
      <c r="TXG70" s="50"/>
      <c r="TXO70" s="50"/>
      <c r="TXW70" s="50"/>
      <c r="TYE70" s="50"/>
      <c r="TYM70" s="50"/>
      <c r="TYU70" s="50"/>
      <c r="TZC70" s="50"/>
      <c r="TZK70" s="50"/>
      <c r="TZS70" s="50"/>
      <c r="UAA70" s="50"/>
      <c r="UAI70" s="50"/>
      <c r="UAQ70" s="50"/>
      <c r="UAY70" s="50"/>
      <c r="UBG70" s="50"/>
      <c r="UBO70" s="50"/>
      <c r="UBW70" s="50"/>
      <c r="UCE70" s="50"/>
      <c r="UCM70" s="50"/>
      <c r="UCU70" s="50"/>
      <c r="UDC70" s="50"/>
      <c r="UDK70" s="50"/>
      <c r="UDS70" s="50"/>
      <c r="UEA70" s="50"/>
      <c r="UEI70" s="50"/>
      <c r="UEQ70" s="50"/>
      <c r="UEY70" s="50"/>
      <c r="UFG70" s="50"/>
      <c r="UFO70" s="50"/>
      <c r="UFW70" s="50"/>
      <c r="UGE70" s="50"/>
      <c r="UGM70" s="50"/>
      <c r="UGU70" s="50"/>
      <c r="UHC70" s="50"/>
      <c r="UHK70" s="50"/>
      <c r="UHS70" s="50"/>
      <c r="UIA70" s="50"/>
      <c r="UII70" s="50"/>
      <c r="UIQ70" s="50"/>
      <c r="UIY70" s="50"/>
      <c r="UJG70" s="50"/>
      <c r="UJO70" s="50"/>
      <c r="UJW70" s="50"/>
      <c r="UKE70" s="50"/>
      <c r="UKM70" s="50"/>
      <c r="UKU70" s="50"/>
      <c r="ULC70" s="50"/>
      <c r="ULK70" s="50"/>
      <c r="ULS70" s="50"/>
      <c r="UMA70" s="50"/>
      <c r="UMI70" s="50"/>
      <c r="UMQ70" s="50"/>
      <c r="UMY70" s="50"/>
      <c r="UNG70" s="50"/>
      <c r="UNO70" s="50"/>
      <c r="UNW70" s="50"/>
      <c r="UOE70" s="50"/>
      <c r="UOM70" s="50"/>
      <c r="UOU70" s="50"/>
      <c r="UPC70" s="50"/>
      <c r="UPK70" s="50"/>
      <c r="UPS70" s="50"/>
      <c r="UQA70" s="50"/>
      <c r="UQI70" s="50"/>
      <c r="UQQ70" s="50"/>
      <c r="UQY70" s="50"/>
      <c r="URG70" s="50"/>
      <c r="URO70" s="50"/>
      <c r="URW70" s="50"/>
      <c r="USE70" s="50"/>
      <c r="USM70" s="50"/>
      <c r="USU70" s="50"/>
      <c r="UTC70" s="50"/>
      <c r="UTK70" s="50"/>
      <c r="UTS70" s="50"/>
      <c r="UUA70" s="50"/>
      <c r="UUI70" s="50"/>
      <c r="UUQ70" s="50"/>
      <c r="UUY70" s="50"/>
      <c r="UVG70" s="50"/>
      <c r="UVO70" s="50"/>
      <c r="UVW70" s="50"/>
      <c r="UWE70" s="50"/>
      <c r="UWM70" s="50"/>
      <c r="UWU70" s="50"/>
      <c r="UXC70" s="50"/>
      <c r="UXK70" s="50"/>
      <c r="UXS70" s="50"/>
      <c r="UYA70" s="50"/>
      <c r="UYI70" s="50"/>
      <c r="UYQ70" s="50"/>
      <c r="UYY70" s="50"/>
      <c r="UZG70" s="50"/>
      <c r="UZO70" s="50"/>
      <c r="UZW70" s="50"/>
      <c r="VAE70" s="50"/>
      <c r="VAM70" s="50"/>
      <c r="VAU70" s="50"/>
      <c r="VBC70" s="50"/>
      <c r="VBK70" s="50"/>
      <c r="VBS70" s="50"/>
      <c r="VCA70" s="50"/>
      <c r="VCI70" s="50"/>
      <c r="VCQ70" s="50"/>
      <c r="VCY70" s="50"/>
      <c r="VDG70" s="50"/>
      <c r="VDO70" s="50"/>
      <c r="VDW70" s="50"/>
      <c r="VEE70" s="50"/>
      <c r="VEM70" s="50"/>
      <c r="VEU70" s="50"/>
      <c r="VFC70" s="50"/>
      <c r="VFK70" s="50"/>
      <c r="VFS70" s="50"/>
      <c r="VGA70" s="50"/>
      <c r="VGI70" s="50"/>
      <c r="VGQ70" s="50"/>
      <c r="VGY70" s="50"/>
      <c r="VHG70" s="50"/>
      <c r="VHO70" s="50"/>
      <c r="VHW70" s="50"/>
      <c r="VIE70" s="50"/>
      <c r="VIM70" s="50"/>
      <c r="VIU70" s="50"/>
      <c r="VJC70" s="50"/>
      <c r="VJK70" s="50"/>
      <c r="VJS70" s="50"/>
      <c r="VKA70" s="50"/>
      <c r="VKI70" s="50"/>
      <c r="VKQ70" s="50"/>
      <c r="VKY70" s="50"/>
      <c r="VLG70" s="50"/>
      <c r="VLO70" s="50"/>
      <c r="VLW70" s="50"/>
      <c r="VME70" s="50"/>
      <c r="VMM70" s="50"/>
      <c r="VMU70" s="50"/>
      <c r="VNC70" s="50"/>
      <c r="VNK70" s="50"/>
      <c r="VNS70" s="50"/>
      <c r="VOA70" s="50"/>
      <c r="VOI70" s="50"/>
      <c r="VOQ70" s="50"/>
      <c r="VOY70" s="50"/>
      <c r="VPG70" s="50"/>
      <c r="VPO70" s="50"/>
      <c r="VPW70" s="50"/>
      <c r="VQE70" s="50"/>
      <c r="VQM70" s="50"/>
      <c r="VQU70" s="50"/>
      <c r="VRC70" s="50"/>
      <c r="VRK70" s="50"/>
      <c r="VRS70" s="50"/>
      <c r="VSA70" s="50"/>
      <c r="VSI70" s="50"/>
      <c r="VSQ70" s="50"/>
      <c r="VSY70" s="50"/>
      <c r="VTG70" s="50"/>
      <c r="VTO70" s="50"/>
      <c r="VTW70" s="50"/>
      <c r="VUE70" s="50"/>
      <c r="VUM70" s="50"/>
      <c r="VUU70" s="50"/>
      <c r="VVC70" s="50"/>
      <c r="VVK70" s="50"/>
      <c r="VVS70" s="50"/>
      <c r="VWA70" s="50"/>
      <c r="VWI70" s="50"/>
      <c r="VWQ70" s="50"/>
      <c r="VWY70" s="50"/>
      <c r="VXG70" s="50"/>
      <c r="VXO70" s="50"/>
      <c r="VXW70" s="50"/>
      <c r="VYE70" s="50"/>
      <c r="VYM70" s="50"/>
      <c r="VYU70" s="50"/>
      <c r="VZC70" s="50"/>
      <c r="VZK70" s="50"/>
      <c r="VZS70" s="50"/>
      <c r="WAA70" s="50"/>
      <c r="WAI70" s="50"/>
      <c r="WAQ70" s="50"/>
      <c r="WAY70" s="50"/>
      <c r="WBG70" s="50"/>
      <c r="WBO70" s="50"/>
      <c r="WBW70" s="50"/>
      <c r="WCE70" s="50"/>
      <c r="WCM70" s="50"/>
      <c r="WCU70" s="50"/>
      <c r="WDC70" s="50"/>
      <c r="WDK70" s="50"/>
      <c r="WDS70" s="50"/>
      <c r="WEA70" s="50"/>
      <c r="WEI70" s="50"/>
      <c r="WEQ70" s="50"/>
      <c r="WEY70" s="50"/>
      <c r="WFG70" s="50"/>
      <c r="WFO70" s="50"/>
      <c r="WFW70" s="50"/>
      <c r="WGE70" s="50"/>
      <c r="WGM70" s="50"/>
      <c r="WGU70" s="50"/>
      <c r="WHC70" s="50"/>
      <c r="WHK70" s="50"/>
      <c r="WHS70" s="50"/>
      <c r="WIA70" s="50"/>
      <c r="WII70" s="50"/>
      <c r="WIQ70" s="50"/>
      <c r="WIY70" s="50"/>
      <c r="WJG70" s="50"/>
      <c r="WJO70" s="50"/>
      <c r="WJW70" s="50"/>
      <c r="WKE70" s="50"/>
      <c r="WKM70" s="50"/>
      <c r="WKU70" s="50"/>
      <c r="WLC70" s="50"/>
      <c r="WLK70" s="50"/>
      <c r="WLS70" s="50"/>
      <c r="WMA70" s="50"/>
      <c r="WMI70" s="50"/>
      <c r="WMQ70" s="50"/>
      <c r="WMY70" s="50"/>
      <c r="WNG70" s="50"/>
      <c r="WNO70" s="50"/>
      <c r="WNW70" s="50"/>
      <c r="WOE70" s="50"/>
      <c r="WOM70" s="50"/>
      <c r="WOU70" s="50"/>
      <c r="WPC70" s="50"/>
      <c r="WPK70" s="50"/>
      <c r="WPS70" s="50"/>
      <c r="WQA70" s="50"/>
      <c r="WQI70" s="50"/>
      <c r="WQQ70" s="50"/>
      <c r="WQY70" s="50"/>
      <c r="WRG70" s="50"/>
      <c r="WRO70" s="50"/>
      <c r="WRW70" s="50"/>
      <c r="WSE70" s="50"/>
      <c r="WSM70" s="50"/>
      <c r="WSU70" s="50"/>
      <c r="WTC70" s="50"/>
      <c r="WTK70" s="50"/>
      <c r="WTS70" s="50"/>
      <c r="WUA70" s="50"/>
      <c r="WUI70" s="50"/>
      <c r="WUQ70" s="50"/>
      <c r="WUY70" s="50"/>
      <c r="WVG70" s="50"/>
      <c r="WVO70" s="50"/>
      <c r="WVW70" s="50"/>
      <c r="WWE70" s="50"/>
      <c r="WWM70" s="50"/>
      <c r="WWU70" s="50"/>
      <c r="WXC70" s="50"/>
      <c r="WXK70" s="50"/>
      <c r="WXS70" s="50"/>
      <c r="WYA70" s="50"/>
      <c r="WYI70" s="50"/>
      <c r="WYQ70" s="50"/>
      <c r="WYY70" s="50"/>
      <c r="WZG70" s="50"/>
      <c r="WZO70" s="50"/>
      <c r="WZW70" s="50"/>
      <c r="XAE70" s="50"/>
      <c r="XAM70" s="50"/>
      <c r="XAU70" s="50"/>
      <c r="XBC70" s="50"/>
      <c r="XBK70" s="50"/>
      <c r="XBS70" s="50"/>
      <c r="XCA70" s="50"/>
      <c r="XCI70" s="50"/>
      <c r="XCQ70" s="50"/>
      <c r="XCY70" s="50"/>
      <c r="XDG70" s="50"/>
      <c r="XDO70" s="50"/>
      <c r="XDW70" s="50"/>
      <c r="XEE70" s="50"/>
    </row>
    <row r="71" spans="1:16360" x14ac:dyDescent="0.2">
      <c r="A71" s="100"/>
      <c r="B71" s="39"/>
      <c r="C71" s="39"/>
      <c r="D71" s="39"/>
      <c r="E71" s="39"/>
      <c r="F71" s="39"/>
      <c r="G71" s="155"/>
      <c r="H71" s="66"/>
      <c r="I71" s="32"/>
      <c r="J71" s="39"/>
      <c r="K71" s="48"/>
      <c r="L71" s="138"/>
      <c r="M71" s="47"/>
      <c r="N71" s="48"/>
      <c r="O71" s="48"/>
      <c r="P71" s="39"/>
      <c r="Q71" s="35"/>
      <c r="R71" s="144"/>
      <c r="S71" s="144"/>
      <c r="T71" s="39"/>
      <c r="U71" s="39"/>
      <c r="V71" s="35" t="s">
        <v>108</v>
      </c>
      <c r="W71" s="35">
        <v>43818</v>
      </c>
      <c r="X71" s="155">
        <v>12711</v>
      </c>
      <c r="Y71" s="35" t="s">
        <v>211</v>
      </c>
      <c r="Z71" s="48">
        <v>43831</v>
      </c>
      <c r="AA71" s="48">
        <v>44196</v>
      </c>
      <c r="AB71" s="48" t="s">
        <v>100</v>
      </c>
      <c r="AC71" s="48" t="s">
        <v>100</v>
      </c>
      <c r="AD71" s="145">
        <v>0</v>
      </c>
      <c r="AE71" s="145">
        <v>0</v>
      </c>
      <c r="AF71" s="42" t="s">
        <v>100</v>
      </c>
      <c r="AG71" s="42" t="s">
        <v>100</v>
      </c>
      <c r="AH71" s="145">
        <v>0</v>
      </c>
      <c r="AI71" s="143">
        <f t="shared" si="0"/>
        <v>0</v>
      </c>
      <c r="AJ71" s="145">
        <v>71952</v>
      </c>
      <c r="AK71" s="145">
        <v>0</v>
      </c>
      <c r="AL71" s="139"/>
      <c r="AM71" s="62"/>
      <c r="AN71" s="47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KA71" s="50"/>
      <c r="KI71" s="50"/>
      <c r="KQ71" s="50"/>
      <c r="KY71" s="50"/>
      <c r="LG71" s="50"/>
      <c r="LO71" s="50"/>
      <c r="LW71" s="50"/>
      <c r="ME71" s="50"/>
      <c r="MM71" s="50"/>
      <c r="MU71" s="50"/>
      <c r="NC71" s="50"/>
      <c r="NK71" s="50"/>
      <c r="NS71" s="50"/>
      <c r="OA71" s="50"/>
      <c r="OI71" s="50"/>
      <c r="OQ71" s="50"/>
      <c r="OY71" s="50"/>
      <c r="PG71" s="50"/>
      <c r="PO71" s="50"/>
      <c r="PW71" s="50"/>
      <c r="QE71" s="50"/>
      <c r="QM71" s="50"/>
      <c r="QU71" s="50"/>
      <c r="RC71" s="50"/>
      <c r="RK71" s="50"/>
      <c r="RS71" s="50"/>
      <c r="SA71" s="50"/>
      <c r="SI71" s="50"/>
      <c r="SQ71" s="50"/>
      <c r="SY71" s="50"/>
      <c r="TG71" s="50"/>
      <c r="TO71" s="50"/>
      <c r="TW71" s="50"/>
      <c r="UE71" s="50"/>
      <c r="UM71" s="50"/>
      <c r="UU71" s="50"/>
      <c r="VC71" s="50"/>
      <c r="VK71" s="50"/>
      <c r="VS71" s="50"/>
      <c r="WA71" s="50"/>
      <c r="WI71" s="50"/>
      <c r="WQ71" s="50"/>
      <c r="WY71" s="50"/>
      <c r="XG71" s="50"/>
      <c r="XO71" s="50"/>
      <c r="XW71" s="50"/>
      <c r="YE71" s="50"/>
      <c r="YM71" s="50"/>
      <c r="YU71" s="50"/>
      <c r="ZC71" s="50"/>
      <c r="ZK71" s="50"/>
      <c r="ZS71" s="50"/>
      <c r="AAA71" s="50"/>
      <c r="AAI71" s="50"/>
      <c r="AAQ71" s="50"/>
      <c r="AAY71" s="50"/>
      <c r="ABG71" s="50"/>
      <c r="ABO71" s="50"/>
      <c r="ABW71" s="50"/>
      <c r="ACE71" s="50"/>
      <c r="ACM71" s="50"/>
      <c r="ACU71" s="50"/>
      <c r="ADC71" s="50"/>
      <c r="ADK71" s="50"/>
      <c r="ADS71" s="50"/>
      <c r="AEA71" s="50"/>
      <c r="AEI71" s="50"/>
      <c r="AEQ71" s="50"/>
      <c r="AEY71" s="50"/>
      <c r="AFG71" s="50"/>
      <c r="AFO71" s="50"/>
      <c r="AFW71" s="50"/>
      <c r="AGE71" s="50"/>
      <c r="AGM71" s="50"/>
      <c r="AGU71" s="50"/>
      <c r="AHC71" s="50"/>
      <c r="AHK71" s="50"/>
      <c r="AHS71" s="50"/>
      <c r="AIA71" s="50"/>
      <c r="AII71" s="50"/>
      <c r="AIQ71" s="50"/>
      <c r="AIY71" s="50"/>
      <c r="AJG71" s="50"/>
      <c r="AJO71" s="50"/>
      <c r="AJW71" s="50"/>
      <c r="AKE71" s="50"/>
      <c r="AKM71" s="50"/>
      <c r="AKU71" s="50"/>
      <c r="ALC71" s="50"/>
      <c r="ALK71" s="50"/>
      <c r="ALS71" s="50"/>
      <c r="AMA71" s="50"/>
      <c r="AMI71" s="50"/>
      <c r="AMQ71" s="50"/>
      <c r="AMY71" s="50"/>
      <c r="ANG71" s="50"/>
      <c r="ANO71" s="50"/>
      <c r="ANW71" s="50"/>
      <c r="AOE71" s="50"/>
      <c r="AOM71" s="50"/>
      <c r="AOU71" s="50"/>
      <c r="APC71" s="50"/>
      <c r="APK71" s="50"/>
      <c r="APS71" s="50"/>
      <c r="AQA71" s="50"/>
      <c r="AQI71" s="50"/>
      <c r="AQQ71" s="50"/>
      <c r="AQY71" s="50"/>
      <c r="ARG71" s="50"/>
      <c r="ARO71" s="50"/>
      <c r="ARW71" s="50"/>
      <c r="ASE71" s="50"/>
      <c r="ASM71" s="50"/>
      <c r="ASU71" s="50"/>
      <c r="ATC71" s="50"/>
      <c r="ATK71" s="50"/>
      <c r="ATS71" s="50"/>
      <c r="AUA71" s="50"/>
      <c r="AUI71" s="50"/>
      <c r="AUQ71" s="50"/>
      <c r="AUY71" s="50"/>
      <c r="AVG71" s="50"/>
      <c r="AVO71" s="50"/>
      <c r="AVW71" s="50"/>
      <c r="AWE71" s="50"/>
      <c r="AWM71" s="50"/>
      <c r="AWU71" s="50"/>
      <c r="AXC71" s="50"/>
      <c r="AXK71" s="50"/>
      <c r="AXS71" s="50"/>
      <c r="AYA71" s="50"/>
      <c r="AYI71" s="50"/>
      <c r="AYQ71" s="50"/>
      <c r="AYY71" s="50"/>
      <c r="AZG71" s="50"/>
      <c r="AZO71" s="50"/>
      <c r="AZW71" s="50"/>
      <c r="BAE71" s="50"/>
      <c r="BAM71" s="50"/>
      <c r="BAU71" s="50"/>
      <c r="BBC71" s="50"/>
      <c r="BBK71" s="50"/>
      <c r="BBS71" s="50"/>
      <c r="BCA71" s="50"/>
      <c r="BCI71" s="50"/>
      <c r="BCQ71" s="50"/>
      <c r="BCY71" s="50"/>
      <c r="BDG71" s="50"/>
      <c r="BDO71" s="50"/>
      <c r="BDW71" s="50"/>
      <c r="BEE71" s="50"/>
      <c r="BEM71" s="50"/>
      <c r="BEU71" s="50"/>
      <c r="BFC71" s="50"/>
      <c r="BFK71" s="50"/>
      <c r="BFS71" s="50"/>
      <c r="BGA71" s="50"/>
      <c r="BGI71" s="50"/>
      <c r="BGQ71" s="50"/>
      <c r="BGY71" s="50"/>
      <c r="BHG71" s="50"/>
      <c r="BHO71" s="50"/>
      <c r="BHW71" s="50"/>
      <c r="BIE71" s="50"/>
      <c r="BIM71" s="50"/>
      <c r="BIU71" s="50"/>
      <c r="BJC71" s="50"/>
      <c r="BJK71" s="50"/>
      <c r="BJS71" s="50"/>
      <c r="BKA71" s="50"/>
      <c r="BKI71" s="50"/>
      <c r="BKQ71" s="50"/>
      <c r="BKY71" s="50"/>
      <c r="BLG71" s="50"/>
      <c r="BLO71" s="50"/>
      <c r="BLW71" s="50"/>
      <c r="BME71" s="50"/>
      <c r="BMM71" s="50"/>
      <c r="BMU71" s="50"/>
      <c r="BNC71" s="50"/>
      <c r="BNK71" s="50"/>
      <c r="BNS71" s="50"/>
      <c r="BOA71" s="50"/>
      <c r="BOI71" s="50"/>
      <c r="BOQ71" s="50"/>
      <c r="BOY71" s="50"/>
      <c r="BPG71" s="50"/>
      <c r="BPO71" s="50"/>
      <c r="BPW71" s="50"/>
      <c r="BQE71" s="50"/>
      <c r="BQM71" s="50"/>
      <c r="BQU71" s="50"/>
      <c r="BRC71" s="50"/>
      <c r="BRK71" s="50"/>
      <c r="BRS71" s="50"/>
      <c r="BSA71" s="50"/>
      <c r="BSI71" s="50"/>
      <c r="BSQ71" s="50"/>
      <c r="BSY71" s="50"/>
      <c r="BTG71" s="50"/>
      <c r="BTO71" s="50"/>
      <c r="BTW71" s="50"/>
      <c r="BUE71" s="50"/>
      <c r="BUM71" s="50"/>
      <c r="BUU71" s="50"/>
      <c r="BVC71" s="50"/>
      <c r="BVK71" s="50"/>
      <c r="BVS71" s="50"/>
      <c r="BWA71" s="50"/>
      <c r="BWI71" s="50"/>
      <c r="BWQ71" s="50"/>
      <c r="BWY71" s="50"/>
      <c r="BXG71" s="50"/>
      <c r="BXO71" s="50"/>
      <c r="BXW71" s="50"/>
      <c r="BYE71" s="50"/>
      <c r="BYM71" s="50"/>
      <c r="BYU71" s="50"/>
      <c r="BZC71" s="50"/>
      <c r="BZK71" s="50"/>
      <c r="BZS71" s="50"/>
      <c r="CAA71" s="50"/>
      <c r="CAI71" s="50"/>
      <c r="CAQ71" s="50"/>
      <c r="CAY71" s="50"/>
      <c r="CBG71" s="50"/>
      <c r="CBO71" s="50"/>
      <c r="CBW71" s="50"/>
      <c r="CCE71" s="50"/>
      <c r="CCM71" s="50"/>
      <c r="CCU71" s="50"/>
      <c r="CDC71" s="50"/>
      <c r="CDK71" s="50"/>
      <c r="CDS71" s="50"/>
      <c r="CEA71" s="50"/>
      <c r="CEI71" s="50"/>
      <c r="CEQ71" s="50"/>
      <c r="CEY71" s="50"/>
      <c r="CFG71" s="50"/>
      <c r="CFO71" s="50"/>
      <c r="CFW71" s="50"/>
      <c r="CGE71" s="50"/>
      <c r="CGM71" s="50"/>
      <c r="CGU71" s="50"/>
      <c r="CHC71" s="50"/>
      <c r="CHK71" s="50"/>
      <c r="CHS71" s="50"/>
      <c r="CIA71" s="50"/>
      <c r="CII71" s="50"/>
      <c r="CIQ71" s="50"/>
      <c r="CIY71" s="50"/>
      <c r="CJG71" s="50"/>
      <c r="CJO71" s="50"/>
      <c r="CJW71" s="50"/>
      <c r="CKE71" s="50"/>
      <c r="CKM71" s="50"/>
      <c r="CKU71" s="50"/>
      <c r="CLC71" s="50"/>
      <c r="CLK71" s="50"/>
      <c r="CLS71" s="50"/>
      <c r="CMA71" s="50"/>
      <c r="CMI71" s="50"/>
      <c r="CMQ71" s="50"/>
      <c r="CMY71" s="50"/>
      <c r="CNG71" s="50"/>
      <c r="CNO71" s="50"/>
      <c r="CNW71" s="50"/>
      <c r="COE71" s="50"/>
      <c r="COM71" s="50"/>
      <c r="COU71" s="50"/>
      <c r="CPC71" s="50"/>
      <c r="CPK71" s="50"/>
      <c r="CPS71" s="50"/>
      <c r="CQA71" s="50"/>
      <c r="CQI71" s="50"/>
      <c r="CQQ71" s="50"/>
      <c r="CQY71" s="50"/>
      <c r="CRG71" s="50"/>
      <c r="CRO71" s="50"/>
      <c r="CRW71" s="50"/>
      <c r="CSE71" s="50"/>
      <c r="CSM71" s="50"/>
      <c r="CSU71" s="50"/>
      <c r="CTC71" s="50"/>
      <c r="CTK71" s="50"/>
      <c r="CTS71" s="50"/>
      <c r="CUA71" s="50"/>
      <c r="CUI71" s="50"/>
      <c r="CUQ71" s="50"/>
      <c r="CUY71" s="50"/>
      <c r="CVG71" s="50"/>
      <c r="CVO71" s="50"/>
      <c r="CVW71" s="50"/>
      <c r="CWE71" s="50"/>
      <c r="CWM71" s="50"/>
      <c r="CWU71" s="50"/>
      <c r="CXC71" s="50"/>
      <c r="CXK71" s="50"/>
      <c r="CXS71" s="50"/>
      <c r="CYA71" s="50"/>
      <c r="CYI71" s="50"/>
      <c r="CYQ71" s="50"/>
      <c r="CYY71" s="50"/>
      <c r="CZG71" s="50"/>
      <c r="CZO71" s="50"/>
      <c r="CZW71" s="50"/>
      <c r="DAE71" s="50"/>
      <c r="DAM71" s="50"/>
      <c r="DAU71" s="50"/>
      <c r="DBC71" s="50"/>
      <c r="DBK71" s="50"/>
      <c r="DBS71" s="50"/>
      <c r="DCA71" s="50"/>
      <c r="DCI71" s="50"/>
      <c r="DCQ71" s="50"/>
      <c r="DCY71" s="50"/>
      <c r="DDG71" s="50"/>
      <c r="DDO71" s="50"/>
      <c r="DDW71" s="50"/>
      <c r="DEE71" s="50"/>
      <c r="DEM71" s="50"/>
      <c r="DEU71" s="50"/>
      <c r="DFC71" s="50"/>
      <c r="DFK71" s="50"/>
      <c r="DFS71" s="50"/>
      <c r="DGA71" s="50"/>
      <c r="DGI71" s="50"/>
      <c r="DGQ71" s="50"/>
      <c r="DGY71" s="50"/>
      <c r="DHG71" s="50"/>
      <c r="DHO71" s="50"/>
      <c r="DHW71" s="50"/>
      <c r="DIE71" s="50"/>
      <c r="DIM71" s="50"/>
      <c r="DIU71" s="50"/>
      <c r="DJC71" s="50"/>
      <c r="DJK71" s="50"/>
      <c r="DJS71" s="50"/>
      <c r="DKA71" s="50"/>
      <c r="DKI71" s="50"/>
      <c r="DKQ71" s="50"/>
      <c r="DKY71" s="50"/>
      <c r="DLG71" s="50"/>
      <c r="DLO71" s="50"/>
      <c r="DLW71" s="50"/>
      <c r="DME71" s="50"/>
      <c r="DMM71" s="50"/>
      <c r="DMU71" s="50"/>
      <c r="DNC71" s="50"/>
      <c r="DNK71" s="50"/>
      <c r="DNS71" s="50"/>
      <c r="DOA71" s="50"/>
      <c r="DOI71" s="50"/>
      <c r="DOQ71" s="50"/>
      <c r="DOY71" s="50"/>
      <c r="DPG71" s="50"/>
      <c r="DPO71" s="50"/>
      <c r="DPW71" s="50"/>
      <c r="DQE71" s="50"/>
      <c r="DQM71" s="50"/>
      <c r="DQU71" s="50"/>
      <c r="DRC71" s="50"/>
      <c r="DRK71" s="50"/>
      <c r="DRS71" s="50"/>
      <c r="DSA71" s="50"/>
      <c r="DSI71" s="50"/>
      <c r="DSQ71" s="50"/>
      <c r="DSY71" s="50"/>
      <c r="DTG71" s="50"/>
      <c r="DTO71" s="50"/>
      <c r="DTW71" s="50"/>
      <c r="DUE71" s="50"/>
      <c r="DUM71" s="50"/>
      <c r="DUU71" s="50"/>
      <c r="DVC71" s="50"/>
      <c r="DVK71" s="50"/>
      <c r="DVS71" s="50"/>
      <c r="DWA71" s="50"/>
      <c r="DWI71" s="50"/>
      <c r="DWQ71" s="50"/>
      <c r="DWY71" s="50"/>
      <c r="DXG71" s="50"/>
      <c r="DXO71" s="50"/>
      <c r="DXW71" s="50"/>
      <c r="DYE71" s="50"/>
      <c r="DYM71" s="50"/>
      <c r="DYU71" s="50"/>
      <c r="DZC71" s="50"/>
      <c r="DZK71" s="50"/>
      <c r="DZS71" s="50"/>
      <c r="EAA71" s="50"/>
      <c r="EAI71" s="50"/>
      <c r="EAQ71" s="50"/>
      <c r="EAY71" s="50"/>
      <c r="EBG71" s="50"/>
      <c r="EBO71" s="50"/>
      <c r="EBW71" s="50"/>
      <c r="ECE71" s="50"/>
      <c r="ECM71" s="50"/>
      <c r="ECU71" s="50"/>
      <c r="EDC71" s="50"/>
      <c r="EDK71" s="50"/>
      <c r="EDS71" s="50"/>
      <c r="EEA71" s="50"/>
      <c r="EEI71" s="50"/>
      <c r="EEQ71" s="50"/>
      <c r="EEY71" s="50"/>
      <c r="EFG71" s="50"/>
      <c r="EFO71" s="50"/>
      <c r="EFW71" s="50"/>
      <c r="EGE71" s="50"/>
      <c r="EGM71" s="50"/>
      <c r="EGU71" s="50"/>
      <c r="EHC71" s="50"/>
      <c r="EHK71" s="50"/>
      <c r="EHS71" s="50"/>
      <c r="EIA71" s="50"/>
      <c r="EII71" s="50"/>
      <c r="EIQ71" s="50"/>
      <c r="EIY71" s="50"/>
      <c r="EJG71" s="50"/>
      <c r="EJO71" s="50"/>
      <c r="EJW71" s="50"/>
      <c r="EKE71" s="50"/>
      <c r="EKM71" s="50"/>
      <c r="EKU71" s="50"/>
      <c r="ELC71" s="50"/>
      <c r="ELK71" s="50"/>
      <c r="ELS71" s="50"/>
      <c r="EMA71" s="50"/>
      <c r="EMI71" s="50"/>
      <c r="EMQ71" s="50"/>
      <c r="EMY71" s="50"/>
      <c r="ENG71" s="50"/>
      <c r="ENO71" s="50"/>
      <c r="ENW71" s="50"/>
      <c r="EOE71" s="50"/>
      <c r="EOM71" s="50"/>
      <c r="EOU71" s="50"/>
      <c r="EPC71" s="50"/>
      <c r="EPK71" s="50"/>
      <c r="EPS71" s="50"/>
      <c r="EQA71" s="50"/>
      <c r="EQI71" s="50"/>
      <c r="EQQ71" s="50"/>
      <c r="EQY71" s="50"/>
      <c r="ERG71" s="50"/>
      <c r="ERO71" s="50"/>
      <c r="ERW71" s="50"/>
      <c r="ESE71" s="50"/>
      <c r="ESM71" s="50"/>
      <c r="ESU71" s="50"/>
      <c r="ETC71" s="50"/>
      <c r="ETK71" s="50"/>
      <c r="ETS71" s="50"/>
      <c r="EUA71" s="50"/>
      <c r="EUI71" s="50"/>
      <c r="EUQ71" s="50"/>
      <c r="EUY71" s="50"/>
      <c r="EVG71" s="50"/>
      <c r="EVO71" s="50"/>
      <c r="EVW71" s="50"/>
      <c r="EWE71" s="50"/>
      <c r="EWM71" s="50"/>
      <c r="EWU71" s="50"/>
      <c r="EXC71" s="50"/>
      <c r="EXK71" s="50"/>
      <c r="EXS71" s="50"/>
      <c r="EYA71" s="50"/>
      <c r="EYI71" s="50"/>
      <c r="EYQ71" s="50"/>
      <c r="EYY71" s="50"/>
      <c r="EZG71" s="50"/>
      <c r="EZO71" s="50"/>
      <c r="EZW71" s="50"/>
      <c r="FAE71" s="50"/>
      <c r="FAM71" s="50"/>
      <c r="FAU71" s="50"/>
      <c r="FBC71" s="50"/>
      <c r="FBK71" s="50"/>
      <c r="FBS71" s="50"/>
      <c r="FCA71" s="50"/>
      <c r="FCI71" s="50"/>
      <c r="FCQ71" s="50"/>
      <c r="FCY71" s="50"/>
      <c r="FDG71" s="50"/>
      <c r="FDO71" s="50"/>
      <c r="FDW71" s="50"/>
      <c r="FEE71" s="50"/>
      <c r="FEM71" s="50"/>
      <c r="FEU71" s="50"/>
      <c r="FFC71" s="50"/>
      <c r="FFK71" s="50"/>
      <c r="FFS71" s="50"/>
      <c r="FGA71" s="50"/>
      <c r="FGI71" s="50"/>
      <c r="FGQ71" s="50"/>
      <c r="FGY71" s="50"/>
      <c r="FHG71" s="50"/>
      <c r="FHO71" s="50"/>
      <c r="FHW71" s="50"/>
      <c r="FIE71" s="50"/>
      <c r="FIM71" s="50"/>
      <c r="FIU71" s="50"/>
      <c r="FJC71" s="50"/>
      <c r="FJK71" s="50"/>
      <c r="FJS71" s="50"/>
      <c r="FKA71" s="50"/>
      <c r="FKI71" s="50"/>
      <c r="FKQ71" s="50"/>
      <c r="FKY71" s="50"/>
      <c r="FLG71" s="50"/>
      <c r="FLO71" s="50"/>
      <c r="FLW71" s="50"/>
      <c r="FME71" s="50"/>
      <c r="FMM71" s="50"/>
      <c r="FMU71" s="50"/>
      <c r="FNC71" s="50"/>
      <c r="FNK71" s="50"/>
      <c r="FNS71" s="50"/>
      <c r="FOA71" s="50"/>
      <c r="FOI71" s="50"/>
      <c r="FOQ71" s="50"/>
      <c r="FOY71" s="50"/>
      <c r="FPG71" s="50"/>
      <c r="FPO71" s="50"/>
      <c r="FPW71" s="50"/>
      <c r="FQE71" s="50"/>
      <c r="FQM71" s="50"/>
      <c r="FQU71" s="50"/>
      <c r="FRC71" s="50"/>
      <c r="FRK71" s="50"/>
      <c r="FRS71" s="50"/>
      <c r="FSA71" s="50"/>
      <c r="FSI71" s="50"/>
      <c r="FSQ71" s="50"/>
      <c r="FSY71" s="50"/>
      <c r="FTG71" s="50"/>
      <c r="FTO71" s="50"/>
      <c r="FTW71" s="50"/>
      <c r="FUE71" s="50"/>
      <c r="FUM71" s="50"/>
      <c r="FUU71" s="50"/>
      <c r="FVC71" s="50"/>
      <c r="FVK71" s="50"/>
      <c r="FVS71" s="50"/>
      <c r="FWA71" s="50"/>
      <c r="FWI71" s="50"/>
      <c r="FWQ71" s="50"/>
      <c r="FWY71" s="50"/>
      <c r="FXG71" s="50"/>
      <c r="FXO71" s="50"/>
      <c r="FXW71" s="50"/>
      <c r="FYE71" s="50"/>
      <c r="FYM71" s="50"/>
      <c r="FYU71" s="50"/>
      <c r="FZC71" s="50"/>
      <c r="FZK71" s="50"/>
      <c r="FZS71" s="50"/>
      <c r="GAA71" s="50"/>
      <c r="GAI71" s="50"/>
      <c r="GAQ71" s="50"/>
      <c r="GAY71" s="50"/>
      <c r="GBG71" s="50"/>
      <c r="GBO71" s="50"/>
      <c r="GBW71" s="50"/>
      <c r="GCE71" s="50"/>
      <c r="GCM71" s="50"/>
      <c r="GCU71" s="50"/>
      <c r="GDC71" s="50"/>
      <c r="GDK71" s="50"/>
      <c r="GDS71" s="50"/>
      <c r="GEA71" s="50"/>
      <c r="GEI71" s="50"/>
      <c r="GEQ71" s="50"/>
      <c r="GEY71" s="50"/>
      <c r="GFG71" s="50"/>
      <c r="GFO71" s="50"/>
      <c r="GFW71" s="50"/>
      <c r="GGE71" s="50"/>
      <c r="GGM71" s="50"/>
      <c r="GGU71" s="50"/>
      <c r="GHC71" s="50"/>
      <c r="GHK71" s="50"/>
      <c r="GHS71" s="50"/>
      <c r="GIA71" s="50"/>
      <c r="GII71" s="50"/>
      <c r="GIQ71" s="50"/>
      <c r="GIY71" s="50"/>
      <c r="GJG71" s="50"/>
      <c r="GJO71" s="50"/>
      <c r="GJW71" s="50"/>
      <c r="GKE71" s="50"/>
      <c r="GKM71" s="50"/>
      <c r="GKU71" s="50"/>
      <c r="GLC71" s="50"/>
      <c r="GLK71" s="50"/>
      <c r="GLS71" s="50"/>
      <c r="GMA71" s="50"/>
      <c r="GMI71" s="50"/>
      <c r="GMQ71" s="50"/>
      <c r="GMY71" s="50"/>
      <c r="GNG71" s="50"/>
      <c r="GNO71" s="50"/>
      <c r="GNW71" s="50"/>
      <c r="GOE71" s="50"/>
      <c r="GOM71" s="50"/>
      <c r="GOU71" s="50"/>
      <c r="GPC71" s="50"/>
      <c r="GPK71" s="50"/>
      <c r="GPS71" s="50"/>
      <c r="GQA71" s="50"/>
      <c r="GQI71" s="50"/>
      <c r="GQQ71" s="50"/>
      <c r="GQY71" s="50"/>
      <c r="GRG71" s="50"/>
      <c r="GRO71" s="50"/>
      <c r="GRW71" s="50"/>
      <c r="GSE71" s="50"/>
      <c r="GSM71" s="50"/>
      <c r="GSU71" s="50"/>
      <c r="GTC71" s="50"/>
      <c r="GTK71" s="50"/>
      <c r="GTS71" s="50"/>
      <c r="GUA71" s="50"/>
      <c r="GUI71" s="50"/>
      <c r="GUQ71" s="50"/>
      <c r="GUY71" s="50"/>
      <c r="GVG71" s="50"/>
      <c r="GVO71" s="50"/>
      <c r="GVW71" s="50"/>
      <c r="GWE71" s="50"/>
      <c r="GWM71" s="50"/>
      <c r="GWU71" s="50"/>
      <c r="GXC71" s="50"/>
      <c r="GXK71" s="50"/>
      <c r="GXS71" s="50"/>
      <c r="GYA71" s="50"/>
      <c r="GYI71" s="50"/>
      <c r="GYQ71" s="50"/>
      <c r="GYY71" s="50"/>
      <c r="GZG71" s="50"/>
      <c r="GZO71" s="50"/>
      <c r="GZW71" s="50"/>
      <c r="HAE71" s="50"/>
      <c r="HAM71" s="50"/>
      <c r="HAU71" s="50"/>
      <c r="HBC71" s="50"/>
      <c r="HBK71" s="50"/>
      <c r="HBS71" s="50"/>
      <c r="HCA71" s="50"/>
      <c r="HCI71" s="50"/>
      <c r="HCQ71" s="50"/>
      <c r="HCY71" s="50"/>
      <c r="HDG71" s="50"/>
      <c r="HDO71" s="50"/>
      <c r="HDW71" s="50"/>
      <c r="HEE71" s="50"/>
      <c r="HEM71" s="50"/>
      <c r="HEU71" s="50"/>
      <c r="HFC71" s="50"/>
      <c r="HFK71" s="50"/>
      <c r="HFS71" s="50"/>
      <c r="HGA71" s="50"/>
      <c r="HGI71" s="50"/>
      <c r="HGQ71" s="50"/>
      <c r="HGY71" s="50"/>
      <c r="HHG71" s="50"/>
      <c r="HHO71" s="50"/>
      <c r="HHW71" s="50"/>
      <c r="HIE71" s="50"/>
      <c r="HIM71" s="50"/>
      <c r="HIU71" s="50"/>
      <c r="HJC71" s="50"/>
      <c r="HJK71" s="50"/>
      <c r="HJS71" s="50"/>
      <c r="HKA71" s="50"/>
      <c r="HKI71" s="50"/>
      <c r="HKQ71" s="50"/>
      <c r="HKY71" s="50"/>
      <c r="HLG71" s="50"/>
      <c r="HLO71" s="50"/>
      <c r="HLW71" s="50"/>
      <c r="HME71" s="50"/>
      <c r="HMM71" s="50"/>
      <c r="HMU71" s="50"/>
      <c r="HNC71" s="50"/>
      <c r="HNK71" s="50"/>
      <c r="HNS71" s="50"/>
      <c r="HOA71" s="50"/>
      <c r="HOI71" s="50"/>
      <c r="HOQ71" s="50"/>
      <c r="HOY71" s="50"/>
      <c r="HPG71" s="50"/>
      <c r="HPO71" s="50"/>
      <c r="HPW71" s="50"/>
      <c r="HQE71" s="50"/>
      <c r="HQM71" s="50"/>
      <c r="HQU71" s="50"/>
      <c r="HRC71" s="50"/>
      <c r="HRK71" s="50"/>
      <c r="HRS71" s="50"/>
      <c r="HSA71" s="50"/>
      <c r="HSI71" s="50"/>
      <c r="HSQ71" s="50"/>
      <c r="HSY71" s="50"/>
      <c r="HTG71" s="50"/>
      <c r="HTO71" s="50"/>
      <c r="HTW71" s="50"/>
      <c r="HUE71" s="50"/>
      <c r="HUM71" s="50"/>
      <c r="HUU71" s="50"/>
      <c r="HVC71" s="50"/>
      <c r="HVK71" s="50"/>
      <c r="HVS71" s="50"/>
      <c r="HWA71" s="50"/>
      <c r="HWI71" s="50"/>
      <c r="HWQ71" s="50"/>
      <c r="HWY71" s="50"/>
      <c r="HXG71" s="50"/>
      <c r="HXO71" s="50"/>
      <c r="HXW71" s="50"/>
      <c r="HYE71" s="50"/>
      <c r="HYM71" s="50"/>
      <c r="HYU71" s="50"/>
      <c r="HZC71" s="50"/>
      <c r="HZK71" s="50"/>
      <c r="HZS71" s="50"/>
      <c r="IAA71" s="50"/>
      <c r="IAI71" s="50"/>
      <c r="IAQ71" s="50"/>
      <c r="IAY71" s="50"/>
      <c r="IBG71" s="50"/>
      <c r="IBO71" s="50"/>
      <c r="IBW71" s="50"/>
      <c r="ICE71" s="50"/>
      <c r="ICM71" s="50"/>
      <c r="ICU71" s="50"/>
      <c r="IDC71" s="50"/>
      <c r="IDK71" s="50"/>
      <c r="IDS71" s="50"/>
      <c r="IEA71" s="50"/>
      <c r="IEI71" s="50"/>
      <c r="IEQ71" s="50"/>
      <c r="IEY71" s="50"/>
      <c r="IFG71" s="50"/>
      <c r="IFO71" s="50"/>
      <c r="IFW71" s="50"/>
      <c r="IGE71" s="50"/>
      <c r="IGM71" s="50"/>
      <c r="IGU71" s="50"/>
      <c r="IHC71" s="50"/>
      <c r="IHK71" s="50"/>
      <c r="IHS71" s="50"/>
      <c r="IIA71" s="50"/>
      <c r="III71" s="50"/>
      <c r="IIQ71" s="50"/>
      <c r="IIY71" s="50"/>
      <c r="IJG71" s="50"/>
      <c r="IJO71" s="50"/>
      <c r="IJW71" s="50"/>
      <c r="IKE71" s="50"/>
      <c r="IKM71" s="50"/>
      <c r="IKU71" s="50"/>
      <c r="ILC71" s="50"/>
      <c r="ILK71" s="50"/>
      <c r="ILS71" s="50"/>
      <c r="IMA71" s="50"/>
      <c r="IMI71" s="50"/>
      <c r="IMQ71" s="50"/>
      <c r="IMY71" s="50"/>
      <c r="ING71" s="50"/>
      <c r="INO71" s="50"/>
      <c r="INW71" s="50"/>
      <c r="IOE71" s="50"/>
      <c r="IOM71" s="50"/>
      <c r="IOU71" s="50"/>
      <c r="IPC71" s="50"/>
      <c r="IPK71" s="50"/>
      <c r="IPS71" s="50"/>
      <c r="IQA71" s="50"/>
      <c r="IQI71" s="50"/>
      <c r="IQQ71" s="50"/>
      <c r="IQY71" s="50"/>
      <c r="IRG71" s="50"/>
      <c r="IRO71" s="50"/>
      <c r="IRW71" s="50"/>
      <c r="ISE71" s="50"/>
      <c r="ISM71" s="50"/>
      <c r="ISU71" s="50"/>
      <c r="ITC71" s="50"/>
      <c r="ITK71" s="50"/>
      <c r="ITS71" s="50"/>
      <c r="IUA71" s="50"/>
      <c r="IUI71" s="50"/>
      <c r="IUQ71" s="50"/>
      <c r="IUY71" s="50"/>
      <c r="IVG71" s="50"/>
      <c r="IVO71" s="50"/>
      <c r="IVW71" s="50"/>
      <c r="IWE71" s="50"/>
      <c r="IWM71" s="50"/>
      <c r="IWU71" s="50"/>
      <c r="IXC71" s="50"/>
      <c r="IXK71" s="50"/>
      <c r="IXS71" s="50"/>
      <c r="IYA71" s="50"/>
      <c r="IYI71" s="50"/>
      <c r="IYQ71" s="50"/>
      <c r="IYY71" s="50"/>
      <c r="IZG71" s="50"/>
      <c r="IZO71" s="50"/>
      <c r="IZW71" s="50"/>
      <c r="JAE71" s="50"/>
      <c r="JAM71" s="50"/>
      <c r="JAU71" s="50"/>
      <c r="JBC71" s="50"/>
      <c r="JBK71" s="50"/>
      <c r="JBS71" s="50"/>
      <c r="JCA71" s="50"/>
      <c r="JCI71" s="50"/>
      <c r="JCQ71" s="50"/>
      <c r="JCY71" s="50"/>
      <c r="JDG71" s="50"/>
      <c r="JDO71" s="50"/>
      <c r="JDW71" s="50"/>
      <c r="JEE71" s="50"/>
      <c r="JEM71" s="50"/>
      <c r="JEU71" s="50"/>
      <c r="JFC71" s="50"/>
      <c r="JFK71" s="50"/>
      <c r="JFS71" s="50"/>
      <c r="JGA71" s="50"/>
      <c r="JGI71" s="50"/>
      <c r="JGQ71" s="50"/>
      <c r="JGY71" s="50"/>
      <c r="JHG71" s="50"/>
      <c r="JHO71" s="50"/>
      <c r="JHW71" s="50"/>
      <c r="JIE71" s="50"/>
      <c r="JIM71" s="50"/>
      <c r="JIU71" s="50"/>
      <c r="JJC71" s="50"/>
      <c r="JJK71" s="50"/>
      <c r="JJS71" s="50"/>
      <c r="JKA71" s="50"/>
      <c r="JKI71" s="50"/>
      <c r="JKQ71" s="50"/>
      <c r="JKY71" s="50"/>
      <c r="JLG71" s="50"/>
      <c r="JLO71" s="50"/>
      <c r="JLW71" s="50"/>
      <c r="JME71" s="50"/>
      <c r="JMM71" s="50"/>
      <c r="JMU71" s="50"/>
      <c r="JNC71" s="50"/>
      <c r="JNK71" s="50"/>
      <c r="JNS71" s="50"/>
      <c r="JOA71" s="50"/>
      <c r="JOI71" s="50"/>
      <c r="JOQ71" s="50"/>
      <c r="JOY71" s="50"/>
      <c r="JPG71" s="50"/>
      <c r="JPO71" s="50"/>
      <c r="JPW71" s="50"/>
      <c r="JQE71" s="50"/>
      <c r="JQM71" s="50"/>
      <c r="JQU71" s="50"/>
      <c r="JRC71" s="50"/>
      <c r="JRK71" s="50"/>
      <c r="JRS71" s="50"/>
      <c r="JSA71" s="50"/>
      <c r="JSI71" s="50"/>
      <c r="JSQ71" s="50"/>
      <c r="JSY71" s="50"/>
      <c r="JTG71" s="50"/>
      <c r="JTO71" s="50"/>
      <c r="JTW71" s="50"/>
      <c r="JUE71" s="50"/>
      <c r="JUM71" s="50"/>
      <c r="JUU71" s="50"/>
      <c r="JVC71" s="50"/>
      <c r="JVK71" s="50"/>
      <c r="JVS71" s="50"/>
      <c r="JWA71" s="50"/>
      <c r="JWI71" s="50"/>
      <c r="JWQ71" s="50"/>
      <c r="JWY71" s="50"/>
      <c r="JXG71" s="50"/>
      <c r="JXO71" s="50"/>
      <c r="JXW71" s="50"/>
      <c r="JYE71" s="50"/>
      <c r="JYM71" s="50"/>
      <c r="JYU71" s="50"/>
      <c r="JZC71" s="50"/>
      <c r="JZK71" s="50"/>
      <c r="JZS71" s="50"/>
      <c r="KAA71" s="50"/>
      <c r="KAI71" s="50"/>
      <c r="KAQ71" s="50"/>
      <c r="KAY71" s="50"/>
      <c r="KBG71" s="50"/>
      <c r="KBO71" s="50"/>
      <c r="KBW71" s="50"/>
      <c r="KCE71" s="50"/>
      <c r="KCM71" s="50"/>
      <c r="KCU71" s="50"/>
      <c r="KDC71" s="50"/>
      <c r="KDK71" s="50"/>
      <c r="KDS71" s="50"/>
      <c r="KEA71" s="50"/>
      <c r="KEI71" s="50"/>
      <c r="KEQ71" s="50"/>
      <c r="KEY71" s="50"/>
      <c r="KFG71" s="50"/>
      <c r="KFO71" s="50"/>
      <c r="KFW71" s="50"/>
      <c r="KGE71" s="50"/>
      <c r="KGM71" s="50"/>
      <c r="KGU71" s="50"/>
      <c r="KHC71" s="50"/>
      <c r="KHK71" s="50"/>
      <c r="KHS71" s="50"/>
      <c r="KIA71" s="50"/>
      <c r="KII71" s="50"/>
      <c r="KIQ71" s="50"/>
      <c r="KIY71" s="50"/>
      <c r="KJG71" s="50"/>
      <c r="KJO71" s="50"/>
      <c r="KJW71" s="50"/>
      <c r="KKE71" s="50"/>
      <c r="KKM71" s="50"/>
      <c r="KKU71" s="50"/>
      <c r="KLC71" s="50"/>
      <c r="KLK71" s="50"/>
      <c r="KLS71" s="50"/>
      <c r="KMA71" s="50"/>
      <c r="KMI71" s="50"/>
      <c r="KMQ71" s="50"/>
      <c r="KMY71" s="50"/>
      <c r="KNG71" s="50"/>
      <c r="KNO71" s="50"/>
      <c r="KNW71" s="50"/>
      <c r="KOE71" s="50"/>
      <c r="KOM71" s="50"/>
      <c r="KOU71" s="50"/>
      <c r="KPC71" s="50"/>
      <c r="KPK71" s="50"/>
      <c r="KPS71" s="50"/>
      <c r="KQA71" s="50"/>
      <c r="KQI71" s="50"/>
      <c r="KQQ71" s="50"/>
      <c r="KQY71" s="50"/>
      <c r="KRG71" s="50"/>
      <c r="KRO71" s="50"/>
      <c r="KRW71" s="50"/>
      <c r="KSE71" s="50"/>
      <c r="KSM71" s="50"/>
      <c r="KSU71" s="50"/>
      <c r="KTC71" s="50"/>
      <c r="KTK71" s="50"/>
      <c r="KTS71" s="50"/>
      <c r="KUA71" s="50"/>
      <c r="KUI71" s="50"/>
      <c r="KUQ71" s="50"/>
      <c r="KUY71" s="50"/>
      <c r="KVG71" s="50"/>
      <c r="KVO71" s="50"/>
      <c r="KVW71" s="50"/>
      <c r="KWE71" s="50"/>
      <c r="KWM71" s="50"/>
      <c r="KWU71" s="50"/>
      <c r="KXC71" s="50"/>
      <c r="KXK71" s="50"/>
      <c r="KXS71" s="50"/>
      <c r="KYA71" s="50"/>
      <c r="KYI71" s="50"/>
      <c r="KYQ71" s="50"/>
      <c r="KYY71" s="50"/>
      <c r="KZG71" s="50"/>
      <c r="KZO71" s="50"/>
      <c r="KZW71" s="50"/>
      <c r="LAE71" s="50"/>
      <c r="LAM71" s="50"/>
      <c r="LAU71" s="50"/>
      <c r="LBC71" s="50"/>
      <c r="LBK71" s="50"/>
      <c r="LBS71" s="50"/>
      <c r="LCA71" s="50"/>
      <c r="LCI71" s="50"/>
      <c r="LCQ71" s="50"/>
      <c r="LCY71" s="50"/>
      <c r="LDG71" s="50"/>
      <c r="LDO71" s="50"/>
      <c r="LDW71" s="50"/>
      <c r="LEE71" s="50"/>
      <c r="LEM71" s="50"/>
      <c r="LEU71" s="50"/>
      <c r="LFC71" s="50"/>
      <c r="LFK71" s="50"/>
      <c r="LFS71" s="50"/>
      <c r="LGA71" s="50"/>
      <c r="LGI71" s="50"/>
      <c r="LGQ71" s="50"/>
      <c r="LGY71" s="50"/>
      <c r="LHG71" s="50"/>
      <c r="LHO71" s="50"/>
      <c r="LHW71" s="50"/>
      <c r="LIE71" s="50"/>
      <c r="LIM71" s="50"/>
      <c r="LIU71" s="50"/>
      <c r="LJC71" s="50"/>
      <c r="LJK71" s="50"/>
      <c r="LJS71" s="50"/>
      <c r="LKA71" s="50"/>
      <c r="LKI71" s="50"/>
      <c r="LKQ71" s="50"/>
      <c r="LKY71" s="50"/>
      <c r="LLG71" s="50"/>
      <c r="LLO71" s="50"/>
      <c r="LLW71" s="50"/>
      <c r="LME71" s="50"/>
      <c r="LMM71" s="50"/>
      <c r="LMU71" s="50"/>
      <c r="LNC71" s="50"/>
      <c r="LNK71" s="50"/>
      <c r="LNS71" s="50"/>
      <c r="LOA71" s="50"/>
      <c r="LOI71" s="50"/>
      <c r="LOQ71" s="50"/>
      <c r="LOY71" s="50"/>
      <c r="LPG71" s="50"/>
      <c r="LPO71" s="50"/>
      <c r="LPW71" s="50"/>
      <c r="LQE71" s="50"/>
      <c r="LQM71" s="50"/>
      <c r="LQU71" s="50"/>
      <c r="LRC71" s="50"/>
      <c r="LRK71" s="50"/>
      <c r="LRS71" s="50"/>
      <c r="LSA71" s="50"/>
      <c r="LSI71" s="50"/>
      <c r="LSQ71" s="50"/>
      <c r="LSY71" s="50"/>
      <c r="LTG71" s="50"/>
      <c r="LTO71" s="50"/>
      <c r="LTW71" s="50"/>
      <c r="LUE71" s="50"/>
      <c r="LUM71" s="50"/>
      <c r="LUU71" s="50"/>
      <c r="LVC71" s="50"/>
      <c r="LVK71" s="50"/>
      <c r="LVS71" s="50"/>
      <c r="LWA71" s="50"/>
      <c r="LWI71" s="50"/>
      <c r="LWQ71" s="50"/>
      <c r="LWY71" s="50"/>
      <c r="LXG71" s="50"/>
      <c r="LXO71" s="50"/>
      <c r="LXW71" s="50"/>
      <c r="LYE71" s="50"/>
      <c r="LYM71" s="50"/>
      <c r="LYU71" s="50"/>
      <c r="LZC71" s="50"/>
      <c r="LZK71" s="50"/>
      <c r="LZS71" s="50"/>
      <c r="MAA71" s="50"/>
      <c r="MAI71" s="50"/>
      <c r="MAQ71" s="50"/>
      <c r="MAY71" s="50"/>
      <c r="MBG71" s="50"/>
      <c r="MBO71" s="50"/>
      <c r="MBW71" s="50"/>
      <c r="MCE71" s="50"/>
      <c r="MCM71" s="50"/>
      <c r="MCU71" s="50"/>
      <c r="MDC71" s="50"/>
      <c r="MDK71" s="50"/>
      <c r="MDS71" s="50"/>
      <c r="MEA71" s="50"/>
      <c r="MEI71" s="50"/>
      <c r="MEQ71" s="50"/>
      <c r="MEY71" s="50"/>
      <c r="MFG71" s="50"/>
      <c r="MFO71" s="50"/>
      <c r="MFW71" s="50"/>
      <c r="MGE71" s="50"/>
      <c r="MGM71" s="50"/>
      <c r="MGU71" s="50"/>
      <c r="MHC71" s="50"/>
      <c r="MHK71" s="50"/>
      <c r="MHS71" s="50"/>
      <c r="MIA71" s="50"/>
      <c r="MII71" s="50"/>
      <c r="MIQ71" s="50"/>
      <c r="MIY71" s="50"/>
      <c r="MJG71" s="50"/>
      <c r="MJO71" s="50"/>
      <c r="MJW71" s="50"/>
      <c r="MKE71" s="50"/>
      <c r="MKM71" s="50"/>
      <c r="MKU71" s="50"/>
      <c r="MLC71" s="50"/>
      <c r="MLK71" s="50"/>
      <c r="MLS71" s="50"/>
      <c r="MMA71" s="50"/>
      <c r="MMI71" s="50"/>
      <c r="MMQ71" s="50"/>
      <c r="MMY71" s="50"/>
      <c r="MNG71" s="50"/>
      <c r="MNO71" s="50"/>
      <c r="MNW71" s="50"/>
      <c r="MOE71" s="50"/>
      <c r="MOM71" s="50"/>
      <c r="MOU71" s="50"/>
      <c r="MPC71" s="50"/>
      <c r="MPK71" s="50"/>
      <c r="MPS71" s="50"/>
      <c r="MQA71" s="50"/>
      <c r="MQI71" s="50"/>
      <c r="MQQ71" s="50"/>
      <c r="MQY71" s="50"/>
      <c r="MRG71" s="50"/>
      <c r="MRO71" s="50"/>
      <c r="MRW71" s="50"/>
      <c r="MSE71" s="50"/>
      <c r="MSM71" s="50"/>
      <c r="MSU71" s="50"/>
      <c r="MTC71" s="50"/>
      <c r="MTK71" s="50"/>
      <c r="MTS71" s="50"/>
      <c r="MUA71" s="50"/>
      <c r="MUI71" s="50"/>
      <c r="MUQ71" s="50"/>
      <c r="MUY71" s="50"/>
      <c r="MVG71" s="50"/>
      <c r="MVO71" s="50"/>
      <c r="MVW71" s="50"/>
      <c r="MWE71" s="50"/>
      <c r="MWM71" s="50"/>
      <c r="MWU71" s="50"/>
      <c r="MXC71" s="50"/>
      <c r="MXK71" s="50"/>
      <c r="MXS71" s="50"/>
      <c r="MYA71" s="50"/>
      <c r="MYI71" s="50"/>
      <c r="MYQ71" s="50"/>
      <c r="MYY71" s="50"/>
      <c r="MZG71" s="50"/>
      <c r="MZO71" s="50"/>
      <c r="MZW71" s="50"/>
      <c r="NAE71" s="50"/>
      <c r="NAM71" s="50"/>
      <c r="NAU71" s="50"/>
      <c r="NBC71" s="50"/>
      <c r="NBK71" s="50"/>
      <c r="NBS71" s="50"/>
      <c r="NCA71" s="50"/>
      <c r="NCI71" s="50"/>
      <c r="NCQ71" s="50"/>
      <c r="NCY71" s="50"/>
      <c r="NDG71" s="50"/>
      <c r="NDO71" s="50"/>
      <c r="NDW71" s="50"/>
      <c r="NEE71" s="50"/>
      <c r="NEM71" s="50"/>
      <c r="NEU71" s="50"/>
      <c r="NFC71" s="50"/>
      <c r="NFK71" s="50"/>
      <c r="NFS71" s="50"/>
      <c r="NGA71" s="50"/>
      <c r="NGI71" s="50"/>
      <c r="NGQ71" s="50"/>
      <c r="NGY71" s="50"/>
      <c r="NHG71" s="50"/>
      <c r="NHO71" s="50"/>
      <c r="NHW71" s="50"/>
      <c r="NIE71" s="50"/>
      <c r="NIM71" s="50"/>
      <c r="NIU71" s="50"/>
      <c r="NJC71" s="50"/>
      <c r="NJK71" s="50"/>
      <c r="NJS71" s="50"/>
      <c r="NKA71" s="50"/>
      <c r="NKI71" s="50"/>
      <c r="NKQ71" s="50"/>
      <c r="NKY71" s="50"/>
      <c r="NLG71" s="50"/>
      <c r="NLO71" s="50"/>
      <c r="NLW71" s="50"/>
      <c r="NME71" s="50"/>
      <c r="NMM71" s="50"/>
      <c r="NMU71" s="50"/>
      <c r="NNC71" s="50"/>
      <c r="NNK71" s="50"/>
      <c r="NNS71" s="50"/>
      <c r="NOA71" s="50"/>
      <c r="NOI71" s="50"/>
      <c r="NOQ71" s="50"/>
      <c r="NOY71" s="50"/>
      <c r="NPG71" s="50"/>
      <c r="NPO71" s="50"/>
      <c r="NPW71" s="50"/>
      <c r="NQE71" s="50"/>
      <c r="NQM71" s="50"/>
      <c r="NQU71" s="50"/>
      <c r="NRC71" s="50"/>
      <c r="NRK71" s="50"/>
      <c r="NRS71" s="50"/>
      <c r="NSA71" s="50"/>
      <c r="NSI71" s="50"/>
      <c r="NSQ71" s="50"/>
      <c r="NSY71" s="50"/>
      <c r="NTG71" s="50"/>
      <c r="NTO71" s="50"/>
      <c r="NTW71" s="50"/>
      <c r="NUE71" s="50"/>
      <c r="NUM71" s="50"/>
      <c r="NUU71" s="50"/>
      <c r="NVC71" s="50"/>
      <c r="NVK71" s="50"/>
      <c r="NVS71" s="50"/>
      <c r="NWA71" s="50"/>
      <c r="NWI71" s="50"/>
      <c r="NWQ71" s="50"/>
      <c r="NWY71" s="50"/>
      <c r="NXG71" s="50"/>
      <c r="NXO71" s="50"/>
      <c r="NXW71" s="50"/>
      <c r="NYE71" s="50"/>
      <c r="NYM71" s="50"/>
      <c r="NYU71" s="50"/>
      <c r="NZC71" s="50"/>
      <c r="NZK71" s="50"/>
      <c r="NZS71" s="50"/>
      <c r="OAA71" s="50"/>
      <c r="OAI71" s="50"/>
      <c r="OAQ71" s="50"/>
      <c r="OAY71" s="50"/>
      <c r="OBG71" s="50"/>
      <c r="OBO71" s="50"/>
      <c r="OBW71" s="50"/>
      <c r="OCE71" s="50"/>
      <c r="OCM71" s="50"/>
      <c r="OCU71" s="50"/>
      <c r="ODC71" s="50"/>
      <c r="ODK71" s="50"/>
      <c r="ODS71" s="50"/>
      <c r="OEA71" s="50"/>
      <c r="OEI71" s="50"/>
      <c r="OEQ71" s="50"/>
      <c r="OEY71" s="50"/>
      <c r="OFG71" s="50"/>
      <c r="OFO71" s="50"/>
      <c r="OFW71" s="50"/>
      <c r="OGE71" s="50"/>
      <c r="OGM71" s="50"/>
      <c r="OGU71" s="50"/>
      <c r="OHC71" s="50"/>
      <c r="OHK71" s="50"/>
      <c r="OHS71" s="50"/>
      <c r="OIA71" s="50"/>
      <c r="OII71" s="50"/>
      <c r="OIQ71" s="50"/>
      <c r="OIY71" s="50"/>
      <c r="OJG71" s="50"/>
      <c r="OJO71" s="50"/>
      <c r="OJW71" s="50"/>
      <c r="OKE71" s="50"/>
      <c r="OKM71" s="50"/>
      <c r="OKU71" s="50"/>
      <c r="OLC71" s="50"/>
      <c r="OLK71" s="50"/>
      <c r="OLS71" s="50"/>
      <c r="OMA71" s="50"/>
      <c r="OMI71" s="50"/>
      <c r="OMQ71" s="50"/>
      <c r="OMY71" s="50"/>
      <c r="ONG71" s="50"/>
      <c r="ONO71" s="50"/>
      <c r="ONW71" s="50"/>
      <c r="OOE71" s="50"/>
      <c r="OOM71" s="50"/>
      <c r="OOU71" s="50"/>
      <c r="OPC71" s="50"/>
      <c r="OPK71" s="50"/>
      <c r="OPS71" s="50"/>
      <c r="OQA71" s="50"/>
      <c r="OQI71" s="50"/>
      <c r="OQQ71" s="50"/>
      <c r="OQY71" s="50"/>
      <c r="ORG71" s="50"/>
      <c r="ORO71" s="50"/>
      <c r="ORW71" s="50"/>
      <c r="OSE71" s="50"/>
      <c r="OSM71" s="50"/>
      <c r="OSU71" s="50"/>
      <c r="OTC71" s="50"/>
      <c r="OTK71" s="50"/>
      <c r="OTS71" s="50"/>
      <c r="OUA71" s="50"/>
      <c r="OUI71" s="50"/>
      <c r="OUQ71" s="50"/>
      <c r="OUY71" s="50"/>
      <c r="OVG71" s="50"/>
      <c r="OVO71" s="50"/>
      <c r="OVW71" s="50"/>
      <c r="OWE71" s="50"/>
      <c r="OWM71" s="50"/>
      <c r="OWU71" s="50"/>
      <c r="OXC71" s="50"/>
      <c r="OXK71" s="50"/>
      <c r="OXS71" s="50"/>
      <c r="OYA71" s="50"/>
      <c r="OYI71" s="50"/>
      <c r="OYQ71" s="50"/>
      <c r="OYY71" s="50"/>
      <c r="OZG71" s="50"/>
      <c r="OZO71" s="50"/>
      <c r="OZW71" s="50"/>
      <c r="PAE71" s="50"/>
      <c r="PAM71" s="50"/>
      <c r="PAU71" s="50"/>
      <c r="PBC71" s="50"/>
      <c r="PBK71" s="50"/>
      <c r="PBS71" s="50"/>
      <c r="PCA71" s="50"/>
      <c r="PCI71" s="50"/>
      <c r="PCQ71" s="50"/>
      <c r="PCY71" s="50"/>
      <c r="PDG71" s="50"/>
      <c r="PDO71" s="50"/>
      <c r="PDW71" s="50"/>
      <c r="PEE71" s="50"/>
      <c r="PEM71" s="50"/>
      <c r="PEU71" s="50"/>
      <c r="PFC71" s="50"/>
      <c r="PFK71" s="50"/>
      <c r="PFS71" s="50"/>
      <c r="PGA71" s="50"/>
      <c r="PGI71" s="50"/>
      <c r="PGQ71" s="50"/>
      <c r="PGY71" s="50"/>
      <c r="PHG71" s="50"/>
      <c r="PHO71" s="50"/>
      <c r="PHW71" s="50"/>
      <c r="PIE71" s="50"/>
      <c r="PIM71" s="50"/>
      <c r="PIU71" s="50"/>
      <c r="PJC71" s="50"/>
      <c r="PJK71" s="50"/>
      <c r="PJS71" s="50"/>
      <c r="PKA71" s="50"/>
      <c r="PKI71" s="50"/>
      <c r="PKQ71" s="50"/>
      <c r="PKY71" s="50"/>
      <c r="PLG71" s="50"/>
      <c r="PLO71" s="50"/>
      <c r="PLW71" s="50"/>
      <c r="PME71" s="50"/>
      <c r="PMM71" s="50"/>
      <c r="PMU71" s="50"/>
      <c r="PNC71" s="50"/>
      <c r="PNK71" s="50"/>
      <c r="PNS71" s="50"/>
      <c r="POA71" s="50"/>
      <c r="POI71" s="50"/>
      <c r="POQ71" s="50"/>
      <c r="POY71" s="50"/>
      <c r="PPG71" s="50"/>
      <c r="PPO71" s="50"/>
      <c r="PPW71" s="50"/>
      <c r="PQE71" s="50"/>
      <c r="PQM71" s="50"/>
      <c r="PQU71" s="50"/>
      <c r="PRC71" s="50"/>
      <c r="PRK71" s="50"/>
      <c r="PRS71" s="50"/>
      <c r="PSA71" s="50"/>
      <c r="PSI71" s="50"/>
      <c r="PSQ71" s="50"/>
      <c r="PSY71" s="50"/>
      <c r="PTG71" s="50"/>
      <c r="PTO71" s="50"/>
      <c r="PTW71" s="50"/>
      <c r="PUE71" s="50"/>
      <c r="PUM71" s="50"/>
      <c r="PUU71" s="50"/>
      <c r="PVC71" s="50"/>
      <c r="PVK71" s="50"/>
      <c r="PVS71" s="50"/>
      <c r="PWA71" s="50"/>
      <c r="PWI71" s="50"/>
      <c r="PWQ71" s="50"/>
      <c r="PWY71" s="50"/>
      <c r="PXG71" s="50"/>
      <c r="PXO71" s="50"/>
      <c r="PXW71" s="50"/>
      <c r="PYE71" s="50"/>
      <c r="PYM71" s="50"/>
      <c r="PYU71" s="50"/>
      <c r="PZC71" s="50"/>
      <c r="PZK71" s="50"/>
      <c r="PZS71" s="50"/>
      <c r="QAA71" s="50"/>
      <c r="QAI71" s="50"/>
      <c r="QAQ71" s="50"/>
      <c r="QAY71" s="50"/>
      <c r="QBG71" s="50"/>
      <c r="QBO71" s="50"/>
      <c r="QBW71" s="50"/>
      <c r="QCE71" s="50"/>
      <c r="QCM71" s="50"/>
      <c r="QCU71" s="50"/>
      <c r="QDC71" s="50"/>
      <c r="QDK71" s="50"/>
      <c r="QDS71" s="50"/>
      <c r="QEA71" s="50"/>
      <c r="QEI71" s="50"/>
      <c r="QEQ71" s="50"/>
      <c r="QEY71" s="50"/>
      <c r="QFG71" s="50"/>
      <c r="QFO71" s="50"/>
      <c r="QFW71" s="50"/>
      <c r="QGE71" s="50"/>
      <c r="QGM71" s="50"/>
      <c r="QGU71" s="50"/>
      <c r="QHC71" s="50"/>
      <c r="QHK71" s="50"/>
      <c r="QHS71" s="50"/>
      <c r="QIA71" s="50"/>
      <c r="QII71" s="50"/>
      <c r="QIQ71" s="50"/>
      <c r="QIY71" s="50"/>
      <c r="QJG71" s="50"/>
      <c r="QJO71" s="50"/>
      <c r="QJW71" s="50"/>
      <c r="QKE71" s="50"/>
      <c r="QKM71" s="50"/>
      <c r="QKU71" s="50"/>
      <c r="QLC71" s="50"/>
      <c r="QLK71" s="50"/>
      <c r="QLS71" s="50"/>
      <c r="QMA71" s="50"/>
      <c r="QMI71" s="50"/>
      <c r="QMQ71" s="50"/>
      <c r="QMY71" s="50"/>
      <c r="QNG71" s="50"/>
      <c r="QNO71" s="50"/>
      <c r="QNW71" s="50"/>
      <c r="QOE71" s="50"/>
      <c r="QOM71" s="50"/>
      <c r="QOU71" s="50"/>
      <c r="QPC71" s="50"/>
      <c r="QPK71" s="50"/>
      <c r="QPS71" s="50"/>
      <c r="QQA71" s="50"/>
      <c r="QQI71" s="50"/>
      <c r="QQQ71" s="50"/>
      <c r="QQY71" s="50"/>
      <c r="QRG71" s="50"/>
      <c r="QRO71" s="50"/>
      <c r="QRW71" s="50"/>
      <c r="QSE71" s="50"/>
      <c r="QSM71" s="50"/>
      <c r="QSU71" s="50"/>
      <c r="QTC71" s="50"/>
      <c r="QTK71" s="50"/>
      <c r="QTS71" s="50"/>
      <c r="QUA71" s="50"/>
      <c r="QUI71" s="50"/>
      <c r="QUQ71" s="50"/>
      <c r="QUY71" s="50"/>
      <c r="QVG71" s="50"/>
      <c r="QVO71" s="50"/>
      <c r="QVW71" s="50"/>
      <c r="QWE71" s="50"/>
      <c r="QWM71" s="50"/>
      <c r="QWU71" s="50"/>
      <c r="QXC71" s="50"/>
      <c r="QXK71" s="50"/>
      <c r="QXS71" s="50"/>
      <c r="QYA71" s="50"/>
      <c r="QYI71" s="50"/>
      <c r="QYQ71" s="50"/>
      <c r="QYY71" s="50"/>
      <c r="QZG71" s="50"/>
      <c r="QZO71" s="50"/>
      <c r="QZW71" s="50"/>
      <c r="RAE71" s="50"/>
      <c r="RAM71" s="50"/>
      <c r="RAU71" s="50"/>
      <c r="RBC71" s="50"/>
      <c r="RBK71" s="50"/>
      <c r="RBS71" s="50"/>
      <c r="RCA71" s="50"/>
      <c r="RCI71" s="50"/>
      <c r="RCQ71" s="50"/>
      <c r="RCY71" s="50"/>
      <c r="RDG71" s="50"/>
      <c r="RDO71" s="50"/>
      <c r="RDW71" s="50"/>
      <c r="REE71" s="50"/>
      <c r="REM71" s="50"/>
      <c r="REU71" s="50"/>
      <c r="RFC71" s="50"/>
      <c r="RFK71" s="50"/>
      <c r="RFS71" s="50"/>
      <c r="RGA71" s="50"/>
      <c r="RGI71" s="50"/>
      <c r="RGQ71" s="50"/>
      <c r="RGY71" s="50"/>
      <c r="RHG71" s="50"/>
      <c r="RHO71" s="50"/>
      <c r="RHW71" s="50"/>
      <c r="RIE71" s="50"/>
      <c r="RIM71" s="50"/>
      <c r="RIU71" s="50"/>
      <c r="RJC71" s="50"/>
      <c r="RJK71" s="50"/>
      <c r="RJS71" s="50"/>
      <c r="RKA71" s="50"/>
      <c r="RKI71" s="50"/>
      <c r="RKQ71" s="50"/>
      <c r="RKY71" s="50"/>
      <c r="RLG71" s="50"/>
      <c r="RLO71" s="50"/>
      <c r="RLW71" s="50"/>
      <c r="RME71" s="50"/>
      <c r="RMM71" s="50"/>
      <c r="RMU71" s="50"/>
      <c r="RNC71" s="50"/>
      <c r="RNK71" s="50"/>
      <c r="RNS71" s="50"/>
      <c r="ROA71" s="50"/>
      <c r="ROI71" s="50"/>
      <c r="ROQ71" s="50"/>
      <c r="ROY71" s="50"/>
      <c r="RPG71" s="50"/>
      <c r="RPO71" s="50"/>
      <c r="RPW71" s="50"/>
      <c r="RQE71" s="50"/>
      <c r="RQM71" s="50"/>
      <c r="RQU71" s="50"/>
      <c r="RRC71" s="50"/>
      <c r="RRK71" s="50"/>
      <c r="RRS71" s="50"/>
      <c r="RSA71" s="50"/>
      <c r="RSI71" s="50"/>
      <c r="RSQ71" s="50"/>
      <c r="RSY71" s="50"/>
      <c r="RTG71" s="50"/>
      <c r="RTO71" s="50"/>
      <c r="RTW71" s="50"/>
      <c r="RUE71" s="50"/>
      <c r="RUM71" s="50"/>
      <c r="RUU71" s="50"/>
      <c r="RVC71" s="50"/>
      <c r="RVK71" s="50"/>
      <c r="RVS71" s="50"/>
      <c r="RWA71" s="50"/>
      <c r="RWI71" s="50"/>
      <c r="RWQ71" s="50"/>
      <c r="RWY71" s="50"/>
      <c r="RXG71" s="50"/>
      <c r="RXO71" s="50"/>
      <c r="RXW71" s="50"/>
      <c r="RYE71" s="50"/>
      <c r="RYM71" s="50"/>
      <c r="RYU71" s="50"/>
      <c r="RZC71" s="50"/>
      <c r="RZK71" s="50"/>
      <c r="RZS71" s="50"/>
      <c r="SAA71" s="50"/>
      <c r="SAI71" s="50"/>
      <c r="SAQ71" s="50"/>
      <c r="SAY71" s="50"/>
      <c r="SBG71" s="50"/>
      <c r="SBO71" s="50"/>
      <c r="SBW71" s="50"/>
      <c r="SCE71" s="50"/>
      <c r="SCM71" s="50"/>
      <c r="SCU71" s="50"/>
      <c r="SDC71" s="50"/>
      <c r="SDK71" s="50"/>
      <c r="SDS71" s="50"/>
      <c r="SEA71" s="50"/>
      <c r="SEI71" s="50"/>
      <c r="SEQ71" s="50"/>
      <c r="SEY71" s="50"/>
      <c r="SFG71" s="50"/>
      <c r="SFO71" s="50"/>
      <c r="SFW71" s="50"/>
      <c r="SGE71" s="50"/>
      <c r="SGM71" s="50"/>
      <c r="SGU71" s="50"/>
      <c r="SHC71" s="50"/>
      <c r="SHK71" s="50"/>
      <c r="SHS71" s="50"/>
      <c r="SIA71" s="50"/>
      <c r="SII71" s="50"/>
      <c r="SIQ71" s="50"/>
      <c r="SIY71" s="50"/>
      <c r="SJG71" s="50"/>
      <c r="SJO71" s="50"/>
      <c r="SJW71" s="50"/>
      <c r="SKE71" s="50"/>
      <c r="SKM71" s="50"/>
      <c r="SKU71" s="50"/>
      <c r="SLC71" s="50"/>
      <c r="SLK71" s="50"/>
      <c r="SLS71" s="50"/>
      <c r="SMA71" s="50"/>
      <c r="SMI71" s="50"/>
      <c r="SMQ71" s="50"/>
      <c r="SMY71" s="50"/>
      <c r="SNG71" s="50"/>
      <c r="SNO71" s="50"/>
      <c r="SNW71" s="50"/>
      <c r="SOE71" s="50"/>
      <c r="SOM71" s="50"/>
      <c r="SOU71" s="50"/>
      <c r="SPC71" s="50"/>
      <c r="SPK71" s="50"/>
      <c r="SPS71" s="50"/>
      <c r="SQA71" s="50"/>
      <c r="SQI71" s="50"/>
      <c r="SQQ71" s="50"/>
      <c r="SQY71" s="50"/>
      <c r="SRG71" s="50"/>
      <c r="SRO71" s="50"/>
      <c r="SRW71" s="50"/>
      <c r="SSE71" s="50"/>
      <c r="SSM71" s="50"/>
      <c r="SSU71" s="50"/>
      <c r="STC71" s="50"/>
      <c r="STK71" s="50"/>
      <c r="STS71" s="50"/>
      <c r="SUA71" s="50"/>
      <c r="SUI71" s="50"/>
      <c r="SUQ71" s="50"/>
      <c r="SUY71" s="50"/>
      <c r="SVG71" s="50"/>
      <c r="SVO71" s="50"/>
      <c r="SVW71" s="50"/>
      <c r="SWE71" s="50"/>
      <c r="SWM71" s="50"/>
      <c r="SWU71" s="50"/>
      <c r="SXC71" s="50"/>
      <c r="SXK71" s="50"/>
      <c r="SXS71" s="50"/>
      <c r="SYA71" s="50"/>
      <c r="SYI71" s="50"/>
      <c r="SYQ71" s="50"/>
      <c r="SYY71" s="50"/>
      <c r="SZG71" s="50"/>
      <c r="SZO71" s="50"/>
      <c r="SZW71" s="50"/>
      <c r="TAE71" s="50"/>
      <c r="TAM71" s="50"/>
      <c r="TAU71" s="50"/>
      <c r="TBC71" s="50"/>
      <c r="TBK71" s="50"/>
      <c r="TBS71" s="50"/>
      <c r="TCA71" s="50"/>
      <c r="TCI71" s="50"/>
      <c r="TCQ71" s="50"/>
      <c r="TCY71" s="50"/>
      <c r="TDG71" s="50"/>
      <c r="TDO71" s="50"/>
      <c r="TDW71" s="50"/>
      <c r="TEE71" s="50"/>
      <c r="TEM71" s="50"/>
      <c r="TEU71" s="50"/>
      <c r="TFC71" s="50"/>
      <c r="TFK71" s="50"/>
      <c r="TFS71" s="50"/>
      <c r="TGA71" s="50"/>
      <c r="TGI71" s="50"/>
      <c r="TGQ71" s="50"/>
      <c r="TGY71" s="50"/>
      <c r="THG71" s="50"/>
      <c r="THO71" s="50"/>
      <c r="THW71" s="50"/>
      <c r="TIE71" s="50"/>
      <c r="TIM71" s="50"/>
      <c r="TIU71" s="50"/>
      <c r="TJC71" s="50"/>
      <c r="TJK71" s="50"/>
      <c r="TJS71" s="50"/>
      <c r="TKA71" s="50"/>
      <c r="TKI71" s="50"/>
      <c r="TKQ71" s="50"/>
      <c r="TKY71" s="50"/>
      <c r="TLG71" s="50"/>
      <c r="TLO71" s="50"/>
      <c r="TLW71" s="50"/>
      <c r="TME71" s="50"/>
      <c r="TMM71" s="50"/>
      <c r="TMU71" s="50"/>
      <c r="TNC71" s="50"/>
      <c r="TNK71" s="50"/>
      <c r="TNS71" s="50"/>
      <c r="TOA71" s="50"/>
      <c r="TOI71" s="50"/>
      <c r="TOQ71" s="50"/>
      <c r="TOY71" s="50"/>
      <c r="TPG71" s="50"/>
      <c r="TPO71" s="50"/>
      <c r="TPW71" s="50"/>
      <c r="TQE71" s="50"/>
      <c r="TQM71" s="50"/>
      <c r="TQU71" s="50"/>
      <c r="TRC71" s="50"/>
      <c r="TRK71" s="50"/>
      <c r="TRS71" s="50"/>
      <c r="TSA71" s="50"/>
      <c r="TSI71" s="50"/>
      <c r="TSQ71" s="50"/>
      <c r="TSY71" s="50"/>
      <c r="TTG71" s="50"/>
      <c r="TTO71" s="50"/>
      <c r="TTW71" s="50"/>
      <c r="TUE71" s="50"/>
      <c r="TUM71" s="50"/>
      <c r="TUU71" s="50"/>
      <c r="TVC71" s="50"/>
      <c r="TVK71" s="50"/>
      <c r="TVS71" s="50"/>
      <c r="TWA71" s="50"/>
      <c r="TWI71" s="50"/>
      <c r="TWQ71" s="50"/>
      <c r="TWY71" s="50"/>
      <c r="TXG71" s="50"/>
      <c r="TXO71" s="50"/>
      <c r="TXW71" s="50"/>
      <c r="TYE71" s="50"/>
      <c r="TYM71" s="50"/>
      <c r="TYU71" s="50"/>
      <c r="TZC71" s="50"/>
      <c r="TZK71" s="50"/>
      <c r="TZS71" s="50"/>
      <c r="UAA71" s="50"/>
      <c r="UAI71" s="50"/>
      <c r="UAQ71" s="50"/>
      <c r="UAY71" s="50"/>
      <c r="UBG71" s="50"/>
      <c r="UBO71" s="50"/>
      <c r="UBW71" s="50"/>
      <c r="UCE71" s="50"/>
      <c r="UCM71" s="50"/>
      <c r="UCU71" s="50"/>
      <c r="UDC71" s="50"/>
      <c r="UDK71" s="50"/>
      <c r="UDS71" s="50"/>
      <c r="UEA71" s="50"/>
      <c r="UEI71" s="50"/>
      <c r="UEQ71" s="50"/>
      <c r="UEY71" s="50"/>
      <c r="UFG71" s="50"/>
      <c r="UFO71" s="50"/>
      <c r="UFW71" s="50"/>
      <c r="UGE71" s="50"/>
      <c r="UGM71" s="50"/>
      <c r="UGU71" s="50"/>
      <c r="UHC71" s="50"/>
      <c r="UHK71" s="50"/>
      <c r="UHS71" s="50"/>
      <c r="UIA71" s="50"/>
      <c r="UII71" s="50"/>
      <c r="UIQ71" s="50"/>
      <c r="UIY71" s="50"/>
      <c r="UJG71" s="50"/>
      <c r="UJO71" s="50"/>
      <c r="UJW71" s="50"/>
      <c r="UKE71" s="50"/>
      <c r="UKM71" s="50"/>
      <c r="UKU71" s="50"/>
      <c r="ULC71" s="50"/>
      <c r="ULK71" s="50"/>
      <c r="ULS71" s="50"/>
      <c r="UMA71" s="50"/>
      <c r="UMI71" s="50"/>
      <c r="UMQ71" s="50"/>
      <c r="UMY71" s="50"/>
      <c r="UNG71" s="50"/>
      <c r="UNO71" s="50"/>
      <c r="UNW71" s="50"/>
      <c r="UOE71" s="50"/>
      <c r="UOM71" s="50"/>
      <c r="UOU71" s="50"/>
      <c r="UPC71" s="50"/>
      <c r="UPK71" s="50"/>
      <c r="UPS71" s="50"/>
      <c r="UQA71" s="50"/>
      <c r="UQI71" s="50"/>
      <c r="UQQ71" s="50"/>
      <c r="UQY71" s="50"/>
      <c r="URG71" s="50"/>
      <c r="URO71" s="50"/>
      <c r="URW71" s="50"/>
      <c r="USE71" s="50"/>
      <c r="USM71" s="50"/>
      <c r="USU71" s="50"/>
      <c r="UTC71" s="50"/>
      <c r="UTK71" s="50"/>
      <c r="UTS71" s="50"/>
      <c r="UUA71" s="50"/>
      <c r="UUI71" s="50"/>
      <c r="UUQ71" s="50"/>
      <c r="UUY71" s="50"/>
      <c r="UVG71" s="50"/>
      <c r="UVO71" s="50"/>
      <c r="UVW71" s="50"/>
      <c r="UWE71" s="50"/>
      <c r="UWM71" s="50"/>
      <c r="UWU71" s="50"/>
      <c r="UXC71" s="50"/>
      <c r="UXK71" s="50"/>
      <c r="UXS71" s="50"/>
      <c r="UYA71" s="50"/>
      <c r="UYI71" s="50"/>
      <c r="UYQ71" s="50"/>
      <c r="UYY71" s="50"/>
      <c r="UZG71" s="50"/>
      <c r="UZO71" s="50"/>
      <c r="UZW71" s="50"/>
      <c r="VAE71" s="50"/>
      <c r="VAM71" s="50"/>
      <c r="VAU71" s="50"/>
      <c r="VBC71" s="50"/>
      <c r="VBK71" s="50"/>
      <c r="VBS71" s="50"/>
      <c r="VCA71" s="50"/>
      <c r="VCI71" s="50"/>
      <c r="VCQ71" s="50"/>
      <c r="VCY71" s="50"/>
      <c r="VDG71" s="50"/>
      <c r="VDO71" s="50"/>
      <c r="VDW71" s="50"/>
      <c r="VEE71" s="50"/>
      <c r="VEM71" s="50"/>
      <c r="VEU71" s="50"/>
      <c r="VFC71" s="50"/>
      <c r="VFK71" s="50"/>
      <c r="VFS71" s="50"/>
      <c r="VGA71" s="50"/>
      <c r="VGI71" s="50"/>
      <c r="VGQ71" s="50"/>
      <c r="VGY71" s="50"/>
      <c r="VHG71" s="50"/>
      <c r="VHO71" s="50"/>
      <c r="VHW71" s="50"/>
      <c r="VIE71" s="50"/>
      <c r="VIM71" s="50"/>
      <c r="VIU71" s="50"/>
      <c r="VJC71" s="50"/>
      <c r="VJK71" s="50"/>
      <c r="VJS71" s="50"/>
      <c r="VKA71" s="50"/>
      <c r="VKI71" s="50"/>
      <c r="VKQ71" s="50"/>
      <c r="VKY71" s="50"/>
      <c r="VLG71" s="50"/>
      <c r="VLO71" s="50"/>
      <c r="VLW71" s="50"/>
      <c r="VME71" s="50"/>
      <c r="VMM71" s="50"/>
      <c r="VMU71" s="50"/>
      <c r="VNC71" s="50"/>
      <c r="VNK71" s="50"/>
      <c r="VNS71" s="50"/>
      <c r="VOA71" s="50"/>
      <c r="VOI71" s="50"/>
      <c r="VOQ71" s="50"/>
      <c r="VOY71" s="50"/>
      <c r="VPG71" s="50"/>
      <c r="VPO71" s="50"/>
      <c r="VPW71" s="50"/>
      <c r="VQE71" s="50"/>
      <c r="VQM71" s="50"/>
      <c r="VQU71" s="50"/>
      <c r="VRC71" s="50"/>
      <c r="VRK71" s="50"/>
      <c r="VRS71" s="50"/>
      <c r="VSA71" s="50"/>
      <c r="VSI71" s="50"/>
      <c r="VSQ71" s="50"/>
      <c r="VSY71" s="50"/>
      <c r="VTG71" s="50"/>
      <c r="VTO71" s="50"/>
      <c r="VTW71" s="50"/>
      <c r="VUE71" s="50"/>
      <c r="VUM71" s="50"/>
      <c r="VUU71" s="50"/>
      <c r="VVC71" s="50"/>
      <c r="VVK71" s="50"/>
      <c r="VVS71" s="50"/>
      <c r="VWA71" s="50"/>
      <c r="VWI71" s="50"/>
      <c r="VWQ71" s="50"/>
      <c r="VWY71" s="50"/>
      <c r="VXG71" s="50"/>
      <c r="VXO71" s="50"/>
      <c r="VXW71" s="50"/>
      <c r="VYE71" s="50"/>
      <c r="VYM71" s="50"/>
      <c r="VYU71" s="50"/>
      <c r="VZC71" s="50"/>
      <c r="VZK71" s="50"/>
      <c r="VZS71" s="50"/>
      <c r="WAA71" s="50"/>
      <c r="WAI71" s="50"/>
      <c r="WAQ71" s="50"/>
      <c r="WAY71" s="50"/>
      <c r="WBG71" s="50"/>
      <c r="WBO71" s="50"/>
      <c r="WBW71" s="50"/>
      <c r="WCE71" s="50"/>
      <c r="WCM71" s="50"/>
      <c r="WCU71" s="50"/>
      <c r="WDC71" s="50"/>
      <c r="WDK71" s="50"/>
      <c r="WDS71" s="50"/>
      <c r="WEA71" s="50"/>
      <c r="WEI71" s="50"/>
      <c r="WEQ71" s="50"/>
      <c r="WEY71" s="50"/>
      <c r="WFG71" s="50"/>
      <c r="WFO71" s="50"/>
      <c r="WFW71" s="50"/>
      <c r="WGE71" s="50"/>
      <c r="WGM71" s="50"/>
      <c r="WGU71" s="50"/>
      <c r="WHC71" s="50"/>
      <c r="WHK71" s="50"/>
      <c r="WHS71" s="50"/>
      <c r="WIA71" s="50"/>
      <c r="WII71" s="50"/>
      <c r="WIQ71" s="50"/>
      <c r="WIY71" s="50"/>
      <c r="WJG71" s="50"/>
      <c r="WJO71" s="50"/>
      <c r="WJW71" s="50"/>
      <c r="WKE71" s="50"/>
      <c r="WKM71" s="50"/>
      <c r="WKU71" s="50"/>
      <c r="WLC71" s="50"/>
      <c r="WLK71" s="50"/>
      <c r="WLS71" s="50"/>
      <c r="WMA71" s="50"/>
      <c r="WMI71" s="50"/>
      <c r="WMQ71" s="50"/>
      <c r="WMY71" s="50"/>
      <c r="WNG71" s="50"/>
      <c r="WNO71" s="50"/>
      <c r="WNW71" s="50"/>
      <c r="WOE71" s="50"/>
      <c r="WOM71" s="50"/>
      <c r="WOU71" s="50"/>
      <c r="WPC71" s="50"/>
      <c r="WPK71" s="50"/>
      <c r="WPS71" s="50"/>
      <c r="WQA71" s="50"/>
      <c r="WQI71" s="50"/>
      <c r="WQQ71" s="50"/>
      <c r="WQY71" s="50"/>
      <c r="WRG71" s="50"/>
      <c r="WRO71" s="50"/>
      <c r="WRW71" s="50"/>
      <c r="WSE71" s="50"/>
      <c r="WSM71" s="50"/>
      <c r="WSU71" s="50"/>
      <c r="WTC71" s="50"/>
      <c r="WTK71" s="50"/>
      <c r="WTS71" s="50"/>
      <c r="WUA71" s="50"/>
      <c r="WUI71" s="50"/>
      <c r="WUQ71" s="50"/>
      <c r="WUY71" s="50"/>
      <c r="WVG71" s="50"/>
      <c r="WVO71" s="50"/>
      <c r="WVW71" s="50"/>
      <c r="WWE71" s="50"/>
      <c r="WWM71" s="50"/>
      <c r="WWU71" s="50"/>
      <c r="WXC71" s="50"/>
      <c r="WXK71" s="50"/>
      <c r="WXS71" s="50"/>
      <c r="WYA71" s="50"/>
      <c r="WYI71" s="50"/>
      <c r="WYQ71" s="50"/>
      <c r="WYY71" s="50"/>
      <c r="WZG71" s="50"/>
      <c r="WZO71" s="50"/>
      <c r="WZW71" s="50"/>
      <c r="XAE71" s="50"/>
      <c r="XAM71" s="50"/>
      <c r="XAU71" s="50"/>
      <c r="XBC71" s="50"/>
      <c r="XBK71" s="50"/>
      <c r="XBS71" s="50"/>
      <c r="XCA71" s="50"/>
      <c r="XCI71" s="50"/>
      <c r="XCQ71" s="50"/>
      <c r="XCY71" s="50"/>
      <c r="XDG71" s="50"/>
      <c r="XDO71" s="50"/>
      <c r="XDW71" s="50"/>
      <c r="XEE71" s="50"/>
    </row>
    <row r="72" spans="1:16360" x14ac:dyDescent="0.2">
      <c r="A72" s="100"/>
      <c r="B72" s="39"/>
      <c r="C72" s="39"/>
      <c r="D72" s="39"/>
      <c r="E72" s="39"/>
      <c r="F72" s="39"/>
      <c r="G72" s="155"/>
      <c r="H72" s="66"/>
      <c r="I72" s="32"/>
      <c r="J72" s="39"/>
      <c r="K72" s="48"/>
      <c r="L72" s="138"/>
      <c r="M72" s="47"/>
      <c r="N72" s="48"/>
      <c r="O72" s="48"/>
      <c r="P72" s="39"/>
      <c r="Q72" s="35"/>
      <c r="R72" s="144"/>
      <c r="S72" s="144"/>
      <c r="T72" s="39"/>
      <c r="U72" s="39"/>
      <c r="V72" s="35" t="s">
        <v>109</v>
      </c>
      <c r="W72" s="35">
        <v>44186</v>
      </c>
      <c r="X72" s="155">
        <v>12948</v>
      </c>
      <c r="Y72" s="35" t="s">
        <v>278</v>
      </c>
      <c r="Z72" s="48">
        <v>44197</v>
      </c>
      <c r="AA72" s="35">
        <v>44561</v>
      </c>
      <c r="AB72" s="48" t="s">
        <v>100</v>
      </c>
      <c r="AC72" s="48" t="s">
        <v>100</v>
      </c>
      <c r="AD72" s="145">
        <v>0</v>
      </c>
      <c r="AE72" s="145">
        <v>0</v>
      </c>
      <c r="AF72" s="42" t="s">
        <v>100</v>
      </c>
      <c r="AG72" s="42" t="s">
        <v>100</v>
      </c>
      <c r="AH72" s="145">
        <v>0</v>
      </c>
      <c r="AI72" s="143">
        <f t="shared" si="0"/>
        <v>0</v>
      </c>
      <c r="AJ72" s="145">
        <v>71952</v>
      </c>
      <c r="AK72" s="145">
        <v>0</v>
      </c>
      <c r="AL72" s="139"/>
      <c r="AM72" s="62"/>
      <c r="AN72" s="47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KA72" s="50"/>
      <c r="KI72" s="50"/>
      <c r="KQ72" s="50"/>
      <c r="KY72" s="50"/>
      <c r="LG72" s="50"/>
      <c r="LO72" s="50"/>
      <c r="LW72" s="50"/>
      <c r="ME72" s="50"/>
      <c r="MM72" s="50"/>
      <c r="MU72" s="50"/>
      <c r="NC72" s="50"/>
      <c r="NK72" s="50"/>
      <c r="NS72" s="50"/>
      <c r="OA72" s="50"/>
      <c r="OI72" s="50"/>
      <c r="OQ72" s="50"/>
      <c r="OY72" s="50"/>
      <c r="PG72" s="50"/>
      <c r="PO72" s="50"/>
      <c r="PW72" s="50"/>
      <c r="QE72" s="50"/>
      <c r="QM72" s="50"/>
      <c r="QU72" s="50"/>
      <c r="RC72" s="50"/>
      <c r="RK72" s="50"/>
      <c r="RS72" s="50"/>
      <c r="SA72" s="50"/>
      <c r="SI72" s="50"/>
      <c r="SQ72" s="50"/>
      <c r="SY72" s="50"/>
      <c r="TG72" s="50"/>
      <c r="TO72" s="50"/>
      <c r="TW72" s="50"/>
      <c r="UE72" s="50"/>
      <c r="UM72" s="50"/>
      <c r="UU72" s="50"/>
      <c r="VC72" s="50"/>
      <c r="VK72" s="50"/>
      <c r="VS72" s="50"/>
      <c r="WA72" s="50"/>
      <c r="WI72" s="50"/>
      <c r="WQ72" s="50"/>
      <c r="WY72" s="50"/>
      <c r="XG72" s="50"/>
      <c r="XO72" s="50"/>
      <c r="XW72" s="50"/>
      <c r="YE72" s="50"/>
      <c r="YM72" s="50"/>
      <c r="YU72" s="50"/>
      <c r="ZC72" s="50"/>
      <c r="ZK72" s="50"/>
      <c r="ZS72" s="50"/>
      <c r="AAA72" s="50"/>
      <c r="AAI72" s="50"/>
      <c r="AAQ72" s="50"/>
      <c r="AAY72" s="50"/>
      <c r="ABG72" s="50"/>
      <c r="ABO72" s="50"/>
      <c r="ABW72" s="50"/>
      <c r="ACE72" s="50"/>
      <c r="ACM72" s="50"/>
      <c r="ACU72" s="50"/>
      <c r="ADC72" s="50"/>
      <c r="ADK72" s="50"/>
      <c r="ADS72" s="50"/>
      <c r="AEA72" s="50"/>
      <c r="AEI72" s="50"/>
      <c r="AEQ72" s="50"/>
      <c r="AEY72" s="50"/>
      <c r="AFG72" s="50"/>
      <c r="AFO72" s="50"/>
      <c r="AFW72" s="50"/>
      <c r="AGE72" s="50"/>
      <c r="AGM72" s="50"/>
      <c r="AGU72" s="50"/>
      <c r="AHC72" s="50"/>
      <c r="AHK72" s="50"/>
      <c r="AHS72" s="50"/>
      <c r="AIA72" s="50"/>
      <c r="AII72" s="50"/>
      <c r="AIQ72" s="50"/>
      <c r="AIY72" s="50"/>
      <c r="AJG72" s="50"/>
      <c r="AJO72" s="50"/>
      <c r="AJW72" s="50"/>
      <c r="AKE72" s="50"/>
      <c r="AKM72" s="50"/>
      <c r="AKU72" s="50"/>
      <c r="ALC72" s="50"/>
      <c r="ALK72" s="50"/>
      <c r="ALS72" s="50"/>
      <c r="AMA72" s="50"/>
      <c r="AMI72" s="50"/>
      <c r="AMQ72" s="50"/>
      <c r="AMY72" s="50"/>
      <c r="ANG72" s="50"/>
      <c r="ANO72" s="50"/>
      <c r="ANW72" s="50"/>
      <c r="AOE72" s="50"/>
      <c r="AOM72" s="50"/>
      <c r="AOU72" s="50"/>
      <c r="APC72" s="50"/>
      <c r="APK72" s="50"/>
      <c r="APS72" s="50"/>
      <c r="AQA72" s="50"/>
      <c r="AQI72" s="50"/>
      <c r="AQQ72" s="50"/>
      <c r="AQY72" s="50"/>
      <c r="ARG72" s="50"/>
      <c r="ARO72" s="50"/>
      <c r="ARW72" s="50"/>
      <c r="ASE72" s="50"/>
      <c r="ASM72" s="50"/>
      <c r="ASU72" s="50"/>
      <c r="ATC72" s="50"/>
      <c r="ATK72" s="50"/>
      <c r="ATS72" s="50"/>
      <c r="AUA72" s="50"/>
      <c r="AUI72" s="50"/>
      <c r="AUQ72" s="50"/>
      <c r="AUY72" s="50"/>
      <c r="AVG72" s="50"/>
      <c r="AVO72" s="50"/>
      <c r="AVW72" s="50"/>
      <c r="AWE72" s="50"/>
      <c r="AWM72" s="50"/>
      <c r="AWU72" s="50"/>
      <c r="AXC72" s="50"/>
      <c r="AXK72" s="50"/>
      <c r="AXS72" s="50"/>
      <c r="AYA72" s="50"/>
      <c r="AYI72" s="50"/>
      <c r="AYQ72" s="50"/>
      <c r="AYY72" s="50"/>
      <c r="AZG72" s="50"/>
      <c r="AZO72" s="50"/>
      <c r="AZW72" s="50"/>
      <c r="BAE72" s="50"/>
      <c r="BAM72" s="50"/>
      <c r="BAU72" s="50"/>
      <c r="BBC72" s="50"/>
      <c r="BBK72" s="50"/>
      <c r="BBS72" s="50"/>
      <c r="BCA72" s="50"/>
      <c r="BCI72" s="50"/>
      <c r="BCQ72" s="50"/>
      <c r="BCY72" s="50"/>
      <c r="BDG72" s="50"/>
      <c r="BDO72" s="50"/>
      <c r="BDW72" s="50"/>
      <c r="BEE72" s="50"/>
      <c r="BEM72" s="50"/>
      <c r="BEU72" s="50"/>
      <c r="BFC72" s="50"/>
      <c r="BFK72" s="50"/>
      <c r="BFS72" s="50"/>
      <c r="BGA72" s="50"/>
      <c r="BGI72" s="50"/>
      <c r="BGQ72" s="50"/>
      <c r="BGY72" s="50"/>
      <c r="BHG72" s="50"/>
      <c r="BHO72" s="50"/>
      <c r="BHW72" s="50"/>
      <c r="BIE72" s="50"/>
      <c r="BIM72" s="50"/>
      <c r="BIU72" s="50"/>
      <c r="BJC72" s="50"/>
      <c r="BJK72" s="50"/>
      <c r="BJS72" s="50"/>
      <c r="BKA72" s="50"/>
      <c r="BKI72" s="50"/>
      <c r="BKQ72" s="50"/>
      <c r="BKY72" s="50"/>
      <c r="BLG72" s="50"/>
      <c r="BLO72" s="50"/>
      <c r="BLW72" s="50"/>
      <c r="BME72" s="50"/>
      <c r="BMM72" s="50"/>
      <c r="BMU72" s="50"/>
      <c r="BNC72" s="50"/>
      <c r="BNK72" s="50"/>
      <c r="BNS72" s="50"/>
      <c r="BOA72" s="50"/>
      <c r="BOI72" s="50"/>
      <c r="BOQ72" s="50"/>
      <c r="BOY72" s="50"/>
      <c r="BPG72" s="50"/>
      <c r="BPO72" s="50"/>
      <c r="BPW72" s="50"/>
      <c r="BQE72" s="50"/>
      <c r="BQM72" s="50"/>
      <c r="BQU72" s="50"/>
      <c r="BRC72" s="50"/>
      <c r="BRK72" s="50"/>
      <c r="BRS72" s="50"/>
      <c r="BSA72" s="50"/>
      <c r="BSI72" s="50"/>
      <c r="BSQ72" s="50"/>
      <c r="BSY72" s="50"/>
      <c r="BTG72" s="50"/>
      <c r="BTO72" s="50"/>
      <c r="BTW72" s="50"/>
      <c r="BUE72" s="50"/>
      <c r="BUM72" s="50"/>
      <c r="BUU72" s="50"/>
      <c r="BVC72" s="50"/>
      <c r="BVK72" s="50"/>
      <c r="BVS72" s="50"/>
      <c r="BWA72" s="50"/>
      <c r="BWI72" s="50"/>
      <c r="BWQ72" s="50"/>
      <c r="BWY72" s="50"/>
      <c r="BXG72" s="50"/>
      <c r="BXO72" s="50"/>
      <c r="BXW72" s="50"/>
      <c r="BYE72" s="50"/>
      <c r="BYM72" s="50"/>
      <c r="BYU72" s="50"/>
      <c r="BZC72" s="50"/>
      <c r="BZK72" s="50"/>
      <c r="BZS72" s="50"/>
      <c r="CAA72" s="50"/>
      <c r="CAI72" s="50"/>
      <c r="CAQ72" s="50"/>
      <c r="CAY72" s="50"/>
      <c r="CBG72" s="50"/>
      <c r="CBO72" s="50"/>
      <c r="CBW72" s="50"/>
      <c r="CCE72" s="50"/>
      <c r="CCM72" s="50"/>
      <c r="CCU72" s="50"/>
      <c r="CDC72" s="50"/>
      <c r="CDK72" s="50"/>
      <c r="CDS72" s="50"/>
      <c r="CEA72" s="50"/>
      <c r="CEI72" s="50"/>
      <c r="CEQ72" s="50"/>
      <c r="CEY72" s="50"/>
      <c r="CFG72" s="50"/>
      <c r="CFO72" s="50"/>
      <c r="CFW72" s="50"/>
      <c r="CGE72" s="50"/>
      <c r="CGM72" s="50"/>
      <c r="CGU72" s="50"/>
      <c r="CHC72" s="50"/>
      <c r="CHK72" s="50"/>
      <c r="CHS72" s="50"/>
      <c r="CIA72" s="50"/>
      <c r="CII72" s="50"/>
      <c r="CIQ72" s="50"/>
      <c r="CIY72" s="50"/>
      <c r="CJG72" s="50"/>
      <c r="CJO72" s="50"/>
      <c r="CJW72" s="50"/>
      <c r="CKE72" s="50"/>
      <c r="CKM72" s="50"/>
      <c r="CKU72" s="50"/>
      <c r="CLC72" s="50"/>
      <c r="CLK72" s="50"/>
      <c r="CLS72" s="50"/>
      <c r="CMA72" s="50"/>
      <c r="CMI72" s="50"/>
      <c r="CMQ72" s="50"/>
      <c r="CMY72" s="50"/>
      <c r="CNG72" s="50"/>
      <c r="CNO72" s="50"/>
      <c r="CNW72" s="50"/>
      <c r="COE72" s="50"/>
      <c r="COM72" s="50"/>
      <c r="COU72" s="50"/>
      <c r="CPC72" s="50"/>
      <c r="CPK72" s="50"/>
      <c r="CPS72" s="50"/>
      <c r="CQA72" s="50"/>
      <c r="CQI72" s="50"/>
      <c r="CQQ72" s="50"/>
      <c r="CQY72" s="50"/>
      <c r="CRG72" s="50"/>
      <c r="CRO72" s="50"/>
      <c r="CRW72" s="50"/>
      <c r="CSE72" s="50"/>
      <c r="CSM72" s="50"/>
      <c r="CSU72" s="50"/>
      <c r="CTC72" s="50"/>
      <c r="CTK72" s="50"/>
      <c r="CTS72" s="50"/>
      <c r="CUA72" s="50"/>
      <c r="CUI72" s="50"/>
      <c r="CUQ72" s="50"/>
      <c r="CUY72" s="50"/>
      <c r="CVG72" s="50"/>
      <c r="CVO72" s="50"/>
      <c r="CVW72" s="50"/>
      <c r="CWE72" s="50"/>
      <c r="CWM72" s="50"/>
      <c r="CWU72" s="50"/>
      <c r="CXC72" s="50"/>
      <c r="CXK72" s="50"/>
      <c r="CXS72" s="50"/>
      <c r="CYA72" s="50"/>
      <c r="CYI72" s="50"/>
      <c r="CYQ72" s="50"/>
      <c r="CYY72" s="50"/>
      <c r="CZG72" s="50"/>
      <c r="CZO72" s="50"/>
      <c r="CZW72" s="50"/>
      <c r="DAE72" s="50"/>
      <c r="DAM72" s="50"/>
      <c r="DAU72" s="50"/>
      <c r="DBC72" s="50"/>
      <c r="DBK72" s="50"/>
      <c r="DBS72" s="50"/>
      <c r="DCA72" s="50"/>
      <c r="DCI72" s="50"/>
      <c r="DCQ72" s="50"/>
      <c r="DCY72" s="50"/>
      <c r="DDG72" s="50"/>
      <c r="DDO72" s="50"/>
      <c r="DDW72" s="50"/>
      <c r="DEE72" s="50"/>
      <c r="DEM72" s="50"/>
      <c r="DEU72" s="50"/>
      <c r="DFC72" s="50"/>
      <c r="DFK72" s="50"/>
      <c r="DFS72" s="50"/>
      <c r="DGA72" s="50"/>
      <c r="DGI72" s="50"/>
      <c r="DGQ72" s="50"/>
      <c r="DGY72" s="50"/>
      <c r="DHG72" s="50"/>
      <c r="DHO72" s="50"/>
      <c r="DHW72" s="50"/>
      <c r="DIE72" s="50"/>
      <c r="DIM72" s="50"/>
      <c r="DIU72" s="50"/>
      <c r="DJC72" s="50"/>
      <c r="DJK72" s="50"/>
      <c r="DJS72" s="50"/>
      <c r="DKA72" s="50"/>
      <c r="DKI72" s="50"/>
      <c r="DKQ72" s="50"/>
      <c r="DKY72" s="50"/>
      <c r="DLG72" s="50"/>
      <c r="DLO72" s="50"/>
      <c r="DLW72" s="50"/>
      <c r="DME72" s="50"/>
      <c r="DMM72" s="50"/>
      <c r="DMU72" s="50"/>
      <c r="DNC72" s="50"/>
      <c r="DNK72" s="50"/>
      <c r="DNS72" s="50"/>
      <c r="DOA72" s="50"/>
      <c r="DOI72" s="50"/>
      <c r="DOQ72" s="50"/>
      <c r="DOY72" s="50"/>
      <c r="DPG72" s="50"/>
      <c r="DPO72" s="50"/>
      <c r="DPW72" s="50"/>
      <c r="DQE72" s="50"/>
      <c r="DQM72" s="50"/>
      <c r="DQU72" s="50"/>
      <c r="DRC72" s="50"/>
      <c r="DRK72" s="50"/>
      <c r="DRS72" s="50"/>
      <c r="DSA72" s="50"/>
      <c r="DSI72" s="50"/>
      <c r="DSQ72" s="50"/>
      <c r="DSY72" s="50"/>
      <c r="DTG72" s="50"/>
      <c r="DTO72" s="50"/>
      <c r="DTW72" s="50"/>
      <c r="DUE72" s="50"/>
      <c r="DUM72" s="50"/>
      <c r="DUU72" s="50"/>
      <c r="DVC72" s="50"/>
      <c r="DVK72" s="50"/>
      <c r="DVS72" s="50"/>
      <c r="DWA72" s="50"/>
      <c r="DWI72" s="50"/>
      <c r="DWQ72" s="50"/>
      <c r="DWY72" s="50"/>
      <c r="DXG72" s="50"/>
      <c r="DXO72" s="50"/>
      <c r="DXW72" s="50"/>
      <c r="DYE72" s="50"/>
      <c r="DYM72" s="50"/>
      <c r="DYU72" s="50"/>
      <c r="DZC72" s="50"/>
      <c r="DZK72" s="50"/>
      <c r="DZS72" s="50"/>
      <c r="EAA72" s="50"/>
      <c r="EAI72" s="50"/>
      <c r="EAQ72" s="50"/>
      <c r="EAY72" s="50"/>
      <c r="EBG72" s="50"/>
      <c r="EBO72" s="50"/>
      <c r="EBW72" s="50"/>
      <c r="ECE72" s="50"/>
      <c r="ECM72" s="50"/>
      <c r="ECU72" s="50"/>
      <c r="EDC72" s="50"/>
      <c r="EDK72" s="50"/>
      <c r="EDS72" s="50"/>
      <c r="EEA72" s="50"/>
      <c r="EEI72" s="50"/>
      <c r="EEQ72" s="50"/>
      <c r="EEY72" s="50"/>
      <c r="EFG72" s="50"/>
      <c r="EFO72" s="50"/>
      <c r="EFW72" s="50"/>
      <c r="EGE72" s="50"/>
      <c r="EGM72" s="50"/>
      <c r="EGU72" s="50"/>
      <c r="EHC72" s="50"/>
      <c r="EHK72" s="50"/>
      <c r="EHS72" s="50"/>
      <c r="EIA72" s="50"/>
      <c r="EII72" s="50"/>
      <c r="EIQ72" s="50"/>
      <c r="EIY72" s="50"/>
      <c r="EJG72" s="50"/>
      <c r="EJO72" s="50"/>
      <c r="EJW72" s="50"/>
      <c r="EKE72" s="50"/>
      <c r="EKM72" s="50"/>
      <c r="EKU72" s="50"/>
      <c r="ELC72" s="50"/>
      <c r="ELK72" s="50"/>
      <c r="ELS72" s="50"/>
      <c r="EMA72" s="50"/>
      <c r="EMI72" s="50"/>
      <c r="EMQ72" s="50"/>
      <c r="EMY72" s="50"/>
      <c r="ENG72" s="50"/>
      <c r="ENO72" s="50"/>
      <c r="ENW72" s="50"/>
      <c r="EOE72" s="50"/>
      <c r="EOM72" s="50"/>
      <c r="EOU72" s="50"/>
      <c r="EPC72" s="50"/>
      <c r="EPK72" s="50"/>
      <c r="EPS72" s="50"/>
      <c r="EQA72" s="50"/>
      <c r="EQI72" s="50"/>
      <c r="EQQ72" s="50"/>
      <c r="EQY72" s="50"/>
      <c r="ERG72" s="50"/>
      <c r="ERO72" s="50"/>
      <c r="ERW72" s="50"/>
      <c r="ESE72" s="50"/>
      <c r="ESM72" s="50"/>
      <c r="ESU72" s="50"/>
      <c r="ETC72" s="50"/>
      <c r="ETK72" s="50"/>
      <c r="ETS72" s="50"/>
      <c r="EUA72" s="50"/>
      <c r="EUI72" s="50"/>
      <c r="EUQ72" s="50"/>
      <c r="EUY72" s="50"/>
      <c r="EVG72" s="50"/>
      <c r="EVO72" s="50"/>
      <c r="EVW72" s="50"/>
      <c r="EWE72" s="50"/>
      <c r="EWM72" s="50"/>
      <c r="EWU72" s="50"/>
      <c r="EXC72" s="50"/>
      <c r="EXK72" s="50"/>
      <c r="EXS72" s="50"/>
      <c r="EYA72" s="50"/>
      <c r="EYI72" s="50"/>
      <c r="EYQ72" s="50"/>
      <c r="EYY72" s="50"/>
      <c r="EZG72" s="50"/>
      <c r="EZO72" s="50"/>
      <c r="EZW72" s="50"/>
      <c r="FAE72" s="50"/>
      <c r="FAM72" s="50"/>
      <c r="FAU72" s="50"/>
      <c r="FBC72" s="50"/>
      <c r="FBK72" s="50"/>
      <c r="FBS72" s="50"/>
      <c r="FCA72" s="50"/>
      <c r="FCI72" s="50"/>
      <c r="FCQ72" s="50"/>
      <c r="FCY72" s="50"/>
      <c r="FDG72" s="50"/>
      <c r="FDO72" s="50"/>
      <c r="FDW72" s="50"/>
      <c r="FEE72" s="50"/>
      <c r="FEM72" s="50"/>
      <c r="FEU72" s="50"/>
      <c r="FFC72" s="50"/>
      <c r="FFK72" s="50"/>
      <c r="FFS72" s="50"/>
      <c r="FGA72" s="50"/>
      <c r="FGI72" s="50"/>
      <c r="FGQ72" s="50"/>
      <c r="FGY72" s="50"/>
      <c r="FHG72" s="50"/>
      <c r="FHO72" s="50"/>
      <c r="FHW72" s="50"/>
      <c r="FIE72" s="50"/>
      <c r="FIM72" s="50"/>
      <c r="FIU72" s="50"/>
      <c r="FJC72" s="50"/>
      <c r="FJK72" s="50"/>
      <c r="FJS72" s="50"/>
      <c r="FKA72" s="50"/>
      <c r="FKI72" s="50"/>
      <c r="FKQ72" s="50"/>
      <c r="FKY72" s="50"/>
      <c r="FLG72" s="50"/>
      <c r="FLO72" s="50"/>
      <c r="FLW72" s="50"/>
      <c r="FME72" s="50"/>
      <c r="FMM72" s="50"/>
      <c r="FMU72" s="50"/>
      <c r="FNC72" s="50"/>
      <c r="FNK72" s="50"/>
      <c r="FNS72" s="50"/>
      <c r="FOA72" s="50"/>
      <c r="FOI72" s="50"/>
      <c r="FOQ72" s="50"/>
      <c r="FOY72" s="50"/>
      <c r="FPG72" s="50"/>
      <c r="FPO72" s="50"/>
      <c r="FPW72" s="50"/>
      <c r="FQE72" s="50"/>
      <c r="FQM72" s="50"/>
      <c r="FQU72" s="50"/>
      <c r="FRC72" s="50"/>
      <c r="FRK72" s="50"/>
      <c r="FRS72" s="50"/>
      <c r="FSA72" s="50"/>
      <c r="FSI72" s="50"/>
      <c r="FSQ72" s="50"/>
      <c r="FSY72" s="50"/>
      <c r="FTG72" s="50"/>
      <c r="FTO72" s="50"/>
      <c r="FTW72" s="50"/>
      <c r="FUE72" s="50"/>
      <c r="FUM72" s="50"/>
      <c r="FUU72" s="50"/>
      <c r="FVC72" s="50"/>
      <c r="FVK72" s="50"/>
      <c r="FVS72" s="50"/>
      <c r="FWA72" s="50"/>
      <c r="FWI72" s="50"/>
      <c r="FWQ72" s="50"/>
      <c r="FWY72" s="50"/>
      <c r="FXG72" s="50"/>
      <c r="FXO72" s="50"/>
      <c r="FXW72" s="50"/>
      <c r="FYE72" s="50"/>
      <c r="FYM72" s="50"/>
      <c r="FYU72" s="50"/>
      <c r="FZC72" s="50"/>
      <c r="FZK72" s="50"/>
      <c r="FZS72" s="50"/>
      <c r="GAA72" s="50"/>
      <c r="GAI72" s="50"/>
      <c r="GAQ72" s="50"/>
      <c r="GAY72" s="50"/>
      <c r="GBG72" s="50"/>
      <c r="GBO72" s="50"/>
      <c r="GBW72" s="50"/>
      <c r="GCE72" s="50"/>
      <c r="GCM72" s="50"/>
      <c r="GCU72" s="50"/>
      <c r="GDC72" s="50"/>
      <c r="GDK72" s="50"/>
      <c r="GDS72" s="50"/>
      <c r="GEA72" s="50"/>
      <c r="GEI72" s="50"/>
      <c r="GEQ72" s="50"/>
      <c r="GEY72" s="50"/>
      <c r="GFG72" s="50"/>
      <c r="GFO72" s="50"/>
      <c r="GFW72" s="50"/>
      <c r="GGE72" s="50"/>
      <c r="GGM72" s="50"/>
      <c r="GGU72" s="50"/>
      <c r="GHC72" s="50"/>
      <c r="GHK72" s="50"/>
      <c r="GHS72" s="50"/>
      <c r="GIA72" s="50"/>
      <c r="GII72" s="50"/>
      <c r="GIQ72" s="50"/>
      <c r="GIY72" s="50"/>
      <c r="GJG72" s="50"/>
      <c r="GJO72" s="50"/>
      <c r="GJW72" s="50"/>
      <c r="GKE72" s="50"/>
      <c r="GKM72" s="50"/>
      <c r="GKU72" s="50"/>
      <c r="GLC72" s="50"/>
      <c r="GLK72" s="50"/>
      <c r="GLS72" s="50"/>
      <c r="GMA72" s="50"/>
      <c r="GMI72" s="50"/>
      <c r="GMQ72" s="50"/>
      <c r="GMY72" s="50"/>
      <c r="GNG72" s="50"/>
      <c r="GNO72" s="50"/>
      <c r="GNW72" s="50"/>
      <c r="GOE72" s="50"/>
      <c r="GOM72" s="50"/>
      <c r="GOU72" s="50"/>
      <c r="GPC72" s="50"/>
      <c r="GPK72" s="50"/>
      <c r="GPS72" s="50"/>
      <c r="GQA72" s="50"/>
      <c r="GQI72" s="50"/>
      <c r="GQQ72" s="50"/>
      <c r="GQY72" s="50"/>
      <c r="GRG72" s="50"/>
      <c r="GRO72" s="50"/>
      <c r="GRW72" s="50"/>
      <c r="GSE72" s="50"/>
      <c r="GSM72" s="50"/>
      <c r="GSU72" s="50"/>
      <c r="GTC72" s="50"/>
      <c r="GTK72" s="50"/>
      <c r="GTS72" s="50"/>
      <c r="GUA72" s="50"/>
      <c r="GUI72" s="50"/>
      <c r="GUQ72" s="50"/>
      <c r="GUY72" s="50"/>
      <c r="GVG72" s="50"/>
      <c r="GVO72" s="50"/>
      <c r="GVW72" s="50"/>
      <c r="GWE72" s="50"/>
      <c r="GWM72" s="50"/>
      <c r="GWU72" s="50"/>
      <c r="GXC72" s="50"/>
      <c r="GXK72" s="50"/>
      <c r="GXS72" s="50"/>
      <c r="GYA72" s="50"/>
      <c r="GYI72" s="50"/>
      <c r="GYQ72" s="50"/>
      <c r="GYY72" s="50"/>
      <c r="GZG72" s="50"/>
      <c r="GZO72" s="50"/>
      <c r="GZW72" s="50"/>
      <c r="HAE72" s="50"/>
      <c r="HAM72" s="50"/>
      <c r="HAU72" s="50"/>
      <c r="HBC72" s="50"/>
      <c r="HBK72" s="50"/>
      <c r="HBS72" s="50"/>
      <c r="HCA72" s="50"/>
      <c r="HCI72" s="50"/>
      <c r="HCQ72" s="50"/>
      <c r="HCY72" s="50"/>
      <c r="HDG72" s="50"/>
      <c r="HDO72" s="50"/>
      <c r="HDW72" s="50"/>
      <c r="HEE72" s="50"/>
      <c r="HEM72" s="50"/>
      <c r="HEU72" s="50"/>
      <c r="HFC72" s="50"/>
      <c r="HFK72" s="50"/>
      <c r="HFS72" s="50"/>
      <c r="HGA72" s="50"/>
      <c r="HGI72" s="50"/>
      <c r="HGQ72" s="50"/>
      <c r="HGY72" s="50"/>
      <c r="HHG72" s="50"/>
      <c r="HHO72" s="50"/>
      <c r="HHW72" s="50"/>
      <c r="HIE72" s="50"/>
      <c r="HIM72" s="50"/>
      <c r="HIU72" s="50"/>
      <c r="HJC72" s="50"/>
      <c r="HJK72" s="50"/>
      <c r="HJS72" s="50"/>
      <c r="HKA72" s="50"/>
      <c r="HKI72" s="50"/>
      <c r="HKQ72" s="50"/>
      <c r="HKY72" s="50"/>
      <c r="HLG72" s="50"/>
      <c r="HLO72" s="50"/>
      <c r="HLW72" s="50"/>
      <c r="HME72" s="50"/>
      <c r="HMM72" s="50"/>
      <c r="HMU72" s="50"/>
      <c r="HNC72" s="50"/>
      <c r="HNK72" s="50"/>
      <c r="HNS72" s="50"/>
      <c r="HOA72" s="50"/>
      <c r="HOI72" s="50"/>
      <c r="HOQ72" s="50"/>
      <c r="HOY72" s="50"/>
      <c r="HPG72" s="50"/>
      <c r="HPO72" s="50"/>
      <c r="HPW72" s="50"/>
      <c r="HQE72" s="50"/>
      <c r="HQM72" s="50"/>
      <c r="HQU72" s="50"/>
      <c r="HRC72" s="50"/>
      <c r="HRK72" s="50"/>
      <c r="HRS72" s="50"/>
      <c r="HSA72" s="50"/>
      <c r="HSI72" s="50"/>
      <c r="HSQ72" s="50"/>
      <c r="HSY72" s="50"/>
      <c r="HTG72" s="50"/>
      <c r="HTO72" s="50"/>
      <c r="HTW72" s="50"/>
      <c r="HUE72" s="50"/>
      <c r="HUM72" s="50"/>
      <c r="HUU72" s="50"/>
      <c r="HVC72" s="50"/>
      <c r="HVK72" s="50"/>
      <c r="HVS72" s="50"/>
      <c r="HWA72" s="50"/>
      <c r="HWI72" s="50"/>
      <c r="HWQ72" s="50"/>
      <c r="HWY72" s="50"/>
      <c r="HXG72" s="50"/>
      <c r="HXO72" s="50"/>
      <c r="HXW72" s="50"/>
      <c r="HYE72" s="50"/>
      <c r="HYM72" s="50"/>
      <c r="HYU72" s="50"/>
      <c r="HZC72" s="50"/>
      <c r="HZK72" s="50"/>
      <c r="HZS72" s="50"/>
      <c r="IAA72" s="50"/>
      <c r="IAI72" s="50"/>
      <c r="IAQ72" s="50"/>
      <c r="IAY72" s="50"/>
      <c r="IBG72" s="50"/>
      <c r="IBO72" s="50"/>
      <c r="IBW72" s="50"/>
      <c r="ICE72" s="50"/>
      <c r="ICM72" s="50"/>
      <c r="ICU72" s="50"/>
      <c r="IDC72" s="50"/>
      <c r="IDK72" s="50"/>
      <c r="IDS72" s="50"/>
      <c r="IEA72" s="50"/>
      <c r="IEI72" s="50"/>
      <c r="IEQ72" s="50"/>
      <c r="IEY72" s="50"/>
      <c r="IFG72" s="50"/>
      <c r="IFO72" s="50"/>
      <c r="IFW72" s="50"/>
      <c r="IGE72" s="50"/>
      <c r="IGM72" s="50"/>
      <c r="IGU72" s="50"/>
      <c r="IHC72" s="50"/>
      <c r="IHK72" s="50"/>
      <c r="IHS72" s="50"/>
      <c r="IIA72" s="50"/>
      <c r="III72" s="50"/>
      <c r="IIQ72" s="50"/>
      <c r="IIY72" s="50"/>
      <c r="IJG72" s="50"/>
      <c r="IJO72" s="50"/>
      <c r="IJW72" s="50"/>
      <c r="IKE72" s="50"/>
      <c r="IKM72" s="50"/>
      <c r="IKU72" s="50"/>
      <c r="ILC72" s="50"/>
      <c r="ILK72" s="50"/>
      <c r="ILS72" s="50"/>
      <c r="IMA72" s="50"/>
      <c r="IMI72" s="50"/>
      <c r="IMQ72" s="50"/>
      <c r="IMY72" s="50"/>
      <c r="ING72" s="50"/>
      <c r="INO72" s="50"/>
      <c r="INW72" s="50"/>
      <c r="IOE72" s="50"/>
      <c r="IOM72" s="50"/>
      <c r="IOU72" s="50"/>
      <c r="IPC72" s="50"/>
      <c r="IPK72" s="50"/>
      <c r="IPS72" s="50"/>
      <c r="IQA72" s="50"/>
      <c r="IQI72" s="50"/>
      <c r="IQQ72" s="50"/>
      <c r="IQY72" s="50"/>
      <c r="IRG72" s="50"/>
      <c r="IRO72" s="50"/>
      <c r="IRW72" s="50"/>
      <c r="ISE72" s="50"/>
      <c r="ISM72" s="50"/>
      <c r="ISU72" s="50"/>
      <c r="ITC72" s="50"/>
      <c r="ITK72" s="50"/>
      <c r="ITS72" s="50"/>
      <c r="IUA72" s="50"/>
      <c r="IUI72" s="50"/>
      <c r="IUQ72" s="50"/>
      <c r="IUY72" s="50"/>
      <c r="IVG72" s="50"/>
      <c r="IVO72" s="50"/>
      <c r="IVW72" s="50"/>
      <c r="IWE72" s="50"/>
      <c r="IWM72" s="50"/>
      <c r="IWU72" s="50"/>
      <c r="IXC72" s="50"/>
      <c r="IXK72" s="50"/>
      <c r="IXS72" s="50"/>
      <c r="IYA72" s="50"/>
      <c r="IYI72" s="50"/>
      <c r="IYQ72" s="50"/>
      <c r="IYY72" s="50"/>
      <c r="IZG72" s="50"/>
      <c r="IZO72" s="50"/>
      <c r="IZW72" s="50"/>
      <c r="JAE72" s="50"/>
      <c r="JAM72" s="50"/>
      <c r="JAU72" s="50"/>
      <c r="JBC72" s="50"/>
      <c r="JBK72" s="50"/>
      <c r="JBS72" s="50"/>
      <c r="JCA72" s="50"/>
      <c r="JCI72" s="50"/>
      <c r="JCQ72" s="50"/>
      <c r="JCY72" s="50"/>
      <c r="JDG72" s="50"/>
      <c r="JDO72" s="50"/>
      <c r="JDW72" s="50"/>
      <c r="JEE72" s="50"/>
      <c r="JEM72" s="50"/>
      <c r="JEU72" s="50"/>
      <c r="JFC72" s="50"/>
      <c r="JFK72" s="50"/>
      <c r="JFS72" s="50"/>
      <c r="JGA72" s="50"/>
      <c r="JGI72" s="50"/>
      <c r="JGQ72" s="50"/>
      <c r="JGY72" s="50"/>
      <c r="JHG72" s="50"/>
      <c r="JHO72" s="50"/>
      <c r="JHW72" s="50"/>
      <c r="JIE72" s="50"/>
      <c r="JIM72" s="50"/>
      <c r="JIU72" s="50"/>
      <c r="JJC72" s="50"/>
      <c r="JJK72" s="50"/>
      <c r="JJS72" s="50"/>
      <c r="JKA72" s="50"/>
      <c r="JKI72" s="50"/>
      <c r="JKQ72" s="50"/>
      <c r="JKY72" s="50"/>
      <c r="JLG72" s="50"/>
      <c r="JLO72" s="50"/>
      <c r="JLW72" s="50"/>
      <c r="JME72" s="50"/>
      <c r="JMM72" s="50"/>
      <c r="JMU72" s="50"/>
      <c r="JNC72" s="50"/>
      <c r="JNK72" s="50"/>
      <c r="JNS72" s="50"/>
      <c r="JOA72" s="50"/>
      <c r="JOI72" s="50"/>
      <c r="JOQ72" s="50"/>
      <c r="JOY72" s="50"/>
      <c r="JPG72" s="50"/>
      <c r="JPO72" s="50"/>
      <c r="JPW72" s="50"/>
      <c r="JQE72" s="50"/>
      <c r="JQM72" s="50"/>
      <c r="JQU72" s="50"/>
      <c r="JRC72" s="50"/>
      <c r="JRK72" s="50"/>
      <c r="JRS72" s="50"/>
      <c r="JSA72" s="50"/>
      <c r="JSI72" s="50"/>
      <c r="JSQ72" s="50"/>
      <c r="JSY72" s="50"/>
      <c r="JTG72" s="50"/>
      <c r="JTO72" s="50"/>
      <c r="JTW72" s="50"/>
      <c r="JUE72" s="50"/>
      <c r="JUM72" s="50"/>
      <c r="JUU72" s="50"/>
      <c r="JVC72" s="50"/>
      <c r="JVK72" s="50"/>
      <c r="JVS72" s="50"/>
      <c r="JWA72" s="50"/>
      <c r="JWI72" s="50"/>
      <c r="JWQ72" s="50"/>
      <c r="JWY72" s="50"/>
      <c r="JXG72" s="50"/>
      <c r="JXO72" s="50"/>
      <c r="JXW72" s="50"/>
      <c r="JYE72" s="50"/>
      <c r="JYM72" s="50"/>
      <c r="JYU72" s="50"/>
      <c r="JZC72" s="50"/>
      <c r="JZK72" s="50"/>
      <c r="JZS72" s="50"/>
      <c r="KAA72" s="50"/>
      <c r="KAI72" s="50"/>
      <c r="KAQ72" s="50"/>
      <c r="KAY72" s="50"/>
      <c r="KBG72" s="50"/>
      <c r="KBO72" s="50"/>
      <c r="KBW72" s="50"/>
      <c r="KCE72" s="50"/>
      <c r="KCM72" s="50"/>
      <c r="KCU72" s="50"/>
      <c r="KDC72" s="50"/>
      <c r="KDK72" s="50"/>
      <c r="KDS72" s="50"/>
      <c r="KEA72" s="50"/>
      <c r="KEI72" s="50"/>
      <c r="KEQ72" s="50"/>
      <c r="KEY72" s="50"/>
      <c r="KFG72" s="50"/>
      <c r="KFO72" s="50"/>
      <c r="KFW72" s="50"/>
      <c r="KGE72" s="50"/>
      <c r="KGM72" s="50"/>
      <c r="KGU72" s="50"/>
      <c r="KHC72" s="50"/>
      <c r="KHK72" s="50"/>
      <c r="KHS72" s="50"/>
      <c r="KIA72" s="50"/>
      <c r="KII72" s="50"/>
      <c r="KIQ72" s="50"/>
      <c r="KIY72" s="50"/>
      <c r="KJG72" s="50"/>
      <c r="KJO72" s="50"/>
      <c r="KJW72" s="50"/>
      <c r="KKE72" s="50"/>
      <c r="KKM72" s="50"/>
      <c r="KKU72" s="50"/>
      <c r="KLC72" s="50"/>
      <c r="KLK72" s="50"/>
      <c r="KLS72" s="50"/>
      <c r="KMA72" s="50"/>
      <c r="KMI72" s="50"/>
      <c r="KMQ72" s="50"/>
      <c r="KMY72" s="50"/>
      <c r="KNG72" s="50"/>
      <c r="KNO72" s="50"/>
      <c r="KNW72" s="50"/>
      <c r="KOE72" s="50"/>
      <c r="KOM72" s="50"/>
      <c r="KOU72" s="50"/>
      <c r="KPC72" s="50"/>
      <c r="KPK72" s="50"/>
      <c r="KPS72" s="50"/>
      <c r="KQA72" s="50"/>
      <c r="KQI72" s="50"/>
      <c r="KQQ72" s="50"/>
      <c r="KQY72" s="50"/>
      <c r="KRG72" s="50"/>
      <c r="KRO72" s="50"/>
      <c r="KRW72" s="50"/>
      <c r="KSE72" s="50"/>
      <c r="KSM72" s="50"/>
      <c r="KSU72" s="50"/>
      <c r="KTC72" s="50"/>
      <c r="KTK72" s="50"/>
      <c r="KTS72" s="50"/>
      <c r="KUA72" s="50"/>
      <c r="KUI72" s="50"/>
      <c r="KUQ72" s="50"/>
      <c r="KUY72" s="50"/>
      <c r="KVG72" s="50"/>
      <c r="KVO72" s="50"/>
      <c r="KVW72" s="50"/>
      <c r="KWE72" s="50"/>
      <c r="KWM72" s="50"/>
      <c r="KWU72" s="50"/>
      <c r="KXC72" s="50"/>
      <c r="KXK72" s="50"/>
      <c r="KXS72" s="50"/>
      <c r="KYA72" s="50"/>
      <c r="KYI72" s="50"/>
      <c r="KYQ72" s="50"/>
      <c r="KYY72" s="50"/>
      <c r="KZG72" s="50"/>
      <c r="KZO72" s="50"/>
      <c r="KZW72" s="50"/>
      <c r="LAE72" s="50"/>
      <c r="LAM72" s="50"/>
      <c r="LAU72" s="50"/>
      <c r="LBC72" s="50"/>
      <c r="LBK72" s="50"/>
      <c r="LBS72" s="50"/>
      <c r="LCA72" s="50"/>
      <c r="LCI72" s="50"/>
      <c r="LCQ72" s="50"/>
      <c r="LCY72" s="50"/>
      <c r="LDG72" s="50"/>
      <c r="LDO72" s="50"/>
      <c r="LDW72" s="50"/>
      <c r="LEE72" s="50"/>
      <c r="LEM72" s="50"/>
      <c r="LEU72" s="50"/>
      <c r="LFC72" s="50"/>
      <c r="LFK72" s="50"/>
      <c r="LFS72" s="50"/>
      <c r="LGA72" s="50"/>
      <c r="LGI72" s="50"/>
      <c r="LGQ72" s="50"/>
      <c r="LGY72" s="50"/>
      <c r="LHG72" s="50"/>
      <c r="LHO72" s="50"/>
      <c r="LHW72" s="50"/>
      <c r="LIE72" s="50"/>
      <c r="LIM72" s="50"/>
      <c r="LIU72" s="50"/>
      <c r="LJC72" s="50"/>
      <c r="LJK72" s="50"/>
      <c r="LJS72" s="50"/>
      <c r="LKA72" s="50"/>
      <c r="LKI72" s="50"/>
      <c r="LKQ72" s="50"/>
      <c r="LKY72" s="50"/>
      <c r="LLG72" s="50"/>
      <c r="LLO72" s="50"/>
      <c r="LLW72" s="50"/>
      <c r="LME72" s="50"/>
      <c r="LMM72" s="50"/>
      <c r="LMU72" s="50"/>
      <c r="LNC72" s="50"/>
      <c r="LNK72" s="50"/>
      <c r="LNS72" s="50"/>
      <c r="LOA72" s="50"/>
      <c r="LOI72" s="50"/>
      <c r="LOQ72" s="50"/>
      <c r="LOY72" s="50"/>
      <c r="LPG72" s="50"/>
      <c r="LPO72" s="50"/>
      <c r="LPW72" s="50"/>
      <c r="LQE72" s="50"/>
      <c r="LQM72" s="50"/>
      <c r="LQU72" s="50"/>
      <c r="LRC72" s="50"/>
      <c r="LRK72" s="50"/>
      <c r="LRS72" s="50"/>
      <c r="LSA72" s="50"/>
      <c r="LSI72" s="50"/>
      <c r="LSQ72" s="50"/>
      <c r="LSY72" s="50"/>
      <c r="LTG72" s="50"/>
      <c r="LTO72" s="50"/>
      <c r="LTW72" s="50"/>
      <c r="LUE72" s="50"/>
      <c r="LUM72" s="50"/>
      <c r="LUU72" s="50"/>
      <c r="LVC72" s="50"/>
      <c r="LVK72" s="50"/>
      <c r="LVS72" s="50"/>
      <c r="LWA72" s="50"/>
      <c r="LWI72" s="50"/>
      <c r="LWQ72" s="50"/>
      <c r="LWY72" s="50"/>
      <c r="LXG72" s="50"/>
      <c r="LXO72" s="50"/>
      <c r="LXW72" s="50"/>
      <c r="LYE72" s="50"/>
      <c r="LYM72" s="50"/>
      <c r="LYU72" s="50"/>
      <c r="LZC72" s="50"/>
      <c r="LZK72" s="50"/>
      <c r="LZS72" s="50"/>
      <c r="MAA72" s="50"/>
      <c r="MAI72" s="50"/>
      <c r="MAQ72" s="50"/>
      <c r="MAY72" s="50"/>
      <c r="MBG72" s="50"/>
      <c r="MBO72" s="50"/>
      <c r="MBW72" s="50"/>
      <c r="MCE72" s="50"/>
      <c r="MCM72" s="50"/>
      <c r="MCU72" s="50"/>
      <c r="MDC72" s="50"/>
      <c r="MDK72" s="50"/>
      <c r="MDS72" s="50"/>
      <c r="MEA72" s="50"/>
      <c r="MEI72" s="50"/>
      <c r="MEQ72" s="50"/>
      <c r="MEY72" s="50"/>
      <c r="MFG72" s="50"/>
      <c r="MFO72" s="50"/>
      <c r="MFW72" s="50"/>
      <c r="MGE72" s="50"/>
      <c r="MGM72" s="50"/>
      <c r="MGU72" s="50"/>
      <c r="MHC72" s="50"/>
      <c r="MHK72" s="50"/>
      <c r="MHS72" s="50"/>
      <c r="MIA72" s="50"/>
      <c r="MII72" s="50"/>
      <c r="MIQ72" s="50"/>
      <c r="MIY72" s="50"/>
      <c r="MJG72" s="50"/>
      <c r="MJO72" s="50"/>
      <c r="MJW72" s="50"/>
      <c r="MKE72" s="50"/>
      <c r="MKM72" s="50"/>
      <c r="MKU72" s="50"/>
      <c r="MLC72" s="50"/>
      <c r="MLK72" s="50"/>
      <c r="MLS72" s="50"/>
      <c r="MMA72" s="50"/>
      <c r="MMI72" s="50"/>
      <c r="MMQ72" s="50"/>
      <c r="MMY72" s="50"/>
      <c r="MNG72" s="50"/>
      <c r="MNO72" s="50"/>
      <c r="MNW72" s="50"/>
      <c r="MOE72" s="50"/>
      <c r="MOM72" s="50"/>
      <c r="MOU72" s="50"/>
      <c r="MPC72" s="50"/>
      <c r="MPK72" s="50"/>
      <c r="MPS72" s="50"/>
      <c r="MQA72" s="50"/>
      <c r="MQI72" s="50"/>
      <c r="MQQ72" s="50"/>
      <c r="MQY72" s="50"/>
      <c r="MRG72" s="50"/>
      <c r="MRO72" s="50"/>
      <c r="MRW72" s="50"/>
      <c r="MSE72" s="50"/>
      <c r="MSM72" s="50"/>
      <c r="MSU72" s="50"/>
      <c r="MTC72" s="50"/>
      <c r="MTK72" s="50"/>
      <c r="MTS72" s="50"/>
      <c r="MUA72" s="50"/>
      <c r="MUI72" s="50"/>
      <c r="MUQ72" s="50"/>
      <c r="MUY72" s="50"/>
      <c r="MVG72" s="50"/>
      <c r="MVO72" s="50"/>
      <c r="MVW72" s="50"/>
      <c r="MWE72" s="50"/>
      <c r="MWM72" s="50"/>
      <c r="MWU72" s="50"/>
      <c r="MXC72" s="50"/>
      <c r="MXK72" s="50"/>
      <c r="MXS72" s="50"/>
      <c r="MYA72" s="50"/>
      <c r="MYI72" s="50"/>
      <c r="MYQ72" s="50"/>
      <c r="MYY72" s="50"/>
      <c r="MZG72" s="50"/>
      <c r="MZO72" s="50"/>
      <c r="MZW72" s="50"/>
      <c r="NAE72" s="50"/>
      <c r="NAM72" s="50"/>
      <c r="NAU72" s="50"/>
      <c r="NBC72" s="50"/>
      <c r="NBK72" s="50"/>
      <c r="NBS72" s="50"/>
      <c r="NCA72" s="50"/>
      <c r="NCI72" s="50"/>
      <c r="NCQ72" s="50"/>
      <c r="NCY72" s="50"/>
      <c r="NDG72" s="50"/>
      <c r="NDO72" s="50"/>
      <c r="NDW72" s="50"/>
      <c r="NEE72" s="50"/>
      <c r="NEM72" s="50"/>
      <c r="NEU72" s="50"/>
      <c r="NFC72" s="50"/>
      <c r="NFK72" s="50"/>
      <c r="NFS72" s="50"/>
      <c r="NGA72" s="50"/>
      <c r="NGI72" s="50"/>
      <c r="NGQ72" s="50"/>
      <c r="NGY72" s="50"/>
      <c r="NHG72" s="50"/>
      <c r="NHO72" s="50"/>
      <c r="NHW72" s="50"/>
      <c r="NIE72" s="50"/>
      <c r="NIM72" s="50"/>
      <c r="NIU72" s="50"/>
      <c r="NJC72" s="50"/>
      <c r="NJK72" s="50"/>
      <c r="NJS72" s="50"/>
      <c r="NKA72" s="50"/>
      <c r="NKI72" s="50"/>
      <c r="NKQ72" s="50"/>
      <c r="NKY72" s="50"/>
      <c r="NLG72" s="50"/>
      <c r="NLO72" s="50"/>
      <c r="NLW72" s="50"/>
      <c r="NME72" s="50"/>
      <c r="NMM72" s="50"/>
      <c r="NMU72" s="50"/>
      <c r="NNC72" s="50"/>
      <c r="NNK72" s="50"/>
      <c r="NNS72" s="50"/>
      <c r="NOA72" s="50"/>
      <c r="NOI72" s="50"/>
      <c r="NOQ72" s="50"/>
      <c r="NOY72" s="50"/>
      <c r="NPG72" s="50"/>
      <c r="NPO72" s="50"/>
      <c r="NPW72" s="50"/>
      <c r="NQE72" s="50"/>
      <c r="NQM72" s="50"/>
      <c r="NQU72" s="50"/>
      <c r="NRC72" s="50"/>
      <c r="NRK72" s="50"/>
      <c r="NRS72" s="50"/>
      <c r="NSA72" s="50"/>
      <c r="NSI72" s="50"/>
      <c r="NSQ72" s="50"/>
      <c r="NSY72" s="50"/>
      <c r="NTG72" s="50"/>
      <c r="NTO72" s="50"/>
      <c r="NTW72" s="50"/>
      <c r="NUE72" s="50"/>
      <c r="NUM72" s="50"/>
      <c r="NUU72" s="50"/>
      <c r="NVC72" s="50"/>
      <c r="NVK72" s="50"/>
      <c r="NVS72" s="50"/>
      <c r="NWA72" s="50"/>
      <c r="NWI72" s="50"/>
      <c r="NWQ72" s="50"/>
      <c r="NWY72" s="50"/>
      <c r="NXG72" s="50"/>
      <c r="NXO72" s="50"/>
      <c r="NXW72" s="50"/>
      <c r="NYE72" s="50"/>
      <c r="NYM72" s="50"/>
      <c r="NYU72" s="50"/>
      <c r="NZC72" s="50"/>
      <c r="NZK72" s="50"/>
      <c r="NZS72" s="50"/>
      <c r="OAA72" s="50"/>
      <c r="OAI72" s="50"/>
      <c r="OAQ72" s="50"/>
      <c r="OAY72" s="50"/>
      <c r="OBG72" s="50"/>
      <c r="OBO72" s="50"/>
      <c r="OBW72" s="50"/>
      <c r="OCE72" s="50"/>
      <c r="OCM72" s="50"/>
      <c r="OCU72" s="50"/>
      <c r="ODC72" s="50"/>
      <c r="ODK72" s="50"/>
      <c r="ODS72" s="50"/>
      <c r="OEA72" s="50"/>
      <c r="OEI72" s="50"/>
      <c r="OEQ72" s="50"/>
      <c r="OEY72" s="50"/>
      <c r="OFG72" s="50"/>
      <c r="OFO72" s="50"/>
      <c r="OFW72" s="50"/>
      <c r="OGE72" s="50"/>
      <c r="OGM72" s="50"/>
      <c r="OGU72" s="50"/>
      <c r="OHC72" s="50"/>
      <c r="OHK72" s="50"/>
      <c r="OHS72" s="50"/>
      <c r="OIA72" s="50"/>
      <c r="OII72" s="50"/>
      <c r="OIQ72" s="50"/>
      <c r="OIY72" s="50"/>
      <c r="OJG72" s="50"/>
      <c r="OJO72" s="50"/>
      <c r="OJW72" s="50"/>
      <c r="OKE72" s="50"/>
      <c r="OKM72" s="50"/>
      <c r="OKU72" s="50"/>
      <c r="OLC72" s="50"/>
      <c r="OLK72" s="50"/>
      <c r="OLS72" s="50"/>
      <c r="OMA72" s="50"/>
      <c r="OMI72" s="50"/>
      <c r="OMQ72" s="50"/>
      <c r="OMY72" s="50"/>
      <c r="ONG72" s="50"/>
      <c r="ONO72" s="50"/>
      <c r="ONW72" s="50"/>
      <c r="OOE72" s="50"/>
      <c r="OOM72" s="50"/>
      <c r="OOU72" s="50"/>
      <c r="OPC72" s="50"/>
      <c r="OPK72" s="50"/>
      <c r="OPS72" s="50"/>
      <c r="OQA72" s="50"/>
      <c r="OQI72" s="50"/>
      <c r="OQQ72" s="50"/>
      <c r="OQY72" s="50"/>
      <c r="ORG72" s="50"/>
      <c r="ORO72" s="50"/>
      <c r="ORW72" s="50"/>
      <c r="OSE72" s="50"/>
      <c r="OSM72" s="50"/>
      <c r="OSU72" s="50"/>
      <c r="OTC72" s="50"/>
      <c r="OTK72" s="50"/>
      <c r="OTS72" s="50"/>
      <c r="OUA72" s="50"/>
      <c r="OUI72" s="50"/>
      <c r="OUQ72" s="50"/>
      <c r="OUY72" s="50"/>
      <c r="OVG72" s="50"/>
      <c r="OVO72" s="50"/>
      <c r="OVW72" s="50"/>
      <c r="OWE72" s="50"/>
      <c r="OWM72" s="50"/>
      <c r="OWU72" s="50"/>
      <c r="OXC72" s="50"/>
      <c r="OXK72" s="50"/>
      <c r="OXS72" s="50"/>
      <c r="OYA72" s="50"/>
      <c r="OYI72" s="50"/>
      <c r="OYQ72" s="50"/>
      <c r="OYY72" s="50"/>
      <c r="OZG72" s="50"/>
      <c r="OZO72" s="50"/>
      <c r="OZW72" s="50"/>
      <c r="PAE72" s="50"/>
      <c r="PAM72" s="50"/>
      <c r="PAU72" s="50"/>
      <c r="PBC72" s="50"/>
      <c r="PBK72" s="50"/>
      <c r="PBS72" s="50"/>
      <c r="PCA72" s="50"/>
      <c r="PCI72" s="50"/>
      <c r="PCQ72" s="50"/>
      <c r="PCY72" s="50"/>
      <c r="PDG72" s="50"/>
      <c r="PDO72" s="50"/>
      <c r="PDW72" s="50"/>
      <c r="PEE72" s="50"/>
      <c r="PEM72" s="50"/>
      <c r="PEU72" s="50"/>
      <c r="PFC72" s="50"/>
      <c r="PFK72" s="50"/>
      <c r="PFS72" s="50"/>
      <c r="PGA72" s="50"/>
      <c r="PGI72" s="50"/>
      <c r="PGQ72" s="50"/>
      <c r="PGY72" s="50"/>
      <c r="PHG72" s="50"/>
      <c r="PHO72" s="50"/>
      <c r="PHW72" s="50"/>
      <c r="PIE72" s="50"/>
      <c r="PIM72" s="50"/>
      <c r="PIU72" s="50"/>
      <c r="PJC72" s="50"/>
      <c r="PJK72" s="50"/>
      <c r="PJS72" s="50"/>
      <c r="PKA72" s="50"/>
      <c r="PKI72" s="50"/>
      <c r="PKQ72" s="50"/>
      <c r="PKY72" s="50"/>
      <c r="PLG72" s="50"/>
      <c r="PLO72" s="50"/>
      <c r="PLW72" s="50"/>
      <c r="PME72" s="50"/>
      <c r="PMM72" s="50"/>
      <c r="PMU72" s="50"/>
      <c r="PNC72" s="50"/>
      <c r="PNK72" s="50"/>
      <c r="PNS72" s="50"/>
      <c r="POA72" s="50"/>
      <c r="POI72" s="50"/>
      <c r="POQ72" s="50"/>
      <c r="POY72" s="50"/>
      <c r="PPG72" s="50"/>
      <c r="PPO72" s="50"/>
      <c r="PPW72" s="50"/>
      <c r="PQE72" s="50"/>
      <c r="PQM72" s="50"/>
      <c r="PQU72" s="50"/>
      <c r="PRC72" s="50"/>
      <c r="PRK72" s="50"/>
      <c r="PRS72" s="50"/>
      <c r="PSA72" s="50"/>
      <c r="PSI72" s="50"/>
      <c r="PSQ72" s="50"/>
      <c r="PSY72" s="50"/>
      <c r="PTG72" s="50"/>
      <c r="PTO72" s="50"/>
      <c r="PTW72" s="50"/>
      <c r="PUE72" s="50"/>
      <c r="PUM72" s="50"/>
      <c r="PUU72" s="50"/>
      <c r="PVC72" s="50"/>
      <c r="PVK72" s="50"/>
      <c r="PVS72" s="50"/>
      <c r="PWA72" s="50"/>
      <c r="PWI72" s="50"/>
      <c r="PWQ72" s="50"/>
      <c r="PWY72" s="50"/>
      <c r="PXG72" s="50"/>
      <c r="PXO72" s="50"/>
      <c r="PXW72" s="50"/>
      <c r="PYE72" s="50"/>
      <c r="PYM72" s="50"/>
      <c r="PYU72" s="50"/>
      <c r="PZC72" s="50"/>
      <c r="PZK72" s="50"/>
      <c r="PZS72" s="50"/>
      <c r="QAA72" s="50"/>
      <c r="QAI72" s="50"/>
      <c r="QAQ72" s="50"/>
      <c r="QAY72" s="50"/>
      <c r="QBG72" s="50"/>
      <c r="QBO72" s="50"/>
      <c r="QBW72" s="50"/>
      <c r="QCE72" s="50"/>
      <c r="QCM72" s="50"/>
      <c r="QCU72" s="50"/>
      <c r="QDC72" s="50"/>
      <c r="QDK72" s="50"/>
      <c r="QDS72" s="50"/>
      <c r="QEA72" s="50"/>
      <c r="QEI72" s="50"/>
      <c r="QEQ72" s="50"/>
      <c r="QEY72" s="50"/>
      <c r="QFG72" s="50"/>
      <c r="QFO72" s="50"/>
      <c r="QFW72" s="50"/>
      <c r="QGE72" s="50"/>
      <c r="QGM72" s="50"/>
      <c r="QGU72" s="50"/>
      <c r="QHC72" s="50"/>
      <c r="QHK72" s="50"/>
      <c r="QHS72" s="50"/>
      <c r="QIA72" s="50"/>
      <c r="QII72" s="50"/>
      <c r="QIQ72" s="50"/>
      <c r="QIY72" s="50"/>
      <c r="QJG72" s="50"/>
      <c r="QJO72" s="50"/>
      <c r="QJW72" s="50"/>
      <c r="QKE72" s="50"/>
      <c r="QKM72" s="50"/>
      <c r="QKU72" s="50"/>
      <c r="QLC72" s="50"/>
      <c r="QLK72" s="50"/>
      <c r="QLS72" s="50"/>
      <c r="QMA72" s="50"/>
      <c r="QMI72" s="50"/>
      <c r="QMQ72" s="50"/>
      <c r="QMY72" s="50"/>
      <c r="QNG72" s="50"/>
      <c r="QNO72" s="50"/>
      <c r="QNW72" s="50"/>
      <c r="QOE72" s="50"/>
      <c r="QOM72" s="50"/>
      <c r="QOU72" s="50"/>
      <c r="QPC72" s="50"/>
      <c r="QPK72" s="50"/>
      <c r="QPS72" s="50"/>
      <c r="QQA72" s="50"/>
      <c r="QQI72" s="50"/>
      <c r="QQQ72" s="50"/>
      <c r="QQY72" s="50"/>
      <c r="QRG72" s="50"/>
      <c r="QRO72" s="50"/>
      <c r="QRW72" s="50"/>
      <c r="QSE72" s="50"/>
      <c r="QSM72" s="50"/>
      <c r="QSU72" s="50"/>
      <c r="QTC72" s="50"/>
      <c r="QTK72" s="50"/>
      <c r="QTS72" s="50"/>
      <c r="QUA72" s="50"/>
      <c r="QUI72" s="50"/>
      <c r="QUQ72" s="50"/>
      <c r="QUY72" s="50"/>
      <c r="QVG72" s="50"/>
      <c r="QVO72" s="50"/>
      <c r="QVW72" s="50"/>
      <c r="QWE72" s="50"/>
      <c r="QWM72" s="50"/>
      <c r="QWU72" s="50"/>
      <c r="QXC72" s="50"/>
      <c r="QXK72" s="50"/>
      <c r="QXS72" s="50"/>
      <c r="QYA72" s="50"/>
      <c r="QYI72" s="50"/>
      <c r="QYQ72" s="50"/>
      <c r="QYY72" s="50"/>
      <c r="QZG72" s="50"/>
      <c r="QZO72" s="50"/>
      <c r="QZW72" s="50"/>
      <c r="RAE72" s="50"/>
      <c r="RAM72" s="50"/>
      <c r="RAU72" s="50"/>
      <c r="RBC72" s="50"/>
      <c r="RBK72" s="50"/>
      <c r="RBS72" s="50"/>
      <c r="RCA72" s="50"/>
      <c r="RCI72" s="50"/>
      <c r="RCQ72" s="50"/>
      <c r="RCY72" s="50"/>
      <c r="RDG72" s="50"/>
      <c r="RDO72" s="50"/>
      <c r="RDW72" s="50"/>
      <c r="REE72" s="50"/>
      <c r="REM72" s="50"/>
      <c r="REU72" s="50"/>
      <c r="RFC72" s="50"/>
      <c r="RFK72" s="50"/>
      <c r="RFS72" s="50"/>
      <c r="RGA72" s="50"/>
      <c r="RGI72" s="50"/>
      <c r="RGQ72" s="50"/>
      <c r="RGY72" s="50"/>
      <c r="RHG72" s="50"/>
      <c r="RHO72" s="50"/>
      <c r="RHW72" s="50"/>
      <c r="RIE72" s="50"/>
      <c r="RIM72" s="50"/>
      <c r="RIU72" s="50"/>
      <c r="RJC72" s="50"/>
      <c r="RJK72" s="50"/>
      <c r="RJS72" s="50"/>
      <c r="RKA72" s="50"/>
      <c r="RKI72" s="50"/>
      <c r="RKQ72" s="50"/>
      <c r="RKY72" s="50"/>
      <c r="RLG72" s="50"/>
      <c r="RLO72" s="50"/>
      <c r="RLW72" s="50"/>
      <c r="RME72" s="50"/>
      <c r="RMM72" s="50"/>
      <c r="RMU72" s="50"/>
      <c r="RNC72" s="50"/>
      <c r="RNK72" s="50"/>
      <c r="RNS72" s="50"/>
      <c r="ROA72" s="50"/>
      <c r="ROI72" s="50"/>
      <c r="ROQ72" s="50"/>
      <c r="ROY72" s="50"/>
      <c r="RPG72" s="50"/>
      <c r="RPO72" s="50"/>
      <c r="RPW72" s="50"/>
      <c r="RQE72" s="50"/>
      <c r="RQM72" s="50"/>
      <c r="RQU72" s="50"/>
      <c r="RRC72" s="50"/>
      <c r="RRK72" s="50"/>
      <c r="RRS72" s="50"/>
      <c r="RSA72" s="50"/>
      <c r="RSI72" s="50"/>
      <c r="RSQ72" s="50"/>
      <c r="RSY72" s="50"/>
      <c r="RTG72" s="50"/>
      <c r="RTO72" s="50"/>
      <c r="RTW72" s="50"/>
      <c r="RUE72" s="50"/>
      <c r="RUM72" s="50"/>
      <c r="RUU72" s="50"/>
      <c r="RVC72" s="50"/>
      <c r="RVK72" s="50"/>
      <c r="RVS72" s="50"/>
      <c r="RWA72" s="50"/>
      <c r="RWI72" s="50"/>
      <c r="RWQ72" s="50"/>
      <c r="RWY72" s="50"/>
      <c r="RXG72" s="50"/>
      <c r="RXO72" s="50"/>
      <c r="RXW72" s="50"/>
      <c r="RYE72" s="50"/>
      <c r="RYM72" s="50"/>
      <c r="RYU72" s="50"/>
      <c r="RZC72" s="50"/>
      <c r="RZK72" s="50"/>
      <c r="RZS72" s="50"/>
      <c r="SAA72" s="50"/>
      <c r="SAI72" s="50"/>
      <c r="SAQ72" s="50"/>
      <c r="SAY72" s="50"/>
      <c r="SBG72" s="50"/>
      <c r="SBO72" s="50"/>
      <c r="SBW72" s="50"/>
      <c r="SCE72" s="50"/>
      <c r="SCM72" s="50"/>
      <c r="SCU72" s="50"/>
      <c r="SDC72" s="50"/>
      <c r="SDK72" s="50"/>
      <c r="SDS72" s="50"/>
      <c r="SEA72" s="50"/>
      <c r="SEI72" s="50"/>
      <c r="SEQ72" s="50"/>
      <c r="SEY72" s="50"/>
      <c r="SFG72" s="50"/>
      <c r="SFO72" s="50"/>
      <c r="SFW72" s="50"/>
      <c r="SGE72" s="50"/>
      <c r="SGM72" s="50"/>
      <c r="SGU72" s="50"/>
      <c r="SHC72" s="50"/>
      <c r="SHK72" s="50"/>
      <c r="SHS72" s="50"/>
      <c r="SIA72" s="50"/>
      <c r="SII72" s="50"/>
      <c r="SIQ72" s="50"/>
      <c r="SIY72" s="50"/>
      <c r="SJG72" s="50"/>
      <c r="SJO72" s="50"/>
      <c r="SJW72" s="50"/>
      <c r="SKE72" s="50"/>
      <c r="SKM72" s="50"/>
      <c r="SKU72" s="50"/>
      <c r="SLC72" s="50"/>
      <c r="SLK72" s="50"/>
      <c r="SLS72" s="50"/>
      <c r="SMA72" s="50"/>
      <c r="SMI72" s="50"/>
      <c r="SMQ72" s="50"/>
      <c r="SMY72" s="50"/>
      <c r="SNG72" s="50"/>
      <c r="SNO72" s="50"/>
      <c r="SNW72" s="50"/>
      <c r="SOE72" s="50"/>
      <c r="SOM72" s="50"/>
      <c r="SOU72" s="50"/>
      <c r="SPC72" s="50"/>
      <c r="SPK72" s="50"/>
      <c r="SPS72" s="50"/>
      <c r="SQA72" s="50"/>
      <c r="SQI72" s="50"/>
      <c r="SQQ72" s="50"/>
      <c r="SQY72" s="50"/>
      <c r="SRG72" s="50"/>
      <c r="SRO72" s="50"/>
      <c r="SRW72" s="50"/>
      <c r="SSE72" s="50"/>
      <c r="SSM72" s="50"/>
      <c r="SSU72" s="50"/>
      <c r="STC72" s="50"/>
      <c r="STK72" s="50"/>
      <c r="STS72" s="50"/>
      <c r="SUA72" s="50"/>
      <c r="SUI72" s="50"/>
      <c r="SUQ72" s="50"/>
      <c r="SUY72" s="50"/>
      <c r="SVG72" s="50"/>
      <c r="SVO72" s="50"/>
      <c r="SVW72" s="50"/>
      <c r="SWE72" s="50"/>
      <c r="SWM72" s="50"/>
      <c r="SWU72" s="50"/>
      <c r="SXC72" s="50"/>
      <c r="SXK72" s="50"/>
      <c r="SXS72" s="50"/>
      <c r="SYA72" s="50"/>
      <c r="SYI72" s="50"/>
      <c r="SYQ72" s="50"/>
      <c r="SYY72" s="50"/>
      <c r="SZG72" s="50"/>
      <c r="SZO72" s="50"/>
      <c r="SZW72" s="50"/>
      <c r="TAE72" s="50"/>
      <c r="TAM72" s="50"/>
      <c r="TAU72" s="50"/>
      <c r="TBC72" s="50"/>
      <c r="TBK72" s="50"/>
      <c r="TBS72" s="50"/>
      <c r="TCA72" s="50"/>
      <c r="TCI72" s="50"/>
      <c r="TCQ72" s="50"/>
      <c r="TCY72" s="50"/>
      <c r="TDG72" s="50"/>
      <c r="TDO72" s="50"/>
      <c r="TDW72" s="50"/>
      <c r="TEE72" s="50"/>
      <c r="TEM72" s="50"/>
      <c r="TEU72" s="50"/>
      <c r="TFC72" s="50"/>
      <c r="TFK72" s="50"/>
      <c r="TFS72" s="50"/>
      <c r="TGA72" s="50"/>
      <c r="TGI72" s="50"/>
      <c r="TGQ72" s="50"/>
      <c r="TGY72" s="50"/>
      <c r="THG72" s="50"/>
      <c r="THO72" s="50"/>
      <c r="THW72" s="50"/>
      <c r="TIE72" s="50"/>
      <c r="TIM72" s="50"/>
      <c r="TIU72" s="50"/>
      <c r="TJC72" s="50"/>
      <c r="TJK72" s="50"/>
      <c r="TJS72" s="50"/>
      <c r="TKA72" s="50"/>
      <c r="TKI72" s="50"/>
      <c r="TKQ72" s="50"/>
      <c r="TKY72" s="50"/>
      <c r="TLG72" s="50"/>
      <c r="TLO72" s="50"/>
      <c r="TLW72" s="50"/>
      <c r="TME72" s="50"/>
      <c r="TMM72" s="50"/>
      <c r="TMU72" s="50"/>
      <c r="TNC72" s="50"/>
      <c r="TNK72" s="50"/>
      <c r="TNS72" s="50"/>
      <c r="TOA72" s="50"/>
      <c r="TOI72" s="50"/>
      <c r="TOQ72" s="50"/>
      <c r="TOY72" s="50"/>
      <c r="TPG72" s="50"/>
      <c r="TPO72" s="50"/>
      <c r="TPW72" s="50"/>
      <c r="TQE72" s="50"/>
      <c r="TQM72" s="50"/>
      <c r="TQU72" s="50"/>
      <c r="TRC72" s="50"/>
      <c r="TRK72" s="50"/>
      <c r="TRS72" s="50"/>
      <c r="TSA72" s="50"/>
      <c r="TSI72" s="50"/>
      <c r="TSQ72" s="50"/>
      <c r="TSY72" s="50"/>
      <c r="TTG72" s="50"/>
      <c r="TTO72" s="50"/>
      <c r="TTW72" s="50"/>
      <c r="TUE72" s="50"/>
      <c r="TUM72" s="50"/>
      <c r="TUU72" s="50"/>
      <c r="TVC72" s="50"/>
      <c r="TVK72" s="50"/>
      <c r="TVS72" s="50"/>
      <c r="TWA72" s="50"/>
      <c r="TWI72" s="50"/>
      <c r="TWQ72" s="50"/>
      <c r="TWY72" s="50"/>
      <c r="TXG72" s="50"/>
      <c r="TXO72" s="50"/>
      <c r="TXW72" s="50"/>
      <c r="TYE72" s="50"/>
      <c r="TYM72" s="50"/>
      <c r="TYU72" s="50"/>
      <c r="TZC72" s="50"/>
      <c r="TZK72" s="50"/>
      <c r="TZS72" s="50"/>
      <c r="UAA72" s="50"/>
      <c r="UAI72" s="50"/>
      <c r="UAQ72" s="50"/>
      <c r="UAY72" s="50"/>
      <c r="UBG72" s="50"/>
      <c r="UBO72" s="50"/>
      <c r="UBW72" s="50"/>
      <c r="UCE72" s="50"/>
      <c r="UCM72" s="50"/>
      <c r="UCU72" s="50"/>
      <c r="UDC72" s="50"/>
      <c r="UDK72" s="50"/>
      <c r="UDS72" s="50"/>
      <c r="UEA72" s="50"/>
      <c r="UEI72" s="50"/>
      <c r="UEQ72" s="50"/>
      <c r="UEY72" s="50"/>
      <c r="UFG72" s="50"/>
      <c r="UFO72" s="50"/>
      <c r="UFW72" s="50"/>
      <c r="UGE72" s="50"/>
      <c r="UGM72" s="50"/>
      <c r="UGU72" s="50"/>
      <c r="UHC72" s="50"/>
      <c r="UHK72" s="50"/>
      <c r="UHS72" s="50"/>
      <c r="UIA72" s="50"/>
      <c r="UII72" s="50"/>
      <c r="UIQ72" s="50"/>
      <c r="UIY72" s="50"/>
      <c r="UJG72" s="50"/>
      <c r="UJO72" s="50"/>
      <c r="UJW72" s="50"/>
      <c r="UKE72" s="50"/>
      <c r="UKM72" s="50"/>
      <c r="UKU72" s="50"/>
      <c r="ULC72" s="50"/>
      <c r="ULK72" s="50"/>
      <c r="ULS72" s="50"/>
      <c r="UMA72" s="50"/>
      <c r="UMI72" s="50"/>
      <c r="UMQ72" s="50"/>
      <c r="UMY72" s="50"/>
      <c r="UNG72" s="50"/>
      <c r="UNO72" s="50"/>
      <c r="UNW72" s="50"/>
      <c r="UOE72" s="50"/>
      <c r="UOM72" s="50"/>
      <c r="UOU72" s="50"/>
      <c r="UPC72" s="50"/>
      <c r="UPK72" s="50"/>
      <c r="UPS72" s="50"/>
      <c r="UQA72" s="50"/>
      <c r="UQI72" s="50"/>
      <c r="UQQ72" s="50"/>
      <c r="UQY72" s="50"/>
      <c r="URG72" s="50"/>
      <c r="URO72" s="50"/>
      <c r="URW72" s="50"/>
      <c r="USE72" s="50"/>
      <c r="USM72" s="50"/>
      <c r="USU72" s="50"/>
      <c r="UTC72" s="50"/>
      <c r="UTK72" s="50"/>
      <c r="UTS72" s="50"/>
      <c r="UUA72" s="50"/>
      <c r="UUI72" s="50"/>
      <c r="UUQ72" s="50"/>
      <c r="UUY72" s="50"/>
      <c r="UVG72" s="50"/>
      <c r="UVO72" s="50"/>
      <c r="UVW72" s="50"/>
      <c r="UWE72" s="50"/>
      <c r="UWM72" s="50"/>
      <c r="UWU72" s="50"/>
      <c r="UXC72" s="50"/>
      <c r="UXK72" s="50"/>
      <c r="UXS72" s="50"/>
      <c r="UYA72" s="50"/>
      <c r="UYI72" s="50"/>
      <c r="UYQ72" s="50"/>
      <c r="UYY72" s="50"/>
      <c r="UZG72" s="50"/>
      <c r="UZO72" s="50"/>
      <c r="UZW72" s="50"/>
      <c r="VAE72" s="50"/>
      <c r="VAM72" s="50"/>
      <c r="VAU72" s="50"/>
      <c r="VBC72" s="50"/>
      <c r="VBK72" s="50"/>
      <c r="VBS72" s="50"/>
      <c r="VCA72" s="50"/>
      <c r="VCI72" s="50"/>
      <c r="VCQ72" s="50"/>
      <c r="VCY72" s="50"/>
      <c r="VDG72" s="50"/>
      <c r="VDO72" s="50"/>
      <c r="VDW72" s="50"/>
      <c r="VEE72" s="50"/>
      <c r="VEM72" s="50"/>
      <c r="VEU72" s="50"/>
      <c r="VFC72" s="50"/>
      <c r="VFK72" s="50"/>
      <c r="VFS72" s="50"/>
      <c r="VGA72" s="50"/>
      <c r="VGI72" s="50"/>
      <c r="VGQ72" s="50"/>
      <c r="VGY72" s="50"/>
      <c r="VHG72" s="50"/>
      <c r="VHO72" s="50"/>
      <c r="VHW72" s="50"/>
      <c r="VIE72" s="50"/>
      <c r="VIM72" s="50"/>
      <c r="VIU72" s="50"/>
      <c r="VJC72" s="50"/>
      <c r="VJK72" s="50"/>
      <c r="VJS72" s="50"/>
      <c r="VKA72" s="50"/>
      <c r="VKI72" s="50"/>
      <c r="VKQ72" s="50"/>
      <c r="VKY72" s="50"/>
      <c r="VLG72" s="50"/>
      <c r="VLO72" s="50"/>
      <c r="VLW72" s="50"/>
      <c r="VME72" s="50"/>
      <c r="VMM72" s="50"/>
      <c r="VMU72" s="50"/>
      <c r="VNC72" s="50"/>
      <c r="VNK72" s="50"/>
      <c r="VNS72" s="50"/>
      <c r="VOA72" s="50"/>
      <c r="VOI72" s="50"/>
      <c r="VOQ72" s="50"/>
      <c r="VOY72" s="50"/>
      <c r="VPG72" s="50"/>
      <c r="VPO72" s="50"/>
      <c r="VPW72" s="50"/>
      <c r="VQE72" s="50"/>
      <c r="VQM72" s="50"/>
      <c r="VQU72" s="50"/>
      <c r="VRC72" s="50"/>
      <c r="VRK72" s="50"/>
      <c r="VRS72" s="50"/>
      <c r="VSA72" s="50"/>
      <c r="VSI72" s="50"/>
      <c r="VSQ72" s="50"/>
      <c r="VSY72" s="50"/>
      <c r="VTG72" s="50"/>
      <c r="VTO72" s="50"/>
      <c r="VTW72" s="50"/>
      <c r="VUE72" s="50"/>
      <c r="VUM72" s="50"/>
      <c r="VUU72" s="50"/>
      <c r="VVC72" s="50"/>
      <c r="VVK72" s="50"/>
      <c r="VVS72" s="50"/>
      <c r="VWA72" s="50"/>
      <c r="VWI72" s="50"/>
      <c r="VWQ72" s="50"/>
      <c r="VWY72" s="50"/>
      <c r="VXG72" s="50"/>
      <c r="VXO72" s="50"/>
      <c r="VXW72" s="50"/>
      <c r="VYE72" s="50"/>
      <c r="VYM72" s="50"/>
      <c r="VYU72" s="50"/>
      <c r="VZC72" s="50"/>
      <c r="VZK72" s="50"/>
      <c r="VZS72" s="50"/>
      <c r="WAA72" s="50"/>
      <c r="WAI72" s="50"/>
      <c r="WAQ72" s="50"/>
      <c r="WAY72" s="50"/>
      <c r="WBG72" s="50"/>
      <c r="WBO72" s="50"/>
      <c r="WBW72" s="50"/>
      <c r="WCE72" s="50"/>
      <c r="WCM72" s="50"/>
      <c r="WCU72" s="50"/>
      <c r="WDC72" s="50"/>
      <c r="WDK72" s="50"/>
      <c r="WDS72" s="50"/>
      <c r="WEA72" s="50"/>
      <c r="WEI72" s="50"/>
      <c r="WEQ72" s="50"/>
      <c r="WEY72" s="50"/>
      <c r="WFG72" s="50"/>
      <c r="WFO72" s="50"/>
      <c r="WFW72" s="50"/>
      <c r="WGE72" s="50"/>
      <c r="WGM72" s="50"/>
      <c r="WGU72" s="50"/>
      <c r="WHC72" s="50"/>
      <c r="WHK72" s="50"/>
      <c r="WHS72" s="50"/>
      <c r="WIA72" s="50"/>
      <c r="WII72" s="50"/>
      <c r="WIQ72" s="50"/>
      <c r="WIY72" s="50"/>
      <c r="WJG72" s="50"/>
      <c r="WJO72" s="50"/>
      <c r="WJW72" s="50"/>
      <c r="WKE72" s="50"/>
      <c r="WKM72" s="50"/>
      <c r="WKU72" s="50"/>
      <c r="WLC72" s="50"/>
      <c r="WLK72" s="50"/>
      <c r="WLS72" s="50"/>
      <c r="WMA72" s="50"/>
      <c r="WMI72" s="50"/>
      <c r="WMQ72" s="50"/>
      <c r="WMY72" s="50"/>
      <c r="WNG72" s="50"/>
      <c r="WNO72" s="50"/>
      <c r="WNW72" s="50"/>
      <c r="WOE72" s="50"/>
      <c r="WOM72" s="50"/>
      <c r="WOU72" s="50"/>
      <c r="WPC72" s="50"/>
      <c r="WPK72" s="50"/>
      <c r="WPS72" s="50"/>
      <c r="WQA72" s="50"/>
      <c r="WQI72" s="50"/>
      <c r="WQQ72" s="50"/>
      <c r="WQY72" s="50"/>
      <c r="WRG72" s="50"/>
      <c r="WRO72" s="50"/>
      <c r="WRW72" s="50"/>
      <c r="WSE72" s="50"/>
      <c r="WSM72" s="50"/>
      <c r="WSU72" s="50"/>
      <c r="WTC72" s="50"/>
      <c r="WTK72" s="50"/>
      <c r="WTS72" s="50"/>
      <c r="WUA72" s="50"/>
      <c r="WUI72" s="50"/>
      <c r="WUQ72" s="50"/>
      <c r="WUY72" s="50"/>
      <c r="WVG72" s="50"/>
      <c r="WVO72" s="50"/>
      <c r="WVW72" s="50"/>
      <c r="WWE72" s="50"/>
      <c r="WWM72" s="50"/>
      <c r="WWU72" s="50"/>
      <c r="WXC72" s="50"/>
      <c r="WXK72" s="50"/>
      <c r="WXS72" s="50"/>
      <c r="WYA72" s="50"/>
      <c r="WYI72" s="50"/>
      <c r="WYQ72" s="50"/>
      <c r="WYY72" s="50"/>
      <c r="WZG72" s="50"/>
      <c r="WZO72" s="50"/>
      <c r="WZW72" s="50"/>
      <c r="XAE72" s="50"/>
      <c r="XAM72" s="50"/>
      <c r="XAU72" s="50"/>
      <c r="XBC72" s="50"/>
      <c r="XBK72" s="50"/>
      <c r="XBS72" s="50"/>
      <c r="XCA72" s="50"/>
      <c r="XCI72" s="50"/>
      <c r="XCQ72" s="50"/>
      <c r="XCY72" s="50"/>
      <c r="XDG72" s="50"/>
      <c r="XDO72" s="50"/>
      <c r="XDW72" s="50"/>
      <c r="XEE72" s="50"/>
    </row>
    <row r="73" spans="1:16360" x14ac:dyDescent="0.2">
      <c r="A73" s="101"/>
      <c r="B73" s="39"/>
      <c r="C73" s="39"/>
      <c r="D73" s="39"/>
      <c r="E73" s="39"/>
      <c r="F73" s="39"/>
      <c r="G73" s="155"/>
      <c r="H73" s="66"/>
      <c r="I73" s="32"/>
      <c r="J73" s="39"/>
      <c r="K73" s="48"/>
      <c r="L73" s="138"/>
      <c r="M73" s="47"/>
      <c r="N73" s="48"/>
      <c r="O73" s="48"/>
      <c r="P73" s="39"/>
      <c r="Q73" s="35"/>
      <c r="R73" s="144"/>
      <c r="S73" s="144"/>
      <c r="T73" s="39"/>
      <c r="U73" s="39"/>
      <c r="V73" s="35" t="s">
        <v>110</v>
      </c>
      <c r="W73" s="35">
        <v>44559</v>
      </c>
      <c r="X73" s="155">
        <v>13195</v>
      </c>
      <c r="Y73" s="35" t="s">
        <v>354</v>
      </c>
      <c r="Z73" s="48">
        <v>44562</v>
      </c>
      <c r="AA73" s="35">
        <v>44926</v>
      </c>
      <c r="AB73" s="48" t="s">
        <v>100</v>
      </c>
      <c r="AC73" s="48" t="s">
        <v>100</v>
      </c>
      <c r="AD73" s="145">
        <v>0</v>
      </c>
      <c r="AE73" s="145">
        <v>0</v>
      </c>
      <c r="AF73" s="42" t="s">
        <v>100</v>
      </c>
      <c r="AG73" s="42" t="s">
        <v>100</v>
      </c>
      <c r="AH73" s="145">
        <v>0</v>
      </c>
      <c r="AI73" s="143">
        <f t="shared" si="0"/>
        <v>0</v>
      </c>
      <c r="AJ73" s="145">
        <v>0</v>
      </c>
      <c r="AK73" s="145">
        <v>71952</v>
      </c>
      <c r="AL73" s="139"/>
      <c r="AM73" s="62"/>
      <c r="AN73" s="47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KA73" s="50"/>
      <c r="KI73" s="50"/>
      <c r="KQ73" s="50"/>
      <c r="KY73" s="50"/>
      <c r="LG73" s="50"/>
      <c r="LO73" s="50"/>
      <c r="LW73" s="50"/>
      <c r="ME73" s="50"/>
      <c r="MM73" s="50"/>
      <c r="MU73" s="50"/>
      <c r="NC73" s="50"/>
      <c r="NK73" s="50"/>
      <c r="NS73" s="50"/>
      <c r="OA73" s="50"/>
      <c r="OI73" s="50"/>
      <c r="OQ73" s="50"/>
      <c r="OY73" s="50"/>
      <c r="PG73" s="50"/>
      <c r="PO73" s="50"/>
      <c r="PW73" s="50"/>
      <c r="QE73" s="50"/>
      <c r="QM73" s="50"/>
      <c r="QU73" s="50"/>
      <c r="RC73" s="50"/>
      <c r="RK73" s="50"/>
      <c r="RS73" s="50"/>
      <c r="SA73" s="50"/>
      <c r="SI73" s="50"/>
      <c r="SQ73" s="50"/>
      <c r="SY73" s="50"/>
      <c r="TG73" s="50"/>
      <c r="TO73" s="50"/>
      <c r="TW73" s="50"/>
      <c r="UE73" s="50"/>
      <c r="UM73" s="50"/>
      <c r="UU73" s="50"/>
      <c r="VC73" s="50"/>
      <c r="VK73" s="50"/>
      <c r="VS73" s="50"/>
      <c r="WA73" s="50"/>
      <c r="WI73" s="50"/>
      <c r="WQ73" s="50"/>
      <c r="WY73" s="50"/>
      <c r="XG73" s="50"/>
      <c r="XO73" s="50"/>
      <c r="XW73" s="50"/>
      <c r="YE73" s="50"/>
      <c r="YM73" s="50"/>
      <c r="YU73" s="50"/>
      <c r="ZC73" s="50"/>
      <c r="ZK73" s="50"/>
      <c r="ZS73" s="50"/>
      <c r="AAA73" s="50"/>
      <c r="AAI73" s="50"/>
      <c r="AAQ73" s="50"/>
      <c r="AAY73" s="50"/>
      <c r="ABG73" s="50"/>
      <c r="ABO73" s="50"/>
      <c r="ABW73" s="50"/>
      <c r="ACE73" s="50"/>
      <c r="ACM73" s="50"/>
      <c r="ACU73" s="50"/>
      <c r="ADC73" s="50"/>
      <c r="ADK73" s="50"/>
      <c r="ADS73" s="50"/>
      <c r="AEA73" s="50"/>
      <c r="AEI73" s="50"/>
      <c r="AEQ73" s="50"/>
      <c r="AEY73" s="50"/>
      <c r="AFG73" s="50"/>
      <c r="AFO73" s="50"/>
      <c r="AFW73" s="50"/>
      <c r="AGE73" s="50"/>
      <c r="AGM73" s="50"/>
      <c r="AGU73" s="50"/>
      <c r="AHC73" s="50"/>
      <c r="AHK73" s="50"/>
      <c r="AHS73" s="50"/>
      <c r="AIA73" s="50"/>
      <c r="AII73" s="50"/>
      <c r="AIQ73" s="50"/>
      <c r="AIY73" s="50"/>
      <c r="AJG73" s="50"/>
      <c r="AJO73" s="50"/>
      <c r="AJW73" s="50"/>
      <c r="AKE73" s="50"/>
      <c r="AKM73" s="50"/>
      <c r="AKU73" s="50"/>
      <c r="ALC73" s="50"/>
      <c r="ALK73" s="50"/>
      <c r="ALS73" s="50"/>
      <c r="AMA73" s="50"/>
      <c r="AMI73" s="50"/>
      <c r="AMQ73" s="50"/>
      <c r="AMY73" s="50"/>
      <c r="ANG73" s="50"/>
      <c r="ANO73" s="50"/>
      <c r="ANW73" s="50"/>
      <c r="AOE73" s="50"/>
      <c r="AOM73" s="50"/>
      <c r="AOU73" s="50"/>
      <c r="APC73" s="50"/>
      <c r="APK73" s="50"/>
      <c r="APS73" s="50"/>
      <c r="AQA73" s="50"/>
      <c r="AQI73" s="50"/>
      <c r="AQQ73" s="50"/>
      <c r="AQY73" s="50"/>
      <c r="ARG73" s="50"/>
      <c r="ARO73" s="50"/>
      <c r="ARW73" s="50"/>
      <c r="ASE73" s="50"/>
      <c r="ASM73" s="50"/>
      <c r="ASU73" s="50"/>
      <c r="ATC73" s="50"/>
      <c r="ATK73" s="50"/>
      <c r="ATS73" s="50"/>
      <c r="AUA73" s="50"/>
      <c r="AUI73" s="50"/>
      <c r="AUQ73" s="50"/>
      <c r="AUY73" s="50"/>
      <c r="AVG73" s="50"/>
      <c r="AVO73" s="50"/>
      <c r="AVW73" s="50"/>
      <c r="AWE73" s="50"/>
      <c r="AWM73" s="50"/>
      <c r="AWU73" s="50"/>
      <c r="AXC73" s="50"/>
      <c r="AXK73" s="50"/>
      <c r="AXS73" s="50"/>
      <c r="AYA73" s="50"/>
      <c r="AYI73" s="50"/>
      <c r="AYQ73" s="50"/>
      <c r="AYY73" s="50"/>
      <c r="AZG73" s="50"/>
      <c r="AZO73" s="50"/>
      <c r="AZW73" s="50"/>
      <c r="BAE73" s="50"/>
      <c r="BAM73" s="50"/>
      <c r="BAU73" s="50"/>
      <c r="BBC73" s="50"/>
      <c r="BBK73" s="50"/>
      <c r="BBS73" s="50"/>
      <c r="BCA73" s="50"/>
      <c r="BCI73" s="50"/>
      <c r="BCQ73" s="50"/>
      <c r="BCY73" s="50"/>
      <c r="BDG73" s="50"/>
      <c r="BDO73" s="50"/>
      <c r="BDW73" s="50"/>
      <c r="BEE73" s="50"/>
      <c r="BEM73" s="50"/>
      <c r="BEU73" s="50"/>
      <c r="BFC73" s="50"/>
      <c r="BFK73" s="50"/>
      <c r="BFS73" s="50"/>
      <c r="BGA73" s="50"/>
      <c r="BGI73" s="50"/>
      <c r="BGQ73" s="50"/>
      <c r="BGY73" s="50"/>
      <c r="BHG73" s="50"/>
      <c r="BHO73" s="50"/>
      <c r="BHW73" s="50"/>
      <c r="BIE73" s="50"/>
      <c r="BIM73" s="50"/>
      <c r="BIU73" s="50"/>
      <c r="BJC73" s="50"/>
      <c r="BJK73" s="50"/>
      <c r="BJS73" s="50"/>
      <c r="BKA73" s="50"/>
      <c r="BKI73" s="50"/>
      <c r="BKQ73" s="50"/>
      <c r="BKY73" s="50"/>
      <c r="BLG73" s="50"/>
      <c r="BLO73" s="50"/>
      <c r="BLW73" s="50"/>
      <c r="BME73" s="50"/>
      <c r="BMM73" s="50"/>
      <c r="BMU73" s="50"/>
      <c r="BNC73" s="50"/>
      <c r="BNK73" s="50"/>
      <c r="BNS73" s="50"/>
      <c r="BOA73" s="50"/>
      <c r="BOI73" s="50"/>
      <c r="BOQ73" s="50"/>
      <c r="BOY73" s="50"/>
      <c r="BPG73" s="50"/>
      <c r="BPO73" s="50"/>
      <c r="BPW73" s="50"/>
      <c r="BQE73" s="50"/>
      <c r="BQM73" s="50"/>
      <c r="BQU73" s="50"/>
      <c r="BRC73" s="50"/>
      <c r="BRK73" s="50"/>
      <c r="BRS73" s="50"/>
      <c r="BSA73" s="50"/>
      <c r="BSI73" s="50"/>
      <c r="BSQ73" s="50"/>
      <c r="BSY73" s="50"/>
      <c r="BTG73" s="50"/>
      <c r="BTO73" s="50"/>
      <c r="BTW73" s="50"/>
      <c r="BUE73" s="50"/>
      <c r="BUM73" s="50"/>
      <c r="BUU73" s="50"/>
      <c r="BVC73" s="50"/>
      <c r="BVK73" s="50"/>
      <c r="BVS73" s="50"/>
      <c r="BWA73" s="50"/>
      <c r="BWI73" s="50"/>
      <c r="BWQ73" s="50"/>
      <c r="BWY73" s="50"/>
      <c r="BXG73" s="50"/>
      <c r="BXO73" s="50"/>
      <c r="BXW73" s="50"/>
      <c r="BYE73" s="50"/>
      <c r="BYM73" s="50"/>
      <c r="BYU73" s="50"/>
      <c r="BZC73" s="50"/>
      <c r="BZK73" s="50"/>
      <c r="BZS73" s="50"/>
      <c r="CAA73" s="50"/>
      <c r="CAI73" s="50"/>
      <c r="CAQ73" s="50"/>
      <c r="CAY73" s="50"/>
      <c r="CBG73" s="50"/>
      <c r="CBO73" s="50"/>
      <c r="CBW73" s="50"/>
      <c r="CCE73" s="50"/>
      <c r="CCM73" s="50"/>
      <c r="CCU73" s="50"/>
      <c r="CDC73" s="50"/>
      <c r="CDK73" s="50"/>
      <c r="CDS73" s="50"/>
      <c r="CEA73" s="50"/>
      <c r="CEI73" s="50"/>
      <c r="CEQ73" s="50"/>
      <c r="CEY73" s="50"/>
      <c r="CFG73" s="50"/>
      <c r="CFO73" s="50"/>
      <c r="CFW73" s="50"/>
      <c r="CGE73" s="50"/>
      <c r="CGM73" s="50"/>
      <c r="CGU73" s="50"/>
      <c r="CHC73" s="50"/>
      <c r="CHK73" s="50"/>
      <c r="CHS73" s="50"/>
      <c r="CIA73" s="50"/>
      <c r="CII73" s="50"/>
      <c r="CIQ73" s="50"/>
      <c r="CIY73" s="50"/>
      <c r="CJG73" s="50"/>
      <c r="CJO73" s="50"/>
      <c r="CJW73" s="50"/>
      <c r="CKE73" s="50"/>
      <c r="CKM73" s="50"/>
      <c r="CKU73" s="50"/>
      <c r="CLC73" s="50"/>
      <c r="CLK73" s="50"/>
      <c r="CLS73" s="50"/>
      <c r="CMA73" s="50"/>
      <c r="CMI73" s="50"/>
      <c r="CMQ73" s="50"/>
      <c r="CMY73" s="50"/>
      <c r="CNG73" s="50"/>
      <c r="CNO73" s="50"/>
      <c r="CNW73" s="50"/>
      <c r="COE73" s="50"/>
      <c r="COM73" s="50"/>
      <c r="COU73" s="50"/>
      <c r="CPC73" s="50"/>
      <c r="CPK73" s="50"/>
      <c r="CPS73" s="50"/>
      <c r="CQA73" s="50"/>
      <c r="CQI73" s="50"/>
      <c r="CQQ73" s="50"/>
      <c r="CQY73" s="50"/>
      <c r="CRG73" s="50"/>
      <c r="CRO73" s="50"/>
      <c r="CRW73" s="50"/>
      <c r="CSE73" s="50"/>
      <c r="CSM73" s="50"/>
      <c r="CSU73" s="50"/>
      <c r="CTC73" s="50"/>
      <c r="CTK73" s="50"/>
      <c r="CTS73" s="50"/>
      <c r="CUA73" s="50"/>
      <c r="CUI73" s="50"/>
      <c r="CUQ73" s="50"/>
      <c r="CUY73" s="50"/>
      <c r="CVG73" s="50"/>
      <c r="CVO73" s="50"/>
      <c r="CVW73" s="50"/>
      <c r="CWE73" s="50"/>
      <c r="CWM73" s="50"/>
      <c r="CWU73" s="50"/>
      <c r="CXC73" s="50"/>
      <c r="CXK73" s="50"/>
      <c r="CXS73" s="50"/>
      <c r="CYA73" s="50"/>
      <c r="CYI73" s="50"/>
      <c r="CYQ73" s="50"/>
      <c r="CYY73" s="50"/>
      <c r="CZG73" s="50"/>
      <c r="CZO73" s="50"/>
      <c r="CZW73" s="50"/>
      <c r="DAE73" s="50"/>
      <c r="DAM73" s="50"/>
      <c r="DAU73" s="50"/>
      <c r="DBC73" s="50"/>
      <c r="DBK73" s="50"/>
      <c r="DBS73" s="50"/>
      <c r="DCA73" s="50"/>
      <c r="DCI73" s="50"/>
      <c r="DCQ73" s="50"/>
      <c r="DCY73" s="50"/>
      <c r="DDG73" s="50"/>
      <c r="DDO73" s="50"/>
      <c r="DDW73" s="50"/>
      <c r="DEE73" s="50"/>
      <c r="DEM73" s="50"/>
      <c r="DEU73" s="50"/>
      <c r="DFC73" s="50"/>
      <c r="DFK73" s="50"/>
      <c r="DFS73" s="50"/>
      <c r="DGA73" s="50"/>
      <c r="DGI73" s="50"/>
      <c r="DGQ73" s="50"/>
      <c r="DGY73" s="50"/>
      <c r="DHG73" s="50"/>
      <c r="DHO73" s="50"/>
      <c r="DHW73" s="50"/>
      <c r="DIE73" s="50"/>
      <c r="DIM73" s="50"/>
      <c r="DIU73" s="50"/>
      <c r="DJC73" s="50"/>
      <c r="DJK73" s="50"/>
      <c r="DJS73" s="50"/>
      <c r="DKA73" s="50"/>
      <c r="DKI73" s="50"/>
      <c r="DKQ73" s="50"/>
      <c r="DKY73" s="50"/>
      <c r="DLG73" s="50"/>
      <c r="DLO73" s="50"/>
      <c r="DLW73" s="50"/>
      <c r="DME73" s="50"/>
      <c r="DMM73" s="50"/>
      <c r="DMU73" s="50"/>
      <c r="DNC73" s="50"/>
      <c r="DNK73" s="50"/>
      <c r="DNS73" s="50"/>
      <c r="DOA73" s="50"/>
      <c r="DOI73" s="50"/>
      <c r="DOQ73" s="50"/>
      <c r="DOY73" s="50"/>
      <c r="DPG73" s="50"/>
      <c r="DPO73" s="50"/>
      <c r="DPW73" s="50"/>
      <c r="DQE73" s="50"/>
      <c r="DQM73" s="50"/>
      <c r="DQU73" s="50"/>
      <c r="DRC73" s="50"/>
      <c r="DRK73" s="50"/>
      <c r="DRS73" s="50"/>
      <c r="DSA73" s="50"/>
      <c r="DSI73" s="50"/>
      <c r="DSQ73" s="50"/>
      <c r="DSY73" s="50"/>
      <c r="DTG73" s="50"/>
      <c r="DTO73" s="50"/>
      <c r="DTW73" s="50"/>
      <c r="DUE73" s="50"/>
      <c r="DUM73" s="50"/>
      <c r="DUU73" s="50"/>
      <c r="DVC73" s="50"/>
      <c r="DVK73" s="50"/>
      <c r="DVS73" s="50"/>
      <c r="DWA73" s="50"/>
      <c r="DWI73" s="50"/>
      <c r="DWQ73" s="50"/>
      <c r="DWY73" s="50"/>
      <c r="DXG73" s="50"/>
      <c r="DXO73" s="50"/>
      <c r="DXW73" s="50"/>
      <c r="DYE73" s="50"/>
      <c r="DYM73" s="50"/>
      <c r="DYU73" s="50"/>
      <c r="DZC73" s="50"/>
      <c r="DZK73" s="50"/>
      <c r="DZS73" s="50"/>
      <c r="EAA73" s="50"/>
      <c r="EAI73" s="50"/>
      <c r="EAQ73" s="50"/>
      <c r="EAY73" s="50"/>
      <c r="EBG73" s="50"/>
      <c r="EBO73" s="50"/>
      <c r="EBW73" s="50"/>
      <c r="ECE73" s="50"/>
      <c r="ECM73" s="50"/>
      <c r="ECU73" s="50"/>
      <c r="EDC73" s="50"/>
      <c r="EDK73" s="50"/>
      <c r="EDS73" s="50"/>
      <c r="EEA73" s="50"/>
      <c r="EEI73" s="50"/>
      <c r="EEQ73" s="50"/>
      <c r="EEY73" s="50"/>
      <c r="EFG73" s="50"/>
      <c r="EFO73" s="50"/>
      <c r="EFW73" s="50"/>
      <c r="EGE73" s="50"/>
      <c r="EGM73" s="50"/>
      <c r="EGU73" s="50"/>
      <c r="EHC73" s="50"/>
      <c r="EHK73" s="50"/>
      <c r="EHS73" s="50"/>
      <c r="EIA73" s="50"/>
      <c r="EII73" s="50"/>
      <c r="EIQ73" s="50"/>
      <c r="EIY73" s="50"/>
      <c r="EJG73" s="50"/>
      <c r="EJO73" s="50"/>
      <c r="EJW73" s="50"/>
      <c r="EKE73" s="50"/>
      <c r="EKM73" s="50"/>
      <c r="EKU73" s="50"/>
      <c r="ELC73" s="50"/>
      <c r="ELK73" s="50"/>
      <c r="ELS73" s="50"/>
      <c r="EMA73" s="50"/>
      <c r="EMI73" s="50"/>
      <c r="EMQ73" s="50"/>
      <c r="EMY73" s="50"/>
      <c r="ENG73" s="50"/>
      <c r="ENO73" s="50"/>
      <c r="ENW73" s="50"/>
      <c r="EOE73" s="50"/>
      <c r="EOM73" s="50"/>
      <c r="EOU73" s="50"/>
      <c r="EPC73" s="50"/>
      <c r="EPK73" s="50"/>
      <c r="EPS73" s="50"/>
      <c r="EQA73" s="50"/>
      <c r="EQI73" s="50"/>
      <c r="EQQ73" s="50"/>
      <c r="EQY73" s="50"/>
      <c r="ERG73" s="50"/>
      <c r="ERO73" s="50"/>
      <c r="ERW73" s="50"/>
      <c r="ESE73" s="50"/>
      <c r="ESM73" s="50"/>
      <c r="ESU73" s="50"/>
      <c r="ETC73" s="50"/>
      <c r="ETK73" s="50"/>
      <c r="ETS73" s="50"/>
      <c r="EUA73" s="50"/>
      <c r="EUI73" s="50"/>
      <c r="EUQ73" s="50"/>
      <c r="EUY73" s="50"/>
      <c r="EVG73" s="50"/>
      <c r="EVO73" s="50"/>
      <c r="EVW73" s="50"/>
      <c r="EWE73" s="50"/>
      <c r="EWM73" s="50"/>
      <c r="EWU73" s="50"/>
      <c r="EXC73" s="50"/>
      <c r="EXK73" s="50"/>
      <c r="EXS73" s="50"/>
      <c r="EYA73" s="50"/>
      <c r="EYI73" s="50"/>
      <c r="EYQ73" s="50"/>
      <c r="EYY73" s="50"/>
      <c r="EZG73" s="50"/>
      <c r="EZO73" s="50"/>
      <c r="EZW73" s="50"/>
      <c r="FAE73" s="50"/>
      <c r="FAM73" s="50"/>
      <c r="FAU73" s="50"/>
      <c r="FBC73" s="50"/>
      <c r="FBK73" s="50"/>
      <c r="FBS73" s="50"/>
      <c r="FCA73" s="50"/>
      <c r="FCI73" s="50"/>
      <c r="FCQ73" s="50"/>
      <c r="FCY73" s="50"/>
      <c r="FDG73" s="50"/>
      <c r="FDO73" s="50"/>
      <c r="FDW73" s="50"/>
      <c r="FEE73" s="50"/>
      <c r="FEM73" s="50"/>
      <c r="FEU73" s="50"/>
      <c r="FFC73" s="50"/>
      <c r="FFK73" s="50"/>
      <c r="FFS73" s="50"/>
      <c r="FGA73" s="50"/>
      <c r="FGI73" s="50"/>
      <c r="FGQ73" s="50"/>
      <c r="FGY73" s="50"/>
      <c r="FHG73" s="50"/>
      <c r="FHO73" s="50"/>
      <c r="FHW73" s="50"/>
      <c r="FIE73" s="50"/>
      <c r="FIM73" s="50"/>
      <c r="FIU73" s="50"/>
      <c r="FJC73" s="50"/>
      <c r="FJK73" s="50"/>
      <c r="FJS73" s="50"/>
      <c r="FKA73" s="50"/>
      <c r="FKI73" s="50"/>
      <c r="FKQ73" s="50"/>
      <c r="FKY73" s="50"/>
      <c r="FLG73" s="50"/>
      <c r="FLO73" s="50"/>
      <c r="FLW73" s="50"/>
      <c r="FME73" s="50"/>
      <c r="FMM73" s="50"/>
      <c r="FMU73" s="50"/>
      <c r="FNC73" s="50"/>
      <c r="FNK73" s="50"/>
      <c r="FNS73" s="50"/>
      <c r="FOA73" s="50"/>
      <c r="FOI73" s="50"/>
      <c r="FOQ73" s="50"/>
      <c r="FOY73" s="50"/>
      <c r="FPG73" s="50"/>
      <c r="FPO73" s="50"/>
      <c r="FPW73" s="50"/>
      <c r="FQE73" s="50"/>
      <c r="FQM73" s="50"/>
      <c r="FQU73" s="50"/>
      <c r="FRC73" s="50"/>
      <c r="FRK73" s="50"/>
      <c r="FRS73" s="50"/>
      <c r="FSA73" s="50"/>
      <c r="FSI73" s="50"/>
      <c r="FSQ73" s="50"/>
      <c r="FSY73" s="50"/>
      <c r="FTG73" s="50"/>
      <c r="FTO73" s="50"/>
      <c r="FTW73" s="50"/>
      <c r="FUE73" s="50"/>
      <c r="FUM73" s="50"/>
      <c r="FUU73" s="50"/>
      <c r="FVC73" s="50"/>
      <c r="FVK73" s="50"/>
      <c r="FVS73" s="50"/>
      <c r="FWA73" s="50"/>
      <c r="FWI73" s="50"/>
      <c r="FWQ73" s="50"/>
      <c r="FWY73" s="50"/>
      <c r="FXG73" s="50"/>
      <c r="FXO73" s="50"/>
      <c r="FXW73" s="50"/>
      <c r="FYE73" s="50"/>
      <c r="FYM73" s="50"/>
      <c r="FYU73" s="50"/>
      <c r="FZC73" s="50"/>
      <c r="FZK73" s="50"/>
      <c r="FZS73" s="50"/>
      <c r="GAA73" s="50"/>
      <c r="GAI73" s="50"/>
      <c r="GAQ73" s="50"/>
      <c r="GAY73" s="50"/>
      <c r="GBG73" s="50"/>
      <c r="GBO73" s="50"/>
      <c r="GBW73" s="50"/>
      <c r="GCE73" s="50"/>
      <c r="GCM73" s="50"/>
      <c r="GCU73" s="50"/>
      <c r="GDC73" s="50"/>
      <c r="GDK73" s="50"/>
      <c r="GDS73" s="50"/>
      <c r="GEA73" s="50"/>
      <c r="GEI73" s="50"/>
      <c r="GEQ73" s="50"/>
      <c r="GEY73" s="50"/>
      <c r="GFG73" s="50"/>
      <c r="GFO73" s="50"/>
      <c r="GFW73" s="50"/>
      <c r="GGE73" s="50"/>
      <c r="GGM73" s="50"/>
      <c r="GGU73" s="50"/>
      <c r="GHC73" s="50"/>
      <c r="GHK73" s="50"/>
      <c r="GHS73" s="50"/>
      <c r="GIA73" s="50"/>
      <c r="GII73" s="50"/>
      <c r="GIQ73" s="50"/>
      <c r="GIY73" s="50"/>
      <c r="GJG73" s="50"/>
      <c r="GJO73" s="50"/>
      <c r="GJW73" s="50"/>
      <c r="GKE73" s="50"/>
      <c r="GKM73" s="50"/>
      <c r="GKU73" s="50"/>
      <c r="GLC73" s="50"/>
      <c r="GLK73" s="50"/>
      <c r="GLS73" s="50"/>
      <c r="GMA73" s="50"/>
      <c r="GMI73" s="50"/>
      <c r="GMQ73" s="50"/>
      <c r="GMY73" s="50"/>
      <c r="GNG73" s="50"/>
      <c r="GNO73" s="50"/>
      <c r="GNW73" s="50"/>
      <c r="GOE73" s="50"/>
      <c r="GOM73" s="50"/>
      <c r="GOU73" s="50"/>
      <c r="GPC73" s="50"/>
      <c r="GPK73" s="50"/>
      <c r="GPS73" s="50"/>
      <c r="GQA73" s="50"/>
      <c r="GQI73" s="50"/>
      <c r="GQQ73" s="50"/>
      <c r="GQY73" s="50"/>
      <c r="GRG73" s="50"/>
      <c r="GRO73" s="50"/>
      <c r="GRW73" s="50"/>
      <c r="GSE73" s="50"/>
      <c r="GSM73" s="50"/>
      <c r="GSU73" s="50"/>
      <c r="GTC73" s="50"/>
      <c r="GTK73" s="50"/>
      <c r="GTS73" s="50"/>
      <c r="GUA73" s="50"/>
      <c r="GUI73" s="50"/>
      <c r="GUQ73" s="50"/>
      <c r="GUY73" s="50"/>
      <c r="GVG73" s="50"/>
      <c r="GVO73" s="50"/>
      <c r="GVW73" s="50"/>
      <c r="GWE73" s="50"/>
      <c r="GWM73" s="50"/>
      <c r="GWU73" s="50"/>
      <c r="GXC73" s="50"/>
      <c r="GXK73" s="50"/>
      <c r="GXS73" s="50"/>
      <c r="GYA73" s="50"/>
      <c r="GYI73" s="50"/>
      <c r="GYQ73" s="50"/>
      <c r="GYY73" s="50"/>
      <c r="GZG73" s="50"/>
      <c r="GZO73" s="50"/>
      <c r="GZW73" s="50"/>
      <c r="HAE73" s="50"/>
      <c r="HAM73" s="50"/>
      <c r="HAU73" s="50"/>
      <c r="HBC73" s="50"/>
      <c r="HBK73" s="50"/>
      <c r="HBS73" s="50"/>
      <c r="HCA73" s="50"/>
      <c r="HCI73" s="50"/>
      <c r="HCQ73" s="50"/>
      <c r="HCY73" s="50"/>
      <c r="HDG73" s="50"/>
      <c r="HDO73" s="50"/>
      <c r="HDW73" s="50"/>
      <c r="HEE73" s="50"/>
      <c r="HEM73" s="50"/>
      <c r="HEU73" s="50"/>
      <c r="HFC73" s="50"/>
      <c r="HFK73" s="50"/>
      <c r="HFS73" s="50"/>
      <c r="HGA73" s="50"/>
      <c r="HGI73" s="50"/>
      <c r="HGQ73" s="50"/>
      <c r="HGY73" s="50"/>
      <c r="HHG73" s="50"/>
      <c r="HHO73" s="50"/>
      <c r="HHW73" s="50"/>
      <c r="HIE73" s="50"/>
      <c r="HIM73" s="50"/>
      <c r="HIU73" s="50"/>
      <c r="HJC73" s="50"/>
      <c r="HJK73" s="50"/>
      <c r="HJS73" s="50"/>
      <c r="HKA73" s="50"/>
      <c r="HKI73" s="50"/>
      <c r="HKQ73" s="50"/>
      <c r="HKY73" s="50"/>
      <c r="HLG73" s="50"/>
      <c r="HLO73" s="50"/>
      <c r="HLW73" s="50"/>
      <c r="HME73" s="50"/>
      <c r="HMM73" s="50"/>
      <c r="HMU73" s="50"/>
      <c r="HNC73" s="50"/>
      <c r="HNK73" s="50"/>
      <c r="HNS73" s="50"/>
      <c r="HOA73" s="50"/>
      <c r="HOI73" s="50"/>
      <c r="HOQ73" s="50"/>
      <c r="HOY73" s="50"/>
      <c r="HPG73" s="50"/>
      <c r="HPO73" s="50"/>
      <c r="HPW73" s="50"/>
      <c r="HQE73" s="50"/>
      <c r="HQM73" s="50"/>
      <c r="HQU73" s="50"/>
      <c r="HRC73" s="50"/>
      <c r="HRK73" s="50"/>
      <c r="HRS73" s="50"/>
      <c r="HSA73" s="50"/>
      <c r="HSI73" s="50"/>
      <c r="HSQ73" s="50"/>
      <c r="HSY73" s="50"/>
      <c r="HTG73" s="50"/>
      <c r="HTO73" s="50"/>
      <c r="HTW73" s="50"/>
      <c r="HUE73" s="50"/>
      <c r="HUM73" s="50"/>
      <c r="HUU73" s="50"/>
      <c r="HVC73" s="50"/>
      <c r="HVK73" s="50"/>
      <c r="HVS73" s="50"/>
      <c r="HWA73" s="50"/>
      <c r="HWI73" s="50"/>
      <c r="HWQ73" s="50"/>
      <c r="HWY73" s="50"/>
      <c r="HXG73" s="50"/>
      <c r="HXO73" s="50"/>
      <c r="HXW73" s="50"/>
      <c r="HYE73" s="50"/>
      <c r="HYM73" s="50"/>
      <c r="HYU73" s="50"/>
      <c r="HZC73" s="50"/>
      <c r="HZK73" s="50"/>
      <c r="HZS73" s="50"/>
      <c r="IAA73" s="50"/>
      <c r="IAI73" s="50"/>
      <c r="IAQ73" s="50"/>
      <c r="IAY73" s="50"/>
      <c r="IBG73" s="50"/>
      <c r="IBO73" s="50"/>
      <c r="IBW73" s="50"/>
      <c r="ICE73" s="50"/>
      <c r="ICM73" s="50"/>
      <c r="ICU73" s="50"/>
      <c r="IDC73" s="50"/>
      <c r="IDK73" s="50"/>
      <c r="IDS73" s="50"/>
      <c r="IEA73" s="50"/>
      <c r="IEI73" s="50"/>
      <c r="IEQ73" s="50"/>
      <c r="IEY73" s="50"/>
      <c r="IFG73" s="50"/>
      <c r="IFO73" s="50"/>
      <c r="IFW73" s="50"/>
      <c r="IGE73" s="50"/>
      <c r="IGM73" s="50"/>
      <c r="IGU73" s="50"/>
      <c r="IHC73" s="50"/>
      <c r="IHK73" s="50"/>
      <c r="IHS73" s="50"/>
      <c r="IIA73" s="50"/>
      <c r="III73" s="50"/>
      <c r="IIQ73" s="50"/>
      <c r="IIY73" s="50"/>
      <c r="IJG73" s="50"/>
      <c r="IJO73" s="50"/>
      <c r="IJW73" s="50"/>
      <c r="IKE73" s="50"/>
      <c r="IKM73" s="50"/>
      <c r="IKU73" s="50"/>
      <c r="ILC73" s="50"/>
      <c r="ILK73" s="50"/>
      <c r="ILS73" s="50"/>
      <c r="IMA73" s="50"/>
      <c r="IMI73" s="50"/>
      <c r="IMQ73" s="50"/>
      <c r="IMY73" s="50"/>
      <c r="ING73" s="50"/>
      <c r="INO73" s="50"/>
      <c r="INW73" s="50"/>
      <c r="IOE73" s="50"/>
      <c r="IOM73" s="50"/>
      <c r="IOU73" s="50"/>
      <c r="IPC73" s="50"/>
      <c r="IPK73" s="50"/>
      <c r="IPS73" s="50"/>
      <c r="IQA73" s="50"/>
      <c r="IQI73" s="50"/>
      <c r="IQQ73" s="50"/>
      <c r="IQY73" s="50"/>
      <c r="IRG73" s="50"/>
      <c r="IRO73" s="50"/>
      <c r="IRW73" s="50"/>
      <c r="ISE73" s="50"/>
      <c r="ISM73" s="50"/>
      <c r="ISU73" s="50"/>
      <c r="ITC73" s="50"/>
      <c r="ITK73" s="50"/>
      <c r="ITS73" s="50"/>
      <c r="IUA73" s="50"/>
      <c r="IUI73" s="50"/>
      <c r="IUQ73" s="50"/>
      <c r="IUY73" s="50"/>
      <c r="IVG73" s="50"/>
      <c r="IVO73" s="50"/>
      <c r="IVW73" s="50"/>
      <c r="IWE73" s="50"/>
      <c r="IWM73" s="50"/>
      <c r="IWU73" s="50"/>
      <c r="IXC73" s="50"/>
      <c r="IXK73" s="50"/>
      <c r="IXS73" s="50"/>
      <c r="IYA73" s="50"/>
      <c r="IYI73" s="50"/>
      <c r="IYQ73" s="50"/>
      <c r="IYY73" s="50"/>
      <c r="IZG73" s="50"/>
      <c r="IZO73" s="50"/>
      <c r="IZW73" s="50"/>
      <c r="JAE73" s="50"/>
      <c r="JAM73" s="50"/>
      <c r="JAU73" s="50"/>
      <c r="JBC73" s="50"/>
      <c r="JBK73" s="50"/>
      <c r="JBS73" s="50"/>
      <c r="JCA73" s="50"/>
      <c r="JCI73" s="50"/>
      <c r="JCQ73" s="50"/>
      <c r="JCY73" s="50"/>
      <c r="JDG73" s="50"/>
      <c r="JDO73" s="50"/>
      <c r="JDW73" s="50"/>
      <c r="JEE73" s="50"/>
      <c r="JEM73" s="50"/>
      <c r="JEU73" s="50"/>
      <c r="JFC73" s="50"/>
      <c r="JFK73" s="50"/>
      <c r="JFS73" s="50"/>
      <c r="JGA73" s="50"/>
      <c r="JGI73" s="50"/>
      <c r="JGQ73" s="50"/>
      <c r="JGY73" s="50"/>
      <c r="JHG73" s="50"/>
      <c r="JHO73" s="50"/>
      <c r="JHW73" s="50"/>
      <c r="JIE73" s="50"/>
      <c r="JIM73" s="50"/>
      <c r="JIU73" s="50"/>
      <c r="JJC73" s="50"/>
      <c r="JJK73" s="50"/>
      <c r="JJS73" s="50"/>
      <c r="JKA73" s="50"/>
      <c r="JKI73" s="50"/>
      <c r="JKQ73" s="50"/>
      <c r="JKY73" s="50"/>
      <c r="JLG73" s="50"/>
      <c r="JLO73" s="50"/>
      <c r="JLW73" s="50"/>
      <c r="JME73" s="50"/>
      <c r="JMM73" s="50"/>
      <c r="JMU73" s="50"/>
      <c r="JNC73" s="50"/>
      <c r="JNK73" s="50"/>
      <c r="JNS73" s="50"/>
      <c r="JOA73" s="50"/>
      <c r="JOI73" s="50"/>
      <c r="JOQ73" s="50"/>
      <c r="JOY73" s="50"/>
      <c r="JPG73" s="50"/>
      <c r="JPO73" s="50"/>
      <c r="JPW73" s="50"/>
      <c r="JQE73" s="50"/>
      <c r="JQM73" s="50"/>
      <c r="JQU73" s="50"/>
      <c r="JRC73" s="50"/>
      <c r="JRK73" s="50"/>
      <c r="JRS73" s="50"/>
      <c r="JSA73" s="50"/>
      <c r="JSI73" s="50"/>
      <c r="JSQ73" s="50"/>
      <c r="JSY73" s="50"/>
      <c r="JTG73" s="50"/>
      <c r="JTO73" s="50"/>
      <c r="JTW73" s="50"/>
      <c r="JUE73" s="50"/>
      <c r="JUM73" s="50"/>
      <c r="JUU73" s="50"/>
      <c r="JVC73" s="50"/>
      <c r="JVK73" s="50"/>
      <c r="JVS73" s="50"/>
      <c r="JWA73" s="50"/>
      <c r="JWI73" s="50"/>
      <c r="JWQ73" s="50"/>
      <c r="JWY73" s="50"/>
      <c r="JXG73" s="50"/>
      <c r="JXO73" s="50"/>
      <c r="JXW73" s="50"/>
      <c r="JYE73" s="50"/>
      <c r="JYM73" s="50"/>
      <c r="JYU73" s="50"/>
      <c r="JZC73" s="50"/>
      <c r="JZK73" s="50"/>
      <c r="JZS73" s="50"/>
      <c r="KAA73" s="50"/>
      <c r="KAI73" s="50"/>
      <c r="KAQ73" s="50"/>
      <c r="KAY73" s="50"/>
      <c r="KBG73" s="50"/>
      <c r="KBO73" s="50"/>
      <c r="KBW73" s="50"/>
      <c r="KCE73" s="50"/>
      <c r="KCM73" s="50"/>
      <c r="KCU73" s="50"/>
      <c r="KDC73" s="50"/>
      <c r="KDK73" s="50"/>
      <c r="KDS73" s="50"/>
      <c r="KEA73" s="50"/>
      <c r="KEI73" s="50"/>
      <c r="KEQ73" s="50"/>
      <c r="KEY73" s="50"/>
      <c r="KFG73" s="50"/>
      <c r="KFO73" s="50"/>
      <c r="KFW73" s="50"/>
      <c r="KGE73" s="50"/>
      <c r="KGM73" s="50"/>
      <c r="KGU73" s="50"/>
      <c r="KHC73" s="50"/>
      <c r="KHK73" s="50"/>
      <c r="KHS73" s="50"/>
      <c r="KIA73" s="50"/>
      <c r="KII73" s="50"/>
      <c r="KIQ73" s="50"/>
      <c r="KIY73" s="50"/>
      <c r="KJG73" s="50"/>
      <c r="KJO73" s="50"/>
      <c r="KJW73" s="50"/>
      <c r="KKE73" s="50"/>
      <c r="KKM73" s="50"/>
      <c r="KKU73" s="50"/>
      <c r="KLC73" s="50"/>
      <c r="KLK73" s="50"/>
      <c r="KLS73" s="50"/>
      <c r="KMA73" s="50"/>
      <c r="KMI73" s="50"/>
      <c r="KMQ73" s="50"/>
      <c r="KMY73" s="50"/>
      <c r="KNG73" s="50"/>
      <c r="KNO73" s="50"/>
      <c r="KNW73" s="50"/>
      <c r="KOE73" s="50"/>
      <c r="KOM73" s="50"/>
      <c r="KOU73" s="50"/>
      <c r="KPC73" s="50"/>
      <c r="KPK73" s="50"/>
      <c r="KPS73" s="50"/>
      <c r="KQA73" s="50"/>
      <c r="KQI73" s="50"/>
      <c r="KQQ73" s="50"/>
      <c r="KQY73" s="50"/>
      <c r="KRG73" s="50"/>
      <c r="KRO73" s="50"/>
      <c r="KRW73" s="50"/>
      <c r="KSE73" s="50"/>
      <c r="KSM73" s="50"/>
      <c r="KSU73" s="50"/>
      <c r="KTC73" s="50"/>
      <c r="KTK73" s="50"/>
      <c r="KTS73" s="50"/>
      <c r="KUA73" s="50"/>
      <c r="KUI73" s="50"/>
      <c r="KUQ73" s="50"/>
      <c r="KUY73" s="50"/>
      <c r="KVG73" s="50"/>
      <c r="KVO73" s="50"/>
      <c r="KVW73" s="50"/>
      <c r="KWE73" s="50"/>
      <c r="KWM73" s="50"/>
      <c r="KWU73" s="50"/>
      <c r="KXC73" s="50"/>
      <c r="KXK73" s="50"/>
      <c r="KXS73" s="50"/>
      <c r="KYA73" s="50"/>
      <c r="KYI73" s="50"/>
      <c r="KYQ73" s="50"/>
      <c r="KYY73" s="50"/>
      <c r="KZG73" s="50"/>
      <c r="KZO73" s="50"/>
      <c r="KZW73" s="50"/>
      <c r="LAE73" s="50"/>
      <c r="LAM73" s="50"/>
      <c r="LAU73" s="50"/>
      <c r="LBC73" s="50"/>
      <c r="LBK73" s="50"/>
      <c r="LBS73" s="50"/>
      <c r="LCA73" s="50"/>
      <c r="LCI73" s="50"/>
      <c r="LCQ73" s="50"/>
      <c r="LCY73" s="50"/>
      <c r="LDG73" s="50"/>
      <c r="LDO73" s="50"/>
      <c r="LDW73" s="50"/>
      <c r="LEE73" s="50"/>
      <c r="LEM73" s="50"/>
      <c r="LEU73" s="50"/>
      <c r="LFC73" s="50"/>
      <c r="LFK73" s="50"/>
      <c r="LFS73" s="50"/>
      <c r="LGA73" s="50"/>
      <c r="LGI73" s="50"/>
      <c r="LGQ73" s="50"/>
      <c r="LGY73" s="50"/>
      <c r="LHG73" s="50"/>
      <c r="LHO73" s="50"/>
      <c r="LHW73" s="50"/>
      <c r="LIE73" s="50"/>
      <c r="LIM73" s="50"/>
      <c r="LIU73" s="50"/>
      <c r="LJC73" s="50"/>
      <c r="LJK73" s="50"/>
      <c r="LJS73" s="50"/>
      <c r="LKA73" s="50"/>
      <c r="LKI73" s="50"/>
      <c r="LKQ73" s="50"/>
      <c r="LKY73" s="50"/>
      <c r="LLG73" s="50"/>
      <c r="LLO73" s="50"/>
      <c r="LLW73" s="50"/>
      <c r="LME73" s="50"/>
      <c r="LMM73" s="50"/>
      <c r="LMU73" s="50"/>
      <c r="LNC73" s="50"/>
      <c r="LNK73" s="50"/>
      <c r="LNS73" s="50"/>
      <c r="LOA73" s="50"/>
      <c r="LOI73" s="50"/>
      <c r="LOQ73" s="50"/>
      <c r="LOY73" s="50"/>
      <c r="LPG73" s="50"/>
      <c r="LPO73" s="50"/>
      <c r="LPW73" s="50"/>
      <c r="LQE73" s="50"/>
      <c r="LQM73" s="50"/>
      <c r="LQU73" s="50"/>
      <c r="LRC73" s="50"/>
      <c r="LRK73" s="50"/>
      <c r="LRS73" s="50"/>
      <c r="LSA73" s="50"/>
      <c r="LSI73" s="50"/>
      <c r="LSQ73" s="50"/>
      <c r="LSY73" s="50"/>
      <c r="LTG73" s="50"/>
      <c r="LTO73" s="50"/>
      <c r="LTW73" s="50"/>
      <c r="LUE73" s="50"/>
      <c r="LUM73" s="50"/>
      <c r="LUU73" s="50"/>
      <c r="LVC73" s="50"/>
      <c r="LVK73" s="50"/>
      <c r="LVS73" s="50"/>
      <c r="LWA73" s="50"/>
      <c r="LWI73" s="50"/>
      <c r="LWQ73" s="50"/>
      <c r="LWY73" s="50"/>
      <c r="LXG73" s="50"/>
      <c r="LXO73" s="50"/>
      <c r="LXW73" s="50"/>
      <c r="LYE73" s="50"/>
      <c r="LYM73" s="50"/>
      <c r="LYU73" s="50"/>
      <c r="LZC73" s="50"/>
      <c r="LZK73" s="50"/>
      <c r="LZS73" s="50"/>
      <c r="MAA73" s="50"/>
      <c r="MAI73" s="50"/>
      <c r="MAQ73" s="50"/>
      <c r="MAY73" s="50"/>
      <c r="MBG73" s="50"/>
      <c r="MBO73" s="50"/>
      <c r="MBW73" s="50"/>
      <c r="MCE73" s="50"/>
      <c r="MCM73" s="50"/>
      <c r="MCU73" s="50"/>
      <c r="MDC73" s="50"/>
      <c r="MDK73" s="50"/>
      <c r="MDS73" s="50"/>
      <c r="MEA73" s="50"/>
      <c r="MEI73" s="50"/>
      <c r="MEQ73" s="50"/>
      <c r="MEY73" s="50"/>
      <c r="MFG73" s="50"/>
      <c r="MFO73" s="50"/>
      <c r="MFW73" s="50"/>
      <c r="MGE73" s="50"/>
      <c r="MGM73" s="50"/>
      <c r="MGU73" s="50"/>
      <c r="MHC73" s="50"/>
      <c r="MHK73" s="50"/>
      <c r="MHS73" s="50"/>
      <c r="MIA73" s="50"/>
      <c r="MII73" s="50"/>
      <c r="MIQ73" s="50"/>
      <c r="MIY73" s="50"/>
      <c r="MJG73" s="50"/>
      <c r="MJO73" s="50"/>
      <c r="MJW73" s="50"/>
      <c r="MKE73" s="50"/>
      <c r="MKM73" s="50"/>
      <c r="MKU73" s="50"/>
      <c r="MLC73" s="50"/>
      <c r="MLK73" s="50"/>
      <c r="MLS73" s="50"/>
      <c r="MMA73" s="50"/>
      <c r="MMI73" s="50"/>
      <c r="MMQ73" s="50"/>
      <c r="MMY73" s="50"/>
      <c r="MNG73" s="50"/>
      <c r="MNO73" s="50"/>
      <c r="MNW73" s="50"/>
      <c r="MOE73" s="50"/>
      <c r="MOM73" s="50"/>
      <c r="MOU73" s="50"/>
      <c r="MPC73" s="50"/>
      <c r="MPK73" s="50"/>
      <c r="MPS73" s="50"/>
      <c r="MQA73" s="50"/>
      <c r="MQI73" s="50"/>
      <c r="MQQ73" s="50"/>
      <c r="MQY73" s="50"/>
      <c r="MRG73" s="50"/>
      <c r="MRO73" s="50"/>
      <c r="MRW73" s="50"/>
      <c r="MSE73" s="50"/>
      <c r="MSM73" s="50"/>
      <c r="MSU73" s="50"/>
      <c r="MTC73" s="50"/>
      <c r="MTK73" s="50"/>
      <c r="MTS73" s="50"/>
      <c r="MUA73" s="50"/>
      <c r="MUI73" s="50"/>
      <c r="MUQ73" s="50"/>
      <c r="MUY73" s="50"/>
      <c r="MVG73" s="50"/>
      <c r="MVO73" s="50"/>
      <c r="MVW73" s="50"/>
      <c r="MWE73" s="50"/>
      <c r="MWM73" s="50"/>
      <c r="MWU73" s="50"/>
      <c r="MXC73" s="50"/>
      <c r="MXK73" s="50"/>
      <c r="MXS73" s="50"/>
      <c r="MYA73" s="50"/>
      <c r="MYI73" s="50"/>
      <c r="MYQ73" s="50"/>
      <c r="MYY73" s="50"/>
      <c r="MZG73" s="50"/>
      <c r="MZO73" s="50"/>
      <c r="MZW73" s="50"/>
      <c r="NAE73" s="50"/>
      <c r="NAM73" s="50"/>
      <c r="NAU73" s="50"/>
      <c r="NBC73" s="50"/>
      <c r="NBK73" s="50"/>
      <c r="NBS73" s="50"/>
      <c r="NCA73" s="50"/>
      <c r="NCI73" s="50"/>
      <c r="NCQ73" s="50"/>
      <c r="NCY73" s="50"/>
      <c r="NDG73" s="50"/>
      <c r="NDO73" s="50"/>
      <c r="NDW73" s="50"/>
      <c r="NEE73" s="50"/>
      <c r="NEM73" s="50"/>
      <c r="NEU73" s="50"/>
      <c r="NFC73" s="50"/>
      <c r="NFK73" s="50"/>
      <c r="NFS73" s="50"/>
      <c r="NGA73" s="50"/>
      <c r="NGI73" s="50"/>
      <c r="NGQ73" s="50"/>
      <c r="NGY73" s="50"/>
      <c r="NHG73" s="50"/>
      <c r="NHO73" s="50"/>
      <c r="NHW73" s="50"/>
      <c r="NIE73" s="50"/>
      <c r="NIM73" s="50"/>
      <c r="NIU73" s="50"/>
      <c r="NJC73" s="50"/>
      <c r="NJK73" s="50"/>
      <c r="NJS73" s="50"/>
      <c r="NKA73" s="50"/>
      <c r="NKI73" s="50"/>
      <c r="NKQ73" s="50"/>
      <c r="NKY73" s="50"/>
      <c r="NLG73" s="50"/>
      <c r="NLO73" s="50"/>
      <c r="NLW73" s="50"/>
      <c r="NME73" s="50"/>
      <c r="NMM73" s="50"/>
      <c r="NMU73" s="50"/>
      <c r="NNC73" s="50"/>
      <c r="NNK73" s="50"/>
      <c r="NNS73" s="50"/>
      <c r="NOA73" s="50"/>
      <c r="NOI73" s="50"/>
      <c r="NOQ73" s="50"/>
      <c r="NOY73" s="50"/>
      <c r="NPG73" s="50"/>
      <c r="NPO73" s="50"/>
      <c r="NPW73" s="50"/>
      <c r="NQE73" s="50"/>
      <c r="NQM73" s="50"/>
      <c r="NQU73" s="50"/>
      <c r="NRC73" s="50"/>
      <c r="NRK73" s="50"/>
      <c r="NRS73" s="50"/>
      <c r="NSA73" s="50"/>
      <c r="NSI73" s="50"/>
      <c r="NSQ73" s="50"/>
      <c r="NSY73" s="50"/>
      <c r="NTG73" s="50"/>
      <c r="NTO73" s="50"/>
      <c r="NTW73" s="50"/>
      <c r="NUE73" s="50"/>
      <c r="NUM73" s="50"/>
      <c r="NUU73" s="50"/>
      <c r="NVC73" s="50"/>
      <c r="NVK73" s="50"/>
      <c r="NVS73" s="50"/>
      <c r="NWA73" s="50"/>
      <c r="NWI73" s="50"/>
      <c r="NWQ73" s="50"/>
      <c r="NWY73" s="50"/>
      <c r="NXG73" s="50"/>
      <c r="NXO73" s="50"/>
      <c r="NXW73" s="50"/>
      <c r="NYE73" s="50"/>
      <c r="NYM73" s="50"/>
      <c r="NYU73" s="50"/>
      <c r="NZC73" s="50"/>
      <c r="NZK73" s="50"/>
      <c r="NZS73" s="50"/>
      <c r="OAA73" s="50"/>
      <c r="OAI73" s="50"/>
      <c r="OAQ73" s="50"/>
      <c r="OAY73" s="50"/>
      <c r="OBG73" s="50"/>
      <c r="OBO73" s="50"/>
      <c r="OBW73" s="50"/>
      <c r="OCE73" s="50"/>
      <c r="OCM73" s="50"/>
      <c r="OCU73" s="50"/>
      <c r="ODC73" s="50"/>
      <c r="ODK73" s="50"/>
      <c r="ODS73" s="50"/>
      <c r="OEA73" s="50"/>
      <c r="OEI73" s="50"/>
      <c r="OEQ73" s="50"/>
      <c r="OEY73" s="50"/>
      <c r="OFG73" s="50"/>
      <c r="OFO73" s="50"/>
      <c r="OFW73" s="50"/>
      <c r="OGE73" s="50"/>
      <c r="OGM73" s="50"/>
      <c r="OGU73" s="50"/>
      <c r="OHC73" s="50"/>
      <c r="OHK73" s="50"/>
      <c r="OHS73" s="50"/>
      <c r="OIA73" s="50"/>
      <c r="OII73" s="50"/>
      <c r="OIQ73" s="50"/>
      <c r="OIY73" s="50"/>
      <c r="OJG73" s="50"/>
      <c r="OJO73" s="50"/>
      <c r="OJW73" s="50"/>
      <c r="OKE73" s="50"/>
      <c r="OKM73" s="50"/>
      <c r="OKU73" s="50"/>
      <c r="OLC73" s="50"/>
      <c r="OLK73" s="50"/>
      <c r="OLS73" s="50"/>
      <c r="OMA73" s="50"/>
      <c r="OMI73" s="50"/>
      <c r="OMQ73" s="50"/>
      <c r="OMY73" s="50"/>
      <c r="ONG73" s="50"/>
      <c r="ONO73" s="50"/>
      <c r="ONW73" s="50"/>
      <c r="OOE73" s="50"/>
      <c r="OOM73" s="50"/>
      <c r="OOU73" s="50"/>
      <c r="OPC73" s="50"/>
      <c r="OPK73" s="50"/>
      <c r="OPS73" s="50"/>
      <c r="OQA73" s="50"/>
      <c r="OQI73" s="50"/>
      <c r="OQQ73" s="50"/>
      <c r="OQY73" s="50"/>
      <c r="ORG73" s="50"/>
      <c r="ORO73" s="50"/>
      <c r="ORW73" s="50"/>
      <c r="OSE73" s="50"/>
      <c r="OSM73" s="50"/>
      <c r="OSU73" s="50"/>
      <c r="OTC73" s="50"/>
      <c r="OTK73" s="50"/>
      <c r="OTS73" s="50"/>
      <c r="OUA73" s="50"/>
      <c r="OUI73" s="50"/>
      <c r="OUQ73" s="50"/>
      <c r="OUY73" s="50"/>
      <c r="OVG73" s="50"/>
      <c r="OVO73" s="50"/>
      <c r="OVW73" s="50"/>
      <c r="OWE73" s="50"/>
      <c r="OWM73" s="50"/>
      <c r="OWU73" s="50"/>
      <c r="OXC73" s="50"/>
      <c r="OXK73" s="50"/>
      <c r="OXS73" s="50"/>
      <c r="OYA73" s="50"/>
      <c r="OYI73" s="50"/>
      <c r="OYQ73" s="50"/>
      <c r="OYY73" s="50"/>
      <c r="OZG73" s="50"/>
      <c r="OZO73" s="50"/>
      <c r="OZW73" s="50"/>
      <c r="PAE73" s="50"/>
      <c r="PAM73" s="50"/>
      <c r="PAU73" s="50"/>
      <c r="PBC73" s="50"/>
      <c r="PBK73" s="50"/>
      <c r="PBS73" s="50"/>
      <c r="PCA73" s="50"/>
      <c r="PCI73" s="50"/>
      <c r="PCQ73" s="50"/>
      <c r="PCY73" s="50"/>
      <c r="PDG73" s="50"/>
      <c r="PDO73" s="50"/>
      <c r="PDW73" s="50"/>
      <c r="PEE73" s="50"/>
      <c r="PEM73" s="50"/>
      <c r="PEU73" s="50"/>
      <c r="PFC73" s="50"/>
      <c r="PFK73" s="50"/>
      <c r="PFS73" s="50"/>
      <c r="PGA73" s="50"/>
      <c r="PGI73" s="50"/>
      <c r="PGQ73" s="50"/>
      <c r="PGY73" s="50"/>
      <c r="PHG73" s="50"/>
      <c r="PHO73" s="50"/>
      <c r="PHW73" s="50"/>
      <c r="PIE73" s="50"/>
      <c r="PIM73" s="50"/>
      <c r="PIU73" s="50"/>
      <c r="PJC73" s="50"/>
      <c r="PJK73" s="50"/>
      <c r="PJS73" s="50"/>
      <c r="PKA73" s="50"/>
      <c r="PKI73" s="50"/>
      <c r="PKQ73" s="50"/>
      <c r="PKY73" s="50"/>
      <c r="PLG73" s="50"/>
      <c r="PLO73" s="50"/>
      <c r="PLW73" s="50"/>
      <c r="PME73" s="50"/>
      <c r="PMM73" s="50"/>
      <c r="PMU73" s="50"/>
      <c r="PNC73" s="50"/>
      <c r="PNK73" s="50"/>
      <c r="PNS73" s="50"/>
      <c r="POA73" s="50"/>
      <c r="POI73" s="50"/>
      <c r="POQ73" s="50"/>
      <c r="POY73" s="50"/>
      <c r="PPG73" s="50"/>
      <c r="PPO73" s="50"/>
      <c r="PPW73" s="50"/>
      <c r="PQE73" s="50"/>
      <c r="PQM73" s="50"/>
      <c r="PQU73" s="50"/>
      <c r="PRC73" s="50"/>
      <c r="PRK73" s="50"/>
      <c r="PRS73" s="50"/>
      <c r="PSA73" s="50"/>
      <c r="PSI73" s="50"/>
      <c r="PSQ73" s="50"/>
      <c r="PSY73" s="50"/>
      <c r="PTG73" s="50"/>
      <c r="PTO73" s="50"/>
      <c r="PTW73" s="50"/>
      <c r="PUE73" s="50"/>
      <c r="PUM73" s="50"/>
      <c r="PUU73" s="50"/>
      <c r="PVC73" s="50"/>
      <c r="PVK73" s="50"/>
      <c r="PVS73" s="50"/>
      <c r="PWA73" s="50"/>
      <c r="PWI73" s="50"/>
      <c r="PWQ73" s="50"/>
      <c r="PWY73" s="50"/>
      <c r="PXG73" s="50"/>
      <c r="PXO73" s="50"/>
      <c r="PXW73" s="50"/>
      <c r="PYE73" s="50"/>
      <c r="PYM73" s="50"/>
      <c r="PYU73" s="50"/>
      <c r="PZC73" s="50"/>
      <c r="PZK73" s="50"/>
      <c r="PZS73" s="50"/>
      <c r="QAA73" s="50"/>
      <c r="QAI73" s="50"/>
      <c r="QAQ73" s="50"/>
      <c r="QAY73" s="50"/>
      <c r="QBG73" s="50"/>
      <c r="QBO73" s="50"/>
      <c r="QBW73" s="50"/>
      <c r="QCE73" s="50"/>
      <c r="QCM73" s="50"/>
      <c r="QCU73" s="50"/>
      <c r="QDC73" s="50"/>
      <c r="QDK73" s="50"/>
      <c r="QDS73" s="50"/>
      <c r="QEA73" s="50"/>
      <c r="QEI73" s="50"/>
      <c r="QEQ73" s="50"/>
      <c r="QEY73" s="50"/>
      <c r="QFG73" s="50"/>
      <c r="QFO73" s="50"/>
      <c r="QFW73" s="50"/>
      <c r="QGE73" s="50"/>
      <c r="QGM73" s="50"/>
      <c r="QGU73" s="50"/>
      <c r="QHC73" s="50"/>
      <c r="QHK73" s="50"/>
      <c r="QHS73" s="50"/>
      <c r="QIA73" s="50"/>
      <c r="QII73" s="50"/>
      <c r="QIQ73" s="50"/>
      <c r="QIY73" s="50"/>
      <c r="QJG73" s="50"/>
      <c r="QJO73" s="50"/>
      <c r="QJW73" s="50"/>
      <c r="QKE73" s="50"/>
      <c r="QKM73" s="50"/>
      <c r="QKU73" s="50"/>
      <c r="QLC73" s="50"/>
      <c r="QLK73" s="50"/>
      <c r="QLS73" s="50"/>
      <c r="QMA73" s="50"/>
      <c r="QMI73" s="50"/>
      <c r="QMQ73" s="50"/>
      <c r="QMY73" s="50"/>
      <c r="QNG73" s="50"/>
      <c r="QNO73" s="50"/>
      <c r="QNW73" s="50"/>
      <c r="QOE73" s="50"/>
      <c r="QOM73" s="50"/>
      <c r="QOU73" s="50"/>
      <c r="QPC73" s="50"/>
      <c r="QPK73" s="50"/>
      <c r="QPS73" s="50"/>
      <c r="QQA73" s="50"/>
      <c r="QQI73" s="50"/>
      <c r="QQQ73" s="50"/>
      <c r="QQY73" s="50"/>
      <c r="QRG73" s="50"/>
      <c r="QRO73" s="50"/>
      <c r="QRW73" s="50"/>
      <c r="QSE73" s="50"/>
      <c r="QSM73" s="50"/>
      <c r="QSU73" s="50"/>
      <c r="QTC73" s="50"/>
      <c r="QTK73" s="50"/>
      <c r="QTS73" s="50"/>
      <c r="QUA73" s="50"/>
      <c r="QUI73" s="50"/>
      <c r="QUQ73" s="50"/>
      <c r="QUY73" s="50"/>
      <c r="QVG73" s="50"/>
      <c r="QVO73" s="50"/>
      <c r="QVW73" s="50"/>
      <c r="QWE73" s="50"/>
      <c r="QWM73" s="50"/>
      <c r="QWU73" s="50"/>
      <c r="QXC73" s="50"/>
      <c r="QXK73" s="50"/>
      <c r="QXS73" s="50"/>
      <c r="QYA73" s="50"/>
      <c r="QYI73" s="50"/>
      <c r="QYQ73" s="50"/>
      <c r="QYY73" s="50"/>
      <c r="QZG73" s="50"/>
      <c r="QZO73" s="50"/>
      <c r="QZW73" s="50"/>
      <c r="RAE73" s="50"/>
      <c r="RAM73" s="50"/>
      <c r="RAU73" s="50"/>
      <c r="RBC73" s="50"/>
      <c r="RBK73" s="50"/>
      <c r="RBS73" s="50"/>
      <c r="RCA73" s="50"/>
      <c r="RCI73" s="50"/>
      <c r="RCQ73" s="50"/>
      <c r="RCY73" s="50"/>
      <c r="RDG73" s="50"/>
      <c r="RDO73" s="50"/>
      <c r="RDW73" s="50"/>
      <c r="REE73" s="50"/>
      <c r="REM73" s="50"/>
      <c r="REU73" s="50"/>
      <c r="RFC73" s="50"/>
      <c r="RFK73" s="50"/>
      <c r="RFS73" s="50"/>
      <c r="RGA73" s="50"/>
      <c r="RGI73" s="50"/>
      <c r="RGQ73" s="50"/>
      <c r="RGY73" s="50"/>
      <c r="RHG73" s="50"/>
      <c r="RHO73" s="50"/>
      <c r="RHW73" s="50"/>
      <c r="RIE73" s="50"/>
      <c r="RIM73" s="50"/>
      <c r="RIU73" s="50"/>
      <c r="RJC73" s="50"/>
      <c r="RJK73" s="50"/>
      <c r="RJS73" s="50"/>
      <c r="RKA73" s="50"/>
      <c r="RKI73" s="50"/>
      <c r="RKQ73" s="50"/>
      <c r="RKY73" s="50"/>
      <c r="RLG73" s="50"/>
      <c r="RLO73" s="50"/>
      <c r="RLW73" s="50"/>
      <c r="RME73" s="50"/>
      <c r="RMM73" s="50"/>
      <c r="RMU73" s="50"/>
      <c r="RNC73" s="50"/>
      <c r="RNK73" s="50"/>
      <c r="RNS73" s="50"/>
      <c r="ROA73" s="50"/>
      <c r="ROI73" s="50"/>
      <c r="ROQ73" s="50"/>
      <c r="ROY73" s="50"/>
      <c r="RPG73" s="50"/>
      <c r="RPO73" s="50"/>
      <c r="RPW73" s="50"/>
      <c r="RQE73" s="50"/>
      <c r="RQM73" s="50"/>
      <c r="RQU73" s="50"/>
      <c r="RRC73" s="50"/>
      <c r="RRK73" s="50"/>
      <c r="RRS73" s="50"/>
      <c r="RSA73" s="50"/>
      <c r="RSI73" s="50"/>
      <c r="RSQ73" s="50"/>
      <c r="RSY73" s="50"/>
      <c r="RTG73" s="50"/>
      <c r="RTO73" s="50"/>
      <c r="RTW73" s="50"/>
      <c r="RUE73" s="50"/>
      <c r="RUM73" s="50"/>
      <c r="RUU73" s="50"/>
      <c r="RVC73" s="50"/>
      <c r="RVK73" s="50"/>
      <c r="RVS73" s="50"/>
      <c r="RWA73" s="50"/>
      <c r="RWI73" s="50"/>
      <c r="RWQ73" s="50"/>
      <c r="RWY73" s="50"/>
      <c r="RXG73" s="50"/>
      <c r="RXO73" s="50"/>
      <c r="RXW73" s="50"/>
      <c r="RYE73" s="50"/>
      <c r="RYM73" s="50"/>
      <c r="RYU73" s="50"/>
      <c r="RZC73" s="50"/>
      <c r="RZK73" s="50"/>
      <c r="RZS73" s="50"/>
      <c r="SAA73" s="50"/>
      <c r="SAI73" s="50"/>
      <c r="SAQ73" s="50"/>
      <c r="SAY73" s="50"/>
      <c r="SBG73" s="50"/>
      <c r="SBO73" s="50"/>
      <c r="SBW73" s="50"/>
      <c r="SCE73" s="50"/>
      <c r="SCM73" s="50"/>
      <c r="SCU73" s="50"/>
      <c r="SDC73" s="50"/>
      <c r="SDK73" s="50"/>
      <c r="SDS73" s="50"/>
      <c r="SEA73" s="50"/>
      <c r="SEI73" s="50"/>
      <c r="SEQ73" s="50"/>
      <c r="SEY73" s="50"/>
      <c r="SFG73" s="50"/>
      <c r="SFO73" s="50"/>
      <c r="SFW73" s="50"/>
      <c r="SGE73" s="50"/>
      <c r="SGM73" s="50"/>
      <c r="SGU73" s="50"/>
      <c r="SHC73" s="50"/>
      <c r="SHK73" s="50"/>
      <c r="SHS73" s="50"/>
      <c r="SIA73" s="50"/>
      <c r="SII73" s="50"/>
      <c r="SIQ73" s="50"/>
      <c r="SIY73" s="50"/>
      <c r="SJG73" s="50"/>
      <c r="SJO73" s="50"/>
      <c r="SJW73" s="50"/>
      <c r="SKE73" s="50"/>
      <c r="SKM73" s="50"/>
      <c r="SKU73" s="50"/>
      <c r="SLC73" s="50"/>
      <c r="SLK73" s="50"/>
      <c r="SLS73" s="50"/>
      <c r="SMA73" s="50"/>
      <c r="SMI73" s="50"/>
      <c r="SMQ73" s="50"/>
      <c r="SMY73" s="50"/>
      <c r="SNG73" s="50"/>
      <c r="SNO73" s="50"/>
      <c r="SNW73" s="50"/>
      <c r="SOE73" s="50"/>
      <c r="SOM73" s="50"/>
      <c r="SOU73" s="50"/>
      <c r="SPC73" s="50"/>
      <c r="SPK73" s="50"/>
      <c r="SPS73" s="50"/>
      <c r="SQA73" s="50"/>
      <c r="SQI73" s="50"/>
      <c r="SQQ73" s="50"/>
      <c r="SQY73" s="50"/>
      <c r="SRG73" s="50"/>
      <c r="SRO73" s="50"/>
      <c r="SRW73" s="50"/>
      <c r="SSE73" s="50"/>
      <c r="SSM73" s="50"/>
      <c r="SSU73" s="50"/>
      <c r="STC73" s="50"/>
      <c r="STK73" s="50"/>
      <c r="STS73" s="50"/>
      <c r="SUA73" s="50"/>
      <c r="SUI73" s="50"/>
      <c r="SUQ73" s="50"/>
      <c r="SUY73" s="50"/>
      <c r="SVG73" s="50"/>
      <c r="SVO73" s="50"/>
      <c r="SVW73" s="50"/>
      <c r="SWE73" s="50"/>
      <c r="SWM73" s="50"/>
      <c r="SWU73" s="50"/>
      <c r="SXC73" s="50"/>
      <c r="SXK73" s="50"/>
      <c r="SXS73" s="50"/>
      <c r="SYA73" s="50"/>
      <c r="SYI73" s="50"/>
      <c r="SYQ73" s="50"/>
      <c r="SYY73" s="50"/>
      <c r="SZG73" s="50"/>
      <c r="SZO73" s="50"/>
      <c r="SZW73" s="50"/>
      <c r="TAE73" s="50"/>
      <c r="TAM73" s="50"/>
      <c r="TAU73" s="50"/>
      <c r="TBC73" s="50"/>
      <c r="TBK73" s="50"/>
      <c r="TBS73" s="50"/>
      <c r="TCA73" s="50"/>
      <c r="TCI73" s="50"/>
      <c r="TCQ73" s="50"/>
      <c r="TCY73" s="50"/>
      <c r="TDG73" s="50"/>
      <c r="TDO73" s="50"/>
      <c r="TDW73" s="50"/>
      <c r="TEE73" s="50"/>
      <c r="TEM73" s="50"/>
      <c r="TEU73" s="50"/>
      <c r="TFC73" s="50"/>
      <c r="TFK73" s="50"/>
      <c r="TFS73" s="50"/>
      <c r="TGA73" s="50"/>
      <c r="TGI73" s="50"/>
      <c r="TGQ73" s="50"/>
      <c r="TGY73" s="50"/>
      <c r="THG73" s="50"/>
      <c r="THO73" s="50"/>
      <c r="THW73" s="50"/>
      <c r="TIE73" s="50"/>
      <c r="TIM73" s="50"/>
      <c r="TIU73" s="50"/>
      <c r="TJC73" s="50"/>
      <c r="TJK73" s="50"/>
      <c r="TJS73" s="50"/>
      <c r="TKA73" s="50"/>
      <c r="TKI73" s="50"/>
      <c r="TKQ73" s="50"/>
      <c r="TKY73" s="50"/>
      <c r="TLG73" s="50"/>
      <c r="TLO73" s="50"/>
      <c r="TLW73" s="50"/>
      <c r="TME73" s="50"/>
      <c r="TMM73" s="50"/>
      <c r="TMU73" s="50"/>
      <c r="TNC73" s="50"/>
      <c r="TNK73" s="50"/>
      <c r="TNS73" s="50"/>
      <c r="TOA73" s="50"/>
      <c r="TOI73" s="50"/>
      <c r="TOQ73" s="50"/>
      <c r="TOY73" s="50"/>
      <c r="TPG73" s="50"/>
      <c r="TPO73" s="50"/>
      <c r="TPW73" s="50"/>
      <c r="TQE73" s="50"/>
      <c r="TQM73" s="50"/>
      <c r="TQU73" s="50"/>
      <c r="TRC73" s="50"/>
      <c r="TRK73" s="50"/>
      <c r="TRS73" s="50"/>
      <c r="TSA73" s="50"/>
      <c r="TSI73" s="50"/>
      <c r="TSQ73" s="50"/>
      <c r="TSY73" s="50"/>
      <c r="TTG73" s="50"/>
      <c r="TTO73" s="50"/>
      <c r="TTW73" s="50"/>
      <c r="TUE73" s="50"/>
      <c r="TUM73" s="50"/>
      <c r="TUU73" s="50"/>
      <c r="TVC73" s="50"/>
      <c r="TVK73" s="50"/>
      <c r="TVS73" s="50"/>
      <c r="TWA73" s="50"/>
      <c r="TWI73" s="50"/>
      <c r="TWQ73" s="50"/>
      <c r="TWY73" s="50"/>
      <c r="TXG73" s="50"/>
      <c r="TXO73" s="50"/>
      <c r="TXW73" s="50"/>
      <c r="TYE73" s="50"/>
      <c r="TYM73" s="50"/>
      <c r="TYU73" s="50"/>
      <c r="TZC73" s="50"/>
      <c r="TZK73" s="50"/>
      <c r="TZS73" s="50"/>
      <c r="UAA73" s="50"/>
      <c r="UAI73" s="50"/>
      <c r="UAQ73" s="50"/>
      <c r="UAY73" s="50"/>
      <c r="UBG73" s="50"/>
      <c r="UBO73" s="50"/>
      <c r="UBW73" s="50"/>
      <c r="UCE73" s="50"/>
      <c r="UCM73" s="50"/>
      <c r="UCU73" s="50"/>
      <c r="UDC73" s="50"/>
      <c r="UDK73" s="50"/>
      <c r="UDS73" s="50"/>
      <c r="UEA73" s="50"/>
      <c r="UEI73" s="50"/>
      <c r="UEQ73" s="50"/>
      <c r="UEY73" s="50"/>
      <c r="UFG73" s="50"/>
      <c r="UFO73" s="50"/>
      <c r="UFW73" s="50"/>
      <c r="UGE73" s="50"/>
      <c r="UGM73" s="50"/>
      <c r="UGU73" s="50"/>
      <c r="UHC73" s="50"/>
      <c r="UHK73" s="50"/>
      <c r="UHS73" s="50"/>
      <c r="UIA73" s="50"/>
      <c r="UII73" s="50"/>
      <c r="UIQ73" s="50"/>
      <c r="UIY73" s="50"/>
      <c r="UJG73" s="50"/>
      <c r="UJO73" s="50"/>
      <c r="UJW73" s="50"/>
      <c r="UKE73" s="50"/>
      <c r="UKM73" s="50"/>
      <c r="UKU73" s="50"/>
      <c r="ULC73" s="50"/>
      <c r="ULK73" s="50"/>
      <c r="ULS73" s="50"/>
      <c r="UMA73" s="50"/>
      <c r="UMI73" s="50"/>
      <c r="UMQ73" s="50"/>
      <c r="UMY73" s="50"/>
      <c r="UNG73" s="50"/>
      <c r="UNO73" s="50"/>
      <c r="UNW73" s="50"/>
      <c r="UOE73" s="50"/>
      <c r="UOM73" s="50"/>
      <c r="UOU73" s="50"/>
      <c r="UPC73" s="50"/>
      <c r="UPK73" s="50"/>
      <c r="UPS73" s="50"/>
      <c r="UQA73" s="50"/>
      <c r="UQI73" s="50"/>
      <c r="UQQ73" s="50"/>
      <c r="UQY73" s="50"/>
      <c r="URG73" s="50"/>
      <c r="URO73" s="50"/>
      <c r="URW73" s="50"/>
      <c r="USE73" s="50"/>
      <c r="USM73" s="50"/>
      <c r="USU73" s="50"/>
      <c r="UTC73" s="50"/>
      <c r="UTK73" s="50"/>
      <c r="UTS73" s="50"/>
      <c r="UUA73" s="50"/>
      <c r="UUI73" s="50"/>
      <c r="UUQ73" s="50"/>
      <c r="UUY73" s="50"/>
      <c r="UVG73" s="50"/>
      <c r="UVO73" s="50"/>
      <c r="UVW73" s="50"/>
      <c r="UWE73" s="50"/>
      <c r="UWM73" s="50"/>
      <c r="UWU73" s="50"/>
      <c r="UXC73" s="50"/>
      <c r="UXK73" s="50"/>
      <c r="UXS73" s="50"/>
      <c r="UYA73" s="50"/>
      <c r="UYI73" s="50"/>
      <c r="UYQ73" s="50"/>
      <c r="UYY73" s="50"/>
      <c r="UZG73" s="50"/>
      <c r="UZO73" s="50"/>
      <c r="UZW73" s="50"/>
      <c r="VAE73" s="50"/>
      <c r="VAM73" s="50"/>
      <c r="VAU73" s="50"/>
      <c r="VBC73" s="50"/>
      <c r="VBK73" s="50"/>
      <c r="VBS73" s="50"/>
      <c r="VCA73" s="50"/>
      <c r="VCI73" s="50"/>
      <c r="VCQ73" s="50"/>
      <c r="VCY73" s="50"/>
      <c r="VDG73" s="50"/>
      <c r="VDO73" s="50"/>
      <c r="VDW73" s="50"/>
      <c r="VEE73" s="50"/>
      <c r="VEM73" s="50"/>
      <c r="VEU73" s="50"/>
      <c r="VFC73" s="50"/>
      <c r="VFK73" s="50"/>
      <c r="VFS73" s="50"/>
      <c r="VGA73" s="50"/>
      <c r="VGI73" s="50"/>
      <c r="VGQ73" s="50"/>
      <c r="VGY73" s="50"/>
      <c r="VHG73" s="50"/>
      <c r="VHO73" s="50"/>
      <c r="VHW73" s="50"/>
      <c r="VIE73" s="50"/>
      <c r="VIM73" s="50"/>
      <c r="VIU73" s="50"/>
      <c r="VJC73" s="50"/>
      <c r="VJK73" s="50"/>
      <c r="VJS73" s="50"/>
      <c r="VKA73" s="50"/>
      <c r="VKI73" s="50"/>
      <c r="VKQ73" s="50"/>
      <c r="VKY73" s="50"/>
      <c r="VLG73" s="50"/>
      <c r="VLO73" s="50"/>
      <c r="VLW73" s="50"/>
      <c r="VME73" s="50"/>
      <c r="VMM73" s="50"/>
      <c r="VMU73" s="50"/>
      <c r="VNC73" s="50"/>
      <c r="VNK73" s="50"/>
      <c r="VNS73" s="50"/>
      <c r="VOA73" s="50"/>
      <c r="VOI73" s="50"/>
      <c r="VOQ73" s="50"/>
      <c r="VOY73" s="50"/>
      <c r="VPG73" s="50"/>
      <c r="VPO73" s="50"/>
      <c r="VPW73" s="50"/>
      <c r="VQE73" s="50"/>
      <c r="VQM73" s="50"/>
      <c r="VQU73" s="50"/>
      <c r="VRC73" s="50"/>
      <c r="VRK73" s="50"/>
      <c r="VRS73" s="50"/>
      <c r="VSA73" s="50"/>
      <c r="VSI73" s="50"/>
      <c r="VSQ73" s="50"/>
      <c r="VSY73" s="50"/>
      <c r="VTG73" s="50"/>
      <c r="VTO73" s="50"/>
      <c r="VTW73" s="50"/>
      <c r="VUE73" s="50"/>
      <c r="VUM73" s="50"/>
      <c r="VUU73" s="50"/>
      <c r="VVC73" s="50"/>
      <c r="VVK73" s="50"/>
      <c r="VVS73" s="50"/>
      <c r="VWA73" s="50"/>
      <c r="VWI73" s="50"/>
      <c r="VWQ73" s="50"/>
      <c r="VWY73" s="50"/>
      <c r="VXG73" s="50"/>
      <c r="VXO73" s="50"/>
      <c r="VXW73" s="50"/>
      <c r="VYE73" s="50"/>
      <c r="VYM73" s="50"/>
      <c r="VYU73" s="50"/>
      <c r="VZC73" s="50"/>
      <c r="VZK73" s="50"/>
      <c r="VZS73" s="50"/>
      <c r="WAA73" s="50"/>
      <c r="WAI73" s="50"/>
      <c r="WAQ73" s="50"/>
      <c r="WAY73" s="50"/>
      <c r="WBG73" s="50"/>
      <c r="WBO73" s="50"/>
      <c r="WBW73" s="50"/>
      <c r="WCE73" s="50"/>
      <c r="WCM73" s="50"/>
      <c r="WCU73" s="50"/>
      <c r="WDC73" s="50"/>
      <c r="WDK73" s="50"/>
      <c r="WDS73" s="50"/>
      <c r="WEA73" s="50"/>
      <c r="WEI73" s="50"/>
      <c r="WEQ73" s="50"/>
      <c r="WEY73" s="50"/>
      <c r="WFG73" s="50"/>
      <c r="WFO73" s="50"/>
      <c r="WFW73" s="50"/>
      <c r="WGE73" s="50"/>
      <c r="WGM73" s="50"/>
      <c r="WGU73" s="50"/>
      <c r="WHC73" s="50"/>
      <c r="WHK73" s="50"/>
      <c r="WHS73" s="50"/>
      <c r="WIA73" s="50"/>
      <c r="WII73" s="50"/>
      <c r="WIQ73" s="50"/>
      <c r="WIY73" s="50"/>
      <c r="WJG73" s="50"/>
      <c r="WJO73" s="50"/>
      <c r="WJW73" s="50"/>
      <c r="WKE73" s="50"/>
      <c r="WKM73" s="50"/>
      <c r="WKU73" s="50"/>
      <c r="WLC73" s="50"/>
      <c r="WLK73" s="50"/>
      <c r="WLS73" s="50"/>
      <c r="WMA73" s="50"/>
      <c r="WMI73" s="50"/>
      <c r="WMQ73" s="50"/>
      <c r="WMY73" s="50"/>
      <c r="WNG73" s="50"/>
      <c r="WNO73" s="50"/>
      <c r="WNW73" s="50"/>
      <c r="WOE73" s="50"/>
      <c r="WOM73" s="50"/>
      <c r="WOU73" s="50"/>
      <c r="WPC73" s="50"/>
      <c r="WPK73" s="50"/>
      <c r="WPS73" s="50"/>
      <c r="WQA73" s="50"/>
      <c r="WQI73" s="50"/>
      <c r="WQQ73" s="50"/>
      <c r="WQY73" s="50"/>
      <c r="WRG73" s="50"/>
      <c r="WRO73" s="50"/>
      <c r="WRW73" s="50"/>
      <c r="WSE73" s="50"/>
      <c r="WSM73" s="50"/>
      <c r="WSU73" s="50"/>
      <c r="WTC73" s="50"/>
      <c r="WTK73" s="50"/>
      <c r="WTS73" s="50"/>
      <c r="WUA73" s="50"/>
      <c r="WUI73" s="50"/>
      <c r="WUQ73" s="50"/>
      <c r="WUY73" s="50"/>
      <c r="WVG73" s="50"/>
      <c r="WVO73" s="50"/>
      <c r="WVW73" s="50"/>
      <c r="WWE73" s="50"/>
      <c r="WWM73" s="50"/>
      <c r="WWU73" s="50"/>
      <c r="WXC73" s="50"/>
      <c r="WXK73" s="50"/>
      <c r="WXS73" s="50"/>
      <c r="WYA73" s="50"/>
      <c r="WYI73" s="50"/>
      <c r="WYQ73" s="50"/>
      <c r="WYY73" s="50"/>
      <c r="WZG73" s="50"/>
      <c r="WZO73" s="50"/>
      <c r="WZW73" s="50"/>
      <c r="XAE73" s="50"/>
      <c r="XAM73" s="50"/>
      <c r="XAU73" s="50"/>
      <c r="XBC73" s="50"/>
      <c r="XBK73" s="50"/>
      <c r="XBS73" s="50"/>
      <c r="XCA73" s="50"/>
      <c r="XCI73" s="50"/>
      <c r="XCQ73" s="50"/>
      <c r="XCY73" s="50"/>
      <c r="XDG73" s="50"/>
      <c r="XDO73" s="50"/>
      <c r="XDW73" s="50"/>
      <c r="XEE73" s="50"/>
    </row>
    <row r="74" spans="1:16360" ht="25.5" x14ac:dyDescent="0.2">
      <c r="A74" s="99">
        <v>15</v>
      </c>
      <c r="B74" s="39" t="s">
        <v>355</v>
      </c>
      <c r="C74" s="39" t="s">
        <v>153</v>
      </c>
      <c r="D74" s="39" t="s">
        <v>97</v>
      </c>
      <c r="E74" s="39" t="s">
        <v>99</v>
      </c>
      <c r="F74" s="39" t="s">
        <v>222</v>
      </c>
      <c r="G74" s="155">
        <v>11968</v>
      </c>
      <c r="H74" s="66" t="s">
        <v>159</v>
      </c>
      <c r="I74" s="32" t="s">
        <v>155</v>
      </c>
      <c r="J74" s="39" t="s">
        <v>156</v>
      </c>
      <c r="K74" s="48">
        <v>42781</v>
      </c>
      <c r="L74" s="138">
        <v>234420</v>
      </c>
      <c r="M74" s="47">
        <v>12027</v>
      </c>
      <c r="N74" s="48">
        <v>42781</v>
      </c>
      <c r="O74" s="48">
        <v>43146</v>
      </c>
      <c r="P74" s="39" t="s">
        <v>117</v>
      </c>
      <c r="Q74" s="35" t="s">
        <v>100</v>
      </c>
      <c r="R74" s="144" t="s">
        <v>100</v>
      </c>
      <c r="S74" s="144" t="s">
        <v>100</v>
      </c>
      <c r="T74" s="39" t="s">
        <v>98</v>
      </c>
      <c r="U74" s="39" t="s">
        <v>100</v>
      </c>
      <c r="V74" s="35" t="s">
        <v>101</v>
      </c>
      <c r="W74" s="35">
        <v>43146</v>
      </c>
      <c r="X74" s="155">
        <v>12276</v>
      </c>
      <c r="Y74" s="35" t="s">
        <v>160</v>
      </c>
      <c r="Z74" s="48">
        <v>43146</v>
      </c>
      <c r="AA74" s="35">
        <v>43511</v>
      </c>
      <c r="AB74" s="42" t="s">
        <v>100</v>
      </c>
      <c r="AC74" s="42" t="s">
        <v>100</v>
      </c>
      <c r="AD74" s="145">
        <v>0</v>
      </c>
      <c r="AE74" s="145">
        <v>0</v>
      </c>
      <c r="AF74" s="42" t="s">
        <v>100</v>
      </c>
      <c r="AG74" s="49" t="s">
        <v>100</v>
      </c>
      <c r="AH74" s="145">
        <v>0</v>
      </c>
      <c r="AI74" s="143">
        <f t="shared" si="0"/>
        <v>234420</v>
      </c>
      <c r="AJ74" s="145">
        <v>426850.06</v>
      </c>
      <c r="AK74" s="145">
        <v>0</v>
      </c>
      <c r="AL74" s="139">
        <f>AJ74+AJ75+AK79+AJ78+AJ76</f>
        <v>1448159.96</v>
      </c>
      <c r="AM74" s="62" t="s">
        <v>100</v>
      </c>
      <c r="AN74" s="62" t="s">
        <v>100</v>
      </c>
      <c r="AO74" s="62" t="s">
        <v>100</v>
      </c>
      <c r="AP74" s="62" t="s">
        <v>100</v>
      </c>
      <c r="AQ74" s="62" t="s">
        <v>100</v>
      </c>
      <c r="AR74" s="62" t="s">
        <v>100</v>
      </c>
      <c r="AS74" s="62" t="s">
        <v>100</v>
      </c>
      <c r="AT74" s="62" t="s">
        <v>100</v>
      </c>
      <c r="AU74" s="62" t="s">
        <v>100</v>
      </c>
      <c r="AV74" s="62" t="s">
        <v>100</v>
      </c>
      <c r="AW74" s="62" t="s">
        <v>100</v>
      </c>
      <c r="AX74" s="62" t="s">
        <v>100</v>
      </c>
      <c r="AY74" s="62" t="s">
        <v>100</v>
      </c>
      <c r="AZ74" s="62" t="s">
        <v>100</v>
      </c>
      <c r="BA74" s="62" t="s">
        <v>100</v>
      </c>
      <c r="BB74" s="62" t="s">
        <v>100</v>
      </c>
      <c r="BC74" s="62" t="s">
        <v>100</v>
      </c>
      <c r="BD74" s="62" t="s">
        <v>100</v>
      </c>
      <c r="BE74" s="62" t="s">
        <v>100</v>
      </c>
      <c r="BF74" s="62" t="s">
        <v>100</v>
      </c>
      <c r="BG74" s="62" t="s">
        <v>100</v>
      </c>
      <c r="BH74" s="39" t="s">
        <v>100</v>
      </c>
      <c r="KA74" s="50"/>
      <c r="KI74" s="50"/>
      <c r="KQ74" s="50"/>
      <c r="KY74" s="50"/>
      <c r="LG74" s="50"/>
      <c r="LO74" s="50"/>
      <c r="LW74" s="50"/>
      <c r="ME74" s="50"/>
      <c r="MM74" s="50"/>
      <c r="MU74" s="50"/>
      <c r="NC74" s="50"/>
      <c r="NK74" s="50"/>
      <c r="NS74" s="50"/>
      <c r="OA74" s="50"/>
      <c r="OI74" s="50"/>
      <c r="OQ74" s="50"/>
      <c r="OY74" s="50"/>
      <c r="PG74" s="50"/>
      <c r="PO74" s="50"/>
      <c r="PW74" s="50"/>
      <c r="QE74" s="50"/>
      <c r="QM74" s="50"/>
      <c r="QU74" s="50"/>
      <c r="RC74" s="50"/>
      <c r="RK74" s="50"/>
      <c r="RS74" s="50"/>
      <c r="SA74" s="50"/>
      <c r="SI74" s="50"/>
      <c r="SQ74" s="50"/>
      <c r="SY74" s="50"/>
      <c r="TG74" s="50"/>
      <c r="TO74" s="50"/>
      <c r="TW74" s="50"/>
      <c r="UE74" s="50"/>
      <c r="UM74" s="50"/>
      <c r="UU74" s="50"/>
      <c r="VC74" s="50"/>
      <c r="VK74" s="50"/>
      <c r="VS74" s="50"/>
      <c r="WA74" s="50"/>
      <c r="WI74" s="50"/>
      <c r="WQ74" s="50"/>
      <c r="WY74" s="50"/>
      <c r="XG74" s="50"/>
      <c r="XO74" s="50"/>
      <c r="XW74" s="50"/>
      <c r="YE74" s="50"/>
      <c r="YM74" s="50"/>
      <c r="YU74" s="50"/>
      <c r="ZC74" s="50"/>
      <c r="ZK74" s="50"/>
      <c r="ZS74" s="50"/>
      <c r="AAA74" s="50"/>
      <c r="AAI74" s="50"/>
      <c r="AAQ74" s="50"/>
      <c r="AAY74" s="50"/>
      <c r="ABG74" s="50"/>
      <c r="ABO74" s="50"/>
      <c r="ABW74" s="50"/>
      <c r="ACE74" s="50"/>
      <c r="ACM74" s="50"/>
      <c r="ACU74" s="50"/>
      <c r="ADC74" s="50"/>
      <c r="ADK74" s="50"/>
      <c r="ADS74" s="50"/>
      <c r="AEA74" s="50"/>
      <c r="AEI74" s="50"/>
      <c r="AEQ74" s="50"/>
      <c r="AEY74" s="50"/>
      <c r="AFG74" s="50"/>
      <c r="AFO74" s="50"/>
      <c r="AFW74" s="50"/>
      <c r="AGE74" s="50"/>
      <c r="AGM74" s="50"/>
      <c r="AGU74" s="50"/>
      <c r="AHC74" s="50"/>
      <c r="AHK74" s="50"/>
      <c r="AHS74" s="50"/>
      <c r="AIA74" s="50"/>
      <c r="AII74" s="50"/>
      <c r="AIQ74" s="50"/>
      <c r="AIY74" s="50"/>
      <c r="AJG74" s="50"/>
      <c r="AJO74" s="50"/>
      <c r="AJW74" s="50"/>
      <c r="AKE74" s="50"/>
      <c r="AKM74" s="50"/>
      <c r="AKU74" s="50"/>
      <c r="ALC74" s="50"/>
      <c r="ALK74" s="50"/>
      <c r="ALS74" s="50"/>
      <c r="AMA74" s="50"/>
      <c r="AMI74" s="50"/>
      <c r="AMQ74" s="50"/>
      <c r="AMY74" s="50"/>
      <c r="ANG74" s="50"/>
      <c r="ANO74" s="50"/>
      <c r="ANW74" s="50"/>
      <c r="AOE74" s="50"/>
      <c r="AOM74" s="50"/>
      <c r="AOU74" s="50"/>
      <c r="APC74" s="50"/>
      <c r="APK74" s="50"/>
      <c r="APS74" s="50"/>
      <c r="AQA74" s="50"/>
      <c r="AQI74" s="50"/>
      <c r="AQQ74" s="50"/>
      <c r="AQY74" s="50"/>
      <c r="ARG74" s="50"/>
      <c r="ARO74" s="50"/>
      <c r="ARW74" s="50"/>
      <c r="ASE74" s="50"/>
      <c r="ASM74" s="50"/>
      <c r="ASU74" s="50"/>
      <c r="ATC74" s="50"/>
      <c r="ATK74" s="50"/>
      <c r="ATS74" s="50"/>
      <c r="AUA74" s="50"/>
      <c r="AUI74" s="50"/>
      <c r="AUQ74" s="50"/>
      <c r="AUY74" s="50"/>
      <c r="AVG74" s="50"/>
      <c r="AVO74" s="50"/>
      <c r="AVW74" s="50"/>
      <c r="AWE74" s="50"/>
      <c r="AWM74" s="50"/>
      <c r="AWU74" s="50"/>
      <c r="AXC74" s="50"/>
      <c r="AXK74" s="50"/>
      <c r="AXS74" s="50"/>
      <c r="AYA74" s="50"/>
      <c r="AYI74" s="50"/>
      <c r="AYQ74" s="50"/>
      <c r="AYY74" s="50"/>
      <c r="AZG74" s="50"/>
      <c r="AZO74" s="50"/>
      <c r="AZW74" s="50"/>
      <c r="BAE74" s="50"/>
      <c r="BAM74" s="50"/>
      <c r="BAU74" s="50"/>
      <c r="BBC74" s="50"/>
      <c r="BBK74" s="50"/>
      <c r="BBS74" s="50"/>
      <c r="BCA74" s="50"/>
      <c r="BCI74" s="50"/>
      <c r="BCQ74" s="50"/>
      <c r="BCY74" s="50"/>
      <c r="BDG74" s="50"/>
      <c r="BDO74" s="50"/>
      <c r="BDW74" s="50"/>
      <c r="BEE74" s="50"/>
      <c r="BEM74" s="50"/>
      <c r="BEU74" s="50"/>
      <c r="BFC74" s="50"/>
      <c r="BFK74" s="50"/>
      <c r="BFS74" s="50"/>
      <c r="BGA74" s="50"/>
      <c r="BGI74" s="50"/>
      <c r="BGQ74" s="50"/>
      <c r="BGY74" s="50"/>
      <c r="BHG74" s="50"/>
      <c r="BHO74" s="50"/>
      <c r="BHW74" s="50"/>
      <c r="BIE74" s="50"/>
      <c r="BIM74" s="50"/>
      <c r="BIU74" s="50"/>
      <c r="BJC74" s="50"/>
      <c r="BJK74" s="50"/>
      <c r="BJS74" s="50"/>
      <c r="BKA74" s="50"/>
      <c r="BKI74" s="50"/>
      <c r="BKQ74" s="50"/>
      <c r="BKY74" s="50"/>
      <c r="BLG74" s="50"/>
      <c r="BLO74" s="50"/>
      <c r="BLW74" s="50"/>
      <c r="BME74" s="50"/>
      <c r="BMM74" s="50"/>
      <c r="BMU74" s="50"/>
      <c r="BNC74" s="50"/>
      <c r="BNK74" s="50"/>
      <c r="BNS74" s="50"/>
      <c r="BOA74" s="50"/>
      <c r="BOI74" s="50"/>
      <c r="BOQ74" s="50"/>
      <c r="BOY74" s="50"/>
      <c r="BPG74" s="50"/>
      <c r="BPO74" s="50"/>
      <c r="BPW74" s="50"/>
      <c r="BQE74" s="50"/>
      <c r="BQM74" s="50"/>
      <c r="BQU74" s="50"/>
      <c r="BRC74" s="50"/>
      <c r="BRK74" s="50"/>
      <c r="BRS74" s="50"/>
      <c r="BSA74" s="50"/>
      <c r="BSI74" s="50"/>
      <c r="BSQ74" s="50"/>
      <c r="BSY74" s="50"/>
      <c r="BTG74" s="50"/>
      <c r="BTO74" s="50"/>
      <c r="BTW74" s="50"/>
      <c r="BUE74" s="50"/>
      <c r="BUM74" s="50"/>
      <c r="BUU74" s="50"/>
      <c r="BVC74" s="50"/>
      <c r="BVK74" s="50"/>
      <c r="BVS74" s="50"/>
      <c r="BWA74" s="50"/>
      <c r="BWI74" s="50"/>
      <c r="BWQ74" s="50"/>
      <c r="BWY74" s="50"/>
      <c r="BXG74" s="50"/>
      <c r="BXO74" s="50"/>
      <c r="BXW74" s="50"/>
      <c r="BYE74" s="50"/>
      <c r="BYM74" s="50"/>
      <c r="BYU74" s="50"/>
      <c r="BZC74" s="50"/>
      <c r="BZK74" s="50"/>
      <c r="BZS74" s="50"/>
      <c r="CAA74" s="50"/>
      <c r="CAI74" s="50"/>
      <c r="CAQ74" s="50"/>
      <c r="CAY74" s="50"/>
      <c r="CBG74" s="50"/>
      <c r="CBO74" s="50"/>
      <c r="CBW74" s="50"/>
      <c r="CCE74" s="50"/>
      <c r="CCM74" s="50"/>
      <c r="CCU74" s="50"/>
      <c r="CDC74" s="50"/>
      <c r="CDK74" s="50"/>
      <c r="CDS74" s="50"/>
      <c r="CEA74" s="50"/>
      <c r="CEI74" s="50"/>
      <c r="CEQ74" s="50"/>
      <c r="CEY74" s="50"/>
      <c r="CFG74" s="50"/>
      <c r="CFO74" s="50"/>
      <c r="CFW74" s="50"/>
      <c r="CGE74" s="50"/>
      <c r="CGM74" s="50"/>
      <c r="CGU74" s="50"/>
      <c r="CHC74" s="50"/>
      <c r="CHK74" s="50"/>
      <c r="CHS74" s="50"/>
      <c r="CIA74" s="50"/>
      <c r="CII74" s="50"/>
      <c r="CIQ74" s="50"/>
      <c r="CIY74" s="50"/>
      <c r="CJG74" s="50"/>
      <c r="CJO74" s="50"/>
      <c r="CJW74" s="50"/>
      <c r="CKE74" s="50"/>
      <c r="CKM74" s="50"/>
      <c r="CKU74" s="50"/>
      <c r="CLC74" s="50"/>
      <c r="CLK74" s="50"/>
      <c r="CLS74" s="50"/>
      <c r="CMA74" s="50"/>
      <c r="CMI74" s="50"/>
      <c r="CMQ74" s="50"/>
      <c r="CMY74" s="50"/>
      <c r="CNG74" s="50"/>
      <c r="CNO74" s="50"/>
      <c r="CNW74" s="50"/>
      <c r="COE74" s="50"/>
      <c r="COM74" s="50"/>
      <c r="COU74" s="50"/>
      <c r="CPC74" s="50"/>
      <c r="CPK74" s="50"/>
      <c r="CPS74" s="50"/>
      <c r="CQA74" s="50"/>
      <c r="CQI74" s="50"/>
      <c r="CQQ74" s="50"/>
      <c r="CQY74" s="50"/>
      <c r="CRG74" s="50"/>
      <c r="CRO74" s="50"/>
      <c r="CRW74" s="50"/>
      <c r="CSE74" s="50"/>
      <c r="CSM74" s="50"/>
      <c r="CSU74" s="50"/>
      <c r="CTC74" s="50"/>
      <c r="CTK74" s="50"/>
      <c r="CTS74" s="50"/>
      <c r="CUA74" s="50"/>
      <c r="CUI74" s="50"/>
      <c r="CUQ74" s="50"/>
      <c r="CUY74" s="50"/>
      <c r="CVG74" s="50"/>
      <c r="CVO74" s="50"/>
      <c r="CVW74" s="50"/>
      <c r="CWE74" s="50"/>
      <c r="CWM74" s="50"/>
      <c r="CWU74" s="50"/>
      <c r="CXC74" s="50"/>
      <c r="CXK74" s="50"/>
      <c r="CXS74" s="50"/>
      <c r="CYA74" s="50"/>
      <c r="CYI74" s="50"/>
      <c r="CYQ74" s="50"/>
      <c r="CYY74" s="50"/>
      <c r="CZG74" s="50"/>
      <c r="CZO74" s="50"/>
      <c r="CZW74" s="50"/>
      <c r="DAE74" s="50"/>
      <c r="DAM74" s="50"/>
      <c r="DAU74" s="50"/>
      <c r="DBC74" s="50"/>
      <c r="DBK74" s="50"/>
      <c r="DBS74" s="50"/>
      <c r="DCA74" s="50"/>
      <c r="DCI74" s="50"/>
      <c r="DCQ74" s="50"/>
      <c r="DCY74" s="50"/>
      <c r="DDG74" s="50"/>
      <c r="DDO74" s="50"/>
      <c r="DDW74" s="50"/>
      <c r="DEE74" s="50"/>
      <c r="DEM74" s="50"/>
      <c r="DEU74" s="50"/>
      <c r="DFC74" s="50"/>
      <c r="DFK74" s="50"/>
      <c r="DFS74" s="50"/>
      <c r="DGA74" s="50"/>
      <c r="DGI74" s="50"/>
      <c r="DGQ74" s="50"/>
      <c r="DGY74" s="50"/>
      <c r="DHG74" s="50"/>
      <c r="DHO74" s="50"/>
      <c r="DHW74" s="50"/>
      <c r="DIE74" s="50"/>
      <c r="DIM74" s="50"/>
      <c r="DIU74" s="50"/>
      <c r="DJC74" s="50"/>
      <c r="DJK74" s="50"/>
      <c r="DJS74" s="50"/>
      <c r="DKA74" s="50"/>
      <c r="DKI74" s="50"/>
      <c r="DKQ74" s="50"/>
      <c r="DKY74" s="50"/>
      <c r="DLG74" s="50"/>
      <c r="DLO74" s="50"/>
      <c r="DLW74" s="50"/>
      <c r="DME74" s="50"/>
      <c r="DMM74" s="50"/>
      <c r="DMU74" s="50"/>
      <c r="DNC74" s="50"/>
      <c r="DNK74" s="50"/>
      <c r="DNS74" s="50"/>
      <c r="DOA74" s="50"/>
      <c r="DOI74" s="50"/>
      <c r="DOQ74" s="50"/>
      <c r="DOY74" s="50"/>
      <c r="DPG74" s="50"/>
      <c r="DPO74" s="50"/>
      <c r="DPW74" s="50"/>
      <c r="DQE74" s="50"/>
      <c r="DQM74" s="50"/>
      <c r="DQU74" s="50"/>
      <c r="DRC74" s="50"/>
      <c r="DRK74" s="50"/>
      <c r="DRS74" s="50"/>
      <c r="DSA74" s="50"/>
      <c r="DSI74" s="50"/>
      <c r="DSQ74" s="50"/>
      <c r="DSY74" s="50"/>
      <c r="DTG74" s="50"/>
      <c r="DTO74" s="50"/>
      <c r="DTW74" s="50"/>
      <c r="DUE74" s="50"/>
      <c r="DUM74" s="50"/>
      <c r="DUU74" s="50"/>
      <c r="DVC74" s="50"/>
      <c r="DVK74" s="50"/>
      <c r="DVS74" s="50"/>
      <c r="DWA74" s="50"/>
      <c r="DWI74" s="50"/>
      <c r="DWQ74" s="50"/>
      <c r="DWY74" s="50"/>
      <c r="DXG74" s="50"/>
      <c r="DXO74" s="50"/>
      <c r="DXW74" s="50"/>
      <c r="DYE74" s="50"/>
      <c r="DYM74" s="50"/>
      <c r="DYU74" s="50"/>
      <c r="DZC74" s="50"/>
      <c r="DZK74" s="50"/>
      <c r="DZS74" s="50"/>
      <c r="EAA74" s="50"/>
      <c r="EAI74" s="50"/>
      <c r="EAQ74" s="50"/>
      <c r="EAY74" s="50"/>
      <c r="EBG74" s="50"/>
      <c r="EBO74" s="50"/>
      <c r="EBW74" s="50"/>
      <c r="ECE74" s="50"/>
      <c r="ECM74" s="50"/>
      <c r="ECU74" s="50"/>
      <c r="EDC74" s="50"/>
      <c r="EDK74" s="50"/>
      <c r="EDS74" s="50"/>
      <c r="EEA74" s="50"/>
      <c r="EEI74" s="50"/>
      <c r="EEQ74" s="50"/>
      <c r="EEY74" s="50"/>
      <c r="EFG74" s="50"/>
      <c r="EFO74" s="50"/>
      <c r="EFW74" s="50"/>
      <c r="EGE74" s="50"/>
      <c r="EGM74" s="50"/>
      <c r="EGU74" s="50"/>
      <c r="EHC74" s="50"/>
      <c r="EHK74" s="50"/>
      <c r="EHS74" s="50"/>
      <c r="EIA74" s="50"/>
      <c r="EII74" s="50"/>
      <c r="EIQ74" s="50"/>
      <c r="EIY74" s="50"/>
      <c r="EJG74" s="50"/>
      <c r="EJO74" s="50"/>
      <c r="EJW74" s="50"/>
      <c r="EKE74" s="50"/>
      <c r="EKM74" s="50"/>
      <c r="EKU74" s="50"/>
      <c r="ELC74" s="50"/>
      <c r="ELK74" s="50"/>
      <c r="ELS74" s="50"/>
      <c r="EMA74" s="50"/>
      <c r="EMI74" s="50"/>
      <c r="EMQ74" s="50"/>
      <c r="EMY74" s="50"/>
      <c r="ENG74" s="50"/>
      <c r="ENO74" s="50"/>
      <c r="ENW74" s="50"/>
      <c r="EOE74" s="50"/>
      <c r="EOM74" s="50"/>
      <c r="EOU74" s="50"/>
      <c r="EPC74" s="50"/>
      <c r="EPK74" s="50"/>
      <c r="EPS74" s="50"/>
      <c r="EQA74" s="50"/>
      <c r="EQI74" s="50"/>
      <c r="EQQ74" s="50"/>
      <c r="EQY74" s="50"/>
      <c r="ERG74" s="50"/>
      <c r="ERO74" s="50"/>
      <c r="ERW74" s="50"/>
      <c r="ESE74" s="50"/>
      <c r="ESM74" s="50"/>
      <c r="ESU74" s="50"/>
      <c r="ETC74" s="50"/>
      <c r="ETK74" s="50"/>
      <c r="ETS74" s="50"/>
      <c r="EUA74" s="50"/>
      <c r="EUI74" s="50"/>
      <c r="EUQ74" s="50"/>
      <c r="EUY74" s="50"/>
      <c r="EVG74" s="50"/>
      <c r="EVO74" s="50"/>
      <c r="EVW74" s="50"/>
      <c r="EWE74" s="50"/>
      <c r="EWM74" s="50"/>
      <c r="EWU74" s="50"/>
      <c r="EXC74" s="50"/>
      <c r="EXK74" s="50"/>
      <c r="EXS74" s="50"/>
      <c r="EYA74" s="50"/>
      <c r="EYI74" s="50"/>
      <c r="EYQ74" s="50"/>
      <c r="EYY74" s="50"/>
      <c r="EZG74" s="50"/>
      <c r="EZO74" s="50"/>
      <c r="EZW74" s="50"/>
      <c r="FAE74" s="50"/>
      <c r="FAM74" s="50"/>
      <c r="FAU74" s="50"/>
      <c r="FBC74" s="50"/>
      <c r="FBK74" s="50"/>
      <c r="FBS74" s="50"/>
      <c r="FCA74" s="50"/>
      <c r="FCI74" s="50"/>
      <c r="FCQ74" s="50"/>
      <c r="FCY74" s="50"/>
      <c r="FDG74" s="50"/>
      <c r="FDO74" s="50"/>
      <c r="FDW74" s="50"/>
      <c r="FEE74" s="50"/>
      <c r="FEM74" s="50"/>
      <c r="FEU74" s="50"/>
      <c r="FFC74" s="50"/>
      <c r="FFK74" s="50"/>
      <c r="FFS74" s="50"/>
      <c r="FGA74" s="50"/>
      <c r="FGI74" s="50"/>
      <c r="FGQ74" s="50"/>
      <c r="FGY74" s="50"/>
      <c r="FHG74" s="50"/>
      <c r="FHO74" s="50"/>
      <c r="FHW74" s="50"/>
      <c r="FIE74" s="50"/>
      <c r="FIM74" s="50"/>
      <c r="FIU74" s="50"/>
      <c r="FJC74" s="50"/>
      <c r="FJK74" s="50"/>
      <c r="FJS74" s="50"/>
      <c r="FKA74" s="50"/>
      <c r="FKI74" s="50"/>
      <c r="FKQ74" s="50"/>
      <c r="FKY74" s="50"/>
      <c r="FLG74" s="50"/>
      <c r="FLO74" s="50"/>
      <c r="FLW74" s="50"/>
      <c r="FME74" s="50"/>
      <c r="FMM74" s="50"/>
      <c r="FMU74" s="50"/>
      <c r="FNC74" s="50"/>
      <c r="FNK74" s="50"/>
      <c r="FNS74" s="50"/>
      <c r="FOA74" s="50"/>
      <c r="FOI74" s="50"/>
      <c r="FOQ74" s="50"/>
      <c r="FOY74" s="50"/>
      <c r="FPG74" s="50"/>
      <c r="FPO74" s="50"/>
      <c r="FPW74" s="50"/>
      <c r="FQE74" s="50"/>
      <c r="FQM74" s="50"/>
      <c r="FQU74" s="50"/>
      <c r="FRC74" s="50"/>
      <c r="FRK74" s="50"/>
      <c r="FRS74" s="50"/>
      <c r="FSA74" s="50"/>
      <c r="FSI74" s="50"/>
      <c r="FSQ74" s="50"/>
      <c r="FSY74" s="50"/>
      <c r="FTG74" s="50"/>
      <c r="FTO74" s="50"/>
      <c r="FTW74" s="50"/>
      <c r="FUE74" s="50"/>
      <c r="FUM74" s="50"/>
      <c r="FUU74" s="50"/>
      <c r="FVC74" s="50"/>
      <c r="FVK74" s="50"/>
      <c r="FVS74" s="50"/>
      <c r="FWA74" s="50"/>
      <c r="FWI74" s="50"/>
      <c r="FWQ74" s="50"/>
      <c r="FWY74" s="50"/>
      <c r="FXG74" s="50"/>
      <c r="FXO74" s="50"/>
      <c r="FXW74" s="50"/>
      <c r="FYE74" s="50"/>
      <c r="FYM74" s="50"/>
      <c r="FYU74" s="50"/>
      <c r="FZC74" s="50"/>
      <c r="FZK74" s="50"/>
      <c r="FZS74" s="50"/>
      <c r="GAA74" s="50"/>
      <c r="GAI74" s="50"/>
      <c r="GAQ74" s="50"/>
      <c r="GAY74" s="50"/>
      <c r="GBG74" s="50"/>
      <c r="GBO74" s="50"/>
      <c r="GBW74" s="50"/>
      <c r="GCE74" s="50"/>
      <c r="GCM74" s="50"/>
      <c r="GCU74" s="50"/>
      <c r="GDC74" s="50"/>
      <c r="GDK74" s="50"/>
      <c r="GDS74" s="50"/>
      <c r="GEA74" s="50"/>
      <c r="GEI74" s="50"/>
      <c r="GEQ74" s="50"/>
      <c r="GEY74" s="50"/>
      <c r="GFG74" s="50"/>
      <c r="GFO74" s="50"/>
      <c r="GFW74" s="50"/>
      <c r="GGE74" s="50"/>
      <c r="GGM74" s="50"/>
      <c r="GGU74" s="50"/>
      <c r="GHC74" s="50"/>
      <c r="GHK74" s="50"/>
      <c r="GHS74" s="50"/>
      <c r="GIA74" s="50"/>
      <c r="GII74" s="50"/>
      <c r="GIQ74" s="50"/>
      <c r="GIY74" s="50"/>
      <c r="GJG74" s="50"/>
      <c r="GJO74" s="50"/>
      <c r="GJW74" s="50"/>
      <c r="GKE74" s="50"/>
      <c r="GKM74" s="50"/>
      <c r="GKU74" s="50"/>
      <c r="GLC74" s="50"/>
      <c r="GLK74" s="50"/>
      <c r="GLS74" s="50"/>
      <c r="GMA74" s="50"/>
      <c r="GMI74" s="50"/>
      <c r="GMQ74" s="50"/>
      <c r="GMY74" s="50"/>
      <c r="GNG74" s="50"/>
      <c r="GNO74" s="50"/>
      <c r="GNW74" s="50"/>
      <c r="GOE74" s="50"/>
      <c r="GOM74" s="50"/>
      <c r="GOU74" s="50"/>
      <c r="GPC74" s="50"/>
      <c r="GPK74" s="50"/>
      <c r="GPS74" s="50"/>
      <c r="GQA74" s="50"/>
      <c r="GQI74" s="50"/>
      <c r="GQQ74" s="50"/>
      <c r="GQY74" s="50"/>
      <c r="GRG74" s="50"/>
      <c r="GRO74" s="50"/>
      <c r="GRW74" s="50"/>
      <c r="GSE74" s="50"/>
      <c r="GSM74" s="50"/>
      <c r="GSU74" s="50"/>
      <c r="GTC74" s="50"/>
      <c r="GTK74" s="50"/>
      <c r="GTS74" s="50"/>
      <c r="GUA74" s="50"/>
      <c r="GUI74" s="50"/>
      <c r="GUQ74" s="50"/>
      <c r="GUY74" s="50"/>
      <c r="GVG74" s="50"/>
      <c r="GVO74" s="50"/>
      <c r="GVW74" s="50"/>
      <c r="GWE74" s="50"/>
      <c r="GWM74" s="50"/>
      <c r="GWU74" s="50"/>
      <c r="GXC74" s="50"/>
      <c r="GXK74" s="50"/>
      <c r="GXS74" s="50"/>
      <c r="GYA74" s="50"/>
      <c r="GYI74" s="50"/>
      <c r="GYQ74" s="50"/>
      <c r="GYY74" s="50"/>
      <c r="GZG74" s="50"/>
      <c r="GZO74" s="50"/>
      <c r="GZW74" s="50"/>
      <c r="HAE74" s="50"/>
      <c r="HAM74" s="50"/>
      <c r="HAU74" s="50"/>
      <c r="HBC74" s="50"/>
      <c r="HBK74" s="50"/>
      <c r="HBS74" s="50"/>
      <c r="HCA74" s="50"/>
      <c r="HCI74" s="50"/>
      <c r="HCQ74" s="50"/>
      <c r="HCY74" s="50"/>
      <c r="HDG74" s="50"/>
      <c r="HDO74" s="50"/>
      <c r="HDW74" s="50"/>
      <c r="HEE74" s="50"/>
      <c r="HEM74" s="50"/>
      <c r="HEU74" s="50"/>
      <c r="HFC74" s="50"/>
      <c r="HFK74" s="50"/>
      <c r="HFS74" s="50"/>
      <c r="HGA74" s="50"/>
      <c r="HGI74" s="50"/>
      <c r="HGQ74" s="50"/>
      <c r="HGY74" s="50"/>
      <c r="HHG74" s="50"/>
      <c r="HHO74" s="50"/>
      <c r="HHW74" s="50"/>
      <c r="HIE74" s="50"/>
      <c r="HIM74" s="50"/>
      <c r="HIU74" s="50"/>
      <c r="HJC74" s="50"/>
      <c r="HJK74" s="50"/>
      <c r="HJS74" s="50"/>
      <c r="HKA74" s="50"/>
      <c r="HKI74" s="50"/>
      <c r="HKQ74" s="50"/>
      <c r="HKY74" s="50"/>
      <c r="HLG74" s="50"/>
      <c r="HLO74" s="50"/>
      <c r="HLW74" s="50"/>
      <c r="HME74" s="50"/>
      <c r="HMM74" s="50"/>
      <c r="HMU74" s="50"/>
      <c r="HNC74" s="50"/>
      <c r="HNK74" s="50"/>
      <c r="HNS74" s="50"/>
      <c r="HOA74" s="50"/>
      <c r="HOI74" s="50"/>
      <c r="HOQ74" s="50"/>
      <c r="HOY74" s="50"/>
      <c r="HPG74" s="50"/>
      <c r="HPO74" s="50"/>
      <c r="HPW74" s="50"/>
      <c r="HQE74" s="50"/>
      <c r="HQM74" s="50"/>
      <c r="HQU74" s="50"/>
      <c r="HRC74" s="50"/>
      <c r="HRK74" s="50"/>
      <c r="HRS74" s="50"/>
      <c r="HSA74" s="50"/>
      <c r="HSI74" s="50"/>
      <c r="HSQ74" s="50"/>
      <c r="HSY74" s="50"/>
      <c r="HTG74" s="50"/>
      <c r="HTO74" s="50"/>
      <c r="HTW74" s="50"/>
      <c r="HUE74" s="50"/>
      <c r="HUM74" s="50"/>
      <c r="HUU74" s="50"/>
      <c r="HVC74" s="50"/>
      <c r="HVK74" s="50"/>
      <c r="HVS74" s="50"/>
      <c r="HWA74" s="50"/>
      <c r="HWI74" s="50"/>
      <c r="HWQ74" s="50"/>
      <c r="HWY74" s="50"/>
      <c r="HXG74" s="50"/>
      <c r="HXO74" s="50"/>
      <c r="HXW74" s="50"/>
      <c r="HYE74" s="50"/>
      <c r="HYM74" s="50"/>
      <c r="HYU74" s="50"/>
      <c r="HZC74" s="50"/>
      <c r="HZK74" s="50"/>
      <c r="HZS74" s="50"/>
      <c r="IAA74" s="50"/>
      <c r="IAI74" s="50"/>
      <c r="IAQ74" s="50"/>
      <c r="IAY74" s="50"/>
      <c r="IBG74" s="50"/>
      <c r="IBO74" s="50"/>
      <c r="IBW74" s="50"/>
      <c r="ICE74" s="50"/>
      <c r="ICM74" s="50"/>
      <c r="ICU74" s="50"/>
      <c r="IDC74" s="50"/>
      <c r="IDK74" s="50"/>
      <c r="IDS74" s="50"/>
      <c r="IEA74" s="50"/>
      <c r="IEI74" s="50"/>
      <c r="IEQ74" s="50"/>
      <c r="IEY74" s="50"/>
      <c r="IFG74" s="50"/>
      <c r="IFO74" s="50"/>
      <c r="IFW74" s="50"/>
      <c r="IGE74" s="50"/>
      <c r="IGM74" s="50"/>
      <c r="IGU74" s="50"/>
      <c r="IHC74" s="50"/>
      <c r="IHK74" s="50"/>
      <c r="IHS74" s="50"/>
      <c r="IIA74" s="50"/>
      <c r="III74" s="50"/>
      <c r="IIQ74" s="50"/>
      <c r="IIY74" s="50"/>
      <c r="IJG74" s="50"/>
      <c r="IJO74" s="50"/>
      <c r="IJW74" s="50"/>
      <c r="IKE74" s="50"/>
      <c r="IKM74" s="50"/>
      <c r="IKU74" s="50"/>
      <c r="ILC74" s="50"/>
      <c r="ILK74" s="50"/>
      <c r="ILS74" s="50"/>
      <c r="IMA74" s="50"/>
      <c r="IMI74" s="50"/>
      <c r="IMQ74" s="50"/>
      <c r="IMY74" s="50"/>
      <c r="ING74" s="50"/>
      <c r="INO74" s="50"/>
      <c r="INW74" s="50"/>
      <c r="IOE74" s="50"/>
      <c r="IOM74" s="50"/>
      <c r="IOU74" s="50"/>
      <c r="IPC74" s="50"/>
      <c r="IPK74" s="50"/>
      <c r="IPS74" s="50"/>
      <c r="IQA74" s="50"/>
      <c r="IQI74" s="50"/>
      <c r="IQQ74" s="50"/>
      <c r="IQY74" s="50"/>
      <c r="IRG74" s="50"/>
      <c r="IRO74" s="50"/>
      <c r="IRW74" s="50"/>
      <c r="ISE74" s="50"/>
      <c r="ISM74" s="50"/>
      <c r="ISU74" s="50"/>
      <c r="ITC74" s="50"/>
      <c r="ITK74" s="50"/>
      <c r="ITS74" s="50"/>
      <c r="IUA74" s="50"/>
      <c r="IUI74" s="50"/>
      <c r="IUQ74" s="50"/>
      <c r="IUY74" s="50"/>
      <c r="IVG74" s="50"/>
      <c r="IVO74" s="50"/>
      <c r="IVW74" s="50"/>
      <c r="IWE74" s="50"/>
      <c r="IWM74" s="50"/>
      <c r="IWU74" s="50"/>
      <c r="IXC74" s="50"/>
      <c r="IXK74" s="50"/>
      <c r="IXS74" s="50"/>
      <c r="IYA74" s="50"/>
      <c r="IYI74" s="50"/>
      <c r="IYQ74" s="50"/>
      <c r="IYY74" s="50"/>
      <c r="IZG74" s="50"/>
      <c r="IZO74" s="50"/>
      <c r="IZW74" s="50"/>
      <c r="JAE74" s="50"/>
      <c r="JAM74" s="50"/>
      <c r="JAU74" s="50"/>
      <c r="JBC74" s="50"/>
      <c r="JBK74" s="50"/>
      <c r="JBS74" s="50"/>
      <c r="JCA74" s="50"/>
      <c r="JCI74" s="50"/>
      <c r="JCQ74" s="50"/>
      <c r="JCY74" s="50"/>
      <c r="JDG74" s="50"/>
      <c r="JDO74" s="50"/>
      <c r="JDW74" s="50"/>
      <c r="JEE74" s="50"/>
      <c r="JEM74" s="50"/>
      <c r="JEU74" s="50"/>
      <c r="JFC74" s="50"/>
      <c r="JFK74" s="50"/>
      <c r="JFS74" s="50"/>
      <c r="JGA74" s="50"/>
      <c r="JGI74" s="50"/>
      <c r="JGQ74" s="50"/>
      <c r="JGY74" s="50"/>
      <c r="JHG74" s="50"/>
      <c r="JHO74" s="50"/>
      <c r="JHW74" s="50"/>
      <c r="JIE74" s="50"/>
      <c r="JIM74" s="50"/>
      <c r="JIU74" s="50"/>
      <c r="JJC74" s="50"/>
      <c r="JJK74" s="50"/>
      <c r="JJS74" s="50"/>
      <c r="JKA74" s="50"/>
      <c r="JKI74" s="50"/>
      <c r="JKQ74" s="50"/>
      <c r="JKY74" s="50"/>
      <c r="JLG74" s="50"/>
      <c r="JLO74" s="50"/>
      <c r="JLW74" s="50"/>
      <c r="JME74" s="50"/>
      <c r="JMM74" s="50"/>
      <c r="JMU74" s="50"/>
      <c r="JNC74" s="50"/>
      <c r="JNK74" s="50"/>
      <c r="JNS74" s="50"/>
      <c r="JOA74" s="50"/>
      <c r="JOI74" s="50"/>
      <c r="JOQ74" s="50"/>
      <c r="JOY74" s="50"/>
      <c r="JPG74" s="50"/>
      <c r="JPO74" s="50"/>
      <c r="JPW74" s="50"/>
      <c r="JQE74" s="50"/>
      <c r="JQM74" s="50"/>
      <c r="JQU74" s="50"/>
      <c r="JRC74" s="50"/>
      <c r="JRK74" s="50"/>
      <c r="JRS74" s="50"/>
      <c r="JSA74" s="50"/>
      <c r="JSI74" s="50"/>
      <c r="JSQ74" s="50"/>
      <c r="JSY74" s="50"/>
      <c r="JTG74" s="50"/>
      <c r="JTO74" s="50"/>
      <c r="JTW74" s="50"/>
      <c r="JUE74" s="50"/>
      <c r="JUM74" s="50"/>
      <c r="JUU74" s="50"/>
      <c r="JVC74" s="50"/>
      <c r="JVK74" s="50"/>
      <c r="JVS74" s="50"/>
      <c r="JWA74" s="50"/>
      <c r="JWI74" s="50"/>
      <c r="JWQ74" s="50"/>
      <c r="JWY74" s="50"/>
      <c r="JXG74" s="50"/>
      <c r="JXO74" s="50"/>
      <c r="JXW74" s="50"/>
      <c r="JYE74" s="50"/>
      <c r="JYM74" s="50"/>
      <c r="JYU74" s="50"/>
      <c r="JZC74" s="50"/>
      <c r="JZK74" s="50"/>
      <c r="JZS74" s="50"/>
      <c r="KAA74" s="50"/>
      <c r="KAI74" s="50"/>
      <c r="KAQ74" s="50"/>
      <c r="KAY74" s="50"/>
      <c r="KBG74" s="50"/>
      <c r="KBO74" s="50"/>
      <c r="KBW74" s="50"/>
      <c r="KCE74" s="50"/>
      <c r="KCM74" s="50"/>
      <c r="KCU74" s="50"/>
      <c r="KDC74" s="50"/>
      <c r="KDK74" s="50"/>
      <c r="KDS74" s="50"/>
      <c r="KEA74" s="50"/>
      <c r="KEI74" s="50"/>
      <c r="KEQ74" s="50"/>
      <c r="KEY74" s="50"/>
      <c r="KFG74" s="50"/>
      <c r="KFO74" s="50"/>
      <c r="KFW74" s="50"/>
      <c r="KGE74" s="50"/>
      <c r="KGM74" s="50"/>
      <c r="KGU74" s="50"/>
      <c r="KHC74" s="50"/>
      <c r="KHK74" s="50"/>
      <c r="KHS74" s="50"/>
      <c r="KIA74" s="50"/>
      <c r="KII74" s="50"/>
      <c r="KIQ74" s="50"/>
      <c r="KIY74" s="50"/>
      <c r="KJG74" s="50"/>
      <c r="KJO74" s="50"/>
      <c r="KJW74" s="50"/>
      <c r="KKE74" s="50"/>
      <c r="KKM74" s="50"/>
      <c r="KKU74" s="50"/>
      <c r="KLC74" s="50"/>
      <c r="KLK74" s="50"/>
      <c r="KLS74" s="50"/>
      <c r="KMA74" s="50"/>
      <c r="KMI74" s="50"/>
      <c r="KMQ74" s="50"/>
      <c r="KMY74" s="50"/>
      <c r="KNG74" s="50"/>
      <c r="KNO74" s="50"/>
      <c r="KNW74" s="50"/>
      <c r="KOE74" s="50"/>
      <c r="KOM74" s="50"/>
      <c r="KOU74" s="50"/>
      <c r="KPC74" s="50"/>
      <c r="KPK74" s="50"/>
      <c r="KPS74" s="50"/>
      <c r="KQA74" s="50"/>
      <c r="KQI74" s="50"/>
      <c r="KQQ74" s="50"/>
      <c r="KQY74" s="50"/>
      <c r="KRG74" s="50"/>
      <c r="KRO74" s="50"/>
      <c r="KRW74" s="50"/>
      <c r="KSE74" s="50"/>
      <c r="KSM74" s="50"/>
      <c r="KSU74" s="50"/>
      <c r="KTC74" s="50"/>
      <c r="KTK74" s="50"/>
      <c r="KTS74" s="50"/>
      <c r="KUA74" s="50"/>
      <c r="KUI74" s="50"/>
      <c r="KUQ74" s="50"/>
      <c r="KUY74" s="50"/>
      <c r="KVG74" s="50"/>
      <c r="KVO74" s="50"/>
      <c r="KVW74" s="50"/>
      <c r="KWE74" s="50"/>
      <c r="KWM74" s="50"/>
      <c r="KWU74" s="50"/>
      <c r="KXC74" s="50"/>
      <c r="KXK74" s="50"/>
      <c r="KXS74" s="50"/>
      <c r="KYA74" s="50"/>
      <c r="KYI74" s="50"/>
      <c r="KYQ74" s="50"/>
      <c r="KYY74" s="50"/>
      <c r="KZG74" s="50"/>
      <c r="KZO74" s="50"/>
      <c r="KZW74" s="50"/>
      <c r="LAE74" s="50"/>
      <c r="LAM74" s="50"/>
      <c r="LAU74" s="50"/>
      <c r="LBC74" s="50"/>
      <c r="LBK74" s="50"/>
      <c r="LBS74" s="50"/>
      <c r="LCA74" s="50"/>
      <c r="LCI74" s="50"/>
      <c r="LCQ74" s="50"/>
      <c r="LCY74" s="50"/>
      <c r="LDG74" s="50"/>
      <c r="LDO74" s="50"/>
      <c r="LDW74" s="50"/>
      <c r="LEE74" s="50"/>
      <c r="LEM74" s="50"/>
      <c r="LEU74" s="50"/>
      <c r="LFC74" s="50"/>
      <c r="LFK74" s="50"/>
      <c r="LFS74" s="50"/>
      <c r="LGA74" s="50"/>
      <c r="LGI74" s="50"/>
      <c r="LGQ74" s="50"/>
      <c r="LGY74" s="50"/>
      <c r="LHG74" s="50"/>
      <c r="LHO74" s="50"/>
      <c r="LHW74" s="50"/>
      <c r="LIE74" s="50"/>
      <c r="LIM74" s="50"/>
      <c r="LIU74" s="50"/>
      <c r="LJC74" s="50"/>
      <c r="LJK74" s="50"/>
      <c r="LJS74" s="50"/>
      <c r="LKA74" s="50"/>
      <c r="LKI74" s="50"/>
      <c r="LKQ74" s="50"/>
      <c r="LKY74" s="50"/>
      <c r="LLG74" s="50"/>
      <c r="LLO74" s="50"/>
      <c r="LLW74" s="50"/>
      <c r="LME74" s="50"/>
      <c r="LMM74" s="50"/>
      <c r="LMU74" s="50"/>
      <c r="LNC74" s="50"/>
      <c r="LNK74" s="50"/>
      <c r="LNS74" s="50"/>
      <c r="LOA74" s="50"/>
      <c r="LOI74" s="50"/>
      <c r="LOQ74" s="50"/>
      <c r="LOY74" s="50"/>
      <c r="LPG74" s="50"/>
      <c r="LPO74" s="50"/>
      <c r="LPW74" s="50"/>
      <c r="LQE74" s="50"/>
      <c r="LQM74" s="50"/>
      <c r="LQU74" s="50"/>
      <c r="LRC74" s="50"/>
      <c r="LRK74" s="50"/>
      <c r="LRS74" s="50"/>
      <c r="LSA74" s="50"/>
      <c r="LSI74" s="50"/>
      <c r="LSQ74" s="50"/>
      <c r="LSY74" s="50"/>
      <c r="LTG74" s="50"/>
      <c r="LTO74" s="50"/>
      <c r="LTW74" s="50"/>
      <c r="LUE74" s="50"/>
      <c r="LUM74" s="50"/>
      <c r="LUU74" s="50"/>
      <c r="LVC74" s="50"/>
      <c r="LVK74" s="50"/>
      <c r="LVS74" s="50"/>
      <c r="LWA74" s="50"/>
      <c r="LWI74" s="50"/>
      <c r="LWQ74" s="50"/>
      <c r="LWY74" s="50"/>
      <c r="LXG74" s="50"/>
      <c r="LXO74" s="50"/>
      <c r="LXW74" s="50"/>
      <c r="LYE74" s="50"/>
      <c r="LYM74" s="50"/>
      <c r="LYU74" s="50"/>
      <c r="LZC74" s="50"/>
      <c r="LZK74" s="50"/>
      <c r="LZS74" s="50"/>
      <c r="MAA74" s="50"/>
      <c r="MAI74" s="50"/>
      <c r="MAQ74" s="50"/>
      <c r="MAY74" s="50"/>
      <c r="MBG74" s="50"/>
      <c r="MBO74" s="50"/>
      <c r="MBW74" s="50"/>
      <c r="MCE74" s="50"/>
      <c r="MCM74" s="50"/>
      <c r="MCU74" s="50"/>
      <c r="MDC74" s="50"/>
      <c r="MDK74" s="50"/>
      <c r="MDS74" s="50"/>
      <c r="MEA74" s="50"/>
      <c r="MEI74" s="50"/>
      <c r="MEQ74" s="50"/>
      <c r="MEY74" s="50"/>
      <c r="MFG74" s="50"/>
      <c r="MFO74" s="50"/>
      <c r="MFW74" s="50"/>
      <c r="MGE74" s="50"/>
      <c r="MGM74" s="50"/>
      <c r="MGU74" s="50"/>
      <c r="MHC74" s="50"/>
      <c r="MHK74" s="50"/>
      <c r="MHS74" s="50"/>
      <c r="MIA74" s="50"/>
      <c r="MII74" s="50"/>
      <c r="MIQ74" s="50"/>
      <c r="MIY74" s="50"/>
      <c r="MJG74" s="50"/>
      <c r="MJO74" s="50"/>
      <c r="MJW74" s="50"/>
      <c r="MKE74" s="50"/>
      <c r="MKM74" s="50"/>
      <c r="MKU74" s="50"/>
      <c r="MLC74" s="50"/>
      <c r="MLK74" s="50"/>
      <c r="MLS74" s="50"/>
      <c r="MMA74" s="50"/>
      <c r="MMI74" s="50"/>
      <c r="MMQ74" s="50"/>
      <c r="MMY74" s="50"/>
      <c r="MNG74" s="50"/>
      <c r="MNO74" s="50"/>
      <c r="MNW74" s="50"/>
      <c r="MOE74" s="50"/>
      <c r="MOM74" s="50"/>
      <c r="MOU74" s="50"/>
      <c r="MPC74" s="50"/>
      <c r="MPK74" s="50"/>
      <c r="MPS74" s="50"/>
      <c r="MQA74" s="50"/>
      <c r="MQI74" s="50"/>
      <c r="MQQ74" s="50"/>
      <c r="MQY74" s="50"/>
      <c r="MRG74" s="50"/>
      <c r="MRO74" s="50"/>
      <c r="MRW74" s="50"/>
      <c r="MSE74" s="50"/>
      <c r="MSM74" s="50"/>
      <c r="MSU74" s="50"/>
      <c r="MTC74" s="50"/>
      <c r="MTK74" s="50"/>
      <c r="MTS74" s="50"/>
      <c r="MUA74" s="50"/>
      <c r="MUI74" s="50"/>
      <c r="MUQ74" s="50"/>
      <c r="MUY74" s="50"/>
      <c r="MVG74" s="50"/>
      <c r="MVO74" s="50"/>
      <c r="MVW74" s="50"/>
      <c r="MWE74" s="50"/>
      <c r="MWM74" s="50"/>
      <c r="MWU74" s="50"/>
      <c r="MXC74" s="50"/>
      <c r="MXK74" s="50"/>
      <c r="MXS74" s="50"/>
      <c r="MYA74" s="50"/>
      <c r="MYI74" s="50"/>
      <c r="MYQ74" s="50"/>
      <c r="MYY74" s="50"/>
      <c r="MZG74" s="50"/>
      <c r="MZO74" s="50"/>
      <c r="MZW74" s="50"/>
      <c r="NAE74" s="50"/>
      <c r="NAM74" s="50"/>
      <c r="NAU74" s="50"/>
      <c r="NBC74" s="50"/>
      <c r="NBK74" s="50"/>
      <c r="NBS74" s="50"/>
      <c r="NCA74" s="50"/>
      <c r="NCI74" s="50"/>
      <c r="NCQ74" s="50"/>
      <c r="NCY74" s="50"/>
      <c r="NDG74" s="50"/>
      <c r="NDO74" s="50"/>
      <c r="NDW74" s="50"/>
      <c r="NEE74" s="50"/>
      <c r="NEM74" s="50"/>
      <c r="NEU74" s="50"/>
      <c r="NFC74" s="50"/>
      <c r="NFK74" s="50"/>
      <c r="NFS74" s="50"/>
      <c r="NGA74" s="50"/>
      <c r="NGI74" s="50"/>
      <c r="NGQ74" s="50"/>
      <c r="NGY74" s="50"/>
      <c r="NHG74" s="50"/>
      <c r="NHO74" s="50"/>
      <c r="NHW74" s="50"/>
      <c r="NIE74" s="50"/>
      <c r="NIM74" s="50"/>
      <c r="NIU74" s="50"/>
      <c r="NJC74" s="50"/>
      <c r="NJK74" s="50"/>
      <c r="NJS74" s="50"/>
      <c r="NKA74" s="50"/>
      <c r="NKI74" s="50"/>
      <c r="NKQ74" s="50"/>
      <c r="NKY74" s="50"/>
      <c r="NLG74" s="50"/>
      <c r="NLO74" s="50"/>
      <c r="NLW74" s="50"/>
      <c r="NME74" s="50"/>
      <c r="NMM74" s="50"/>
      <c r="NMU74" s="50"/>
      <c r="NNC74" s="50"/>
      <c r="NNK74" s="50"/>
      <c r="NNS74" s="50"/>
      <c r="NOA74" s="50"/>
      <c r="NOI74" s="50"/>
      <c r="NOQ74" s="50"/>
      <c r="NOY74" s="50"/>
      <c r="NPG74" s="50"/>
      <c r="NPO74" s="50"/>
      <c r="NPW74" s="50"/>
      <c r="NQE74" s="50"/>
      <c r="NQM74" s="50"/>
      <c r="NQU74" s="50"/>
      <c r="NRC74" s="50"/>
      <c r="NRK74" s="50"/>
      <c r="NRS74" s="50"/>
      <c r="NSA74" s="50"/>
      <c r="NSI74" s="50"/>
      <c r="NSQ74" s="50"/>
      <c r="NSY74" s="50"/>
      <c r="NTG74" s="50"/>
      <c r="NTO74" s="50"/>
      <c r="NTW74" s="50"/>
      <c r="NUE74" s="50"/>
      <c r="NUM74" s="50"/>
      <c r="NUU74" s="50"/>
      <c r="NVC74" s="50"/>
      <c r="NVK74" s="50"/>
      <c r="NVS74" s="50"/>
      <c r="NWA74" s="50"/>
      <c r="NWI74" s="50"/>
      <c r="NWQ74" s="50"/>
      <c r="NWY74" s="50"/>
      <c r="NXG74" s="50"/>
      <c r="NXO74" s="50"/>
      <c r="NXW74" s="50"/>
      <c r="NYE74" s="50"/>
      <c r="NYM74" s="50"/>
      <c r="NYU74" s="50"/>
      <c r="NZC74" s="50"/>
      <c r="NZK74" s="50"/>
      <c r="NZS74" s="50"/>
      <c r="OAA74" s="50"/>
      <c r="OAI74" s="50"/>
      <c r="OAQ74" s="50"/>
      <c r="OAY74" s="50"/>
      <c r="OBG74" s="50"/>
      <c r="OBO74" s="50"/>
      <c r="OBW74" s="50"/>
      <c r="OCE74" s="50"/>
      <c r="OCM74" s="50"/>
      <c r="OCU74" s="50"/>
      <c r="ODC74" s="50"/>
      <c r="ODK74" s="50"/>
      <c r="ODS74" s="50"/>
      <c r="OEA74" s="50"/>
      <c r="OEI74" s="50"/>
      <c r="OEQ74" s="50"/>
      <c r="OEY74" s="50"/>
      <c r="OFG74" s="50"/>
      <c r="OFO74" s="50"/>
      <c r="OFW74" s="50"/>
      <c r="OGE74" s="50"/>
      <c r="OGM74" s="50"/>
      <c r="OGU74" s="50"/>
      <c r="OHC74" s="50"/>
      <c r="OHK74" s="50"/>
      <c r="OHS74" s="50"/>
      <c r="OIA74" s="50"/>
      <c r="OII74" s="50"/>
      <c r="OIQ74" s="50"/>
      <c r="OIY74" s="50"/>
      <c r="OJG74" s="50"/>
      <c r="OJO74" s="50"/>
      <c r="OJW74" s="50"/>
      <c r="OKE74" s="50"/>
      <c r="OKM74" s="50"/>
      <c r="OKU74" s="50"/>
      <c r="OLC74" s="50"/>
      <c r="OLK74" s="50"/>
      <c r="OLS74" s="50"/>
      <c r="OMA74" s="50"/>
      <c r="OMI74" s="50"/>
      <c r="OMQ74" s="50"/>
      <c r="OMY74" s="50"/>
      <c r="ONG74" s="50"/>
      <c r="ONO74" s="50"/>
      <c r="ONW74" s="50"/>
      <c r="OOE74" s="50"/>
      <c r="OOM74" s="50"/>
      <c r="OOU74" s="50"/>
      <c r="OPC74" s="50"/>
      <c r="OPK74" s="50"/>
      <c r="OPS74" s="50"/>
      <c r="OQA74" s="50"/>
      <c r="OQI74" s="50"/>
      <c r="OQQ74" s="50"/>
      <c r="OQY74" s="50"/>
      <c r="ORG74" s="50"/>
      <c r="ORO74" s="50"/>
      <c r="ORW74" s="50"/>
      <c r="OSE74" s="50"/>
      <c r="OSM74" s="50"/>
      <c r="OSU74" s="50"/>
      <c r="OTC74" s="50"/>
      <c r="OTK74" s="50"/>
      <c r="OTS74" s="50"/>
      <c r="OUA74" s="50"/>
      <c r="OUI74" s="50"/>
      <c r="OUQ74" s="50"/>
      <c r="OUY74" s="50"/>
      <c r="OVG74" s="50"/>
      <c r="OVO74" s="50"/>
      <c r="OVW74" s="50"/>
      <c r="OWE74" s="50"/>
      <c r="OWM74" s="50"/>
      <c r="OWU74" s="50"/>
      <c r="OXC74" s="50"/>
      <c r="OXK74" s="50"/>
      <c r="OXS74" s="50"/>
      <c r="OYA74" s="50"/>
      <c r="OYI74" s="50"/>
      <c r="OYQ74" s="50"/>
      <c r="OYY74" s="50"/>
      <c r="OZG74" s="50"/>
      <c r="OZO74" s="50"/>
      <c r="OZW74" s="50"/>
      <c r="PAE74" s="50"/>
      <c r="PAM74" s="50"/>
      <c r="PAU74" s="50"/>
      <c r="PBC74" s="50"/>
      <c r="PBK74" s="50"/>
      <c r="PBS74" s="50"/>
      <c r="PCA74" s="50"/>
      <c r="PCI74" s="50"/>
      <c r="PCQ74" s="50"/>
      <c r="PCY74" s="50"/>
      <c r="PDG74" s="50"/>
      <c r="PDO74" s="50"/>
      <c r="PDW74" s="50"/>
      <c r="PEE74" s="50"/>
      <c r="PEM74" s="50"/>
      <c r="PEU74" s="50"/>
      <c r="PFC74" s="50"/>
      <c r="PFK74" s="50"/>
      <c r="PFS74" s="50"/>
      <c r="PGA74" s="50"/>
      <c r="PGI74" s="50"/>
      <c r="PGQ74" s="50"/>
      <c r="PGY74" s="50"/>
      <c r="PHG74" s="50"/>
      <c r="PHO74" s="50"/>
      <c r="PHW74" s="50"/>
      <c r="PIE74" s="50"/>
      <c r="PIM74" s="50"/>
      <c r="PIU74" s="50"/>
      <c r="PJC74" s="50"/>
      <c r="PJK74" s="50"/>
      <c r="PJS74" s="50"/>
      <c r="PKA74" s="50"/>
      <c r="PKI74" s="50"/>
      <c r="PKQ74" s="50"/>
      <c r="PKY74" s="50"/>
      <c r="PLG74" s="50"/>
      <c r="PLO74" s="50"/>
      <c r="PLW74" s="50"/>
      <c r="PME74" s="50"/>
      <c r="PMM74" s="50"/>
      <c r="PMU74" s="50"/>
      <c r="PNC74" s="50"/>
      <c r="PNK74" s="50"/>
      <c r="PNS74" s="50"/>
      <c r="POA74" s="50"/>
      <c r="POI74" s="50"/>
      <c r="POQ74" s="50"/>
      <c r="POY74" s="50"/>
      <c r="PPG74" s="50"/>
      <c r="PPO74" s="50"/>
      <c r="PPW74" s="50"/>
      <c r="PQE74" s="50"/>
      <c r="PQM74" s="50"/>
      <c r="PQU74" s="50"/>
      <c r="PRC74" s="50"/>
      <c r="PRK74" s="50"/>
      <c r="PRS74" s="50"/>
      <c r="PSA74" s="50"/>
      <c r="PSI74" s="50"/>
      <c r="PSQ74" s="50"/>
      <c r="PSY74" s="50"/>
      <c r="PTG74" s="50"/>
      <c r="PTO74" s="50"/>
      <c r="PTW74" s="50"/>
      <c r="PUE74" s="50"/>
      <c r="PUM74" s="50"/>
      <c r="PUU74" s="50"/>
      <c r="PVC74" s="50"/>
      <c r="PVK74" s="50"/>
      <c r="PVS74" s="50"/>
      <c r="PWA74" s="50"/>
      <c r="PWI74" s="50"/>
      <c r="PWQ74" s="50"/>
      <c r="PWY74" s="50"/>
      <c r="PXG74" s="50"/>
      <c r="PXO74" s="50"/>
      <c r="PXW74" s="50"/>
      <c r="PYE74" s="50"/>
      <c r="PYM74" s="50"/>
      <c r="PYU74" s="50"/>
      <c r="PZC74" s="50"/>
      <c r="PZK74" s="50"/>
      <c r="PZS74" s="50"/>
      <c r="QAA74" s="50"/>
      <c r="QAI74" s="50"/>
      <c r="QAQ74" s="50"/>
      <c r="QAY74" s="50"/>
      <c r="QBG74" s="50"/>
      <c r="QBO74" s="50"/>
      <c r="QBW74" s="50"/>
      <c r="QCE74" s="50"/>
      <c r="QCM74" s="50"/>
      <c r="QCU74" s="50"/>
      <c r="QDC74" s="50"/>
      <c r="QDK74" s="50"/>
      <c r="QDS74" s="50"/>
      <c r="QEA74" s="50"/>
      <c r="QEI74" s="50"/>
      <c r="QEQ74" s="50"/>
      <c r="QEY74" s="50"/>
      <c r="QFG74" s="50"/>
      <c r="QFO74" s="50"/>
      <c r="QFW74" s="50"/>
      <c r="QGE74" s="50"/>
      <c r="QGM74" s="50"/>
      <c r="QGU74" s="50"/>
      <c r="QHC74" s="50"/>
      <c r="QHK74" s="50"/>
      <c r="QHS74" s="50"/>
      <c r="QIA74" s="50"/>
      <c r="QII74" s="50"/>
      <c r="QIQ74" s="50"/>
      <c r="QIY74" s="50"/>
      <c r="QJG74" s="50"/>
      <c r="QJO74" s="50"/>
      <c r="QJW74" s="50"/>
      <c r="QKE74" s="50"/>
      <c r="QKM74" s="50"/>
      <c r="QKU74" s="50"/>
      <c r="QLC74" s="50"/>
      <c r="QLK74" s="50"/>
      <c r="QLS74" s="50"/>
      <c r="QMA74" s="50"/>
      <c r="QMI74" s="50"/>
      <c r="QMQ74" s="50"/>
      <c r="QMY74" s="50"/>
      <c r="QNG74" s="50"/>
      <c r="QNO74" s="50"/>
      <c r="QNW74" s="50"/>
      <c r="QOE74" s="50"/>
      <c r="QOM74" s="50"/>
      <c r="QOU74" s="50"/>
      <c r="QPC74" s="50"/>
      <c r="QPK74" s="50"/>
      <c r="QPS74" s="50"/>
      <c r="QQA74" s="50"/>
      <c r="QQI74" s="50"/>
      <c r="QQQ74" s="50"/>
      <c r="QQY74" s="50"/>
      <c r="QRG74" s="50"/>
      <c r="QRO74" s="50"/>
      <c r="QRW74" s="50"/>
      <c r="QSE74" s="50"/>
      <c r="QSM74" s="50"/>
      <c r="QSU74" s="50"/>
      <c r="QTC74" s="50"/>
      <c r="QTK74" s="50"/>
      <c r="QTS74" s="50"/>
      <c r="QUA74" s="50"/>
      <c r="QUI74" s="50"/>
      <c r="QUQ74" s="50"/>
      <c r="QUY74" s="50"/>
      <c r="QVG74" s="50"/>
      <c r="QVO74" s="50"/>
      <c r="QVW74" s="50"/>
      <c r="QWE74" s="50"/>
      <c r="QWM74" s="50"/>
      <c r="QWU74" s="50"/>
      <c r="QXC74" s="50"/>
      <c r="QXK74" s="50"/>
      <c r="QXS74" s="50"/>
      <c r="QYA74" s="50"/>
      <c r="QYI74" s="50"/>
      <c r="QYQ74" s="50"/>
      <c r="QYY74" s="50"/>
      <c r="QZG74" s="50"/>
      <c r="QZO74" s="50"/>
      <c r="QZW74" s="50"/>
      <c r="RAE74" s="50"/>
      <c r="RAM74" s="50"/>
      <c r="RAU74" s="50"/>
      <c r="RBC74" s="50"/>
      <c r="RBK74" s="50"/>
      <c r="RBS74" s="50"/>
      <c r="RCA74" s="50"/>
      <c r="RCI74" s="50"/>
      <c r="RCQ74" s="50"/>
      <c r="RCY74" s="50"/>
      <c r="RDG74" s="50"/>
      <c r="RDO74" s="50"/>
      <c r="RDW74" s="50"/>
      <c r="REE74" s="50"/>
      <c r="REM74" s="50"/>
      <c r="REU74" s="50"/>
      <c r="RFC74" s="50"/>
      <c r="RFK74" s="50"/>
      <c r="RFS74" s="50"/>
      <c r="RGA74" s="50"/>
      <c r="RGI74" s="50"/>
      <c r="RGQ74" s="50"/>
      <c r="RGY74" s="50"/>
      <c r="RHG74" s="50"/>
      <c r="RHO74" s="50"/>
      <c r="RHW74" s="50"/>
      <c r="RIE74" s="50"/>
      <c r="RIM74" s="50"/>
      <c r="RIU74" s="50"/>
      <c r="RJC74" s="50"/>
      <c r="RJK74" s="50"/>
      <c r="RJS74" s="50"/>
      <c r="RKA74" s="50"/>
      <c r="RKI74" s="50"/>
      <c r="RKQ74" s="50"/>
      <c r="RKY74" s="50"/>
      <c r="RLG74" s="50"/>
      <c r="RLO74" s="50"/>
      <c r="RLW74" s="50"/>
      <c r="RME74" s="50"/>
      <c r="RMM74" s="50"/>
      <c r="RMU74" s="50"/>
      <c r="RNC74" s="50"/>
      <c r="RNK74" s="50"/>
      <c r="RNS74" s="50"/>
      <c r="ROA74" s="50"/>
      <c r="ROI74" s="50"/>
      <c r="ROQ74" s="50"/>
      <c r="ROY74" s="50"/>
      <c r="RPG74" s="50"/>
      <c r="RPO74" s="50"/>
      <c r="RPW74" s="50"/>
      <c r="RQE74" s="50"/>
      <c r="RQM74" s="50"/>
      <c r="RQU74" s="50"/>
      <c r="RRC74" s="50"/>
      <c r="RRK74" s="50"/>
      <c r="RRS74" s="50"/>
      <c r="RSA74" s="50"/>
      <c r="RSI74" s="50"/>
      <c r="RSQ74" s="50"/>
      <c r="RSY74" s="50"/>
      <c r="RTG74" s="50"/>
      <c r="RTO74" s="50"/>
      <c r="RTW74" s="50"/>
      <c r="RUE74" s="50"/>
      <c r="RUM74" s="50"/>
      <c r="RUU74" s="50"/>
      <c r="RVC74" s="50"/>
      <c r="RVK74" s="50"/>
      <c r="RVS74" s="50"/>
      <c r="RWA74" s="50"/>
      <c r="RWI74" s="50"/>
      <c r="RWQ74" s="50"/>
      <c r="RWY74" s="50"/>
      <c r="RXG74" s="50"/>
      <c r="RXO74" s="50"/>
      <c r="RXW74" s="50"/>
      <c r="RYE74" s="50"/>
      <c r="RYM74" s="50"/>
      <c r="RYU74" s="50"/>
      <c r="RZC74" s="50"/>
      <c r="RZK74" s="50"/>
      <c r="RZS74" s="50"/>
      <c r="SAA74" s="50"/>
      <c r="SAI74" s="50"/>
      <c r="SAQ74" s="50"/>
      <c r="SAY74" s="50"/>
      <c r="SBG74" s="50"/>
      <c r="SBO74" s="50"/>
      <c r="SBW74" s="50"/>
      <c r="SCE74" s="50"/>
      <c r="SCM74" s="50"/>
      <c r="SCU74" s="50"/>
      <c r="SDC74" s="50"/>
      <c r="SDK74" s="50"/>
      <c r="SDS74" s="50"/>
      <c r="SEA74" s="50"/>
      <c r="SEI74" s="50"/>
      <c r="SEQ74" s="50"/>
      <c r="SEY74" s="50"/>
      <c r="SFG74" s="50"/>
      <c r="SFO74" s="50"/>
      <c r="SFW74" s="50"/>
      <c r="SGE74" s="50"/>
      <c r="SGM74" s="50"/>
      <c r="SGU74" s="50"/>
      <c r="SHC74" s="50"/>
      <c r="SHK74" s="50"/>
      <c r="SHS74" s="50"/>
      <c r="SIA74" s="50"/>
      <c r="SII74" s="50"/>
      <c r="SIQ74" s="50"/>
      <c r="SIY74" s="50"/>
      <c r="SJG74" s="50"/>
      <c r="SJO74" s="50"/>
      <c r="SJW74" s="50"/>
      <c r="SKE74" s="50"/>
      <c r="SKM74" s="50"/>
      <c r="SKU74" s="50"/>
      <c r="SLC74" s="50"/>
      <c r="SLK74" s="50"/>
      <c r="SLS74" s="50"/>
      <c r="SMA74" s="50"/>
      <c r="SMI74" s="50"/>
      <c r="SMQ74" s="50"/>
      <c r="SMY74" s="50"/>
      <c r="SNG74" s="50"/>
      <c r="SNO74" s="50"/>
      <c r="SNW74" s="50"/>
      <c r="SOE74" s="50"/>
      <c r="SOM74" s="50"/>
      <c r="SOU74" s="50"/>
      <c r="SPC74" s="50"/>
      <c r="SPK74" s="50"/>
      <c r="SPS74" s="50"/>
      <c r="SQA74" s="50"/>
      <c r="SQI74" s="50"/>
      <c r="SQQ74" s="50"/>
      <c r="SQY74" s="50"/>
      <c r="SRG74" s="50"/>
      <c r="SRO74" s="50"/>
      <c r="SRW74" s="50"/>
      <c r="SSE74" s="50"/>
      <c r="SSM74" s="50"/>
      <c r="SSU74" s="50"/>
      <c r="STC74" s="50"/>
      <c r="STK74" s="50"/>
      <c r="STS74" s="50"/>
      <c r="SUA74" s="50"/>
      <c r="SUI74" s="50"/>
      <c r="SUQ74" s="50"/>
      <c r="SUY74" s="50"/>
      <c r="SVG74" s="50"/>
      <c r="SVO74" s="50"/>
      <c r="SVW74" s="50"/>
      <c r="SWE74" s="50"/>
      <c r="SWM74" s="50"/>
      <c r="SWU74" s="50"/>
      <c r="SXC74" s="50"/>
      <c r="SXK74" s="50"/>
      <c r="SXS74" s="50"/>
      <c r="SYA74" s="50"/>
      <c r="SYI74" s="50"/>
      <c r="SYQ74" s="50"/>
      <c r="SYY74" s="50"/>
      <c r="SZG74" s="50"/>
      <c r="SZO74" s="50"/>
      <c r="SZW74" s="50"/>
      <c r="TAE74" s="50"/>
      <c r="TAM74" s="50"/>
      <c r="TAU74" s="50"/>
      <c r="TBC74" s="50"/>
      <c r="TBK74" s="50"/>
      <c r="TBS74" s="50"/>
      <c r="TCA74" s="50"/>
      <c r="TCI74" s="50"/>
      <c r="TCQ74" s="50"/>
      <c r="TCY74" s="50"/>
      <c r="TDG74" s="50"/>
      <c r="TDO74" s="50"/>
      <c r="TDW74" s="50"/>
      <c r="TEE74" s="50"/>
      <c r="TEM74" s="50"/>
      <c r="TEU74" s="50"/>
      <c r="TFC74" s="50"/>
      <c r="TFK74" s="50"/>
      <c r="TFS74" s="50"/>
      <c r="TGA74" s="50"/>
      <c r="TGI74" s="50"/>
      <c r="TGQ74" s="50"/>
      <c r="TGY74" s="50"/>
      <c r="THG74" s="50"/>
      <c r="THO74" s="50"/>
      <c r="THW74" s="50"/>
      <c r="TIE74" s="50"/>
      <c r="TIM74" s="50"/>
      <c r="TIU74" s="50"/>
      <c r="TJC74" s="50"/>
      <c r="TJK74" s="50"/>
      <c r="TJS74" s="50"/>
      <c r="TKA74" s="50"/>
      <c r="TKI74" s="50"/>
      <c r="TKQ74" s="50"/>
      <c r="TKY74" s="50"/>
      <c r="TLG74" s="50"/>
      <c r="TLO74" s="50"/>
      <c r="TLW74" s="50"/>
      <c r="TME74" s="50"/>
      <c r="TMM74" s="50"/>
      <c r="TMU74" s="50"/>
      <c r="TNC74" s="50"/>
      <c r="TNK74" s="50"/>
      <c r="TNS74" s="50"/>
      <c r="TOA74" s="50"/>
      <c r="TOI74" s="50"/>
      <c r="TOQ74" s="50"/>
      <c r="TOY74" s="50"/>
      <c r="TPG74" s="50"/>
      <c r="TPO74" s="50"/>
      <c r="TPW74" s="50"/>
      <c r="TQE74" s="50"/>
      <c r="TQM74" s="50"/>
      <c r="TQU74" s="50"/>
      <c r="TRC74" s="50"/>
      <c r="TRK74" s="50"/>
      <c r="TRS74" s="50"/>
      <c r="TSA74" s="50"/>
      <c r="TSI74" s="50"/>
      <c r="TSQ74" s="50"/>
      <c r="TSY74" s="50"/>
      <c r="TTG74" s="50"/>
      <c r="TTO74" s="50"/>
      <c r="TTW74" s="50"/>
      <c r="TUE74" s="50"/>
      <c r="TUM74" s="50"/>
      <c r="TUU74" s="50"/>
      <c r="TVC74" s="50"/>
      <c r="TVK74" s="50"/>
      <c r="TVS74" s="50"/>
      <c r="TWA74" s="50"/>
      <c r="TWI74" s="50"/>
      <c r="TWQ74" s="50"/>
      <c r="TWY74" s="50"/>
      <c r="TXG74" s="50"/>
      <c r="TXO74" s="50"/>
      <c r="TXW74" s="50"/>
      <c r="TYE74" s="50"/>
      <c r="TYM74" s="50"/>
      <c r="TYU74" s="50"/>
      <c r="TZC74" s="50"/>
      <c r="TZK74" s="50"/>
      <c r="TZS74" s="50"/>
      <c r="UAA74" s="50"/>
      <c r="UAI74" s="50"/>
      <c r="UAQ74" s="50"/>
      <c r="UAY74" s="50"/>
      <c r="UBG74" s="50"/>
      <c r="UBO74" s="50"/>
      <c r="UBW74" s="50"/>
      <c r="UCE74" s="50"/>
      <c r="UCM74" s="50"/>
      <c r="UCU74" s="50"/>
      <c r="UDC74" s="50"/>
      <c r="UDK74" s="50"/>
      <c r="UDS74" s="50"/>
      <c r="UEA74" s="50"/>
      <c r="UEI74" s="50"/>
      <c r="UEQ74" s="50"/>
      <c r="UEY74" s="50"/>
      <c r="UFG74" s="50"/>
      <c r="UFO74" s="50"/>
      <c r="UFW74" s="50"/>
      <c r="UGE74" s="50"/>
      <c r="UGM74" s="50"/>
      <c r="UGU74" s="50"/>
      <c r="UHC74" s="50"/>
      <c r="UHK74" s="50"/>
      <c r="UHS74" s="50"/>
      <c r="UIA74" s="50"/>
      <c r="UII74" s="50"/>
      <c r="UIQ74" s="50"/>
      <c r="UIY74" s="50"/>
      <c r="UJG74" s="50"/>
      <c r="UJO74" s="50"/>
      <c r="UJW74" s="50"/>
      <c r="UKE74" s="50"/>
      <c r="UKM74" s="50"/>
      <c r="UKU74" s="50"/>
      <c r="ULC74" s="50"/>
      <c r="ULK74" s="50"/>
      <c r="ULS74" s="50"/>
      <c r="UMA74" s="50"/>
      <c r="UMI74" s="50"/>
      <c r="UMQ74" s="50"/>
      <c r="UMY74" s="50"/>
      <c r="UNG74" s="50"/>
      <c r="UNO74" s="50"/>
      <c r="UNW74" s="50"/>
      <c r="UOE74" s="50"/>
      <c r="UOM74" s="50"/>
      <c r="UOU74" s="50"/>
      <c r="UPC74" s="50"/>
      <c r="UPK74" s="50"/>
      <c r="UPS74" s="50"/>
      <c r="UQA74" s="50"/>
      <c r="UQI74" s="50"/>
      <c r="UQQ74" s="50"/>
      <c r="UQY74" s="50"/>
      <c r="URG74" s="50"/>
      <c r="URO74" s="50"/>
      <c r="URW74" s="50"/>
      <c r="USE74" s="50"/>
      <c r="USM74" s="50"/>
      <c r="USU74" s="50"/>
      <c r="UTC74" s="50"/>
      <c r="UTK74" s="50"/>
      <c r="UTS74" s="50"/>
      <c r="UUA74" s="50"/>
      <c r="UUI74" s="50"/>
      <c r="UUQ74" s="50"/>
      <c r="UUY74" s="50"/>
      <c r="UVG74" s="50"/>
      <c r="UVO74" s="50"/>
      <c r="UVW74" s="50"/>
      <c r="UWE74" s="50"/>
      <c r="UWM74" s="50"/>
      <c r="UWU74" s="50"/>
      <c r="UXC74" s="50"/>
      <c r="UXK74" s="50"/>
      <c r="UXS74" s="50"/>
      <c r="UYA74" s="50"/>
      <c r="UYI74" s="50"/>
      <c r="UYQ74" s="50"/>
      <c r="UYY74" s="50"/>
      <c r="UZG74" s="50"/>
      <c r="UZO74" s="50"/>
      <c r="UZW74" s="50"/>
      <c r="VAE74" s="50"/>
      <c r="VAM74" s="50"/>
      <c r="VAU74" s="50"/>
      <c r="VBC74" s="50"/>
      <c r="VBK74" s="50"/>
      <c r="VBS74" s="50"/>
      <c r="VCA74" s="50"/>
      <c r="VCI74" s="50"/>
      <c r="VCQ74" s="50"/>
      <c r="VCY74" s="50"/>
      <c r="VDG74" s="50"/>
      <c r="VDO74" s="50"/>
      <c r="VDW74" s="50"/>
      <c r="VEE74" s="50"/>
      <c r="VEM74" s="50"/>
      <c r="VEU74" s="50"/>
      <c r="VFC74" s="50"/>
      <c r="VFK74" s="50"/>
      <c r="VFS74" s="50"/>
      <c r="VGA74" s="50"/>
      <c r="VGI74" s="50"/>
      <c r="VGQ74" s="50"/>
      <c r="VGY74" s="50"/>
      <c r="VHG74" s="50"/>
      <c r="VHO74" s="50"/>
      <c r="VHW74" s="50"/>
      <c r="VIE74" s="50"/>
      <c r="VIM74" s="50"/>
      <c r="VIU74" s="50"/>
      <c r="VJC74" s="50"/>
      <c r="VJK74" s="50"/>
      <c r="VJS74" s="50"/>
      <c r="VKA74" s="50"/>
      <c r="VKI74" s="50"/>
      <c r="VKQ74" s="50"/>
      <c r="VKY74" s="50"/>
      <c r="VLG74" s="50"/>
      <c r="VLO74" s="50"/>
      <c r="VLW74" s="50"/>
      <c r="VME74" s="50"/>
      <c r="VMM74" s="50"/>
      <c r="VMU74" s="50"/>
      <c r="VNC74" s="50"/>
      <c r="VNK74" s="50"/>
      <c r="VNS74" s="50"/>
      <c r="VOA74" s="50"/>
      <c r="VOI74" s="50"/>
      <c r="VOQ74" s="50"/>
      <c r="VOY74" s="50"/>
      <c r="VPG74" s="50"/>
      <c r="VPO74" s="50"/>
      <c r="VPW74" s="50"/>
      <c r="VQE74" s="50"/>
      <c r="VQM74" s="50"/>
      <c r="VQU74" s="50"/>
      <c r="VRC74" s="50"/>
      <c r="VRK74" s="50"/>
      <c r="VRS74" s="50"/>
      <c r="VSA74" s="50"/>
      <c r="VSI74" s="50"/>
      <c r="VSQ74" s="50"/>
      <c r="VSY74" s="50"/>
      <c r="VTG74" s="50"/>
      <c r="VTO74" s="50"/>
      <c r="VTW74" s="50"/>
      <c r="VUE74" s="50"/>
      <c r="VUM74" s="50"/>
      <c r="VUU74" s="50"/>
      <c r="VVC74" s="50"/>
      <c r="VVK74" s="50"/>
      <c r="VVS74" s="50"/>
      <c r="VWA74" s="50"/>
      <c r="VWI74" s="50"/>
      <c r="VWQ74" s="50"/>
      <c r="VWY74" s="50"/>
      <c r="VXG74" s="50"/>
      <c r="VXO74" s="50"/>
      <c r="VXW74" s="50"/>
      <c r="VYE74" s="50"/>
      <c r="VYM74" s="50"/>
      <c r="VYU74" s="50"/>
      <c r="VZC74" s="50"/>
      <c r="VZK74" s="50"/>
      <c r="VZS74" s="50"/>
      <c r="WAA74" s="50"/>
      <c r="WAI74" s="50"/>
      <c r="WAQ74" s="50"/>
      <c r="WAY74" s="50"/>
      <c r="WBG74" s="50"/>
      <c r="WBO74" s="50"/>
      <c r="WBW74" s="50"/>
      <c r="WCE74" s="50"/>
      <c r="WCM74" s="50"/>
      <c r="WCU74" s="50"/>
      <c r="WDC74" s="50"/>
      <c r="WDK74" s="50"/>
      <c r="WDS74" s="50"/>
      <c r="WEA74" s="50"/>
      <c r="WEI74" s="50"/>
      <c r="WEQ74" s="50"/>
      <c r="WEY74" s="50"/>
      <c r="WFG74" s="50"/>
      <c r="WFO74" s="50"/>
      <c r="WFW74" s="50"/>
      <c r="WGE74" s="50"/>
      <c r="WGM74" s="50"/>
      <c r="WGU74" s="50"/>
      <c r="WHC74" s="50"/>
      <c r="WHK74" s="50"/>
      <c r="WHS74" s="50"/>
      <c r="WIA74" s="50"/>
      <c r="WII74" s="50"/>
      <c r="WIQ74" s="50"/>
      <c r="WIY74" s="50"/>
      <c r="WJG74" s="50"/>
      <c r="WJO74" s="50"/>
      <c r="WJW74" s="50"/>
      <c r="WKE74" s="50"/>
      <c r="WKM74" s="50"/>
      <c r="WKU74" s="50"/>
      <c r="WLC74" s="50"/>
      <c r="WLK74" s="50"/>
      <c r="WLS74" s="50"/>
      <c r="WMA74" s="50"/>
      <c r="WMI74" s="50"/>
      <c r="WMQ74" s="50"/>
      <c r="WMY74" s="50"/>
      <c r="WNG74" s="50"/>
      <c r="WNO74" s="50"/>
      <c r="WNW74" s="50"/>
      <c r="WOE74" s="50"/>
      <c r="WOM74" s="50"/>
      <c r="WOU74" s="50"/>
      <c r="WPC74" s="50"/>
      <c r="WPK74" s="50"/>
      <c r="WPS74" s="50"/>
      <c r="WQA74" s="50"/>
      <c r="WQI74" s="50"/>
      <c r="WQQ74" s="50"/>
      <c r="WQY74" s="50"/>
      <c r="WRG74" s="50"/>
      <c r="WRO74" s="50"/>
      <c r="WRW74" s="50"/>
      <c r="WSE74" s="50"/>
      <c r="WSM74" s="50"/>
      <c r="WSU74" s="50"/>
      <c r="WTC74" s="50"/>
      <c r="WTK74" s="50"/>
      <c r="WTS74" s="50"/>
      <c r="WUA74" s="50"/>
      <c r="WUI74" s="50"/>
      <c r="WUQ74" s="50"/>
      <c r="WUY74" s="50"/>
      <c r="WVG74" s="50"/>
      <c r="WVO74" s="50"/>
      <c r="WVW74" s="50"/>
      <c r="WWE74" s="50"/>
      <c r="WWM74" s="50"/>
      <c r="WWU74" s="50"/>
      <c r="WXC74" s="50"/>
      <c r="WXK74" s="50"/>
      <c r="WXS74" s="50"/>
      <c r="WYA74" s="50"/>
      <c r="WYI74" s="50"/>
      <c r="WYQ74" s="50"/>
      <c r="WYY74" s="50"/>
      <c r="WZG74" s="50"/>
      <c r="WZO74" s="50"/>
      <c r="WZW74" s="50"/>
      <c r="XAE74" s="50"/>
      <c r="XAM74" s="50"/>
      <c r="XAU74" s="50"/>
      <c r="XBC74" s="50"/>
      <c r="XBK74" s="50"/>
      <c r="XBS74" s="50"/>
      <c r="XCA74" s="50"/>
      <c r="XCI74" s="50"/>
      <c r="XCQ74" s="50"/>
      <c r="XCY74" s="50"/>
      <c r="XDG74" s="50"/>
      <c r="XDO74" s="50"/>
      <c r="XDW74" s="50"/>
      <c r="XEE74" s="50"/>
    </row>
    <row r="75" spans="1:16360" x14ac:dyDescent="0.2">
      <c r="A75" s="100"/>
      <c r="B75" s="39"/>
      <c r="C75" s="39"/>
      <c r="D75" s="39"/>
      <c r="E75" s="39"/>
      <c r="F75" s="39"/>
      <c r="G75" s="155"/>
      <c r="H75" s="66"/>
      <c r="I75" s="32"/>
      <c r="J75" s="39"/>
      <c r="K75" s="48"/>
      <c r="L75" s="138"/>
      <c r="M75" s="47"/>
      <c r="N75" s="48"/>
      <c r="O75" s="48"/>
      <c r="P75" s="39"/>
      <c r="Q75" s="35"/>
      <c r="R75" s="144"/>
      <c r="S75" s="144"/>
      <c r="T75" s="39"/>
      <c r="U75" s="39"/>
      <c r="V75" s="35" t="s">
        <v>108</v>
      </c>
      <c r="W75" s="35">
        <v>43454</v>
      </c>
      <c r="X75" s="155">
        <v>12467</v>
      </c>
      <c r="Y75" s="35" t="s">
        <v>224</v>
      </c>
      <c r="Z75" s="48">
        <v>43512</v>
      </c>
      <c r="AA75" s="35">
        <v>43877</v>
      </c>
      <c r="AB75" s="42" t="s">
        <v>100</v>
      </c>
      <c r="AC75" s="42" t="s">
        <v>100</v>
      </c>
      <c r="AD75" s="145">
        <v>0</v>
      </c>
      <c r="AE75" s="145">
        <v>0</v>
      </c>
      <c r="AF75" s="42" t="s">
        <v>100</v>
      </c>
      <c r="AG75" s="49" t="s">
        <v>100</v>
      </c>
      <c r="AH75" s="145">
        <v>0</v>
      </c>
      <c r="AI75" s="143">
        <f t="shared" si="0"/>
        <v>0</v>
      </c>
      <c r="AJ75" s="145">
        <f>234419.97+19535</f>
        <v>253954.97</v>
      </c>
      <c r="AK75" s="145">
        <v>0</v>
      </c>
      <c r="AL75" s="139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39"/>
      <c r="KA75" s="50"/>
      <c r="KI75" s="50"/>
      <c r="KQ75" s="50"/>
      <c r="KY75" s="50"/>
      <c r="LG75" s="50"/>
      <c r="LO75" s="50"/>
      <c r="LW75" s="50"/>
      <c r="ME75" s="50"/>
      <c r="MM75" s="50"/>
      <c r="MU75" s="50"/>
      <c r="NC75" s="50"/>
      <c r="NK75" s="50"/>
      <c r="NS75" s="50"/>
      <c r="OA75" s="50"/>
      <c r="OI75" s="50"/>
      <c r="OQ75" s="50"/>
      <c r="OY75" s="50"/>
      <c r="PG75" s="50"/>
      <c r="PO75" s="50"/>
      <c r="PW75" s="50"/>
      <c r="QE75" s="50"/>
      <c r="QM75" s="50"/>
      <c r="QU75" s="50"/>
      <c r="RC75" s="50"/>
      <c r="RK75" s="50"/>
      <c r="RS75" s="50"/>
      <c r="SA75" s="50"/>
      <c r="SI75" s="50"/>
      <c r="SQ75" s="50"/>
      <c r="SY75" s="50"/>
      <c r="TG75" s="50"/>
      <c r="TO75" s="50"/>
      <c r="TW75" s="50"/>
      <c r="UE75" s="50"/>
      <c r="UM75" s="50"/>
      <c r="UU75" s="50"/>
      <c r="VC75" s="50"/>
      <c r="VK75" s="50"/>
      <c r="VS75" s="50"/>
      <c r="WA75" s="50"/>
      <c r="WI75" s="50"/>
      <c r="WQ75" s="50"/>
      <c r="WY75" s="50"/>
      <c r="XG75" s="50"/>
      <c r="XO75" s="50"/>
      <c r="XW75" s="50"/>
      <c r="YE75" s="50"/>
      <c r="YM75" s="50"/>
      <c r="YU75" s="50"/>
      <c r="ZC75" s="50"/>
      <c r="ZK75" s="50"/>
      <c r="ZS75" s="50"/>
      <c r="AAA75" s="50"/>
      <c r="AAI75" s="50"/>
      <c r="AAQ75" s="50"/>
      <c r="AAY75" s="50"/>
      <c r="ABG75" s="50"/>
      <c r="ABO75" s="50"/>
      <c r="ABW75" s="50"/>
      <c r="ACE75" s="50"/>
      <c r="ACM75" s="50"/>
      <c r="ACU75" s="50"/>
      <c r="ADC75" s="50"/>
      <c r="ADK75" s="50"/>
      <c r="ADS75" s="50"/>
      <c r="AEA75" s="50"/>
      <c r="AEI75" s="50"/>
      <c r="AEQ75" s="50"/>
      <c r="AEY75" s="50"/>
      <c r="AFG75" s="50"/>
      <c r="AFO75" s="50"/>
      <c r="AFW75" s="50"/>
      <c r="AGE75" s="50"/>
      <c r="AGM75" s="50"/>
      <c r="AGU75" s="50"/>
      <c r="AHC75" s="50"/>
      <c r="AHK75" s="50"/>
      <c r="AHS75" s="50"/>
      <c r="AIA75" s="50"/>
      <c r="AII75" s="50"/>
      <c r="AIQ75" s="50"/>
      <c r="AIY75" s="50"/>
      <c r="AJG75" s="50"/>
      <c r="AJO75" s="50"/>
      <c r="AJW75" s="50"/>
      <c r="AKE75" s="50"/>
      <c r="AKM75" s="50"/>
      <c r="AKU75" s="50"/>
      <c r="ALC75" s="50"/>
      <c r="ALK75" s="50"/>
      <c r="ALS75" s="50"/>
      <c r="AMA75" s="50"/>
      <c r="AMI75" s="50"/>
      <c r="AMQ75" s="50"/>
      <c r="AMY75" s="50"/>
      <c r="ANG75" s="50"/>
      <c r="ANO75" s="50"/>
      <c r="ANW75" s="50"/>
      <c r="AOE75" s="50"/>
      <c r="AOM75" s="50"/>
      <c r="AOU75" s="50"/>
      <c r="APC75" s="50"/>
      <c r="APK75" s="50"/>
      <c r="APS75" s="50"/>
      <c r="AQA75" s="50"/>
      <c r="AQI75" s="50"/>
      <c r="AQQ75" s="50"/>
      <c r="AQY75" s="50"/>
      <c r="ARG75" s="50"/>
      <c r="ARO75" s="50"/>
      <c r="ARW75" s="50"/>
      <c r="ASE75" s="50"/>
      <c r="ASM75" s="50"/>
      <c r="ASU75" s="50"/>
      <c r="ATC75" s="50"/>
      <c r="ATK75" s="50"/>
      <c r="ATS75" s="50"/>
      <c r="AUA75" s="50"/>
      <c r="AUI75" s="50"/>
      <c r="AUQ75" s="50"/>
      <c r="AUY75" s="50"/>
      <c r="AVG75" s="50"/>
      <c r="AVO75" s="50"/>
      <c r="AVW75" s="50"/>
      <c r="AWE75" s="50"/>
      <c r="AWM75" s="50"/>
      <c r="AWU75" s="50"/>
      <c r="AXC75" s="50"/>
      <c r="AXK75" s="50"/>
      <c r="AXS75" s="50"/>
      <c r="AYA75" s="50"/>
      <c r="AYI75" s="50"/>
      <c r="AYQ75" s="50"/>
      <c r="AYY75" s="50"/>
      <c r="AZG75" s="50"/>
      <c r="AZO75" s="50"/>
      <c r="AZW75" s="50"/>
      <c r="BAE75" s="50"/>
      <c r="BAM75" s="50"/>
      <c r="BAU75" s="50"/>
      <c r="BBC75" s="50"/>
      <c r="BBK75" s="50"/>
      <c r="BBS75" s="50"/>
      <c r="BCA75" s="50"/>
      <c r="BCI75" s="50"/>
      <c r="BCQ75" s="50"/>
      <c r="BCY75" s="50"/>
      <c r="BDG75" s="50"/>
      <c r="BDO75" s="50"/>
      <c r="BDW75" s="50"/>
      <c r="BEE75" s="50"/>
      <c r="BEM75" s="50"/>
      <c r="BEU75" s="50"/>
      <c r="BFC75" s="50"/>
      <c r="BFK75" s="50"/>
      <c r="BFS75" s="50"/>
      <c r="BGA75" s="50"/>
      <c r="BGI75" s="50"/>
      <c r="BGQ75" s="50"/>
      <c r="BGY75" s="50"/>
      <c r="BHG75" s="50"/>
      <c r="BHO75" s="50"/>
      <c r="BHW75" s="50"/>
      <c r="BIE75" s="50"/>
      <c r="BIM75" s="50"/>
      <c r="BIU75" s="50"/>
      <c r="BJC75" s="50"/>
      <c r="BJK75" s="50"/>
      <c r="BJS75" s="50"/>
      <c r="BKA75" s="50"/>
      <c r="BKI75" s="50"/>
      <c r="BKQ75" s="50"/>
      <c r="BKY75" s="50"/>
      <c r="BLG75" s="50"/>
      <c r="BLO75" s="50"/>
      <c r="BLW75" s="50"/>
      <c r="BME75" s="50"/>
      <c r="BMM75" s="50"/>
      <c r="BMU75" s="50"/>
      <c r="BNC75" s="50"/>
      <c r="BNK75" s="50"/>
      <c r="BNS75" s="50"/>
      <c r="BOA75" s="50"/>
      <c r="BOI75" s="50"/>
      <c r="BOQ75" s="50"/>
      <c r="BOY75" s="50"/>
      <c r="BPG75" s="50"/>
      <c r="BPO75" s="50"/>
      <c r="BPW75" s="50"/>
      <c r="BQE75" s="50"/>
      <c r="BQM75" s="50"/>
      <c r="BQU75" s="50"/>
      <c r="BRC75" s="50"/>
      <c r="BRK75" s="50"/>
      <c r="BRS75" s="50"/>
      <c r="BSA75" s="50"/>
      <c r="BSI75" s="50"/>
      <c r="BSQ75" s="50"/>
      <c r="BSY75" s="50"/>
      <c r="BTG75" s="50"/>
      <c r="BTO75" s="50"/>
      <c r="BTW75" s="50"/>
      <c r="BUE75" s="50"/>
      <c r="BUM75" s="50"/>
      <c r="BUU75" s="50"/>
      <c r="BVC75" s="50"/>
      <c r="BVK75" s="50"/>
      <c r="BVS75" s="50"/>
      <c r="BWA75" s="50"/>
      <c r="BWI75" s="50"/>
      <c r="BWQ75" s="50"/>
      <c r="BWY75" s="50"/>
      <c r="BXG75" s="50"/>
      <c r="BXO75" s="50"/>
      <c r="BXW75" s="50"/>
      <c r="BYE75" s="50"/>
      <c r="BYM75" s="50"/>
      <c r="BYU75" s="50"/>
      <c r="BZC75" s="50"/>
      <c r="BZK75" s="50"/>
      <c r="BZS75" s="50"/>
      <c r="CAA75" s="50"/>
      <c r="CAI75" s="50"/>
      <c r="CAQ75" s="50"/>
      <c r="CAY75" s="50"/>
      <c r="CBG75" s="50"/>
      <c r="CBO75" s="50"/>
      <c r="CBW75" s="50"/>
      <c r="CCE75" s="50"/>
      <c r="CCM75" s="50"/>
      <c r="CCU75" s="50"/>
      <c r="CDC75" s="50"/>
      <c r="CDK75" s="50"/>
      <c r="CDS75" s="50"/>
      <c r="CEA75" s="50"/>
      <c r="CEI75" s="50"/>
      <c r="CEQ75" s="50"/>
      <c r="CEY75" s="50"/>
      <c r="CFG75" s="50"/>
      <c r="CFO75" s="50"/>
      <c r="CFW75" s="50"/>
      <c r="CGE75" s="50"/>
      <c r="CGM75" s="50"/>
      <c r="CGU75" s="50"/>
      <c r="CHC75" s="50"/>
      <c r="CHK75" s="50"/>
      <c r="CHS75" s="50"/>
      <c r="CIA75" s="50"/>
      <c r="CII75" s="50"/>
      <c r="CIQ75" s="50"/>
      <c r="CIY75" s="50"/>
      <c r="CJG75" s="50"/>
      <c r="CJO75" s="50"/>
      <c r="CJW75" s="50"/>
      <c r="CKE75" s="50"/>
      <c r="CKM75" s="50"/>
      <c r="CKU75" s="50"/>
      <c r="CLC75" s="50"/>
      <c r="CLK75" s="50"/>
      <c r="CLS75" s="50"/>
      <c r="CMA75" s="50"/>
      <c r="CMI75" s="50"/>
      <c r="CMQ75" s="50"/>
      <c r="CMY75" s="50"/>
      <c r="CNG75" s="50"/>
      <c r="CNO75" s="50"/>
      <c r="CNW75" s="50"/>
      <c r="COE75" s="50"/>
      <c r="COM75" s="50"/>
      <c r="COU75" s="50"/>
      <c r="CPC75" s="50"/>
      <c r="CPK75" s="50"/>
      <c r="CPS75" s="50"/>
      <c r="CQA75" s="50"/>
      <c r="CQI75" s="50"/>
      <c r="CQQ75" s="50"/>
      <c r="CQY75" s="50"/>
      <c r="CRG75" s="50"/>
      <c r="CRO75" s="50"/>
      <c r="CRW75" s="50"/>
      <c r="CSE75" s="50"/>
      <c r="CSM75" s="50"/>
      <c r="CSU75" s="50"/>
      <c r="CTC75" s="50"/>
      <c r="CTK75" s="50"/>
      <c r="CTS75" s="50"/>
      <c r="CUA75" s="50"/>
      <c r="CUI75" s="50"/>
      <c r="CUQ75" s="50"/>
      <c r="CUY75" s="50"/>
      <c r="CVG75" s="50"/>
      <c r="CVO75" s="50"/>
      <c r="CVW75" s="50"/>
      <c r="CWE75" s="50"/>
      <c r="CWM75" s="50"/>
      <c r="CWU75" s="50"/>
      <c r="CXC75" s="50"/>
      <c r="CXK75" s="50"/>
      <c r="CXS75" s="50"/>
      <c r="CYA75" s="50"/>
      <c r="CYI75" s="50"/>
      <c r="CYQ75" s="50"/>
      <c r="CYY75" s="50"/>
      <c r="CZG75" s="50"/>
      <c r="CZO75" s="50"/>
      <c r="CZW75" s="50"/>
      <c r="DAE75" s="50"/>
      <c r="DAM75" s="50"/>
      <c r="DAU75" s="50"/>
      <c r="DBC75" s="50"/>
      <c r="DBK75" s="50"/>
      <c r="DBS75" s="50"/>
      <c r="DCA75" s="50"/>
      <c r="DCI75" s="50"/>
      <c r="DCQ75" s="50"/>
      <c r="DCY75" s="50"/>
      <c r="DDG75" s="50"/>
      <c r="DDO75" s="50"/>
      <c r="DDW75" s="50"/>
      <c r="DEE75" s="50"/>
      <c r="DEM75" s="50"/>
      <c r="DEU75" s="50"/>
      <c r="DFC75" s="50"/>
      <c r="DFK75" s="50"/>
      <c r="DFS75" s="50"/>
      <c r="DGA75" s="50"/>
      <c r="DGI75" s="50"/>
      <c r="DGQ75" s="50"/>
      <c r="DGY75" s="50"/>
      <c r="DHG75" s="50"/>
      <c r="DHO75" s="50"/>
      <c r="DHW75" s="50"/>
      <c r="DIE75" s="50"/>
      <c r="DIM75" s="50"/>
      <c r="DIU75" s="50"/>
      <c r="DJC75" s="50"/>
      <c r="DJK75" s="50"/>
      <c r="DJS75" s="50"/>
      <c r="DKA75" s="50"/>
      <c r="DKI75" s="50"/>
      <c r="DKQ75" s="50"/>
      <c r="DKY75" s="50"/>
      <c r="DLG75" s="50"/>
      <c r="DLO75" s="50"/>
      <c r="DLW75" s="50"/>
      <c r="DME75" s="50"/>
      <c r="DMM75" s="50"/>
      <c r="DMU75" s="50"/>
      <c r="DNC75" s="50"/>
      <c r="DNK75" s="50"/>
      <c r="DNS75" s="50"/>
      <c r="DOA75" s="50"/>
      <c r="DOI75" s="50"/>
      <c r="DOQ75" s="50"/>
      <c r="DOY75" s="50"/>
      <c r="DPG75" s="50"/>
      <c r="DPO75" s="50"/>
      <c r="DPW75" s="50"/>
      <c r="DQE75" s="50"/>
      <c r="DQM75" s="50"/>
      <c r="DQU75" s="50"/>
      <c r="DRC75" s="50"/>
      <c r="DRK75" s="50"/>
      <c r="DRS75" s="50"/>
      <c r="DSA75" s="50"/>
      <c r="DSI75" s="50"/>
      <c r="DSQ75" s="50"/>
      <c r="DSY75" s="50"/>
      <c r="DTG75" s="50"/>
      <c r="DTO75" s="50"/>
      <c r="DTW75" s="50"/>
      <c r="DUE75" s="50"/>
      <c r="DUM75" s="50"/>
      <c r="DUU75" s="50"/>
      <c r="DVC75" s="50"/>
      <c r="DVK75" s="50"/>
      <c r="DVS75" s="50"/>
      <c r="DWA75" s="50"/>
      <c r="DWI75" s="50"/>
      <c r="DWQ75" s="50"/>
      <c r="DWY75" s="50"/>
      <c r="DXG75" s="50"/>
      <c r="DXO75" s="50"/>
      <c r="DXW75" s="50"/>
      <c r="DYE75" s="50"/>
      <c r="DYM75" s="50"/>
      <c r="DYU75" s="50"/>
      <c r="DZC75" s="50"/>
      <c r="DZK75" s="50"/>
      <c r="DZS75" s="50"/>
      <c r="EAA75" s="50"/>
      <c r="EAI75" s="50"/>
      <c r="EAQ75" s="50"/>
      <c r="EAY75" s="50"/>
      <c r="EBG75" s="50"/>
      <c r="EBO75" s="50"/>
      <c r="EBW75" s="50"/>
      <c r="ECE75" s="50"/>
      <c r="ECM75" s="50"/>
      <c r="ECU75" s="50"/>
      <c r="EDC75" s="50"/>
      <c r="EDK75" s="50"/>
      <c r="EDS75" s="50"/>
      <c r="EEA75" s="50"/>
      <c r="EEI75" s="50"/>
      <c r="EEQ75" s="50"/>
      <c r="EEY75" s="50"/>
      <c r="EFG75" s="50"/>
      <c r="EFO75" s="50"/>
      <c r="EFW75" s="50"/>
      <c r="EGE75" s="50"/>
      <c r="EGM75" s="50"/>
      <c r="EGU75" s="50"/>
      <c r="EHC75" s="50"/>
      <c r="EHK75" s="50"/>
      <c r="EHS75" s="50"/>
      <c r="EIA75" s="50"/>
      <c r="EII75" s="50"/>
      <c r="EIQ75" s="50"/>
      <c r="EIY75" s="50"/>
      <c r="EJG75" s="50"/>
      <c r="EJO75" s="50"/>
      <c r="EJW75" s="50"/>
      <c r="EKE75" s="50"/>
      <c r="EKM75" s="50"/>
      <c r="EKU75" s="50"/>
      <c r="ELC75" s="50"/>
      <c r="ELK75" s="50"/>
      <c r="ELS75" s="50"/>
      <c r="EMA75" s="50"/>
      <c r="EMI75" s="50"/>
      <c r="EMQ75" s="50"/>
      <c r="EMY75" s="50"/>
      <c r="ENG75" s="50"/>
      <c r="ENO75" s="50"/>
      <c r="ENW75" s="50"/>
      <c r="EOE75" s="50"/>
      <c r="EOM75" s="50"/>
      <c r="EOU75" s="50"/>
      <c r="EPC75" s="50"/>
      <c r="EPK75" s="50"/>
      <c r="EPS75" s="50"/>
      <c r="EQA75" s="50"/>
      <c r="EQI75" s="50"/>
      <c r="EQQ75" s="50"/>
      <c r="EQY75" s="50"/>
      <c r="ERG75" s="50"/>
      <c r="ERO75" s="50"/>
      <c r="ERW75" s="50"/>
      <c r="ESE75" s="50"/>
      <c r="ESM75" s="50"/>
      <c r="ESU75" s="50"/>
      <c r="ETC75" s="50"/>
      <c r="ETK75" s="50"/>
      <c r="ETS75" s="50"/>
      <c r="EUA75" s="50"/>
      <c r="EUI75" s="50"/>
      <c r="EUQ75" s="50"/>
      <c r="EUY75" s="50"/>
      <c r="EVG75" s="50"/>
      <c r="EVO75" s="50"/>
      <c r="EVW75" s="50"/>
      <c r="EWE75" s="50"/>
      <c r="EWM75" s="50"/>
      <c r="EWU75" s="50"/>
      <c r="EXC75" s="50"/>
      <c r="EXK75" s="50"/>
      <c r="EXS75" s="50"/>
      <c r="EYA75" s="50"/>
      <c r="EYI75" s="50"/>
      <c r="EYQ75" s="50"/>
      <c r="EYY75" s="50"/>
      <c r="EZG75" s="50"/>
      <c r="EZO75" s="50"/>
      <c r="EZW75" s="50"/>
      <c r="FAE75" s="50"/>
      <c r="FAM75" s="50"/>
      <c r="FAU75" s="50"/>
      <c r="FBC75" s="50"/>
      <c r="FBK75" s="50"/>
      <c r="FBS75" s="50"/>
      <c r="FCA75" s="50"/>
      <c r="FCI75" s="50"/>
      <c r="FCQ75" s="50"/>
      <c r="FCY75" s="50"/>
      <c r="FDG75" s="50"/>
      <c r="FDO75" s="50"/>
      <c r="FDW75" s="50"/>
      <c r="FEE75" s="50"/>
      <c r="FEM75" s="50"/>
      <c r="FEU75" s="50"/>
      <c r="FFC75" s="50"/>
      <c r="FFK75" s="50"/>
      <c r="FFS75" s="50"/>
      <c r="FGA75" s="50"/>
      <c r="FGI75" s="50"/>
      <c r="FGQ75" s="50"/>
      <c r="FGY75" s="50"/>
      <c r="FHG75" s="50"/>
      <c r="FHO75" s="50"/>
      <c r="FHW75" s="50"/>
      <c r="FIE75" s="50"/>
      <c r="FIM75" s="50"/>
      <c r="FIU75" s="50"/>
      <c r="FJC75" s="50"/>
      <c r="FJK75" s="50"/>
      <c r="FJS75" s="50"/>
      <c r="FKA75" s="50"/>
      <c r="FKI75" s="50"/>
      <c r="FKQ75" s="50"/>
      <c r="FKY75" s="50"/>
      <c r="FLG75" s="50"/>
      <c r="FLO75" s="50"/>
      <c r="FLW75" s="50"/>
      <c r="FME75" s="50"/>
      <c r="FMM75" s="50"/>
      <c r="FMU75" s="50"/>
      <c r="FNC75" s="50"/>
      <c r="FNK75" s="50"/>
      <c r="FNS75" s="50"/>
      <c r="FOA75" s="50"/>
      <c r="FOI75" s="50"/>
      <c r="FOQ75" s="50"/>
      <c r="FOY75" s="50"/>
      <c r="FPG75" s="50"/>
      <c r="FPO75" s="50"/>
      <c r="FPW75" s="50"/>
      <c r="FQE75" s="50"/>
      <c r="FQM75" s="50"/>
      <c r="FQU75" s="50"/>
      <c r="FRC75" s="50"/>
      <c r="FRK75" s="50"/>
      <c r="FRS75" s="50"/>
      <c r="FSA75" s="50"/>
      <c r="FSI75" s="50"/>
      <c r="FSQ75" s="50"/>
      <c r="FSY75" s="50"/>
      <c r="FTG75" s="50"/>
      <c r="FTO75" s="50"/>
      <c r="FTW75" s="50"/>
      <c r="FUE75" s="50"/>
      <c r="FUM75" s="50"/>
      <c r="FUU75" s="50"/>
      <c r="FVC75" s="50"/>
      <c r="FVK75" s="50"/>
      <c r="FVS75" s="50"/>
      <c r="FWA75" s="50"/>
      <c r="FWI75" s="50"/>
      <c r="FWQ75" s="50"/>
      <c r="FWY75" s="50"/>
      <c r="FXG75" s="50"/>
      <c r="FXO75" s="50"/>
      <c r="FXW75" s="50"/>
      <c r="FYE75" s="50"/>
      <c r="FYM75" s="50"/>
      <c r="FYU75" s="50"/>
      <c r="FZC75" s="50"/>
      <c r="FZK75" s="50"/>
      <c r="FZS75" s="50"/>
      <c r="GAA75" s="50"/>
      <c r="GAI75" s="50"/>
      <c r="GAQ75" s="50"/>
      <c r="GAY75" s="50"/>
      <c r="GBG75" s="50"/>
      <c r="GBO75" s="50"/>
      <c r="GBW75" s="50"/>
      <c r="GCE75" s="50"/>
      <c r="GCM75" s="50"/>
      <c r="GCU75" s="50"/>
      <c r="GDC75" s="50"/>
      <c r="GDK75" s="50"/>
      <c r="GDS75" s="50"/>
      <c r="GEA75" s="50"/>
      <c r="GEI75" s="50"/>
      <c r="GEQ75" s="50"/>
      <c r="GEY75" s="50"/>
      <c r="GFG75" s="50"/>
      <c r="GFO75" s="50"/>
      <c r="GFW75" s="50"/>
      <c r="GGE75" s="50"/>
      <c r="GGM75" s="50"/>
      <c r="GGU75" s="50"/>
      <c r="GHC75" s="50"/>
      <c r="GHK75" s="50"/>
      <c r="GHS75" s="50"/>
      <c r="GIA75" s="50"/>
      <c r="GII75" s="50"/>
      <c r="GIQ75" s="50"/>
      <c r="GIY75" s="50"/>
      <c r="GJG75" s="50"/>
      <c r="GJO75" s="50"/>
      <c r="GJW75" s="50"/>
      <c r="GKE75" s="50"/>
      <c r="GKM75" s="50"/>
      <c r="GKU75" s="50"/>
      <c r="GLC75" s="50"/>
      <c r="GLK75" s="50"/>
      <c r="GLS75" s="50"/>
      <c r="GMA75" s="50"/>
      <c r="GMI75" s="50"/>
      <c r="GMQ75" s="50"/>
      <c r="GMY75" s="50"/>
      <c r="GNG75" s="50"/>
      <c r="GNO75" s="50"/>
      <c r="GNW75" s="50"/>
      <c r="GOE75" s="50"/>
      <c r="GOM75" s="50"/>
      <c r="GOU75" s="50"/>
      <c r="GPC75" s="50"/>
      <c r="GPK75" s="50"/>
      <c r="GPS75" s="50"/>
      <c r="GQA75" s="50"/>
      <c r="GQI75" s="50"/>
      <c r="GQQ75" s="50"/>
      <c r="GQY75" s="50"/>
      <c r="GRG75" s="50"/>
      <c r="GRO75" s="50"/>
      <c r="GRW75" s="50"/>
      <c r="GSE75" s="50"/>
      <c r="GSM75" s="50"/>
      <c r="GSU75" s="50"/>
      <c r="GTC75" s="50"/>
      <c r="GTK75" s="50"/>
      <c r="GTS75" s="50"/>
      <c r="GUA75" s="50"/>
      <c r="GUI75" s="50"/>
      <c r="GUQ75" s="50"/>
      <c r="GUY75" s="50"/>
      <c r="GVG75" s="50"/>
      <c r="GVO75" s="50"/>
      <c r="GVW75" s="50"/>
      <c r="GWE75" s="50"/>
      <c r="GWM75" s="50"/>
      <c r="GWU75" s="50"/>
      <c r="GXC75" s="50"/>
      <c r="GXK75" s="50"/>
      <c r="GXS75" s="50"/>
      <c r="GYA75" s="50"/>
      <c r="GYI75" s="50"/>
      <c r="GYQ75" s="50"/>
      <c r="GYY75" s="50"/>
      <c r="GZG75" s="50"/>
      <c r="GZO75" s="50"/>
      <c r="GZW75" s="50"/>
      <c r="HAE75" s="50"/>
      <c r="HAM75" s="50"/>
      <c r="HAU75" s="50"/>
      <c r="HBC75" s="50"/>
      <c r="HBK75" s="50"/>
      <c r="HBS75" s="50"/>
      <c r="HCA75" s="50"/>
      <c r="HCI75" s="50"/>
      <c r="HCQ75" s="50"/>
      <c r="HCY75" s="50"/>
      <c r="HDG75" s="50"/>
      <c r="HDO75" s="50"/>
      <c r="HDW75" s="50"/>
      <c r="HEE75" s="50"/>
      <c r="HEM75" s="50"/>
      <c r="HEU75" s="50"/>
      <c r="HFC75" s="50"/>
      <c r="HFK75" s="50"/>
      <c r="HFS75" s="50"/>
      <c r="HGA75" s="50"/>
      <c r="HGI75" s="50"/>
      <c r="HGQ75" s="50"/>
      <c r="HGY75" s="50"/>
      <c r="HHG75" s="50"/>
      <c r="HHO75" s="50"/>
      <c r="HHW75" s="50"/>
      <c r="HIE75" s="50"/>
      <c r="HIM75" s="50"/>
      <c r="HIU75" s="50"/>
      <c r="HJC75" s="50"/>
      <c r="HJK75" s="50"/>
      <c r="HJS75" s="50"/>
      <c r="HKA75" s="50"/>
      <c r="HKI75" s="50"/>
      <c r="HKQ75" s="50"/>
      <c r="HKY75" s="50"/>
      <c r="HLG75" s="50"/>
      <c r="HLO75" s="50"/>
      <c r="HLW75" s="50"/>
      <c r="HME75" s="50"/>
      <c r="HMM75" s="50"/>
      <c r="HMU75" s="50"/>
      <c r="HNC75" s="50"/>
      <c r="HNK75" s="50"/>
      <c r="HNS75" s="50"/>
      <c r="HOA75" s="50"/>
      <c r="HOI75" s="50"/>
      <c r="HOQ75" s="50"/>
      <c r="HOY75" s="50"/>
      <c r="HPG75" s="50"/>
      <c r="HPO75" s="50"/>
      <c r="HPW75" s="50"/>
      <c r="HQE75" s="50"/>
      <c r="HQM75" s="50"/>
      <c r="HQU75" s="50"/>
      <c r="HRC75" s="50"/>
      <c r="HRK75" s="50"/>
      <c r="HRS75" s="50"/>
      <c r="HSA75" s="50"/>
      <c r="HSI75" s="50"/>
      <c r="HSQ75" s="50"/>
      <c r="HSY75" s="50"/>
      <c r="HTG75" s="50"/>
      <c r="HTO75" s="50"/>
      <c r="HTW75" s="50"/>
      <c r="HUE75" s="50"/>
      <c r="HUM75" s="50"/>
      <c r="HUU75" s="50"/>
      <c r="HVC75" s="50"/>
      <c r="HVK75" s="50"/>
      <c r="HVS75" s="50"/>
      <c r="HWA75" s="50"/>
      <c r="HWI75" s="50"/>
      <c r="HWQ75" s="50"/>
      <c r="HWY75" s="50"/>
      <c r="HXG75" s="50"/>
      <c r="HXO75" s="50"/>
      <c r="HXW75" s="50"/>
      <c r="HYE75" s="50"/>
      <c r="HYM75" s="50"/>
      <c r="HYU75" s="50"/>
      <c r="HZC75" s="50"/>
      <c r="HZK75" s="50"/>
      <c r="HZS75" s="50"/>
      <c r="IAA75" s="50"/>
      <c r="IAI75" s="50"/>
      <c r="IAQ75" s="50"/>
      <c r="IAY75" s="50"/>
      <c r="IBG75" s="50"/>
      <c r="IBO75" s="50"/>
      <c r="IBW75" s="50"/>
      <c r="ICE75" s="50"/>
      <c r="ICM75" s="50"/>
      <c r="ICU75" s="50"/>
      <c r="IDC75" s="50"/>
      <c r="IDK75" s="50"/>
      <c r="IDS75" s="50"/>
      <c r="IEA75" s="50"/>
      <c r="IEI75" s="50"/>
      <c r="IEQ75" s="50"/>
      <c r="IEY75" s="50"/>
      <c r="IFG75" s="50"/>
      <c r="IFO75" s="50"/>
      <c r="IFW75" s="50"/>
      <c r="IGE75" s="50"/>
      <c r="IGM75" s="50"/>
      <c r="IGU75" s="50"/>
      <c r="IHC75" s="50"/>
      <c r="IHK75" s="50"/>
      <c r="IHS75" s="50"/>
      <c r="IIA75" s="50"/>
      <c r="III75" s="50"/>
      <c r="IIQ75" s="50"/>
      <c r="IIY75" s="50"/>
      <c r="IJG75" s="50"/>
      <c r="IJO75" s="50"/>
      <c r="IJW75" s="50"/>
      <c r="IKE75" s="50"/>
      <c r="IKM75" s="50"/>
      <c r="IKU75" s="50"/>
      <c r="ILC75" s="50"/>
      <c r="ILK75" s="50"/>
      <c r="ILS75" s="50"/>
      <c r="IMA75" s="50"/>
      <c r="IMI75" s="50"/>
      <c r="IMQ75" s="50"/>
      <c r="IMY75" s="50"/>
      <c r="ING75" s="50"/>
      <c r="INO75" s="50"/>
      <c r="INW75" s="50"/>
      <c r="IOE75" s="50"/>
      <c r="IOM75" s="50"/>
      <c r="IOU75" s="50"/>
      <c r="IPC75" s="50"/>
      <c r="IPK75" s="50"/>
      <c r="IPS75" s="50"/>
      <c r="IQA75" s="50"/>
      <c r="IQI75" s="50"/>
      <c r="IQQ75" s="50"/>
      <c r="IQY75" s="50"/>
      <c r="IRG75" s="50"/>
      <c r="IRO75" s="50"/>
      <c r="IRW75" s="50"/>
      <c r="ISE75" s="50"/>
      <c r="ISM75" s="50"/>
      <c r="ISU75" s="50"/>
      <c r="ITC75" s="50"/>
      <c r="ITK75" s="50"/>
      <c r="ITS75" s="50"/>
      <c r="IUA75" s="50"/>
      <c r="IUI75" s="50"/>
      <c r="IUQ75" s="50"/>
      <c r="IUY75" s="50"/>
      <c r="IVG75" s="50"/>
      <c r="IVO75" s="50"/>
      <c r="IVW75" s="50"/>
      <c r="IWE75" s="50"/>
      <c r="IWM75" s="50"/>
      <c r="IWU75" s="50"/>
      <c r="IXC75" s="50"/>
      <c r="IXK75" s="50"/>
      <c r="IXS75" s="50"/>
      <c r="IYA75" s="50"/>
      <c r="IYI75" s="50"/>
      <c r="IYQ75" s="50"/>
      <c r="IYY75" s="50"/>
      <c r="IZG75" s="50"/>
      <c r="IZO75" s="50"/>
      <c r="IZW75" s="50"/>
      <c r="JAE75" s="50"/>
      <c r="JAM75" s="50"/>
      <c r="JAU75" s="50"/>
      <c r="JBC75" s="50"/>
      <c r="JBK75" s="50"/>
      <c r="JBS75" s="50"/>
      <c r="JCA75" s="50"/>
      <c r="JCI75" s="50"/>
      <c r="JCQ75" s="50"/>
      <c r="JCY75" s="50"/>
      <c r="JDG75" s="50"/>
      <c r="JDO75" s="50"/>
      <c r="JDW75" s="50"/>
      <c r="JEE75" s="50"/>
      <c r="JEM75" s="50"/>
      <c r="JEU75" s="50"/>
      <c r="JFC75" s="50"/>
      <c r="JFK75" s="50"/>
      <c r="JFS75" s="50"/>
      <c r="JGA75" s="50"/>
      <c r="JGI75" s="50"/>
      <c r="JGQ75" s="50"/>
      <c r="JGY75" s="50"/>
      <c r="JHG75" s="50"/>
      <c r="JHO75" s="50"/>
      <c r="JHW75" s="50"/>
      <c r="JIE75" s="50"/>
      <c r="JIM75" s="50"/>
      <c r="JIU75" s="50"/>
      <c r="JJC75" s="50"/>
      <c r="JJK75" s="50"/>
      <c r="JJS75" s="50"/>
      <c r="JKA75" s="50"/>
      <c r="JKI75" s="50"/>
      <c r="JKQ75" s="50"/>
      <c r="JKY75" s="50"/>
      <c r="JLG75" s="50"/>
      <c r="JLO75" s="50"/>
      <c r="JLW75" s="50"/>
      <c r="JME75" s="50"/>
      <c r="JMM75" s="50"/>
      <c r="JMU75" s="50"/>
      <c r="JNC75" s="50"/>
      <c r="JNK75" s="50"/>
      <c r="JNS75" s="50"/>
      <c r="JOA75" s="50"/>
      <c r="JOI75" s="50"/>
      <c r="JOQ75" s="50"/>
      <c r="JOY75" s="50"/>
      <c r="JPG75" s="50"/>
      <c r="JPO75" s="50"/>
      <c r="JPW75" s="50"/>
      <c r="JQE75" s="50"/>
      <c r="JQM75" s="50"/>
      <c r="JQU75" s="50"/>
      <c r="JRC75" s="50"/>
      <c r="JRK75" s="50"/>
      <c r="JRS75" s="50"/>
      <c r="JSA75" s="50"/>
      <c r="JSI75" s="50"/>
      <c r="JSQ75" s="50"/>
      <c r="JSY75" s="50"/>
      <c r="JTG75" s="50"/>
      <c r="JTO75" s="50"/>
      <c r="JTW75" s="50"/>
      <c r="JUE75" s="50"/>
      <c r="JUM75" s="50"/>
      <c r="JUU75" s="50"/>
      <c r="JVC75" s="50"/>
      <c r="JVK75" s="50"/>
      <c r="JVS75" s="50"/>
      <c r="JWA75" s="50"/>
      <c r="JWI75" s="50"/>
      <c r="JWQ75" s="50"/>
      <c r="JWY75" s="50"/>
      <c r="JXG75" s="50"/>
      <c r="JXO75" s="50"/>
      <c r="JXW75" s="50"/>
      <c r="JYE75" s="50"/>
      <c r="JYM75" s="50"/>
      <c r="JYU75" s="50"/>
      <c r="JZC75" s="50"/>
      <c r="JZK75" s="50"/>
      <c r="JZS75" s="50"/>
      <c r="KAA75" s="50"/>
      <c r="KAI75" s="50"/>
      <c r="KAQ75" s="50"/>
      <c r="KAY75" s="50"/>
      <c r="KBG75" s="50"/>
      <c r="KBO75" s="50"/>
      <c r="KBW75" s="50"/>
      <c r="KCE75" s="50"/>
      <c r="KCM75" s="50"/>
      <c r="KCU75" s="50"/>
      <c r="KDC75" s="50"/>
      <c r="KDK75" s="50"/>
      <c r="KDS75" s="50"/>
      <c r="KEA75" s="50"/>
      <c r="KEI75" s="50"/>
      <c r="KEQ75" s="50"/>
      <c r="KEY75" s="50"/>
      <c r="KFG75" s="50"/>
      <c r="KFO75" s="50"/>
      <c r="KFW75" s="50"/>
      <c r="KGE75" s="50"/>
      <c r="KGM75" s="50"/>
      <c r="KGU75" s="50"/>
      <c r="KHC75" s="50"/>
      <c r="KHK75" s="50"/>
      <c r="KHS75" s="50"/>
      <c r="KIA75" s="50"/>
      <c r="KII75" s="50"/>
      <c r="KIQ75" s="50"/>
      <c r="KIY75" s="50"/>
      <c r="KJG75" s="50"/>
      <c r="KJO75" s="50"/>
      <c r="KJW75" s="50"/>
      <c r="KKE75" s="50"/>
      <c r="KKM75" s="50"/>
      <c r="KKU75" s="50"/>
      <c r="KLC75" s="50"/>
      <c r="KLK75" s="50"/>
      <c r="KLS75" s="50"/>
      <c r="KMA75" s="50"/>
      <c r="KMI75" s="50"/>
      <c r="KMQ75" s="50"/>
      <c r="KMY75" s="50"/>
      <c r="KNG75" s="50"/>
      <c r="KNO75" s="50"/>
      <c r="KNW75" s="50"/>
      <c r="KOE75" s="50"/>
      <c r="KOM75" s="50"/>
      <c r="KOU75" s="50"/>
      <c r="KPC75" s="50"/>
      <c r="KPK75" s="50"/>
      <c r="KPS75" s="50"/>
      <c r="KQA75" s="50"/>
      <c r="KQI75" s="50"/>
      <c r="KQQ75" s="50"/>
      <c r="KQY75" s="50"/>
      <c r="KRG75" s="50"/>
      <c r="KRO75" s="50"/>
      <c r="KRW75" s="50"/>
      <c r="KSE75" s="50"/>
      <c r="KSM75" s="50"/>
      <c r="KSU75" s="50"/>
      <c r="KTC75" s="50"/>
      <c r="KTK75" s="50"/>
      <c r="KTS75" s="50"/>
      <c r="KUA75" s="50"/>
      <c r="KUI75" s="50"/>
      <c r="KUQ75" s="50"/>
      <c r="KUY75" s="50"/>
      <c r="KVG75" s="50"/>
      <c r="KVO75" s="50"/>
      <c r="KVW75" s="50"/>
      <c r="KWE75" s="50"/>
      <c r="KWM75" s="50"/>
      <c r="KWU75" s="50"/>
      <c r="KXC75" s="50"/>
      <c r="KXK75" s="50"/>
      <c r="KXS75" s="50"/>
      <c r="KYA75" s="50"/>
      <c r="KYI75" s="50"/>
      <c r="KYQ75" s="50"/>
      <c r="KYY75" s="50"/>
      <c r="KZG75" s="50"/>
      <c r="KZO75" s="50"/>
      <c r="KZW75" s="50"/>
      <c r="LAE75" s="50"/>
      <c r="LAM75" s="50"/>
      <c r="LAU75" s="50"/>
      <c r="LBC75" s="50"/>
      <c r="LBK75" s="50"/>
      <c r="LBS75" s="50"/>
      <c r="LCA75" s="50"/>
      <c r="LCI75" s="50"/>
      <c r="LCQ75" s="50"/>
      <c r="LCY75" s="50"/>
      <c r="LDG75" s="50"/>
      <c r="LDO75" s="50"/>
      <c r="LDW75" s="50"/>
      <c r="LEE75" s="50"/>
      <c r="LEM75" s="50"/>
      <c r="LEU75" s="50"/>
      <c r="LFC75" s="50"/>
      <c r="LFK75" s="50"/>
      <c r="LFS75" s="50"/>
      <c r="LGA75" s="50"/>
      <c r="LGI75" s="50"/>
      <c r="LGQ75" s="50"/>
      <c r="LGY75" s="50"/>
      <c r="LHG75" s="50"/>
      <c r="LHO75" s="50"/>
      <c r="LHW75" s="50"/>
      <c r="LIE75" s="50"/>
      <c r="LIM75" s="50"/>
      <c r="LIU75" s="50"/>
      <c r="LJC75" s="50"/>
      <c r="LJK75" s="50"/>
      <c r="LJS75" s="50"/>
      <c r="LKA75" s="50"/>
      <c r="LKI75" s="50"/>
      <c r="LKQ75" s="50"/>
      <c r="LKY75" s="50"/>
      <c r="LLG75" s="50"/>
      <c r="LLO75" s="50"/>
      <c r="LLW75" s="50"/>
      <c r="LME75" s="50"/>
      <c r="LMM75" s="50"/>
      <c r="LMU75" s="50"/>
      <c r="LNC75" s="50"/>
      <c r="LNK75" s="50"/>
      <c r="LNS75" s="50"/>
      <c r="LOA75" s="50"/>
      <c r="LOI75" s="50"/>
      <c r="LOQ75" s="50"/>
      <c r="LOY75" s="50"/>
      <c r="LPG75" s="50"/>
      <c r="LPO75" s="50"/>
      <c r="LPW75" s="50"/>
      <c r="LQE75" s="50"/>
      <c r="LQM75" s="50"/>
      <c r="LQU75" s="50"/>
      <c r="LRC75" s="50"/>
      <c r="LRK75" s="50"/>
      <c r="LRS75" s="50"/>
      <c r="LSA75" s="50"/>
      <c r="LSI75" s="50"/>
      <c r="LSQ75" s="50"/>
      <c r="LSY75" s="50"/>
      <c r="LTG75" s="50"/>
      <c r="LTO75" s="50"/>
      <c r="LTW75" s="50"/>
      <c r="LUE75" s="50"/>
      <c r="LUM75" s="50"/>
      <c r="LUU75" s="50"/>
      <c r="LVC75" s="50"/>
      <c r="LVK75" s="50"/>
      <c r="LVS75" s="50"/>
      <c r="LWA75" s="50"/>
      <c r="LWI75" s="50"/>
      <c r="LWQ75" s="50"/>
      <c r="LWY75" s="50"/>
      <c r="LXG75" s="50"/>
      <c r="LXO75" s="50"/>
      <c r="LXW75" s="50"/>
      <c r="LYE75" s="50"/>
      <c r="LYM75" s="50"/>
      <c r="LYU75" s="50"/>
      <c r="LZC75" s="50"/>
      <c r="LZK75" s="50"/>
      <c r="LZS75" s="50"/>
      <c r="MAA75" s="50"/>
      <c r="MAI75" s="50"/>
      <c r="MAQ75" s="50"/>
      <c r="MAY75" s="50"/>
      <c r="MBG75" s="50"/>
      <c r="MBO75" s="50"/>
      <c r="MBW75" s="50"/>
      <c r="MCE75" s="50"/>
      <c r="MCM75" s="50"/>
      <c r="MCU75" s="50"/>
      <c r="MDC75" s="50"/>
      <c r="MDK75" s="50"/>
      <c r="MDS75" s="50"/>
      <c r="MEA75" s="50"/>
      <c r="MEI75" s="50"/>
      <c r="MEQ75" s="50"/>
      <c r="MEY75" s="50"/>
      <c r="MFG75" s="50"/>
      <c r="MFO75" s="50"/>
      <c r="MFW75" s="50"/>
      <c r="MGE75" s="50"/>
      <c r="MGM75" s="50"/>
      <c r="MGU75" s="50"/>
      <c r="MHC75" s="50"/>
      <c r="MHK75" s="50"/>
      <c r="MHS75" s="50"/>
      <c r="MIA75" s="50"/>
      <c r="MII75" s="50"/>
      <c r="MIQ75" s="50"/>
      <c r="MIY75" s="50"/>
      <c r="MJG75" s="50"/>
      <c r="MJO75" s="50"/>
      <c r="MJW75" s="50"/>
      <c r="MKE75" s="50"/>
      <c r="MKM75" s="50"/>
      <c r="MKU75" s="50"/>
      <c r="MLC75" s="50"/>
      <c r="MLK75" s="50"/>
      <c r="MLS75" s="50"/>
      <c r="MMA75" s="50"/>
      <c r="MMI75" s="50"/>
      <c r="MMQ75" s="50"/>
      <c r="MMY75" s="50"/>
      <c r="MNG75" s="50"/>
      <c r="MNO75" s="50"/>
      <c r="MNW75" s="50"/>
      <c r="MOE75" s="50"/>
      <c r="MOM75" s="50"/>
      <c r="MOU75" s="50"/>
      <c r="MPC75" s="50"/>
      <c r="MPK75" s="50"/>
      <c r="MPS75" s="50"/>
      <c r="MQA75" s="50"/>
      <c r="MQI75" s="50"/>
      <c r="MQQ75" s="50"/>
      <c r="MQY75" s="50"/>
      <c r="MRG75" s="50"/>
      <c r="MRO75" s="50"/>
      <c r="MRW75" s="50"/>
      <c r="MSE75" s="50"/>
      <c r="MSM75" s="50"/>
      <c r="MSU75" s="50"/>
      <c r="MTC75" s="50"/>
      <c r="MTK75" s="50"/>
      <c r="MTS75" s="50"/>
      <c r="MUA75" s="50"/>
      <c r="MUI75" s="50"/>
      <c r="MUQ75" s="50"/>
      <c r="MUY75" s="50"/>
      <c r="MVG75" s="50"/>
      <c r="MVO75" s="50"/>
      <c r="MVW75" s="50"/>
      <c r="MWE75" s="50"/>
      <c r="MWM75" s="50"/>
      <c r="MWU75" s="50"/>
      <c r="MXC75" s="50"/>
      <c r="MXK75" s="50"/>
      <c r="MXS75" s="50"/>
      <c r="MYA75" s="50"/>
      <c r="MYI75" s="50"/>
      <c r="MYQ75" s="50"/>
      <c r="MYY75" s="50"/>
      <c r="MZG75" s="50"/>
      <c r="MZO75" s="50"/>
      <c r="MZW75" s="50"/>
      <c r="NAE75" s="50"/>
      <c r="NAM75" s="50"/>
      <c r="NAU75" s="50"/>
      <c r="NBC75" s="50"/>
      <c r="NBK75" s="50"/>
      <c r="NBS75" s="50"/>
      <c r="NCA75" s="50"/>
      <c r="NCI75" s="50"/>
      <c r="NCQ75" s="50"/>
      <c r="NCY75" s="50"/>
      <c r="NDG75" s="50"/>
      <c r="NDO75" s="50"/>
      <c r="NDW75" s="50"/>
      <c r="NEE75" s="50"/>
      <c r="NEM75" s="50"/>
      <c r="NEU75" s="50"/>
      <c r="NFC75" s="50"/>
      <c r="NFK75" s="50"/>
      <c r="NFS75" s="50"/>
      <c r="NGA75" s="50"/>
      <c r="NGI75" s="50"/>
      <c r="NGQ75" s="50"/>
      <c r="NGY75" s="50"/>
      <c r="NHG75" s="50"/>
      <c r="NHO75" s="50"/>
      <c r="NHW75" s="50"/>
      <c r="NIE75" s="50"/>
      <c r="NIM75" s="50"/>
      <c r="NIU75" s="50"/>
      <c r="NJC75" s="50"/>
      <c r="NJK75" s="50"/>
      <c r="NJS75" s="50"/>
      <c r="NKA75" s="50"/>
      <c r="NKI75" s="50"/>
      <c r="NKQ75" s="50"/>
      <c r="NKY75" s="50"/>
      <c r="NLG75" s="50"/>
      <c r="NLO75" s="50"/>
      <c r="NLW75" s="50"/>
      <c r="NME75" s="50"/>
      <c r="NMM75" s="50"/>
      <c r="NMU75" s="50"/>
      <c r="NNC75" s="50"/>
      <c r="NNK75" s="50"/>
      <c r="NNS75" s="50"/>
      <c r="NOA75" s="50"/>
      <c r="NOI75" s="50"/>
      <c r="NOQ75" s="50"/>
      <c r="NOY75" s="50"/>
      <c r="NPG75" s="50"/>
      <c r="NPO75" s="50"/>
      <c r="NPW75" s="50"/>
      <c r="NQE75" s="50"/>
      <c r="NQM75" s="50"/>
      <c r="NQU75" s="50"/>
      <c r="NRC75" s="50"/>
      <c r="NRK75" s="50"/>
      <c r="NRS75" s="50"/>
      <c r="NSA75" s="50"/>
      <c r="NSI75" s="50"/>
      <c r="NSQ75" s="50"/>
      <c r="NSY75" s="50"/>
      <c r="NTG75" s="50"/>
      <c r="NTO75" s="50"/>
      <c r="NTW75" s="50"/>
      <c r="NUE75" s="50"/>
      <c r="NUM75" s="50"/>
      <c r="NUU75" s="50"/>
      <c r="NVC75" s="50"/>
      <c r="NVK75" s="50"/>
      <c r="NVS75" s="50"/>
      <c r="NWA75" s="50"/>
      <c r="NWI75" s="50"/>
      <c r="NWQ75" s="50"/>
      <c r="NWY75" s="50"/>
      <c r="NXG75" s="50"/>
      <c r="NXO75" s="50"/>
      <c r="NXW75" s="50"/>
      <c r="NYE75" s="50"/>
      <c r="NYM75" s="50"/>
      <c r="NYU75" s="50"/>
      <c r="NZC75" s="50"/>
      <c r="NZK75" s="50"/>
      <c r="NZS75" s="50"/>
      <c r="OAA75" s="50"/>
      <c r="OAI75" s="50"/>
      <c r="OAQ75" s="50"/>
      <c r="OAY75" s="50"/>
      <c r="OBG75" s="50"/>
      <c r="OBO75" s="50"/>
      <c r="OBW75" s="50"/>
      <c r="OCE75" s="50"/>
      <c r="OCM75" s="50"/>
      <c r="OCU75" s="50"/>
      <c r="ODC75" s="50"/>
      <c r="ODK75" s="50"/>
      <c r="ODS75" s="50"/>
      <c r="OEA75" s="50"/>
      <c r="OEI75" s="50"/>
      <c r="OEQ75" s="50"/>
      <c r="OEY75" s="50"/>
      <c r="OFG75" s="50"/>
      <c r="OFO75" s="50"/>
      <c r="OFW75" s="50"/>
      <c r="OGE75" s="50"/>
      <c r="OGM75" s="50"/>
      <c r="OGU75" s="50"/>
      <c r="OHC75" s="50"/>
      <c r="OHK75" s="50"/>
      <c r="OHS75" s="50"/>
      <c r="OIA75" s="50"/>
      <c r="OII75" s="50"/>
      <c r="OIQ75" s="50"/>
      <c r="OIY75" s="50"/>
      <c r="OJG75" s="50"/>
      <c r="OJO75" s="50"/>
      <c r="OJW75" s="50"/>
      <c r="OKE75" s="50"/>
      <c r="OKM75" s="50"/>
      <c r="OKU75" s="50"/>
      <c r="OLC75" s="50"/>
      <c r="OLK75" s="50"/>
      <c r="OLS75" s="50"/>
      <c r="OMA75" s="50"/>
      <c r="OMI75" s="50"/>
      <c r="OMQ75" s="50"/>
      <c r="OMY75" s="50"/>
      <c r="ONG75" s="50"/>
      <c r="ONO75" s="50"/>
      <c r="ONW75" s="50"/>
      <c r="OOE75" s="50"/>
      <c r="OOM75" s="50"/>
      <c r="OOU75" s="50"/>
      <c r="OPC75" s="50"/>
      <c r="OPK75" s="50"/>
      <c r="OPS75" s="50"/>
      <c r="OQA75" s="50"/>
      <c r="OQI75" s="50"/>
      <c r="OQQ75" s="50"/>
      <c r="OQY75" s="50"/>
      <c r="ORG75" s="50"/>
      <c r="ORO75" s="50"/>
      <c r="ORW75" s="50"/>
      <c r="OSE75" s="50"/>
      <c r="OSM75" s="50"/>
      <c r="OSU75" s="50"/>
      <c r="OTC75" s="50"/>
      <c r="OTK75" s="50"/>
      <c r="OTS75" s="50"/>
      <c r="OUA75" s="50"/>
      <c r="OUI75" s="50"/>
      <c r="OUQ75" s="50"/>
      <c r="OUY75" s="50"/>
      <c r="OVG75" s="50"/>
      <c r="OVO75" s="50"/>
      <c r="OVW75" s="50"/>
      <c r="OWE75" s="50"/>
      <c r="OWM75" s="50"/>
      <c r="OWU75" s="50"/>
      <c r="OXC75" s="50"/>
      <c r="OXK75" s="50"/>
      <c r="OXS75" s="50"/>
      <c r="OYA75" s="50"/>
      <c r="OYI75" s="50"/>
      <c r="OYQ75" s="50"/>
      <c r="OYY75" s="50"/>
      <c r="OZG75" s="50"/>
      <c r="OZO75" s="50"/>
      <c r="OZW75" s="50"/>
      <c r="PAE75" s="50"/>
      <c r="PAM75" s="50"/>
      <c r="PAU75" s="50"/>
      <c r="PBC75" s="50"/>
      <c r="PBK75" s="50"/>
      <c r="PBS75" s="50"/>
      <c r="PCA75" s="50"/>
      <c r="PCI75" s="50"/>
      <c r="PCQ75" s="50"/>
      <c r="PCY75" s="50"/>
      <c r="PDG75" s="50"/>
      <c r="PDO75" s="50"/>
      <c r="PDW75" s="50"/>
      <c r="PEE75" s="50"/>
      <c r="PEM75" s="50"/>
      <c r="PEU75" s="50"/>
      <c r="PFC75" s="50"/>
      <c r="PFK75" s="50"/>
      <c r="PFS75" s="50"/>
      <c r="PGA75" s="50"/>
      <c r="PGI75" s="50"/>
      <c r="PGQ75" s="50"/>
      <c r="PGY75" s="50"/>
      <c r="PHG75" s="50"/>
      <c r="PHO75" s="50"/>
      <c r="PHW75" s="50"/>
      <c r="PIE75" s="50"/>
      <c r="PIM75" s="50"/>
      <c r="PIU75" s="50"/>
      <c r="PJC75" s="50"/>
      <c r="PJK75" s="50"/>
      <c r="PJS75" s="50"/>
      <c r="PKA75" s="50"/>
      <c r="PKI75" s="50"/>
      <c r="PKQ75" s="50"/>
      <c r="PKY75" s="50"/>
      <c r="PLG75" s="50"/>
      <c r="PLO75" s="50"/>
      <c r="PLW75" s="50"/>
      <c r="PME75" s="50"/>
      <c r="PMM75" s="50"/>
      <c r="PMU75" s="50"/>
      <c r="PNC75" s="50"/>
      <c r="PNK75" s="50"/>
      <c r="PNS75" s="50"/>
      <c r="POA75" s="50"/>
      <c r="POI75" s="50"/>
      <c r="POQ75" s="50"/>
      <c r="POY75" s="50"/>
      <c r="PPG75" s="50"/>
      <c r="PPO75" s="50"/>
      <c r="PPW75" s="50"/>
      <c r="PQE75" s="50"/>
      <c r="PQM75" s="50"/>
      <c r="PQU75" s="50"/>
      <c r="PRC75" s="50"/>
      <c r="PRK75" s="50"/>
      <c r="PRS75" s="50"/>
      <c r="PSA75" s="50"/>
      <c r="PSI75" s="50"/>
      <c r="PSQ75" s="50"/>
      <c r="PSY75" s="50"/>
      <c r="PTG75" s="50"/>
      <c r="PTO75" s="50"/>
      <c r="PTW75" s="50"/>
      <c r="PUE75" s="50"/>
      <c r="PUM75" s="50"/>
      <c r="PUU75" s="50"/>
      <c r="PVC75" s="50"/>
      <c r="PVK75" s="50"/>
      <c r="PVS75" s="50"/>
      <c r="PWA75" s="50"/>
      <c r="PWI75" s="50"/>
      <c r="PWQ75" s="50"/>
      <c r="PWY75" s="50"/>
      <c r="PXG75" s="50"/>
      <c r="PXO75" s="50"/>
      <c r="PXW75" s="50"/>
      <c r="PYE75" s="50"/>
      <c r="PYM75" s="50"/>
      <c r="PYU75" s="50"/>
      <c r="PZC75" s="50"/>
      <c r="PZK75" s="50"/>
      <c r="PZS75" s="50"/>
      <c r="QAA75" s="50"/>
      <c r="QAI75" s="50"/>
      <c r="QAQ75" s="50"/>
      <c r="QAY75" s="50"/>
      <c r="QBG75" s="50"/>
      <c r="QBO75" s="50"/>
      <c r="QBW75" s="50"/>
      <c r="QCE75" s="50"/>
      <c r="QCM75" s="50"/>
      <c r="QCU75" s="50"/>
      <c r="QDC75" s="50"/>
      <c r="QDK75" s="50"/>
      <c r="QDS75" s="50"/>
      <c r="QEA75" s="50"/>
      <c r="QEI75" s="50"/>
      <c r="QEQ75" s="50"/>
      <c r="QEY75" s="50"/>
      <c r="QFG75" s="50"/>
      <c r="QFO75" s="50"/>
      <c r="QFW75" s="50"/>
      <c r="QGE75" s="50"/>
      <c r="QGM75" s="50"/>
      <c r="QGU75" s="50"/>
      <c r="QHC75" s="50"/>
      <c r="QHK75" s="50"/>
      <c r="QHS75" s="50"/>
      <c r="QIA75" s="50"/>
      <c r="QII75" s="50"/>
      <c r="QIQ75" s="50"/>
      <c r="QIY75" s="50"/>
      <c r="QJG75" s="50"/>
      <c r="QJO75" s="50"/>
      <c r="QJW75" s="50"/>
      <c r="QKE75" s="50"/>
      <c r="QKM75" s="50"/>
      <c r="QKU75" s="50"/>
      <c r="QLC75" s="50"/>
      <c r="QLK75" s="50"/>
      <c r="QLS75" s="50"/>
      <c r="QMA75" s="50"/>
      <c r="QMI75" s="50"/>
      <c r="QMQ75" s="50"/>
      <c r="QMY75" s="50"/>
      <c r="QNG75" s="50"/>
      <c r="QNO75" s="50"/>
      <c r="QNW75" s="50"/>
      <c r="QOE75" s="50"/>
      <c r="QOM75" s="50"/>
      <c r="QOU75" s="50"/>
      <c r="QPC75" s="50"/>
      <c r="QPK75" s="50"/>
      <c r="QPS75" s="50"/>
      <c r="QQA75" s="50"/>
      <c r="QQI75" s="50"/>
      <c r="QQQ75" s="50"/>
      <c r="QQY75" s="50"/>
      <c r="QRG75" s="50"/>
      <c r="QRO75" s="50"/>
      <c r="QRW75" s="50"/>
      <c r="QSE75" s="50"/>
      <c r="QSM75" s="50"/>
      <c r="QSU75" s="50"/>
      <c r="QTC75" s="50"/>
      <c r="QTK75" s="50"/>
      <c r="QTS75" s="50"/>
      <c r="QUA75" s="50"/>
      <c r="QUI75" s="50"/>
      <c r="QUQ75" s="50"/>
      <c r="QUY75" s="50"/>
      <c r="QVG75" s="50"/>
      <c r="QVO75" s="50"/>
      <c r="QVW75" s="50"/>
      <c r="QWE75" s="50"/>
      <c r="QWM75" s="50"/>
      <c r="QWU75" s="50"/>
      <c r="QXC75" s="50"/>
      <c r="QXK75" s="50"/>
      <c r="QXS75" s="50"/>
      <c r="QYA75" s="50"/>
      <c r="QYI75" s="50"/>
      <c r="QYQ75" s="50"/>
      <c r="QYY75" s="50"/>
      <c r="QZG75" s="50"/>
      <c r="QZO75" s="50"/>
      <c r="QZW75" s="50"/>
      <c r="RAE75" s="50"/>
      <c r="RAM75" s="50"/>
      <c r="RAU75" s="50"/>
      <c r="RBC75" s="50"/>
      <c r="RBK75" s="50"/>
      <c r="RBS75" s="50"/>
      <c r="RCA75" s="50"/>
      <c r="RCI75" s="50"/>
      <c r="RCQ75" s="50"/>
      <c r="RCY75" s="50"/>
      <c r="RDG75" s="50"/>
      <c r="RDO75" s="50"/>
      <c r="RDW75" s="50"/>
      <c r="REE75" s="50"/>
      <c r="REM75" s="50"/>
      <c r="REU75" s="50"/>
      <c r="RFC75" s="50"/>
      <c r="RFK75" s="50"/>
      <c r="RFS75" s="50"/>
      <c r="RGA75" s="50"/>
      <c r="RGI75" s="50"/>
      <c r="RGQ75" s="50"/>
      <c r="RGY75" s="50"/>
      <c r="RHG75" s="50"/>
      <c r="RHO75" s="50"/>
      <c r="RHW75" s="50"/>
      <c r="RIE75" s="50"/>
      <c r="RIM75" s="50"/>
      <c r="RIU75" s="50"/>
      <c r="RJC75" s="50"/>
      <c r="RJK75" s="50"/>
      <c r="RJS75" s="50"/>
      <c r="RKA75" s="50"/>
      <c r="RKI75" s="50"/>
      <c r="RKQ75" s="50"/>
      <c r="RKY75" s="50"/>
      <c r="RLG75" s="50"/>
      <c r="RLO75" s="50"/>
      <c r="RLW75" s="50"/>
      <c r="RME75" s="50"/>
      <c r="RMM75" s="50"/>
      <c r="RMU75" s="50"/>
      <c r="RNC75" s="50"/>
      <c r="RNK75" s="50"/>
      <c r="RNS75" s="50"/>
      <c r="ROA75" s="50"/>
      <c r="ROI75" s="50"/>
      <c r="ROQ75" s="50"/>
      <c r="ROY75" s="50"/>
      <c r="RPG75" s="50"/>
      <c r="RPO75" s="50"/>
      <c r="RPW75" s="50"/>
      <c r="RQE75" s="50"/>
      <c r="RQM75" s="50"/>
      <c r="RQU75" s="50"/>
      <c r="RRC75" s="50"/>
      <c r="RRK75" s="50"/>
      <c r="RRS75" s="50"/>
      <c r="RSA75" s="50"/>
      <c r="RSI75" s="50"/>
      <c r="RSQ75" s="50"/>
      <c r="RSY75" s="50"/>
      <c r="RTG75" s="50"/>
      <c r="RTO75" s="50"/>
      <c r="RTW75" s="50"/>
      <c r="RUE75" s="50"/>
      <c r="RUM75" s="50"/>
      <c r="RUU75" s="50"/>
      <c r="RVC75" s="50"/>
      <c r="RVK75" s="50"/>
      <c r="RVS75" s="50"/>
      <c r="RWA75" s="50"/>
      <c r="RWI75" s="50"/>
      <c r="RWQ75" s="50"/>
      <c r="RWY75" s="50"/>
      <c r="RXG75" s="50"/>
      <c r="RXO75" s="50"/>
      <c r="RXW75" s="50"/>
      <c r="RYE75" s="50"/>
      <c r="RYM75" s="50"/>
      <c r="RYU75" s="50"/>
      <c r="RZC75" s="50"/>
      <c r="RZK75" s="50"/>
      <c r="RZS75" s="50"/>
      <c r="SAA75" s="50"/>
      <c r="SAI75" s="50"/>
      <c r="SAQ75" s="50"/>
      <c r="SAY75" s="50"/>
      <c r="SBG75" s="50"/>
      <c r="SBO75" s="50"/>
      <c r="SBW75" s="50"/>
      <c r="SCE75" s="50"/>
      <c r="SCM75" s="50"/>
      <c r="SCU75" s="50"/>
      <c r="SDC75" s="50"/>
      <c r="SDK75" s="50"/>
      <c r="SDS75" s="50"/>
      <c r="SEA75" s="50"/>
      <c r="SEI75" s="50"/>
      <c r="SEQ75" s="50"/>
      <c r="SEY75" s="50"/>
      <c r="SFG75" s="50"/>
      <c r="SFO75" s="50"/>
      <c r="SFW75" s="50"/>
      <c r="SGE75" s="50"/>
      <c r="SGM75" s="50"/>
      <c r="SGU75" s="50"/>
      <c r="SHC75" s="50"/>
      <c r="SHK75" s="50"/>
      <c r="SHS75" s="50"/>
      <c r="SIA75" s="50"/>
      <c r="SII75" s="50"/>
      <c r="SIQ75" s="50"/>
      <c r="SIY75" s="50"/>
      <c r="SJG75" s="50"/>
      <c r="SJO75" s="50"/>
      <c r="SJW75" s="50"/>
      <c r="SKE75" s="50"/>
      <c r="SKM75" s="50"/>
      <c r="SKU75" s="50"/>
      <c r="SLC75" s="50"/>
      <c r="SLK75" s="50"/>
      <c r="SLS75" s="50"/>
      <c r="SMA75" s="50"/>
      <c r="SMI75" s="50"/>
      <c r="SMQ75" s="50"/>
      <c r="SMY75" s="50"/>
      <c r="SNG75" s="50"/>
      <c r="SNO75" s="50"/>
      <c r="SNW75" s="50"/>
      <c r="SOE75" s="50"/>
      <c r="SOM75" s="50"/>
      <c r="SOU75" s="50"/>
      <c r="SPC75" s="50"/>
      <c r="SPK75" s="50"/>
      <c r="SPS75" s="50"/>
      <c r="SQA75" s="50"/>
      <c r="SQI75" s="50"/>
      <c r="SQQ75" s="50"/>
      <c r="SQY75" s="50"/>
      <c r="SRG75" s="50"/>
      <c r="SRO75" s="50"/>
      <c r="SRW75" s="50"/>
      <c r="SSE75" s="50"/>
      <c r="SSM75" s="50"/>
      <c r="SSU75" s="50"/>
      <c r="STC75" s="50"/>
      <c r="STK75" s="50"/>
      <c r="STS75" s="50"/>
      <c r="SUA75" s="50"/>
      <c r="SUI75" s="50"/>
      <c r="SUQ75" s="50"/>
      <c r="SUY75" s="50"/>
      <c r="SVG75" s="50"/>
      <c r="SVO75" s="50"/>
      <c r="SVW75" s="50"/>
      <c r="SWE75" s="50"/>
      <c r="SWM75" s="50"/>
      <c r="SWU75" s="50"/>
      <c r="SXC75" s="50"/>
      <c r="SXK75" s="50"/>
      <c r="SXS75" s="50"/>
      <c r="SYA75" s="50"/>
      <c r="SYI75" s="50"/>
      <c r="SYQ75" s="50"/>
      <c r="SYY75" s="50"/>
      <c r="SZG75" s="50"/>
      <c r="SZO75" s="50"/>
      <c r="SZW75" s="50"/>
      <c r="TAE75" s="50"/>
      <c r="TAM75" s="50"/>
      <c r="TAU75" s="50"/>
      <c r="TBC75" s="50"/>
      <c r="TBK75" s="50"/>
      <c r="TBS75" s="50"/>
      <c r="TCA75" s="50"/>
      <c r="TCI75" s="50"/>
      <c r="TCQ75" s="50"/>
      <c r="TCY75" s="50"/>
      <c r="TDG75" s="50"/>
      <c r="TDO75" s="50"/>
      <c r="TDW75" s="50"/>
      <c r="TEE75" s="50"/>
      <c r="TEM75" s="50"/>
      <c r="TEU75" s="50"/>
      <c r="TFC75" s="50"/>
      <c r="TFK75" s="50"/>
      <c r="TFS75" s="50"/>
      <c r="TGA75" s="50"/>
      <c r="TGI75" s="50"/>
      <c r="TGQ75" s="50"/>
      <c r="TGY75" s="50"/>
      <c r="THG75" s="50"/>
      <c r="THO75" s="50"/>
      <c r="THW75" s="50"/>
      <c r="TIE75" s="50"/>
      <c r="TIM75" s="50"/>
      <c r="TIU75" s="50"/>
      <c r="TJC75" s="50"/>
      <c r="TJK75" s="50"/>
      <c r="TJS75" s="50"/>
      <c r="TKA75" s="50"/>
      <c r="TKI75" s="50"/>
      <c r="TKQ75" s="50"/>
      <c r="TKY75" s="50"/>
      <c r="TLG75" s="50"/>
      <c r="TLO75" s="50"/>
      <c r="TLW75" s="50"/>
      <c r="TME75" s="50"/>
      <c r="TMM75" s="50"/>
      <c r="TMU75" s="50"/>
      <c r="TNC75" s="50"/>
      <c r="TNK75" s="50"/>
      <c r="TNS75" s="50"/>
      <c r="TOA75" s="50"/>
      <c r="TOI75" s="50"/>
      <c r="TOQ75" s="50"/>
      <c r="TOY75" s="50"/>
      <c r="TPG75" s="50"/>
      <c r="TPO75" s="50"/>
      <c r="TPW75" s="50"/>
      <c r="TQE75" s="50"/>
      <c r="TQM75" s="50"/>
      <c r="TQU75" s="50"/>
      <c r="TRC75" s="50"/>
      <c r="TRK75" s="50"/>
      <c r="TRS75" s="50"/>
      <c r="TSA75" s="50"/>
      <c r="TSI75" s="50"/>
      <c r="TSQ75" s="50"/>
      <c r="TSY75" s="50"/>
      <c r="TTG75" s="50"/>
      <c r="TTO75" s="50"/>
      <c r="TTW75" s="50"/>
      <c r="TUE75" s="50"/>
      <c r="TUM75" s="50"/>
      <c r="TUU75" s="50"/>
      <c r="TVC75" s="50"/>
      <c r="TVK75" s="50"/>
      <c r="TVS75" s="50"/>
      <c r="TWA75" s="50"/>
      <c r="TWI75" s="50"/>
      <c r="TWQ75" s="50"/>
      <c r="TWY75" s="50"/>
      <c r="TXG75" s="50"/>
      <c r="TXO75" s="50"/>
      <c r="TXW75" s="50"/>
      <c r="TYE75" s="50"/>
      <c r="TYM75" s="50"/>
      <c r="TYU75" s="50"/>
      <c r="TZC75" s="50"/>
      <c r="TZK75" s="50"/>
      <c r="TZS75" s="50"/>
      <c r="UAA75" s="50"/>
      <c r="UAI75" s="50"/>
      <c r="UAQ75" s="50"/>
      <c r="UAY75" s="50"/>
      <c r="UBG75" s="50"/>
      <c r="UBO75" s="50"/>
      <c r="UBW75" s="50"/>
      <c r="UCE75" s="50"/>
      <c r="UCM75" s="50"/>
      <c r="UCU75" s="50"/>
      <c r="UDC75" s="50"/>
      <c r="UDK75" s="50"/>
      <c r="UDS75" s="50"/>
      <c r="UEA75" s="50"/>
      <c r="UEI75" s="50"/>
      <c r="UEQ75" s="50"/>
      <c r="UEY75" s="50"/>
      <c r="UFG75" s="50"/>
      <c r="UFO75" s="50"/>
      <c r="UFW75" s="50"/>
      <c r="UGE75" s="50"/>
      <c r="UGM75" s="50"/>
      <c r="UGU75" s="50"/>
      <c r="UHC75" s="50"/>
      <c r="UHK75" s="50"/>
      <c r="UHS75" s="50"/>
      <c r="UIA75" s="50"/>
      <c r="UII75" s="50"/>
      <c r="UIQ75" s="50"/>
      <c r="UIY75" s="50"/>
      <c r="UJG75" s="50"/>
      <c r="UJO75" s="50"/>
      <c r="UJW75" s="50"/>
      <c r="UKE75" s="50"/>
      <c r="UKM75" s="50"/>
      <c r="UKU75" s="50"/>
      <c r="ULC75" s="50"/>
      <c r="ULK75" s="50"/>
      <c r="ULS75" s="50"/>
      <c r="UMA75" s="50"/>
      <c r="UMI75" s="50"/>
      <c r="UMQ75" s="50"/>
      <c r="UMY75" s="50"/>
      <c r="UNG75" s="50"/>
      <c r="UNO75" s="50"/>
      <c r="UNW75" s="50"/>
      <c r="UOE75" s="50"/>
      <c r="UOM75" s="50"/>
      <c r="UOU75" s="50"/>
      <c r="UPC75" s="50"/>
      <c r="UPK75" s="50"/>
      <c r="UPS75" s="50"/>
      <c r="UQA75" s="50"/>
      <c r="UQI75" s="50"/>
      <c r="UQQ75" s="50"/>
      <c r="UQY75" s="50"/>
      <c r="URG75" s="50"/>
      <c r="URO75" s="50"/>
      <c r="URW75" s="50"/>
      <c r="USE75" s="50"/>
      <c r="USM75" s="50"/>
      <c r="USU75" s="50"/>
      <c r="UTC75" s="50"/>
      <c r="UTK75" s="50"/>
      <c r="UTS75" s="50"/>
      <c r="UUA75" s="50"/>
      <c r="UUI75" s="50"/>
      <c r="UUQ75" s="50"/>
      <c r="UUY75" s="50"/>
      <c r="UVG75" s="50"/>
      <c r="UVO75" s="50"/>
      <c r="UVW75" s="50"/>
      <c r="UWE75" s="50"/>
      <c r="UWM75" s="50"/>
      <c r="UWU75" s="50"/>
      <c r="UXC75" s="50"/>
      <c r="UXK75" s="50"/>
      <c r="UXS75" s="50"/>
      <c r="UYA75" s="50"/>
      <c r="UYI75" s="50"/>
      <c r="UYQ75" s="50"/>
      <c r="UYY75" s="50"/>
      <c r="UZG75" s="50"/>
      <c r="UZO75" s="50"/>
      <c r="UZW75" s="50"/>
      <c r="VAE75" s="50"/>
      <c r="VAM75" s="50"/>
      <c r="VAU75" s="50"/>
      <c r="VBC75" s="50"/>
      <c r="VBK75" s="50"/>
      <c r="VBS75" s="50"/>
      <c r="VCA75" s="50"/>
      <c r="VCI75" s="50"/>
      <c r="VCQ75" s="50"/>
      <c r="VCY75" s="50"/>
      <c r="VDG75" s="50"/>
      <c r="VDO75" s="50"/>
      <c r="VDW75" s="50"/>
      <c r="VEE75" s="50"/>
      <c r="VEM75" s="50"/>
      <c r="VEU75" s="50"/>
      <c r="VFC75" s="50"/>
      <c r="VFK75" s="50"/>
      <c r="VFS75" s="50"/>
      <c r="VGA75" s="50"/>
      <c r="VGI75" s="50"/>
      <c r="VGQ75" s="50"/>
      <c r="VGY75" s="50"/>
      <c r="VHG75" s="50"/>
      <c r="VHO75" s="50"/>
      <c r="VHW75" s="50"/>
      <c r="VIE75" s="50"/>
      <c r="VIM75" s="50"/>
      <c r="VIU75" s="50"/>
      <c r="VJC75" s="50"/>
      <c r="VJK75" s="50"/>
      <c r="VJS75" s="50"/>
      <c r="VKA75" s="50"/>
      <c r="VKI75" s="50"/>
      <c r="VKQ75" s="50"/>
      <c r="VKY75" s="50"/>
      <c r="VLG75" s="50"/>
      <c r="VLO75" s="50"/>
      <c r="VLW75" s="50"/>
      <c r="VME75" s="50"/>
      <c r="VMM75" s="50"/>
      <c r="VMU75" s="50"/>
      <c r="VNC75" s="50"/>
      <c r="VNK75" s="50"/>
      <c r="VNS75" s="50"/>
      <c r="VOA75" s="50"/>
      <c r="VOI75" s="50"/>
      <c r="VOQ75" s="50"/>
      <c r="VOY75" s="50"/>
      <c r="VPG75" s="50"/>
      <c r="VPO75" s="50"/>
      <c r="VPW75" s="50"/>
      <c r="VQE75" s="50"/>
      <c r="VQM75" s="50"/>
      <c r="VQU75" s="50"/>
      <c r="VRC75" s="50"/>
      <c r="VRK75" s="50"/>
      <c r="VRS75" s="50"/>
      <c r="VSA75" s="50"/>
      <c r="VSI75" s="50"/>
      <c r="VSQ75" s="50"/>
      <c r="VSY75" s="50"/>
      <c r="VTG75" s="50"/>
      <c r="VTO75" s="50"/>
      <c r="VTW75" s="50"/>
      <c r="VUE75" s="50"/>
      <c r="VUM75" s="50"/>
      <c r="VUU75" s="50"/>
      <c r="VVC75" s="50"/>
      <c r="VVK75" s="50"/>
      <c r="VVS75" s="50"/>
      <c r="VWA75" s="50"/>
      <c r="VWI75" s="50"/>
      <c r="VWQ75" s="50"/>
      <c r="VWY75" s="50"/>
      <c r="VXG75" s="50"/>
      <c r="VXO75" s="50"/>
      <c r="VXW75" s="50"/>
      <c r="VYE75" s="50"/>
      <c r="VYM75" s="50"/>
      <c r="VYU75" s="50"/>
      <c r="VZC75" s="50"/>
      <c r="VZK75" s="50"/>
      <c r="VZS75" s="50"/>
      <c r="WAA75" s="50"/>
      <c r="WAI75" s="50"/>
      <c r="WAQ75" s="50"/>
      <c r="WAY75" s="50"/>
      <c r="WBG75" s="50"/>
      <c r="WBO75" s="50"/>
      <c r="WBW75" s="50"/>
      <c r="WCE75" s="50"/>
      <c r="WCM75" s="50"/>
      <c r="WCU75" s="50"/>
      <c r="WDC75" s="50"/>
      <c r="WDK75" s="50"/>
      <c r="WDS75" s="50"/>
      <c r="WEA75" s="50"/>
      <c r="WEI75" s="50"/>
      <c r="WEQ75" s="50"/>
      <c r="WEY75" s="50"/>
      <c r="WFG75" s="50"/>
      <c r="WFO75" s="50"/>
      <c r="WFW75" s="50"/>
      <c r="WGE75" s="50"/>
      <c r="WGM75" s="50"/>
      <c r="WGU75" s="50"/>
      <c r="WHC75" s="50"/>
      <c r="WHK75" s="50"/>
      <c r="WHS75" s="50"/>
      <c r="WIA75" s="50"/>
      <c r="WII75" s="50"/>
      <c r="WIQ75" s="50"/>
      <c r="WIY75" s="50"/>
      <c r="WJG75" s="50"/>
      <c r="WJO75" s="50"/>
      <c r="WJW75" s="50"/>
      <c r="WKE75" s="50"/>
      <c r="WKM75" s="50"/>
      <c r="WKU75" s="50"/>
      <c r="WLC75" s="50"/>
      <c r="WLK75" s="50"/>
      <c r="WLS75" s="50"/>
      <c r="WMA75" s="50"/>
      <c r="WMI75" s="50"/>
      <c r="WMQ75" s="50"/>
      <c r="WMY75" s="50"/>
      <c r="WNG75" s="50"/>
      <c r="WNO75" s="50"/>
      <c r="WNW75" s="50"/>
      <c r="WOE75" s="50"/>
      <c r="WOM75" s="50"/>
      <c r="WOU75" s="50"/>
      <c r="WPC75" s="50"/>
      <c r="WPK75" s="50"/>
      <c r="WPS75" s="50"/>
      <c r="WQA75" s="50"/>
      <c r="WQI75" s="50"/>
      <c r="WQQ75" s="50"/>
      <c r="WQY75" s="50"/>
      <c r="WRG75" s="50"/>
      <c r="WRO75" s="50"/>
      <c r="WRW75" s="50"/>
      <c r="WSE75" s="50"/>
      <c r="WSM75" s="50"/>
      <c r="WSU75" s="50"/>
      <c r="WTC75" s="50"/>
      <c r="WTK75" s="50"/>
      <c r="WTS75" s="50"/>
      <c r="WUA75" s="50"/>
      <c r="WUI75" s="50"/>
      <c r="WUQ75" s="50"/>
      <c r="WUY75" s="50"/>
      <c r="WVG75" s="50"/>
      <c r="WVO75" s="50"/>
      <c r="WVW75" s="50"/>
      <c r="WWE75" s="50"/>
      <c r="WWM75" s="50"/>
      <c r="WWU75" s="50"/>
      <c r="WXC75" s="50"/>
      <c r="WXK75" s="50"/>
      <c r="WXS75" s="50"/>
      <c r="WYA75" s="50"/>
      <c r="WYI75" s="50"/>
      <c r="WYQ75" s="50"/>
      <c r="WYY75" s="50"/>
      <c r="WZG75" s="50"/>
      <c r="WZO75" s="50"/>
      <c r="WZW75" s="50"/>
      <c r="XAE75" s="50"/>
      <c r="XAM75" s="50"/>
      <c r="XAU75" s="50"/>
      <c r="XBC75" s="50"/>
      <c r="XBK75" s="50"/>
      <c r="XBS75" s="50"/>
      <c r="XCA75" s="50"/>
      <c r="XCI75" s="50"/>
      <c r="XCQ75" s="50"/>
      <c r="XCY75" s="50"/>
      <c r="XDG75" s="50"/>
      <c r="XDO75" s="50"/>
      <c r="XDW75" s="50"/>
      <c r="XEE75" s="50"/>
    </row>
    <row r="76" spans="1:16360" x14ac:dyDescent="0.2">
      <c r="A76" s="100"/>
      <c r="B76" s="39"/>
      <c r="C76" s="39"/>
      <c r="D76" s="39"/>
      <c r="E76" s="39"/>
      <c r="F76" s="39"/>
      <c r="G76" s="155"/>
      <c r="H76" s="66"/>
      <c r="I76" s="32"/>
      <c r="J76" s="39"/>
      <c r="K76" s="48"/>
      <c r="L76" s="138"/>
      <c r="M76" s="47"/>
      <c r="N76" s="48"/>
      <c r="O76" s="48"/>
      <c r="P76" s="39"/>
      <c r="Q76" s="35"/>
      <c r="R76" s="144"/>
      <c r="S76" s="144"/>
      <c r="T76" s="39"/>
      <c r="U76" s="39"/>
      <c r="V76" s="35" t="s">
        <v>109</v>
      </c>
      <c r="W76" s="35">
        <v>43818</v>
      </c>
      <c r="X76" s="155">
        <v>12711</v>
      </c>
      <c r="Y76" s="35" t="s">
        <v>225</v>
      </c>
      <c r="Z76" s="48">
        <v>43878</v>
      </c>
      <c r="AA76" s="35">
        <v>44244</v>
      </c>
      <c r="AB76" s="42" t="s">
        <v>100</v>
      </c>
      <c r="AC76" s="42" t="s">
        <v>100</v>
      </c>
      <c r="AD76" s="145">
        <v>0</v>
      </c>
      <c r="AE76" s="145">
        <v>0</v>
      </c>
      <c r="AF76" s="42" t="s">
        <v>100</v>
      </c>
      <c r="AG76" s="49" t="s">
        <v>100</v>
      </c>
      <c r="AH76" s="145">
        <v>0</v>
      </c>
      <c r="AI76" s="143">
        <f t="shared" si="0"/>
        <v>0</v>
      </c>
      <c r="AJ76" s="145">
        <v>202298.93</v>
      </c>
      <c r="AK76" s="145">
        <v>0</v>
      </c>
      <c r="AL76" s="139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39"/>
      <c r="KA76" s="50"/>
      <c r="KI76" s="50"/>
      <c r="KQ76" s="50"/>
      <c r="KY76" s="50"/>
      <c r="LG76" s="50"/>
      <c r="LO76" s="50"/>
      <c r="LW76" s="50"/>
      <c r="ME76" s="50"/>
      <c r="MM76" s="50"/>
      <c r="MU76" s="50"/>
      <c r="NC76" s="50"/>
      <c r="NK76" s="50"/>
      <c r="NS76" s="50"/>
      <c r="OA76" s="50"/>
      <c r="OI76" s="50"/>
      <c r="OQ76" s="50"/>
      <c r="OY76" s="50"/>
      <c r="PG76" s="50"/>
      <c r="PO76" s="50"/>
      <c r="PW76" s="50"/>
      <c r="QE76" s="50"/>
      <c r="QM76" s="50"/>
      <c r="QU76" s="50"/>
      <c r="RC76" s="50"/>
      <c r="RK76" s="50"/>
      <c r="RS76" s="50"/>
      <c r="SA76" s="50"/>
      <c r="SI76" s="50"/>
      <c r="SQ76" s="50"/>
      <c r="SY76" s="50"/>
      <c r="TG76" s="50"/>
      <c r="TO76" s="50"/>
      <c r="TW76" s="50"/>
      <c r="UE76" s="50"/>
      <c r="UM76" s="50"/>
      <c r="UU76" s="50"/>
      <c r="VC76" s="50"/>
      <c r="VK76" s="50"/>
      <c r="VS76" s="50"/>
      <c r="WA76" s="50"/>
      <c r="WI76" s="50"/>
      <c r="WQ76" s="50"/>
      <c r="WY76" s="50"/>
      <c r="XG76" s="50"/>
      <c r="XO76" s="50"/>
      <c r="XW76" s="50"/>
      <c r="YE76" s="50"/>
      <c r="YM76" s="50"/>
      <c r="YU76" s="50"/>
      <c r="ZC76" s="50"/>
      <c r="ZK76" s="50"/>
      <c r="ZS76" s="50"/>
      <c r="AAA76" s="50"/>
      <c r="AAI76" s="50"/>
      <c r="AAQ76" s="50"/>
      <c r="AAY76" s="50"/>
      <c r="ABG76" s="50"/>
      <c r="ABO76" s="50"/>
      <c r="ABW76" s="50"/>
      <c r="ACE76" s="50"/>
      <c r="ACM76" s="50"/>
      <c r="ACU76" s="50"/>
      <c r="ADC76" s="50"/>
      <c r="ADK76" s="50"/>
      <c r="ADS76" s="50"/>
      <c r="AEA76" s="50"/>
      <c r="AEI76" s="50"/>
      <c r="AEQ76" s="50"/>
      <c r="AEY76" s="50"/>
      <c r="AFG76" s="50"/>
      <c r="AFO76" s="50"/>
      <c r="AFW76" s="50"/>
      <c r="AGE76" s="50"/>
      <c r="AGM76" s="50"/>
      <c r="AGU76" s="50"/>
      <c r="AHC76" s="50"/>
      <c r="AHK76" s="50"/>
      <c r="AHS76" s="50"/>
      <c r="AIA76" s="50"/>
      <c r="AII76" s="50"/>
      <c r="AIQ76" s="50"/>
      <c r="AIY76" s="50"/>
      <c r="AJG76" s="50"/>
      <c r="AJO76" s="50"/>
      <c r="AJW76" s="50"/>
      <c r="AKE76" s="50"/>
      <c r="AKM76" s="50"/>
      <c r="AKU76" s="50"/>
      <c r="ALC76" s="50"/>
      <c r="ALK76" s="50"/>
      <c r="ALS76" s="50"/>
      <c r="AMA76" s="50"/>
      <c r="AMI76" s="50"/>
      <c r="AMQ76" s="50"/>
      <c r="AMY76" s="50"/>
      <c r="ANG76" s="50"/>
      <c r="ANO76" s="50"/>
      <c r="ANW76" s="50"/>
      <c r="AOE76" s="50"/>
      <c r="AOM76" s="50"/>
      <c r="AOU76" s="50"/>
      <c r="APC76" s="50"/>
      <c r="APK76" s="50"/>
      <c r="APS76" s="50"/>
      <c r="AQA76" s="50"/>
      <c r="AQI76" s="50"/>
      <c r="AQQ76" s="50"/>
      <c r="AQY76" s="50"/>
      <c r="ARG76" s="50"/>
      <c r="ARO76" s="50"/>
      <c r="ARW76" s="50"/>
      <c r="ASE76" s="50"/>
      <c r="ASM76" s="50"/>
      <c r="ASU76" s="50"/>
      <c r="ATC76" s="50"/>
      <c r="ATK76" s="50"/>
      <c r="ATS76" s="50"/>
      <c r="AUA76" s="50"/>
      <c r="AUI76" s="50"/>
      <c r="AUQ76" s="50"/>
      <c r="AUY76" s="50"/>
      <c r="AVG76" s="50"/>
      <c r="AVO76" s="50"/>
      <c r="AVW76" s="50"/>
      <c r="AWE76" s="50"/>
      <c r="AWM76" s="50"/>
      <c r="AWU76" s="50"/>
      <c r="AXC76" s="50"/>
      <c r="AXK76" s="50"/>
      <c r="AXS76" s="50"/>
      <c r="AYA76" s="50"/>
      <c r="AYI76" s="50"/>
      <c r="AYQ76" s="50"/>
      <c r="AYY76" s="50"/>
      <c r="AZG76" s="50"/>
      <c r="AZO76" s="50"/>
      <c r="AZW76" s="50"/>
      <c r="BAE76" s="50"/>
      <c r="BAM76" s="50"/>
      <c r="BAU76" s="50"/>
      <c r="BBC76" s="50"/>
      <c r="BBK76" s="50"/>
      <c r="BBS76" s="50"/>
      <c r="BCA76" s="50"/>
      <c r="BCI76" s="50"/>
      <c r="BCQ76" s="50"/>
      <c r="BCY76" s="50"/>
      <c r="BDG76" s="50"/>
      <c r="BDO76" s="50"/>
      <c r="BDW76" s="50"/>
      <c r="BEE76" s="50"/>
      <c r="BEM76" s="50"/>
      <c r="BEU76" s="50"/>
      <c r="BFC76" s="50"/>
      <c r="BFK76" s="50"/>
      <c r="BFS76" s="50"/>
      <c r="BGA76" s="50"/>
      <c r="BGI76" s="50"/>
      <c r="BGQ76" s="50"/>
      <c r="BGY76" s="50"/>
      <c r="BHG76" s="50"/>
      <c r="BHO76" s="50"/>
      <c r="BHW76" s="50"/>
      <c r="BIE76" s="50"/>
      <c r="BIM76" s="50"/>
      <c r="BIU76" s="50"/>
      <c r="BJC76" s="50"/>
      <c r="BJK76" s="50"/>
      <c r="BJS76" s="50"/>
      <c r="BKA76" s="50"/>
      <c r="BKI76" s="50"/>
      <c r="BKQ76" s="50"/>
      <c r="BKY76" s="50"/>
      <c r="BLG76" s="50"/>
      <c r="BLO76" s="50"/>
      <c r="BLW76" s="50"/>
      <c r="BME76" s="50"/>
      <c r="BMM76" s="50"/>
      <c r="BMU76" s="50"/>
      <c r="BNC76" s="50"/>
      <c r="BNK76" s="50"/>
      <c r="BNS76" s="50"/>
      <c r="BOA76" s="50"/>
      <c r="BOI76" s="50"/>
      <c r="BOQ76" s="50"/>
      <c r="BOY76" s="50"/>
      <c r="BPG76" s="50"/>
      <c r="BPO76" s="50"/>
      <c r="BPW76" s="50"/>
      <c r="BQE76" s="50"/>
      <c r="BQM76" s="50"/>
      <c r="BQU76" s="50"/>
      <c r="BRC76" s="50"/>
      <c r="BRK76" s="50"/>
      <c r="BRS76" s="50"/>
      <c r="BSA76" s="50"/>
      <c r="BSI76" s="50"/>
      <c r="BSQ76" s="50"/>
      <c r="BSY76" s="50"/>
      <c r="BTG76" s="50"/>
      <c r="BTO76" s="50"/>
      <c r="BTW76" s="50"/>
      <c r="BUE76" s="50"/>
      <c r="BUM76" s="50"/>
      <c r="BUU76" s="50"/>
      <c r="BVC76" s="50"/>
      <c r="BVK76" s="50"/>
      <c r="BVS76" s="50"/>
      <c r="BWA76" s="50"/>
      <c r="BWI76" s="50"/>
      <c r="BWQ76" s="50"/>
      <c r="BWY76" s="50"/>
      <c r="BXG76" s="50"/>
      <c r="BXO76" s="50"/>
      <c r="BXW76" s="50"/>
      <c r="BYE76" s="50"/>
      <c r="BYM76" s="50"/>
      <c r="BYU76" s="50"/>
      <c r="BZC76" s="50"/>
      <c r="BZK76" s="50"/>
      <c r="BZS76" s="50"/>
      <c r="CAA76" s="50"/>
      <c r="CAI76" s="50"/>
      <c r="CAQ76" s="50"/>
      <c r="CAY76" s="50"/>
      <c r="CBG76" s="50"/>
      <c r="CBO76" s="50"/>
      <c r="CBW76" s="50"/>
      <c r="CCE76" s="50"/>
      <c r="CCM76" s="50"/>
      <c r="CCU76" s="50"/>
      <c r="CDC76" s="50"/>
      <c r="CDK76" s="50"/>
      <c r="CDS76" s="50"/>
      <c r="CEA76" s="50"/>
      <c r="CEI76" s="50"/>
      <c r="CEQ76" s="50"/>
      <c r="CEY76" s="50"/>
      <c r="CFG76" s="50"/>
      <c r="CFO76" s="50"/>
      <c r="CFW76" s="50"/>
      <c r="CGE76" s="50"/>
      <c r="CGM76" s="50"/>
      <c r="CGU76" s="50"/>
      <c r="CHC76" s="50"/>
      <c r="CHK76" s="50"/>
      <c r="CHS76" s="50"/>
      <c r="CIA76" s="50"/>
      <c r="CII76" s="50"/>
      <c r="CIQ76" s="50"/>
      <c r="CIY76" s="50"/>
      <c r="CJG76" s="50"/>
      <c r="CJO76" s="50"/>
      <c r="CJW76" s="50"/>
      <c r="CKE76" s="50"/>
      <c r="CKM76" s="50"/>
      <c r="CKU76" s="50"/>
      <c r="CLC76" s="50"/>
      <c r="CLK76" s="50"/>
      <c r="CLS76" s="50"/>
      <c r="CMA76" s="50"/>
      <c r="CMI76" s="50"/>
      <c r="CMQ76" s="50"/>
      <c r="CMY76" s="50"/>
      <c r="CNG76" s="50"/>
      <c r="CNO76" s="50"/>
      <c r="CNW76" s="50"/>
      <c r="COE76" s="50"/>
      <c r="COM76" s="50"/>
      <c r="COU76" s="50"/>
      <c r="CPC76" s="50"/>
      <c r="CPK76" s="50"/>
      <c r="CPS76" s="50"/>
      <c r="CQA76" s="50"/>
      <c r="CQI76" s="50"/>
      <c r="CQQ76" s="50"/>
      <c r="CQY76" s="50"/>
      <c r="CRG76" s="50"/>
      <c r="CRO76" s="50"/>
      <c r="CRW76" s="50"/>
      <c r="CSE76" s="50"/>
      <c r="CSM76" s="50"/>
      <c r="CSU76" s="50"/>
      <c r="CTC76" s="50"/>
      <c r="CTK76" s="50"/>
      <c r="CTS76" s="50"/>
      <c r="CUA76" s="50"/>
      <c r="CUI76" s="50"/>
      <c r="CUQ76" s="50"/>
      <c r="CUY76" s="50"/>
      <c r="CVG76" s="50"/>
      <c r="CVO76" s="50"/>
      <c r="CVW76" s="50"/>
      <c r="CWE76" s="50"/>
      <c r="CWM76" s="50"/>
      <c r="CWU76" s="50"/>
      <c r="CXC76" s="50"/>
      <c r="CXK76" s="50"/>
      <c r="CXS76" s="50"/>
      <c r="CYA76" s="50"/>
      <c r="CYI76" s="50"/>
      <c r="CYQ76" s="50"/>
      <c r="CYY76" s="50"/>
      <c r="CZG76" s="50"/>
      <c r="CZO76" s="50"/>
      <c r="CZW76" s="50"/>
      <c r="DAE76" s="50"/>
      <c r="DAM76" s="50"/>
      <c r="DAU76" s="50"/>
      <c r="DBC76" s="50"/>
      <c r="DBK76" s="50"/>
      <c r="DBS76" s="50"/>
      <c r="DCA76" s="50"/>
      <c r="DCI76" s="50"/>
      <c r="DCQ76" s="50"/>
      <c r="DCY76" s="50"/>
      <c r="DDG76" s="50"/>
      <c r="DDO76" s="50"/>
      <c r="DDW76" s="50"/>
      <c r="DEE76" s="50"/>
      <c r="DEM76" s="50"/>
      <c r="DEU76" s="50"/>
      <c r="DFC76" s="50"/>
      <c r="DFK76" s="50"/>
      <c r="DFS76" s="50"/>
      <c r="DGA76" s="50"/>
      <c r="DGI76" s="50"/>
      <c r="DGQ76" s="50"/>
      <c r="DGY76" s="50"/>
      <c r="DHG76" s="50"/>
      <c r="DHO76" s="50"/>
      <c r="DHW76" s="50"/>
      <c r="DIE76" s="50"/>
      <c r="DIM76" s="50"/>
      <c r="DIU76" s="50"/>
      <c r="DJC76" s="50"/>
      <c r="DJK76" s="50"/>
      <c r="DJS76" s="50"/>
      <c r="DKA76" s="50"/>
      <c r="DKI76" s="50"/>
      <c r="DKQ76" s="50"/>
      <c r="DKY76" s="50"/>
      <c r="DLG76" s="50"/>
      <c r="DLO76" s="50"/>
      <c r="DLW76" s="50"/>
      <c r="DME76" s="50"/>
      <c r="DMM76" s="50"/>
      <c r="DMU76" s="50"/>
      <c r="DNC76" s="50"/>
      <c r="DNK76" s="50"/>
      <c r="DNS76" s="50"/>
      <c r="DOA76" s="50"/>
      <c r="DOI76" s="50"/>
      <c r="DOQ76" s="50"/>
      <c r="DOY76" s="50"/>
      <c r="DPG76" s="50"/>
      <c r="DPO76" s="50"/>
      <c r="DPW76" s="50"/>
      <c r="DQE76" s="50"/>
      <c r="DQM76" s="50"/>
      <c r="DQU76" s="50"/>
      <c r="DRC76" s="50"/>
      <c r="DRK76" s="50"/>
      <c r="DRS76" s="50"/>
      <c r="DSA76" s="50"/>
      <c r="DSI76" s="50"/>
      <c r="DSQ76" s="50"/>
      <c r="DSY76" s="50"/>
      <c r="DTG76" s="50"/>
      <c r="DTO76" s="50"/>
      <c r="DTW76" s="50"/>
      <c r="DUE76" s="50"/>
      <c r="DUM76" s="50"/>
      <c r="DUU76" s="50"/>
      <c r="DVC76" s="50"/>
      <c r="DVK76" s="50"/>
      <c r="DVS76" s="50"/>
      <c r="DWA76" s="50"/>
      <c r="DWI76" s="50"/>
      <c r="DWQ76" s="50"/>
      <c r="DWY76" s="50"/>
      <c r="DXG76" s="50"/>
      <c r="DXO76" s="50"/>
      <c r="DXW76" s="50"/>
      <c r="DYE76" s="50"/>
      <c r="DYM76" s="50"/>
      <c r="DYU76" s="50"/>
      <c r="DZC76" s="50"/>
      <c r="DZK76" s="50"/>
      <c r="DZS76" s="50"/>
      <c r="EAA76" s="50"/>
      <c r="EAI76" s="50"/>
      <c r="EAQ76" s="50"/>
      <c r="EAY76" s="50"/>
      <c r="EBG76" s="50"/>
      <c r="EBO76" s="50"/>
      <c r="EBW76" s="50"/>
      <c r="ECE76" s="50"/>
      <c r="ECM76" s="50"/>
      <c r="ECU76" s="50"/>
      <c r="EDC76" s="50"/>
      <c r="EDK76" s="50"/>
      <c r="EDS76" s="50"/>
      <c r="EEA76" s="50"/>
      <c r="EEI76" s="50"/>
      <c r="EEQ76" s="50"/>
      <c r="EEY76" s="50"/>
      <c r="EFG76" s="50"/>
      <c r="EFO76" s="50"/>
      <c r="EFW76" s="50"/>
      <c r="EGE76" s="50"/>
      <c r="EGM76" s="50"/>
      <c r="EGU76" s="50"/>
      <c r="EHC76" s="50"/>
      <c r="EHK76" s="50"/>
      <c r="EHS76" s="50"/>
      <c r="EIA76" s="50"/>
      <c r="EII76" s="50"/>
      <c r="EIQ76" s="50"/>
      <c r="EIY76" s="50"/>
      <c r="EJG76" s="50"/>
      <c r="EJO76" s="50"/>
      <c r="EJW76" s="50"/>
      <c r="EKE76" s="50"/>
      <c r="EKM76" s="50"/>
      <c r="EKU76" s="50"/>
      <c r="ELC76" s="50"/>
      <c r="ELK76" s="50"/>
      <c r="ELS76" s="50"/>
      <c r="EMA76" s="50"/>
      <c r="EMI76" s="50"/>
      <c r="EMQ76" s="50"/>
      <c r="EMY76" s="50"/>
      <c r="ENG76" s="50"/>
      <c r="ENO76" s="50"/>
      <c r="ENW76" s="50"/>
      <c r="EOE76" s="50"/>
      <c r="EOM76" s="50"/>
      <c r="EOU76" s="50"/>
      <c r="EPC76" s="50"/>
      <c r="EPK76" s="50"/>
      <c r="EPS76" s="50"/>
      <c r="EQA76" s="50"/>
      <c r="EQI76" s="50"/>
      <c r="EQQ76" s="50"/>
      <c r="EQY76" s="50"/>
      <c r="ERG76" s="50"/>
      <c r="ERO76" s="50"/>
      <c r="ERW76" s="50"/>
      <c r="ESE76" s="50"/>
      <c r="ESM76" s="50"/>
      <c r="ESU76" s="50"/>
      <c r="ETC76" s="50"/>
      <c r="ETK76" s="50"/>
      <c r="ETS76" s="50"/>
      <c r="EUA76" s="50"/>
      <c r="EUI76" s="50"/>
      <c r="EUQ76" s="50"/>
      <c r="EUY76" s="50"/>
      <c r="EVG76" s="50"/>
      <c r="EVO76" s="50"/>
      <c r="EVW76" s="50"/>
      <c r="EWE76" s="50"/>
      <c r="EWM76" s="50"/>
      <c r="EWU76" s="50"/>
      <c r="EXC76" s="50"/>
      <c r="EXK76" s="50"/>
      <c r="EXS76" s="50"/>
      <c r="EYA76" s="50"/>
      <c r="EYI76" s="50"/>
      <c r="EYQ76" s="50"/>
      <c r="EYY76" s="50"/>
      <c r="EZG76" s="50"/>
      <c r="EZO76" s="50"/>
      <c r="EZW76" s="50"/>
      <c r="FAE76" s="50"/>
      <c r="FAM76" s="50"/>
      <c r="FAU76" s="50"/>
      <c r="FBC76" s="50"/>
      <c r="FBK76" s="50"/>
      <c r="FBS76" s="50"/>
      <c r="FCA76" s="50"/>
      <c r="FCI76" s="50"/>
      <c r="FCQ76" s="50"/>
      <c r="FCY76" s="50"/>
      <c r="FDG76" s="50"/>
      <c r="FDO76" s="50"/>
      <c r="FDW76" s="50"/>
      <c r="FEE76" s="50"/>
      <c r="FEM76" s="50"/>
      <c r="FEU76" s="50"/>
      <c r="FFC76" s="50"/>
      <c r="FFK76" s="50"/>
      <c r="FFS76" s="50"/>
      <c r="FGA76" s="50"/>
      <c r="FGI76" s="50"/>
      <c r="FGQ76" s="50"/>
      <c r="FGY76" s="50"/>
      <c r="FHG76" s="50"/>
      <c r="FHO76" s="50"/>
      <c r="FHW76" s="50"/>
      <c r="FIE76" s="50"/>
      <c r="FIM76" s="50"/>
      <c r="FIU76" s="50"/>
      <c r="FJC76" s="50"/>
      <c r="FJK76" s="50"/>
      <c r="FJS76" s="50"/>
      <c r="FKA76" s="50"/>
      <c r="FKI76" s="50"/>
      <c r="FKQ76" s="50"/>
      <c r="FKY76" s="50"/>
      <c r="FLG76" s="50"/>
      <c r="FLO76" s="50"/>
      <c r="FLW76" s="50"/>
      <c r="FME76" s="50"/>
      <c r="FMM76" s="50"/>
      <c r="FMU76" s="50"/>
      <c r="FNC76" s="50"/>
      <c r="FNK76" s="50"/>
      <c r="FNS76" s="50"/>
      <c r="FOA76" s="50"/>
      <c r="FOI76" s="50"/>
      <c r="FOQ76" s="50"/>
      <c r="FOY76" s="50"/>
      <c r="FPG76" s="50"/>
      <c r="FPO76" s="50"/>
      <c r="FPW76" s="50"/>
      <c r="FQE76" s="50"/>
      <c r="FQM76" s="50"/>
      <c r="FQU76" s="50"/>
      <c r="FRC76" s="50"/>
      <c r="FRK76" s="50"/>
      <c r="FRS76" s="50"/>
      <c r="FSA76" s="50"/>
      <c r="FSI76" s="50"/>
      <c r="FSQ76" s="50"/>
      <c r="FSY76" s="50"/>
      <c r="FTG76" s="50"/>
      <c r="FTO76" s="50"/>
      <c r="FTW76" s="50"/>
      <c r="FUE76" s="50"/>
      <c r="FUM76" s="50"/>
      <c r="FUU76" s="50"/>
      <c r="FVC76" s="50"/>
      <c r="FVK76" s="50"/>
      <c r="FVS76" s="50"/>
      <c r="FWA76" s="50"/>
      <c r="FWI76" s="50"/>
      <c r="FWQ76" s="50"/>
      <c r="FWY76" s="50"/>
      <c r="FXG76" s="50"/>
      <c r="FXO76" s="50"/>
      <c r="FXW76" s="50"/>
      <c r="FYE76" s="50"/>
      <c r="FYM76" s="50"/>
      <c r="FYU76" s="50"/>
      <c r="FZC76" s="50"/>
      <c r="FZK76" s="50"/>
      <c r="FZS76" s="50"/>
      <c r="GAA76" s="50"/>
      <c r="GAI76" s="50"/>
      <c r="GAQ76" s="50"/>
      <c r="GAY76" s="50"/>
      <c r="GBG76" s="50"/>
      <c r="GBO76" s="50"/>
      <c r="GBW76" s="50"/>
      <c r="GCE76" s="50"/>
      <c r="GCM76" s="50"/>
      <c r="GCU76" s="50"/>
      <c r="GDC76" s="50"/>
      <c r="GDK76" s="50"/>
      <c r="GDS76" s="50"/>
      <c r="GEA76" s="50"/>
      <c r="GEI76" s="50"/>
      <c r="GEQ76" s="50"/>
      <c r="GEY76" s="50"/>
      <c r="GFG76" s="50"/>
      <c r="GFO76" s="50"/>
      <c r="GFW76" s="50"/>
      <c r="GGE76" s="50"/>
      <c r="GGM76" s="50"/>
      <c r="GGU76" s="50"/>
      <c r="GHC76" s="50"/>
      <c r="GHK76" s="50"/>
      <c r="GHS76" s="50"/>
      <c r="GIA76" s="50"/>
      <c r="GII76" s="50"/>
      <c r="GIQ76" s="50"/>
      <c r="GIY76" s="50"/>
      <c r="GJG76" s="50"/>
      <c r="GJO76" s="50"/>
      <c r="GJW76" s="50"/>
      <c r="GKE76" s="50"/>
      <c r="GKM76" s="50"/>
      <c r="GKU76" s="50"/>
      <c r="GLC76" s="50"/>
      <c r="GLK76" s="50"/>
      <c r="GLS76" s="50"/>
      <c r="GMA76" s="50"/>
      <c r="GMI76" s="50"/>
      <c r="GMQ76" s="50"/>
      <c r="GMY76" s="50"/>
      <c r="GNG76" s="50"/>
      <c r="GNO76" s="50"/>
      <c r="GNW76" s="50"/>
      <c r="GOE76" s="50"/>
      <c r="GOM76" s="50"/>
      <c r="GOU76" s="50"/>
      <c r="GPC76" s="50"/>
      <c r="GPK76" s="50"/>
      <c r="GPS76" s="50"/>
      <c r="GQA76" s="50"/>
      <c r="GQI76" s="50"/>
      <c r="GQQ76" s="50"/>
      <c r="GQY76" s="50"/>
      <c r="GRG76" s="50"/>
      <c r="GRO76" s="50"/>
      <c r="GRW76" s="50"/>
      <c r="GSE76" s="50"/>
      <c r="GSM76" s="50"/>
      <c r="GSU76" s="50"/>
      <c r="GTC76" s="50"/>
      <c r="GTK76" s="50"/>
      <c r="GTS76" s="50"/>
      <c r="GUA76" s="50"/>
      <c r="GUI76" s="50"/>
      <c r="GUQ76" s="50"/>
      <c r="GUY76" s="50"/>
      <c r="GVG76" s="50"/>
      <c r="GVO76" s="50"/>
      <c r="GVW76" s="50"/>
      <c r="GWE76" s="50"/>
      <c r="GWM76" s="50"/>
      <c r="GWU76" s="50"/>
      <c r="GXC76" s="50"/>
      <c r="GXK76" s="50"/>
      <c r="GXS76" s="50"/>
      <c r="GYA76" s="50"/>
      <c r="GYI76" s="50"/>
      <c r="GYQ76" s="50"/>
      <c r="GYY76" s="50"/>
      <c r="GZG76" s="50"/>
      <c r="GZO76" s="50"/>
      <c r="GZW76" s="50"/>
      <c r="HAE76" s="50"/>
      <c r="HAM76" s="50"/>
      <c r="HAU76" s="50"/>
      <c r="HBC76" s="50"/>
      <c r="HBK76" s="50"/>
      <c r="HBS76" s="50"/>
      <c r="HCA76" s="50"/>
      <c r="HCI76" s="50"/>
      <c r="HCQ76" s="50"/>
      <c r="HCY76" s="50"/>
      <c r="HDG76" s="50"/>
      <c r="HDO76" s="50"/>
      <c r="HDW76" s="50"/>
      <c r="HEE76" s="50"/>
      <c r="HEM76" s="50"/>
      <c r="HEU76" s="50"/>
      <c r="HFC76" s="50"/>
      <c r="HFK76" s="50"/>
      <c r="HFS76" s="50"/>
      <c r="HGA76" s="50"/>
      <c r="HGI76" s="50"/>
      <c r="HGQ76" s="50"/>
      <c r="HGY76" s="50"/>
      <c r="HHG76" s="50"/>
      <c r="HHO76" s="50"/>
      <c r="HHW76" s="50"/>
      <c r="HIE76" s="50"/>
      <c r="HIM76" s="50"/>
      <c r="HIU76" s="50"/>
      <c r="HJC76" s="50"/>
      <c r="HJK76" s="50"/>
      <c r="HJS76" s="50"/>
      <c r="HKA76" s="50"/>
      <c r="HKI76" s="50"/>
      <c r="HKQ76" s="50"/>
      <c r="HKY76" s="50"/>
      <c r="HLG76" s="50"/>
      <c r="HLO76" s="50"/>
      <c r="HLW76" s="50"/>
      <c r="HME76" s="50"/>
      <c r="HMM76" s="50"/>
      <c r="HMU76" s="50"/>
      <c r="HNC76" s="50"/>
      <c r="HNK76" s="50"/>
      <c r="HNS76" s="50"/>
      <c r="HOA76" s="50"/>
      <c r="HOI76" s="50"/>
      <c r="HOQ76" s="50"/>
      <c r="HOY76" s="50"/>
      <c r="HPG76" s="50"/>
      <c r="HPO76" s="50"/>
      <c r="HPW76" s="50"/>
      <c r="HQE76" s="50"/>
      <c r="HQM76" s="50"/>
      <c r="HQU76" s="50"/>
      <c r="HRC76" s="50"/>
      <c r="HRK76" s="50"/>
      <c r="HRS76" s="50"/>
      <c r="HSA76" s="50"/>
      <c r="HSI76" s="50"/>
      <c r="HSQ76" s="50"/>
      <c r="HSY76" s="50"/>
      <c r="HTG76" s="50"/>
      <c r="HTO76" s="50"/>
      <c r="HTW76" s="50"/>
      <c r="HUE76" s="50"/>
      <c r="HUM76" s="50"/>
      <c r="HUU76" s="50"/>
      <c r="HVC76" s="50"/>
      <c r="HVK76" s="50"/>
      <c r="HVS76" s="50"/>
      <c r="HWA76" s="50"/>
      <c r="HWI76" s="50"/>
      <c r="HWQ76" s="50"/>
      <c r="HWY76" s="50"/>
      <c r="HXG76" s="50"/>
      <c r="HXO76" s="50"/>
      <c r="HXW76" s="50"/>
      <c r="HYE76" s="50"/>
      <c r="HYM76" s="50"/>
      <c r="HYU76" s="50"/>
      <c r="HZC76" s="50"/>
      <c r="HZK76" s="50"/>
      <c r="HZS76" s="50"/>
      <c r="IAA76" s="50"/>
      <c r="IAI76" s="50"/>
      <c r="IAQ76" s="50"/>
      <c r="IAY76" s="50"/>
      <c r="IBG76" s="50"/>
      <c r="IBO76" s="50"/>
      <c r="IBW76" s="50"/>
      <c r="ICE76" s="50"/>
      <c r="ICM76" s="50"/>
      <c r="ICU76" s="50"/>
      <c r="IDC76" s="50"/>
      <c r="IDK76" s="50"/>
      <c r="IDS76" s="50"/>
      <c r="IEA76" s="50"/>
      <c r="IEI76" s="50"/>
      <c r="IEQ76" s="50"/>
      <c r="IEY76" s="50"/>
      <c r="IFG76" s="50"/>
      <c r="IFO76" s="50"/>
      <c r="IFW76" s="50"/>
      <c r="IGE76" s="50"/>
      <c r="IGM76" s="50"/>
      <c r="IGU76" s="50"/>
      <c r="IHC76" s="50"/>
      <c r="IHK76" s="50"/>
      <c r="IHS76" s="50"/>
      <c r="IIA76" s="50"/>
      <c r="III76" s="50"/>
      <c r="IIQ76" s="50"/>
      <c r="IIY76" s="50"/>
      <c r="IJG76" s="50"/>
      <c r="IJO76" s="50"/>
      <c r="IJW76" s="50"/>
      <c r="IKE76" s="50"/>
      <c r="IKM76" s="50"/>
      <c r="IKU76" s="50"/>
      <c r="ILC76" s="50"/>
      <c r="ILK76" s="50"/>
      <c r="ILS76" s="50"/>
      <c r="IMA76" s="50"/>
      <c r="IMI76" s="50"/>
      <c r="IMQ76" s="50"/>
      <c r="IMY76" s="50"/>
      <c r="ING76" s="50"/>
      <c r="INO76" s="50"/>
      <c r="INW76" s="50"/>
      <c r="IOE76" s="50"/>
      <c r="IOM76" s="50"/>
      <c r="IOU76" s="50"/>
      <c r="IPC76" s="50"/>
      <c r="IPK76" s="50"/>
      <c r="IPS76" s="50"/>
      <c r="IQA76" s="50"/>
      <c r="IQI76" s="50"/>
      <c r="IQQ76" s="50"/>
      <c r="IQY76" s="50"/>
      <c r="IRG76" s="50"/>
      <c r="IRO76" s="50"/>
      <c r="IRW76" s="50"/>
      <c r="ISE76" s="50"/>
      <c r="ISM76" s="50"/>
      <c r="ISU76" s="50"/>
      <c r="ITC76" s="50"/>
      <c r="ITK76" s="50"/>
      <c r="ITS76" s="50"/>
      <c r="IUA76" s="50"/>
      <c r="IUI76" s="50"/>
      <c r="IUQ76" s="50"/>
      <c r="IUY76" s="50"/>
      <c r="IVG76" s="50"/>
      <c r="IVO76" s="50"/>
      <c r="IVW76" s="50"/>
      <c r="IWE76" s="50"/>
      <c r="IWM76" s="50"/>
      <c r="IWU76" s="50"/>
      <c r="IXC76" s="50"/>
      <c r="IXK76" s="50"/>
      <c r="IXS76" s="50"/>
      <c r="IYA76" s="50"/>
      <c r="IYI76" s="50"/>
      <c r="IYQ76" s="50"/>
      <c r="IYY76" s="50"/>
      <c r="IZG76" s="50"/>
      <c r="IZO76" s="50"/>
      <c r="IZW76" s="50"/>
      <c r="JAE76" s="50"/>
      <c r="JAM76" s="50"/>
      <c r="JAU76" s="50"/>
      <c r="JBC76" s="50"/>
      <c r="JBK76" s="50"/>
      <c r="JBS76" s="50"/>
      <c r="JCA76" s="50"/>
      <c r="JCI76" s="50"/>
      <c r="JCQ76" s="50"/>
      <c r="JCY76" s="50"/>
      <c r="JDG76" s="50"/>
      <c r="JDO76" s="50"/>
      <c r="JDW76" s="50"/>
      <c r="JEE76" s="50"/>
      <c r="JEM76" s="50"/>
      <c r="JEU76" s="50"/>
      <c r="JFC76" s="50"/>
      <c r="JFK76" s="50"/>
      <c r="JFS76" s="50"/>
      <c r="JGA76" s="50"/>
      <c r="JGI76" s="50"/>
      <c r="JGQ76" s="50"/>
      <c r="JGY76" s="50"/>
      <c r="JHG76" s="50"/>
      <c r="JHO76" s="50"/>
      <c r="JHW76" s="50"/>
      <c r="JIE76" s="50"/>
      <c r="JIM76" s="50"/>
      <c r="JIU76" s="50"/>
      <c r="JJC76" s="50"/>
      <c r="JJK76" s="50"/>
      <c r="JJS76" s="50"/>
      <c r="JKA76" s="50"/>
      <c r="JKI76" s="50"/>
      <c r="JKQ76" s="50"/>
      <c r="JKY76" s="50"/>
      <c r="JLG76" s="50"/>
      <c r="JLO76" s="50"/>
      <c r="JLW76" s="50"/>
      <c r="JME76" s="50"/>
      <c r="JMM76" s="50"/>
      <c r="JMU76" s="50"/>
      <c r="JNC76" s="50"/>
      <c r="JNK76" s="50"/>
      <c r="JNS76" s="50"/>
      <c r="JOA76" s="50"/>
      <c r="JOI76" s="50"/>
      <c r="JOQ76" s="50"/>
      <c r="JOY76" s="50"/>
      <c r="JPG76" s="50"/>
      <c r="JPO76" s="50"/>
      <c r="JPW76" s="50"/>
      <c r="JQE76" s="50"/>
      <c r="JQM76" s="50"/>
      <c r="JQU76" s="50"/>
      <c r="JRC76" s="50"/>
      <c r="JRK76" s="50"/>
      <c r="JRS76" s="50"/>
      <c r="JSA76" s="50"/>
      <c r="JSI76" s="50"/>
      <c r="JSQ76" s="50"/>
      <c r="JSY76" s="50"/>
      <c r="JTG76" s="50"/>
      <c r="JTO76" s="50"/>
      <c r="JTW76" s="50"/>
      <c r="JUE76" s="50"/>
      <c r="JUM76" s="50"/>
      <c r="JUU76" s="50"/>
      <c r="JVC76" s="50"/>
      <c r="JVK76" s="50"/>
      <c r="JVS76" s="50"/>
      <c r="JWA76" s="50"/>
      <c r="JWI76" s="50"/>
      <c r="JWQ76" s="50"/>
      <c r="JWY76" s="50"/>
      <c r="JXG76" s="50"/>
      <c r="JXO76" s="50"/>
      <c r="JXW76" s="50"/>
      <c r="JYE76" s="50"/>
      <c r="JYM76" s="50"/>
      <c r="JYU76" s="50"/>
      <c r="JZC76" s="50"/>
      <c r="JZK76" s="50"/>
      <c r="JZS76" s="50"/>
      <c r="KAA76" s="50"/>
      <c r="KAI76" s="50"/>
      <c r="KAQ76" s="50"/>
      <c r="KAY76" s="50"/>
      <c r="KBG76" s="50"/>
      <c r="KBO76" s="50"/>
      <c r="KBW76" s="50"/>
      <c r="KCE76" s="50"/>
      <c r="KCM76" s="50"/>
      <c r="KCU76" s="50"/>
      <c r="KDC76" s="50"/>
      <c r="KDK76" s="50"/>
      <c r="KDS76" s="50"/>
      <c r="KEA76" s="50"/>
      <c r="KEI76" s="50"/>
      <c r="KEQ76" s="50"/>
      <c r="KEY76" s="50"/>
      <c r="KFG76" s="50"/>
      <c r="KFO76" s="50"/>
      <c r="KFW76" s="50"/>
      <c r="KGE76" s="50"/>
      <c r="KGM76" s="50"/>
      <c r="KGU76" s="50"/>
      <c r="KHC76" s="50"/>
      <c r="KHK76" s="50"/>
      <c r="KHS76" s="50"/>
      <c r="KIA76" s="50"/>
      <c r="KII76" s="50"/>
      <c r="KIQ76" s="50"/>
      <c r="KIY76" s="50"/>
      <c r="KJG76" s="50"/>
      <c r="KJO76" s="50"/>
      <c r="KJW76" s="50"/>
      <c r="KKE76" s="50"/>
      <c r="KKM76" s="50"/>
      <c r="KKU76" s="50"/>
      <c r="KLC76" s="50"/>
      <c r="KLK76" s="50"/>
      <c r="KLS76" s="50"/>
      <c r="KMA76" s="50"/>
      <c r="KMI76" s="50"/>
      <c r="KMQ76" s="50"/>
      <c r="KMY76" s="50"/>
      <c r="KNG76" s="50"/>
      <c r="KNO76" s="50"/>
      <c r="KNW76" s="50"/>
      <c r="KOE76" s="50"/>
      <c r="KOM76" s="50"/>
      <c r="KOU76" s="50"/>
      <c r="KPC76" s="50"/>
      <c r="KPK76" s="50"/>
      <c r="KPS76" s="50"/>
      <c r="KQA76" s="50"/>
      <c r="KQI76" s="50"/>
      <c r="KQQ76" s="50"/>
      <c r="KQY76" s="50"/>
      <c r="KRG76" s="50"/>
      <c r="KRO76" s="50"/>
      <c r="KRW76" s="50"/>
      <c r="KSE76" s="50"/>
      <c r="KSM76" s="50"/>
      <c r="KSU76" s="50"/>
      <c r="KTC76" s="50"/>
      <c r="KTK76" s="50"/>
      <c r="KTS76" s="50"/>
      <c r="KUA76" s="50"/>
      <c r="KUI76" s="50"/>
      <c r="KUQ76" s="50"/>
      <c r="KUY76" s="50"/>
      <c r="KVG76" s="50"/>
      <c r="KVO76" s="50"/>
      <c r="KVW76" s="50"/>
      <c r="KWE76" s="50"/>
      <c r="KWM76" s="50"/>
      <c r="KWU76" s="50"/>
      <c r="KXC76" s="50"/>
      <c r="KXK76" s="50"/>
      <c r="KXS76" s="50"/>
      <c r="KYA76" s="50"/>
      <c r="KYI76" s="50"/>
      <c r="KYQ76" s="50"/>
      <c r="KYY76" s="50"/>
      <c r="KZG76" s="50"/>
      <c r="KZO76" s="50"/>
      <c r="KZW76" s="50"/>
      <c r="LAE76" s="50"/>
      <c r="LAM76" s="50"/>
      <c r="LAU76" s="50"/>
      <c r="LBC76" s="50"/>
      <c r="LBK76" s="50"/>
      <c r="LBS76" s="50"/>
      <c r="LCA76" s="50"/>
      <c r="LCI76" s="50"/>
      <c r="LCQ76" s="50"/>
      <c r="LCY76" s="50"/>
      <c r="LDG76" s="50"/>
      <c r="LDO76" s="50"/>
      <c r="LDW76" s="50"/>
      <c r="LEE76" s="50"/>
      <c r="LEM76" s="50"/>
      <c r="LEU76" s="50"/>
      <c r="LFC76" s="50"/>
      <c r="LFK76" s="50"/>
      <c r="LFS76" s="50"/>
      <c r="LGA76" s="50"/>
      <c r="LGI76" s="50"/>
      <c r="LGQ76" s="50"/>
      <c r="LGY76" s="50"/>
      <c r="LHG76" s="50"/>
      <c r="LHO76" s="50"/>
      <c r="LHW76" s="50"/>
      <c r="LIE76" s="50"/>
      <c r="LIM76" s="50"/>
      <c r="LIU76" s="50"/>
      <c r="LJC76" s="50"/>
      <c r="LJK76" s="50"/>
      <c r="LJS76" s="50"/>
      <c r="LKA76" s="50"/>
      <c r="LKI76" s="50"/>
      <c r="LKQ76" s="50"/>
      <c r="LKY76" s="50"/>
      <c r="LLG76" s="50"/>
      <c r="LLO76" s="50"/>
      <c r="LLW76" s="50"/>
      <c r="LME76" s="50"/>
      <c r="LMM76" s="50"/>
      <c r="LMU76" s="50"/>
      <c r="LNC76" s="50"/>
      <c r="LNK76" s="50"/>
      <c r="LNS76" s="50"/>
      <c r="LOA76" s="50"/>
      <c r="LOI76" s="50"/>
      <c r="LOQ76" s="50"/>
      <c r="LOY76" s="50"/>
      <c r="LPG76" s="50"/>
      <c r="LPO76" s="50"/>
      <c r="LPW76" s="50"/>
      <c r="LQE76" s="50"/>
      <c r="LQM76" s="50"/>
      <c r="LQU76" s="50"/>
      <c r="LRC76" s="50"/>
      <c r="LRK76" s="50"/>
      <c r="LRS76" s="50"/>
      <c r="LSA76" s="50"/>
      <c r="LSI76" s="50"/>
      <c r="LSQ76" s="50"/>
      <c r="LSY76" s="50"/>
      <c r="LTG76" s="50"/>
      <c r="LTO76" s="50"/>
      <c r="LTW76" s="50"/>
      <c r="LUE76" s="50"/>
      <c r="LUM76" s="50"/>
      <c r="LUU76" s="50"/>
      <c r="LVC76" s="50"/>
      <c r="LVK76" s="50"/>
      <c r="LVS76" s="50"/>
      <c r="LWA76" s="50"/>
      <c r="LWI76" s="50"/>
      <c r="LWQ76" s="50"/>
      <c r="LWY76" s="50"/>
      <c r="LXG76" s="50"/>
      <c r="LXO76" s="50"/>
      <c r="LXW76" s="50"/>
      <c r="LYE76" s="50"/>
      <c r="LYM76" s="50"/>
      <c r="LYU76" s="50"/>
      <c r="LZC76" s="50"/>
      <c r="LZK76" s="50"/>
      <c r="LZS76" s="50"/>
      <c r="MAA76" s="50"/>
      <c r="MAI76" s="50"/>
      <c r="MAQ76" s="50"/>
      <c r="MAY76" s="50"/>
      <c r="MBG76" s="50"/>
      <c r="MBO76" s="50"/>
      <c r="MBW76" s="50"/>
      <c r="MCE76" s="50"/>
      <c r="MCM76" s="50"/>
      <c r="MCU76" s="50"/>
      <c r="MDC76" s="50"/>
      <c r="MDK76" s="50"/>
      <c r="MDS76" s="50"/>
      <c r="MEA76" s="50"/>
      <c r="MEI76" s="50"/>
      <c r="MEQ76" s="50"/>
      <c r="MEY76" s="50"/>
      <c r="MFG76" s="50"/>
      <c r="MFO76" s="50"/>
      <c r="MFW76" s="50"/>
      <c r="MGE76" s="50"/>
      <c r="MGM76" s="50"/>
      <c r="MGU76" s="50"/>
      <c r="MHC76" s="50"/>
      <c r="MHK76" s="50"/>
      <c r="MHS76" s="50"/>
      <c r="MIA76" s="50"/>
      <c r="MII76" s="50"/>
      <c r="MIQ76" s="50"/>
      <c r="MIY76" s="50"/>
      <c r="MJG76" s="50"/>
      <c r="MJO76" s="50"/>
      <c r="MJW76" s="50"/>
      <c r="MKE76" s="50"/>
      <c r="MKM76" s="50"/>
      <c r="MKU76" s="50"/>
      <c r="MLC76" s="50"/>
      <c r="MLK76" s="50"/>
      <c r="MLS76" s="50"/>
      <c r="MMA76" s="50"/>
      <c r="MMI76" s="50"/>
      <c r="MMQ76" s="50"/>
      <c r="MMY76" s="50"/>
      <c r="MNG76" s="50"/>
      <c r="MNO76" s="50"/>
      <c r="MNW76" s="50"/>
      <c r="MOE76" s="50"/>
      <c r="MOM76" s="50"/>
      <c r="MOU76" s="50"/>
      <c r="MPC76" s="50"/>
      <c r="MPK76" s="50"/>
      <c r="MPS76" s="50"/>
      <c r="MQA76" s="50"/>
      <c r="MQI76" s="50"/>
      <c r="MQQ76" s="50"/>
      <c r="MQY76" s="50"/>
      <c r="MRG76" s="50"/>
      <c r="MRO76" s="50"/>
      <c r="MRW76" s="50"/>
      <c r="MSE76" s="50"/>
      <c r="MSM76" s="50"/>
      <c r="MSU76" s="50"/>
      <c r="MTC76" s="50"/>
      <c r="MTK76" s="50"/>
      <c r="MTS76" s="50"/>
      <c r="MUA76" s="50"/>
      <c r="MUI76" s="50"/>
      <c r="MUQ76" s="50"/>
      <c r="MUY76" s="50"/>
      <c r="MVG76" s="50"/>
      <c r="MVO76" s="50"/>
      <c r="MVW76" s="50"/>
      <c r="MWE76" s="50"/>
      <c r="MWM76" s="50"/>
      <c r="MWU76" s="50"/>
      <c r="MXC76" s="50"/>
      <c r="MXK76" s="50"/>
      <c r="MXS76" s="50"/>
      <c r="MYA76" s="50"/>
      <c r="MYI76" s="50"/>
      <c r="MYQ76" s="50"/>
      <c r="MYY76" s="50"/>
      <c r="MZG76" s="50"/>
      <c r="MZO76" s="50"/>
      <c r="MZW76" s="50"/>
      <c r="NAE76" s="50"/>
      <c r="NAM76" s="50"/>
      <c r="NAU76" s="50"/>
      <c r="NBC76" s="50"/>
      <c r="NBK76" s="50"/>
      <c r="NBS76" s="50"/>
      <c r="NCA76" s="50"/>
      <c r="NCI76" s="50"/>
      <c r="NCQ76" s="50"/>
      <c r="NCY76" s="50"/>
      <c r="NDG76" s="50"/>
      <c r="NDO76" s="50"/>
      <c r="NDW76" s="50"/>
      <c r="NEE76" s="50"/>
      <c r="NEM76" s="50"/>
      <c r="NEU76" s="50"/>
      <c r="NFC76" s="50"/>
      <c r="NFK76" s="50"/>
      <c r="NFS76" s="50"/>
      <c r="NGA76" s="50"/>
      <c r="NGI76" s="50"/>
      <c r="NGQ76" s="50"/>
      <c r="NGY76" s="50"/>
      <c r="NHG76" s="50"/>
      <c r="NHO76" s="50"/>
      <c r="NHW76" s="50"/>
      <c r="NIE76" s="50"/>
      <c r="NIM76" s="50"/>
      <c r="NIU76" s="50"/>
      <c r="NJC76" s="50"/>
      <c r="NJK76" s="50"/>
      <c r="NJS76" s="50"/>
      <c r="NKA76" s="50"/>
      <c r="NKI76" s="50"/>
      <c r="NKQ76" s="50"/>
      <c r="NKY76" s="50"/>
      <c r="NLG76" s="50"/>
      <c r="NLO76" s="50"/>
      <c r="NLW76" s="50"/>
      <c r="NME76" s="50"/>
      <c r="NMM76" s="50"/>
      <c r="NMU76" s="50"/>
      <c r="NNC76" s="50"/>
      <c r="NNK76" s="50"/>
      <c r="NNS76" s="50"/>
      <c r="NOA76" s="50"/>
      <c r="NOI76" s="50"/>
      <c r="NOQ76" s="50"/>
      <c r="NOY76" s="50"/>
      <c r="NPG76" s="50"/>
      <c r="NPO76" s="50"/>
      <c r="NPW76" s="50"/>
      <c r="NQE76" s="50"/>
      <c r="NQM76" s="50"/>
      <c r="NQU76" s="50"/>
      <c r="NRC76" s="50"/>
      <c r="NRK76" s="50"/>
      <c r="NRS76" s="50"/>
      <c r="NSA76" s="50"/>
      <c r="NSI76" s="50"/>
      <c r="NSQ76" s="50"/>
      <c r="NSY76" s="50"/>
      <c r="NTG76" s="50"/>
      <c r="NTO76" s="50"/>
      <c r="NTW76" s="50"/>
      <c r="NUE76" s="50"/>
      <c r="NUM76" s="50"/>
      <c r="NUU76" s="50"/>
      <c r="NVC76" s="50"/>
      <c r="NVK76" s="50"/>
      <c r="NVS76" s="50"/>
      <c r="NWA76" s="50"/>
      <c r="NWI76" s="50"/>
      <c r="NWQ76" s="50"/>
      <c r="NWY76" s="50"/>
      <c r="NXG76" s="50"/>
      <c r="NXO76" s="50"/>
      <c r="NXW76" s="50"/>
      <c r="NYE76" s="50"/>
      <c r="NYM76" s="50"/>
      <c r="NYU76" s="50"/>
      <c r="NZC76" s="50"/>
      <c r="NZK76" s="50"/>
      <c r="NZS76" s="50"/>
      <c r="OAA76" s="50"/>
      <c r="OAI76" s="50"/>
      <c r="OAQ76" s="50"/>
      <c r="OAY76" s="50"/>
      <c r="OBG76" s="50"/>
      <c r="OBO76" s="50"/>
      <c r="OBW76" s="50"/>
      <c r="OCE76" s="50"/>
      <c r="OCM76" s="50"/>
      <c r="OCU76" s="50"/>
      <c r="ODC76" s="50"/>
      <c r="ODK76" s="50"/>
      <c r="ODS76" s="50"/>
      <c r="OEA76" s="50"/>
      <c r="OEI76" s="50"/>
      <c r="OEQ76" s="50"/>
      <c r="OEY76" s="50"/>
      <c r="OFG76" s="50"/>
      <c r="OFO76" s="50"/>
      <c r="OFW76" s="50"/>
      <c r="OGE76" s="50"/>
      <c r="OGM76" s="50"/>
      <c r="OGU76" s="50"/>
      <c r="OHC76" s="50"/>
      <c r="OHK76" s="50"/>
      <c r="OHS76" s="50"/>
      <c r="OIA76" s="50"/>
      <c r="OII76" s="50"/>
      <c r="OIQ76" s="50"/>
      <c r="OIY76" s="50"/>
      <c r="OJG76" s="50"/>
      <c r="OJO76" s="50"/>
      <c r="OJW76" s="50"/>
      <c r="OKE76" s="50"/>
      <c r="OKM76" s="50"/>
      <c r="OKU76" s="50"/>
      <c r="OLC76" s="50"/>
      <c r="OLK76" s="50"/>
      <c r="OLS76" s="50"/>
      <c r="OMA76" s="50"/>
      <c r="OMI76" s="50"/>
      <c r="OMQ76" s="50"/>
      <c r="OMY76" s="50"/>
      <c r="ONG76" s="50"/>
      <c r="ONO76" s="50"/>
      <c r="ONW76" s="50"/>
      <c r="OOE76" s="50"/>
      <c r="OOM76" s="50"/>
      <c r="OOU76" s="50"/>
      <c r="OPC76" s="50"/>
      <c r="OPK76" s="50"/>
      <c r="OPS76" s="50"/>
      <c r="OQA76" s="50"/>
      <c r="OQI76" s="50"/>
      <c r="OQQ76" s="50"/>
      <c r="OQY76" s="50"/>
      <c r="ORG76" s="50"/>
      <c r="ORO76" s="50"/>
      <c r="ORW76" s="50"/>
      <c r="OSE76" s="50"/>
      <c r="OSM76" s="50"/>
      <c r="OSU76" s="50"/>
      <c r="OTC76" s="50"/>
      <c r="OTK76" s="50"/>
      <c r="OTS76" s="50"/>
      <c r="OUA76" s="50"/>
      <c r="OUI76" s="50"/>
      <c r="OUQ76" s="50"/>
      <c r="OUY76" s="50"/>
      <c r="OVG76" s="50"/>
      <c r="OVO76" s="50"/>
      <c r="OVW76" s="50"/>
      <c r="OWE76" s="50"/>
      <c r="OWM76" s="50"/>
      <c r="OWU76" s="50"/>
      <c r="OXC76" s="50"/>
      <c r="OXK76" s="50"/>
      <c r="OXS76" s="50"/>
      <c r="OYA76" s="50"/>
      <c r="OYI76" s="50"/>
      <c r="OYQ76" s="50"/>
      <c r="OYY76" s="50"/>
      <c r="OZG76" s="50"/>
      <c r="OZO76" s="50"/>
      <c r="OZW76" s="50"/>
      <c r="PAE76" s="50"/>
      <c r="PAM76" s="50"/>
      <c r="PAU76" s="50"/>
      <c r="PBC76" s="50"/>
      <c r="PBK76" s="50"/>
      <c r="PBS76" s="50"/>
      <c r="PCA76" s="50"/>
      <c r="PCI76" s="50"/>
      <c r="PCQ76" s="50"/>
      <c r="PCY76" s="50"/>
      <c r="PDG76" s="50"/>
      <c r="PDO76" s="50"/>
      <c r="PDW76" s="50"/>
      <c r="PEE76" s="50"/>
      <c r="PEM76" s="50"/>
      <c r="PEU76" s="50"/>
      <c r="PFC76" s="50"/>
      <c r="PFK76" s="50"/>
      <c r="PFS76" s="50"/>
      <c r="PGA76" s="50"/>
      <c r="PGI76" s="50"/>
      <c r="PGQ76" s="50"/>
      <c r="PGY76" s="50"/>
      <c r="PHG76" s="50"/>
      <c r="PHO76" s="50"/>
      <c r="PHW76" s="50"/>
      <c r="PIE76" s="50"/>
      <c r="PIM76" s="50"/>
      <c r="PIU76" s="50"/>
      <c r="PJC76" s="50"/>
      <c r="PJK76" s="50"/>
      <c r="PJS76" s="50"/>
      <c r="PKA76" s="50"/>
      <c r="PKI76" s="50"/>
      <c r="PKQ76" s="50"/>
      <c r="PKY76" s="50"/>
      <c r="PLG76" s="50"/>
      <c r="PLO76" s="50"/>
      <c r="PLW76" s="50"/>
      <c r="PME76" s="50"/>
      <c r="PMM76" s="50"/>
      <c r="PMU76" s="50"/>
      <c r="PNC76" s="50"/>
      <c r="PNK76" s="50"/>
      <c r="PNS76" s="50"/>
      <c r="POA76" s="50"/>
      <c r="POI76" s="50"/>
      <c r="POQ76" s="50"/>
      <c r="POY76" s="50"/>
      <c r="PPG76" s="50"/>
      <c r="PPO76" s="50"/>
      <c r="PPW76" s="50"/>
      <c r="PQE76" s="50"/>
      <c r="PQM76" s="50"/>
      <c r="PQU76" s="50"/>
      <c r="PRC76" s="50"/>
      <c r="PRK76" s="50"/>
      <c r="PRS76" s="50"/>
      <c r="PSA76" s="50"/>
      <c r="PSI76" s="50"/>
      <c r="PSQ76" s="50"/>
      <c r="PSY76" s="50"/>
      <c r="PTG76" s="50"/>
      <c r="PTO76" s="50"/>
      <c r="PTW76" s="50"/>
      <c r="PUE76" s="50"/>
      <c r="PUM76" s="50"/>
      <c r="PUU76" s="50"/>
      <c r="PVC76" s="50"/>
      <c r="PVK76" s="50"/>
      <c r="PVS76" s="50"/>
      <c r="PWA76" s="50"/>
      <c r="PWI76" s="50"/>
      <c r="PWQ76" s="50"/>
      <c r="PWY76" s="50"/>
      <c r="PXG76" s="50"/>
      <c r="PXO76" s="50"/>
      <c r="PXW76" s="50"/>
      <c r="PYE76" s="50"/>
      <c r="PYM76" s="50"/>
      <c r="PYU76" s="50"/>
      <c r="PZC76" s="50"/>
      <c r="PZK76" s="50"/>
      <c r="PZS76" s="50"/>
      <c r="QAA76" s="50"/>
      <c r="QAI76" s="50"/>
      <c r="QAQ76" s="50"/>
      <c r="QAY76" s="50"/>
      <c r="QBG76" s="50"/>
      <c r="QBO76" s="50"/>
      <c r="QBW76" s="50"/>
      <c r="QCE76" s="50"/>
      <c r="QCM76" s="50"/>
      <c r="QCU76" s="50"/>
      <c r="QDC76" s="50"/>
      <c r="QDK76" s="50"/>
      <c r="QDS76" s="50"/>
      <c r="QEA76" s="50"/>
      <c r="QEI76" s="50"/>
      <c r="QEQ76" s="50"/>
      <c r="QEY76" s="50"/>
      <c r="QFG76" s="50"/>
      <c r="QFO76" s="50"/>
      <c r="QFW76" s="50"/>
      <c r="QGE76" s="50"/>
      <c r="QGM76" s="50"/>
      <c r="QGU76" s="50"/>
      <c r="QHC76" s="50"/>
      <c r="QHK76" s="50"/>
      <c r="QHS76" s="50"/>
      <c r="QIA76" s="50"/>
      <c r="QII76" s="50"/>
      <c r="QIQ76" s="50"/>
      <c r="QIY76" s="50"/>
      <c r="QJG76" s="50"/>
      <c r="QJO76" s="50"/>
      <c r="QJW76" s="50"/>
      <c r="QKE76" s="50"/>
      <c r="QKM76" s="50"/>
      <c r="QKU76" s="50"/>
      <c r="QLC76" s="50"/>
      <c r="QLK76" s="50"/>
      <c r="QLS76" s="50"/>
      <c r="QMA76" s="50"/>
      <c r="QMI76" s="50"/>
      <c r="QMQ76" s="50"/>
      <c r="QMY76" s="50"/>
      <c r="QNG76" s="50"/>
      <c r="QNO76" s="50"/>
      <c r="QNW76" s="50"/>
      <c r="QOE76" s="50"/>
      <c r="QOM76" s="50"/>
      <c r="QOU76" s="50"/>
      <c r="QPC76" s="50"/>
      <c r="QPK76" s="50"/>
      <c r="QPS76" s="50"/>
      <c r="QQA76" s="50"/>
      <c r="QQI76" s="50"/>
      <c r="QQQ76" s="50"/>
      <c r="QQY76" s="50"/>
      <c r="QRG76" s="50"/>
      <c r="QRO76" s="50"/>
      <c r="QRW76" s="50"/>
      <c r="QSE76" s="50"/>
      <c r="QSM76" s="50"/>
      <c r="QSU76" s="50"/>
      <c r="QTC76" s="50"/>
      <c r="QTK76" s="50"/>
      <c r="QTS76" s="50"/>
      <c r="QUA76" s="50"/>
      <c r="QUI76" s="50"/>
      <c r="QUQ76" s="50"/>
      <c r="QUY76" s="50"/>
      <c r="QVG76" s="50"/>
      <c r="QVO76" s="50"/>
      <c r="QVW76" s="50"/>
      <c r="QWE76" s="50"/>
      <c r="QWM76" s="50"/>
      <c r="QWU76" s="50"/>
      <c r="QXC76" s="50"/>
      <c r="QXK76" s="50"/>
      <c r="QXS76" s="50"/>
      <c r="QYA76" s="50"/>
      <c r="QYI76" s="50"/>
      <c r="QYQ76" s="50"/>
      <c r="QYY76" s="50"/>
      <c r="QZG76" s="50"/>
      <c r="QZO76" s="50"/>
      <c r="QZW76" s="50"/>
      <c r="RAE76" s="50"/>
      <c r="RAM76" s="50"/>
      <c r="RAU76" s="50"/>
      <c r="RBC76" s="50"/>
      <c r="RBK76" s="50"/>
      <c r="RBS76" s="50"/>
      <c r="RCA76" s="50"/>
      <c r="RCI76" s="50"/>
      <c r="RCQ76" s="50"/>
      <c r="RCY76" s="50"/>
      <c r="RDG76" s="50"/>
      <c r="RDO76" s="50"/>
      <c r="RDW76" s="50"/>
      <c r="REE76" s="50"/>
      <c r="REM76" s="50"/>
      <c r="REU76" s="50"/>
      <c r="RFC76" s="50"/>
      <c r="RFK76" s="50"/>
      <c r="RFS76" s="50"/>
      <c r="RGA76" s="50"/>
      <c r="RGI76" s="50"/>
      <c r="RGQ76" s="50"/>
      <c r="RGY76" s="50"/>
      <c r="RHG76" s="50"/>
      <c r="RHO76" s="50"/>
      <c r="RHW76" s="50"/>
      <c r="RIE76" s="50"/>
      <c r="RIM76" s="50"/>
      <c r="RIU76" s="50"/>
      <c r="RJC76" s="50"/>
      <c r="RJK76" s="50"/>
      <c r="RJS76" s="50"/>
      <c r="RKA76" s="50"/>
      <c r="RKI76" s="50"/>
      <c r="RKQ76" s="50"/>
      <c r="RKY76" s="50"/>
      <c r="RLG76" s="50"/>
      <c r="RLO76" s="50"/>
      <c r="RLW76" s="50"/>
      <c r="RME76" s="50"/>
      <c r="RMM76" s="50"/>
      <c r="RMU76" s="50"/>
      <c r="RNC76" s="50"/>
      <c r="RNK76" s="50"/>
      <c r="RNS76" s="50"/>
      <c r="ROA76" s="50"/>
      <c r="ROI76" s="50"/>
      <c r="ROQ76" s="50"/>
      <c r="ROY76" s="50"/>
      <c r="RPG76" s="50"/>
      <c r="RPO76" s="50"/>
      <c r="RPW76" s="50"/>
      <c r="RQE76" s="50"/>
      <c r="RQM76" s="50"/>
      <c r="RQU76" s="50"/>
      <c r="RRC76" s="50"/>
      <c r="RRK76" s="50"/>
      <c r="RRS76" s="50"/>
      <c r="RSA76" s="50"/>
      <c r="RSI76" s="50"/>
      <c r="RSQ76" s="50"/>
      <c r="RSY76" s="50"/>
      <c r="RTG76" s="50"/>
      <c r="RTO76" s="50"/>
      <c r="RTW76" s="50"/>
      <c r="RUE76" s="50"/>
      <c r="RUM76" s="50"/>
      <c r="RUU76" s="50"/>
      <c r="RVC76" s="50"/>
      <c r="RVK76" s="50"/>
      <c r="RVS76" s="50"/>
      <c r="RWA76" s="50"/>
      <c r="RWI76" s="50"/>
      <c r="RWQ76" s="50"/>
      <c r="RWY76" s="50"/>
      <c r="RXG76" s="50"/>
      <c r="RXO76" s="50"/>
      <c r="RXW76" s="50"/>
      <c r="RYE76" s="50"/>
      <c r="RYM76" s="50"/>
      <c r="RYU76" s="50"/>
      <c r="RZC76" s="50"/>
      <c r="RZK76" s="50"/>
      <c r="RZS76" s="50"/>
      <c r="SAA76" s="50"/>
      <c r="SAI76" s="50"/>
      <c r="SAQ76" s="50"/>
      <c r="SAY76" s="50"/>
      <c r="SBG76" s="50"/>
      <c r="SBO76" s="50"/>
      <c r="SBW76" s="50"/>
      <c r="SCE76" s="50"/>
      <c r="SCM76" s="50"/>
      <c r="SCU76" s="50"/>
      <c r="SDC76" s="50"/>
      <c r="SDK76" s="50"/>
      <c r="SDS76" s="50"/>
      <c r="SEA76" s="50"/>
      <c r="SEI76" s="50"/>
      <c r="SEQ76" s="50"/>
      <c r="SEY76" s="50"/>
      <c r="SFG76" s="50"/>
      <c r="SFO76" s="50"/>
      <c r="SFW76" s="50"/>
      <c r="SGE76" s="50"/>
      <c r="SGM76" s="50"/>
      <c r="SGU76" s="50"/>
      <c r="SHC76" s="50"/>
      <c r="SHK76" s="50"/>
      <c r="SHS76" s="50"/>
      <c r="SIA76" s="50"/>
      <c r="SII76" s="50"/>
      <c r="SIQ76" s="50"/>
      <c r="SIY76" s="50"/>
      <c r="SJG76" s="50"/>
      <c r="SJO76" s="50"/>
      <c r="SJW76" s="50"/>
      <c r="SKE76" s="50"/>
      <c r="SKM76" s="50"/>
      <c r="SKU76" s="50"/>
      <c r="SLC76" s="50"/>
      <c r="SLK76" s="50"/>
      <c r="SLS76" s="50"/>
      <c r="SMA76" s="50"/>
      <c r="SMI76" s="50"/>
      <c r="SMQ76" s="50"/>
      <c r="SMY76" s="50"/>
      <c r="SNG76" s="50"/>
      <c r="SNO76" s="50"/>
      <c r="SNW76" s="50"/>
      <c r="SOE76" s="50"/>
      <c r="SOM76" s="50"/>
      <c r="SOU76" s="50"/>
      <c r="SPC76" s="50"/>
      <c r="SPK76" s="50"/>
      <c r="SPS76" s="50"/>
      <c r="SQA76" s="50"/>
      <c r="SQI76" s="50"/>
      <c r="SQQ76" s="50"/>
      <c r="SQY76" s="50"/>
      <c r="SRG76" s="50"/>
      <c r="SRO76" s="50"/>
      <c r="SRW76" s="50"/>
      <c r="SSE76" s="50"/>
      <c r="SSM76" s="50"/>
      <c r="SSU76" s="50"/>
      <c r="STC76" s="50"/>
      <c r="STK76" s="50"/>
      <c r="STS76" s="50"/>
      <c r="SUA76" s="50"/>
      <c r="SUI76" s="50"/>
      <c r="SUQ76" s="50"/>
      <c r="SUY76" s="50"/>
      <c r="SVG76" s="50"/>
      <c r="SVO76" s="50"/>
      <c r="SVW76" s="50"/>
      <c r="SWE76" s="50"/>
      <c r="SWM76" s="50"/>
      <c r="SWU76" s="50"/>
      <c r="SXC76" s="50"/>
      <c r="SXK76" s="50"/>
      <c r="SXS76" s="50"/>
      <c r="SYA76" s="50"/>
      <c r="SYI76" s="50"/>
      <c r="SYQ76" s="50"/>
      <c r="SYY76" s="50"/>
      <c r="SZG76" s="50"/>
      <c r="SZO76" s="50"/>
      <c r="SZW76" s="50"/>
      <c r="TAE76" s="50"/>
      <c r="TAM76" s="50"/>
      <c r="TAU76" s="50"/>
      <c r="TBC76" s="50"/>
      <c r="TBK76" s="50"/>
      <c r="TBS76" s="50"/>
      <c r="TCA76" s="50"/>
      <c r="TCI76" s="50"/>
      <c r="TCQ76" s="50"/>
      <c r="TCY76" s="50"/>
      <c r="TDG76" s="50"/>
      <c r="TDO76" s="50"/>
      <c r="TDW76" s="50"/>
      <c r="TEE76" s="50"/>
      <c r="TEM76" s="50"/>
      <c r="TEU76" s="50"/>
      <c r="TFC76" s="50"/>
      <c r="TFK76" s="50"/>
      <c r="TFS76" s="50"/>
      <c r="TGA76" s="50"/>
      <c r="TGI76" s="50"/>
      <c r="TGQ76" s="50"/>
      <c r="TGY76" s="50"/>
      <c r="THG76" s="50"/>
      <c r="THO76" s="50"/>
      <c r="THW76" s="50"/>
      <c r="TIE76" s="50"/>
      <c r="TIM76" s="50"/>
      <c r="TIU76" s="50"/>
      <c r="TJC76" s="50"/>
      <c r="TJK76" s="50"/>
      <c r="TJS76" s="50"/>
      <c r="TKA76" s="50"/>
      <c r="TKI76" s="50"/>
      <c r="TKQ76" s="50"/>
      <c r="TKY76" s="50"/>
      <c r="TLG76" s="50"/>
      <c r="TLO76" s="50"/>
      <c r="TLW76" s="50"/>
      <c r="TME76" s="50"/>
      <c r="TMM76" s="50"/>
      <c r="TMU76" s="50"/>
      <c r="TNC76" s="50"/>
      <c r="TNK76" s="50"/>
      <c r="TNS76" s="50"/>
      <c r="TOA76" s="50"/>
      <c r="TOI76" s="50"/>
      <c r="TOQ76" s="50"/>
      <c r="TOY76" s="50"/>
      <c r="TPG76" s="50"/>
      <c r="TPO76" s="50"/>
      <c r="TPW76" s="50"/>
      <c r="TQE76" s="50"/>
      <c r="TQM76" s="50"/>
      <c r="TQU76" s="50"/>
      <c r="TRC76" s="50"/>
      <c r="TRK76" s="50"/>
      <c r="TRS76" s="50"/>
      <c r="TSA76" s="50"/>
      <c r="TSI76" s="50"/>
      <c r="TSQ76" s="50"/>
      <c r="TSY76" s="50"/>
      <c r="TTG76" s="50"/>
      <c r="TTO76" s="50"/>
      <c r="TTW76" s="50"/>
      <c r="TUE76" s="50"/>
      <c r="TUM76" s="50"/>
      <c r="TUU76" s="50"/>
      <c r="TVC76" s="50"/>
      <c r="TVK76" s="50"/>
      <c r="TVS76" s="50"/>
      <c r="TWA76" s="50"/>
      <c r="TWI76" s="50"/>
      <c r="TWQ76" s="50"/>
      <c r="TWY76" s="50"/>
      <c r="TXG76" s="50"/>
      <c r="TXO76" s="50"/>
      <c r="TXW76" s="50"/>
      <c r="TYE76" s="50"/>
      <c r="TYM76" s="50"/>
      <c r="TYU76" s="50"/>
      <c r="TZC76" s="50"/>
      <c r="TZK76" s="50"/>
      <c r="TZS76" s="50"/>
      <c r="UAA76" s="50"/>
      <c r="UAI76" s="50"/>
      <c r="UAQ76" s="50"/>
      <c r="UAY76" s="50"/>
      <c r="UBG76" s="50"/>
      <c r="UBO76" s="50"/>
      <c r="UBW76" s="50"/>
      <c r="UCE76" s="50"/>
      <c r="UCM76" s="50"/>
      <c r="UCU76" s="50"/>
      <c r="UDC76" s="50"/>
      <c r="UDK76" s="50"/>
      <c r="UDS76" s="50"/>
      <c r="UEA76" s="50"/>
      <c r="UEI76" s="50"/>
      <c r="UEQ76" s="50"/>
      <c r="UEY76" s="50"/>
      <c r="UFG76" s="50"/>
      <c r="UFO76" s="50"/>
      <c r="UFW76" s="50"/>
      <c r="UGE76" s="50"/>
      <c r="UGM76" s="50"/>
      <c r="UGU76" s="50"/>
      <c r="UHC76" s="50"/>
      <c r="UHK76" s="50"/>
      <c r="UHS76" s="50"/>
      <c r="UIA76" s="50"/>
      <c r="UII76" s="50"/>
      <c r="UIQ76" s="50"/>
      <c r="UIY76" s="50"/>
      <c r="UJG76" s="50"/>
      <c r="UJO76" s="50"/>
      <c r="UJW76" s="50"/>
      <c r="UKE76" s="50"/>
      <c r="UKM76" s="50"/>
      <c r="UKU76" s="50"/>
      <c r="ULC76" s="50"/>
      <c r="ULK76" s="50"/>
      <c r="ULS76" s="50"/>
      <c r="UMA76" s="50"/>
      <c r="UMI76" s="50"/>
      <c r="UMQ76" s="50"/>
      <c r="UMY76" s="50"/>
      <c r="UNG76" s="50"/>
      <c r="UNO76" s="50"/>
      <c r="UNW76" s="50"/>
      <c r="UOE76" s="50"/>
      <c r="UOM76" s="50"/>
      <c r="UOU76" s="50"/>
      <c r="UPC76" s="50"/>
      <c r="UPK76" s="50"/>
      <c r="UPS76" s="50"/>
      <c r="UQA76" s="50"/>
      <c r="UQI76" s="50"/>
      <c r="UQQ76" s="50"/>
      <c r="UQY76" s="50"/>
      <c r="URG76" s="50"/>
      <c r="URO76" s="50"/>
      <c r="URW76" s="50"/>
      <c r="USE76" s="50"/>
      <c r="USM76" s="50"/>
      <c r="USU76" s="50"/>
      <c r="UTC76" s="50"/>
      <c r="UTK76" s="50"/>
      <c r="UTS76" s="50"/>
      <c r="UUA76" s="50"/>
      <c r="UUI76" s="50"/>
      <c r="UUQ76" s="50"/>
      <c r="UUY76" s="50"/>
      <c r="UVG76" s="50"/>
      <c r="UVO76" s="50"/>
      <c r="UVW76" s="50"/>
      <c r="UWE76" s="50"/>
      <c r="UWM76" s="50"/>
      <c r="UWU76" s="50"/>
      <c r="UXC76" s="50"/>
      <c r="UXK76" s="50"/>
      <c r="UXS76" s="50"/>
      <c r="UYA76" s="50"/>
      <c r="UYI76" s="50"/>
      <c r="UYQ76" s="50"/>
      <c r="UYY76" s="50"/>
      <c r="UZG76" s="50"/>
      <c r="UZO76" s="50"/>
      <c r="UZW76" s="50"/>
      <c r="VAE76" s="50"/>
      <c r="VAM76" s="50"/>
      <c r="VAU76" s="50"/>
      <c r="VBC76" s="50"/>
      <c r="VBK76" s="50"/>
      <c r="VBS76" s="50"/>
      <c r="VCA76" s="50"/>
      <c r="VCI76" s="50"/>
      <c r="VCQ76" s="50"/>
      <c r="VCY76" s="50"/>
      <c r="VDG76" s="50"/>
      <c r="VDO76" s="50"/>
      <c r="VDW76" s="50"/>
      <c r="VEE76" s="50"/>
      <c r="VEM76" s="50"/>
      <c r="VEU76" s="50"/>
      <c r="VFC76" s="50"/>
      <c r="VFK76" s="50"/>
      <c r="VFS76" s="50"/>
      <c r="VGA76" s="50"/>
      <c r="VGI76" s="50"/>
      <c r="VGQ76" s="50"/>
      <c r="VGY76" s="50"/>
      <c r="VHG76" s="50"/>
      <c r="VHO76" s="50"/>
      <c r="VHW76" s="50"/>
      <c r="VIE76" s="50"/>
      <c r="VIM76" s="50"/>
      <c r="VIU76" s="50"/>
      <c r="VJC76" s="50"/>
      <c r="VJK76" s="50"/>
      <c r="VJS76" s="50"/>
      <c r="VKA76" s="50"/>
      <c r="VKI76" s="50"/>
      <c r="VKQ76" s="50"/>
      <c r="VKY76" s="50"/>
      <c r="VLG76" s="50"/>
      <c r="VLO76" s="50"/>
      <c r="VLW76" s="50"/>
      <c r="VME76" s="50"/>
      <c r="VMM76" s="50"/>
      <c r="VMU76" s="50"/>
      <c r="VNC76" s="50"/>
      <c r="VNK76" s="50"/>
      <c r="VNS76" s="50"/>
      <c r="VOA76" s="50"/>
      <c r="VOI76" s="50"/>
      <c r="VOQ76" s="50"/>
      <c r="VOY76" s="50"/>
      <c r="VPG76" s="50"/>
      <c r="VPO76" s="50"/>
      <c r="VPW76" s="50"/>
      <c r="VQE76" s="50"/>
      <c r="VQM76" s="50"/>
      <c r="VQU76" s="50"/>
      <c r="VRC76" s="50"/>
      <c r="VRK76" s="50"/>
      <c r="VRS76" s="50"/>
      <c r="VSA76" s="50"/>
      <c r="VSI76" s="50"/>
      <c r="VSQ76" s="50"/>
      <c r="VSY76" s="50"/>
      <c r="VTG76" s="50"/>
      <c r="VTO76" s="50"/>
      <c r="VTW76" s="50"/>
      <c r="VUE76" s="50"/>
      <c r="VUM76" s="50"/>
      <c r="VUU76" s="50"/>
      <c r="VVC76" s="50"/>
      <c r="VVK76" s="50"/>
      <c r="VVS76" s="50"/>
      <c r="VWA76" s="50"/>
      <c r="VWI76" s="50"/>
      <c r="VWQ76" s="50"/>
      <c r="VWY76" s="50"/>
      <c r="VXG76" s="50"/>
      <c r="VXO76" s="50"/>
      <c r="VXW76" s="50"/>
      <c r="VYE76" s="50"/>
      <c r="VYM76" s="50"/>
      <c r="VYU76" s="50"/>
      <c r="VZC76" s="50"/>
      <c r="VZK76" s="50"/>
      <c r="VZS76" s="50"/>
      <c r="WAA76" s="50"/>
      <c r="WAI76" s="50"/>
      <c r="WAQ76" s="50"/>
      <c r="WAY76" s="50"/>
      <c r="WBG76" s="50"/>
      <c r="WBO76" s="50"/>
      <c r="WBW76" s="50"/>
      <c r="WCE76" s="50"/>
      <c r="WCM76" s="50"/>
      <c r="WCU76" s="50"/>
      <c r="WDC76" s="50"/>
      <c r="WDK76" s="50"/>
      <c r="WDS76" s="50"/>
      <c r="WEA76" s="50"/>
      <c r="WEI76" s="50"/>
      <c r="WEQ76" s="50"/>
      <c r="WEY76" s="50"/>
      <c r="WFG76" s="50"/>
      <c r="WFO76" s="50"/>
      <c r="WFW76" s="50"/>
      <c r="WGE76" s="50"/>
      <c r="WGM76" s="50"/>
      <c r="WGU76" s="50"/>
      <c r="WHC76" s="50"/>
      <c r="WHK76" s="50"/>
      <c r="WHS76" s="50"/>
      <c r="WIA76" s="50"/>
      <c r="WII76" s="50"/>
      <c r="WIQ76" s="50"/>
      <c r="WIY76" s="50"/>
      <c r="WJG76" s="50"/>
      <c r="WJO76" s="50"/>
      <c r="WJW76" s="50"/>
      <c r="WKE76" s="50"/>
      <c r="WKM76" s="50"/>
      <c r="WKU76" s="50"/>
      <c r="WLC76" s="50"/>
      <c r="WLK76" s="50"/>
      <c r="WLS76" s="50"/>
      <c r="WMA76" s="50"/>
      <c r="WMI76" s="50"/>
      <c r="WMQ76" s="50"/>
      <c r="WMY76" s="50"/>
      <c r="WNG76" s="50"/>
      <c r="WNO76" s="50"/>
      <c r="WNW76" s="50"/>
      <c r="WOE76" s="50"/>
      <c r="WOM76" s="50"/>
      <c r="WOU76" s="50"/>
      <c r="WPC76" s="50"/>
      <c r="WPK76" s="50"/>
      <c r="WPS76" s="50"/>
      <c r="WQA76" s="50"/>
      <c r="WQI76" s="50"/>
      <c r="WQQ76" s="50"/>
      <c r="WQY76" s="50"/>
      <c r="WRG76" s="50"/>
      <c r="WRO76" s="50"/>
      <c r="WRW76" s="50"/>
      <c r="WSE76" s="50"/>
      <c r="WSM76" s="50"/>
      <c r="WSU76" s="50"/>
      <c r="WTC76" s="50"/>
      <c r="WTK76" s="50"/>
      <c r="WTS76" s="50"/>
      <c r="WUA76" s="50"/>
      <c r="WUI76" s="50"/>
      <c r="WUQ76" s="50"/>
      <c r="WUY76" s="50"/>
      <c r="WVG76" s="50"/>
      <c r="WVO76" s="50"/>
      <c r="WVW76" s="50"/>
      <c r="WWE76" s="50"/>
      <c r="WWM76" s="50"/>
      <c r="WWU76" s="50"/>
      <c r="WXC76" s="50"/>
      <c r="WXK76" s="50"/>
      <c r="WXS76" s="50"/>
      <c r="WYA76" s="50"/>
      <c r="WYI76" s="50"/>
      <c r="WYQ76" s="50"/>
      <c r="WYY76" s="50"/>
      <c r="WZG76" s="50"/>
      <c r="WZO76" s="50"/>
      <c r="WZW76" s="50"/>
      <c r="XAE76" s="50"/>
      <c r="XAM76" s="50"/>
      <c r="XAU76" s="50"/>
      <c r="XBC76" s="50"/>
      <c r="XBK76" s="50"/>
      <c r="XBS76" s="50"/>
      <c r="XCA76" s="50"/>
      <c r="XCI76" s="50"/>
      <c r="XCQ76" s="50"/>
      <c r="XCY76" s="50"/>
      <c r="XDG76" s="50"/>
      <c r="XDO76" s="50"/>
      <c r="XDW76" s="50"/>
      <c r="XEE76" s="50"/>
    </row>
    <row r="77" spans="1:16360" x14ac:dyDescent="0.2">
      <c r="A77" s="100"/>
      <c r="B77" s="39"/>
      <c r="C77" s="39"/>
      <c r="D77" s="39"/>
      <c r="E77" s="39"/>
      <c r="F77" s="39"/>
      <c r="G77" s="155"/>
      <c r="H77" s="66"/>
      <c r="I77" s="32"/>
      <c r="J77" s="39"/>
      <c r="K77" s="48"/>
      <c r="L77" s="138"/>
      <c r="M77" s="47"/>
      <c r="N77" s="48"/>
      <c r="O77" s="48"/>
      <c r="P77" s="39"/>
      <c r="Q77" s="35"/>
      <c r="R77" s="144"/>
      <c r="S77" s="144"/>
      <c r="T77" s="39"/>
      <c r="U77" s="39"/>
      <c r="V77" s="35" t="s">
        <v>110</v>
      </c>
      <c r="W77" s="35">
        <v>44144</v>
      </c>
      <c r="X77" s="155">
        <v>12919</v>
      </c>
      <c r="Y77" s="35" t="s">
        <v>304</v>
      </c>
      <c r="Z77" s="48">
        <v>43878</v>
      </c>
      <c r="AA77" s="35">
        <v>44244</v>
      </c>
      <c r="AB77" s="42" t="s">
        <v>100</v>
      </c>
      <c r="AC77" s="42" t="s">
        <v>100</v>
      </c>
      <c r="AD77" s="145">
        <v>0</v>
      </c>
      <c r="AE77" s="145">
        <v>0</v>
      </c>
      <c r="AF77" s="42" t="s">
        <v>100</v>
      </c>
      <c r="AG77" s="49" t="s">
        <v>100</v>
      </c>
      <c r="AH77" s="145">
        <v>0</v>
      </c>
      <c r="AI77" s="143">
        <f t="shared" si="0"/>
        <v>0</v>
      </c>
      <c r="AJ77" s="145">
        <v>0</v>
      </c>
      <c r="AK77" s="145">
        <v>0</v>
      </c>
      <c r="AL77" s="139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39"/>
      <c r="KA77" s="50"/>
      <c r="KI77" s="50"/>
      <c r="KQ77" s="50"/>
      <c r="KY77" s="50"/>
      <c r="LG77" s="50"/>
      <c r="LO77" s="50"/>
      <c r="LW77" s="50"/>
      <c r="ME77" s="50"/>
      <c r="MM77" s="50"/>
      <c r="MU77" s="50"/>
      <c r="NC77" s="50"/>
      <c r="NK77" s="50"/>
      <c r="NS77" s="50"/>
      <c r="OA77" s="50"/>
      <c r="OI77" s="50"/>
      <c r="OQ77" s="50"/>
      <c r="OY77" s="50"/>
      <c r="PG77" s="50"/>
      <c r="PO77" s="50"/>
      <c r="PW77" s="50"/>
      <c r="QE77" s="50"/>
      <c r="QM77" s="50"/>
      <c r="QU77" s="50"/>
      <c r="RC77" s="50"/>
      <c r="RK77" s="50"/>
      <c r="RS77" s="50"/>
      <c r="SA77" s="50"/>
      <c r="SI77" s="50"/>
      <c r="SQ77" s="50"/>
      <c r="SY77" s="50"/>
      <c r="TG77" s="50"/>
      <c r="TO77" s="50"/>
      <c r="TW77" s="50"/>
      <c r="UE77" s="50"/>
      <c r="UM77" s="50"/>
      <c r="UU77" s="50"/>
      <c r="VC77" s="50"/>
      <c r="VK77" s="50"/>
      <c r="VS77" s="50"/>
      <c r="WA77" s="50"/>
      <c r="WI77" s="50"/>
      <c r="WQ77" s="50"/>
      <c r="WY77" s="50"/>
      <c r="XG77" s="50"/>
      <c r="XO77" s="50"/>
      <c r="XW77" s="50"/>
      <c r="YE77" s="50"/>
      <c r="YM77" s="50"/>
      <c r="YU77" s="50"/>
      <c r="ZC77" s="50"/>
      <c r="ZK77" s="50"/>
      <c r="ZS77" s="50"/>
      <c r="AAA77" s="50"/>
      <c r="AAI77" s="50"/>
      <c r="AAQ77" s="50"/>
      <c r="AAY77" s="50"/>
      <c r="ABG77" s="50"/>
      <c r="ABO77" s="50"/>
      <c r="ABW77" s="50"/>
      <c r="ACE77" s="50"/>
      <c r="ACM77" s="50"/>
      <c r="ACU77" s="50"/>
      <c r="ADC77" s="50"/>
      <c r="ADK77" s="50"/>
      <c r="ADS77" s="50"/>
      <c r="AEA77" s="50"/>
      <c r="AEI77" s="50"/>
      <c r="AEQ77" s="50"/>
      <c r="AEY77" s="50"/>
      <c r="AFG77" s="50"/>
      <c r="AFO77" s="50"/>
      <c r="AFW77" s="50"/>
      <c r="AGE77" s="50"/>
      <c r="AGM77" s="50"/>
      <c r="AGU77" s="50"/>
      <c r="AHC77" s="50"/>
      <c r="AHK77" s="50"/>
      <c r="AHS77" s="50"/>
      <c r="AIA77" s="50"/>
      <c r="AII77" s="50"/>
      <c r="AIQ77" s="50"/>
      <c r="AIY77" s="50"/>
      <c r="AJG77" s="50"/>
      <c r="AJO77" s="50"/>
      <c r="AJW77" s="50"/>
      <c r="AKE77" s="50"/>
      <c r="AKM77" s="50"/>
      <c r="AKU77" s="50"/>
      <c r="ALC77" s="50"/>
      <c r="ALK77" s="50"/>
      <c r="ALS77" s="50"/>
      <c r="AMA77" s="50"/>
      <c r="AMI77" s="50"/>
      <c r="AMQ77" s="50"/>
      <c r="AMY77" s="50"/>
      <c r="ANG77" s="50"/>
      <c r="ANO77" s="50"/>
      <c r="ANW77" s="50"/>
      <c r="AOE77" s="50"/>
      <c r="AOM77" s="50"/>
      <c r="AOU77" s="50"/>
      <c r="APC77" s="50"/>
      <c r="APK77" s="50"/>
      <c r="APS77" s="50"/>
      <c r="AQA77" s="50"/>
      <c r="AQI77" s="50"/>
      <c r="AQQ77" s="50"/>
      <c r="AQY77" s="50"/>
      <c r="ARG77" s="50"/>
      <c r="ARO77" s="50"/>
      <c r="ARW77" s="50"/>
      <c r="ASE77" s="50"/>
      <c r="ASM77" s="50"/>
      <c r="ASU77" s="50"/>
      <c r="ATC77" s="50"/>
      <c r="ATK77" s="50"/>
      <c r="ATS77" s="50"/>
      <c r="AUA77" s="50"/>
      <c r="AUI77" s="50"/>
      <c r="AUQ77" s="50"/>
      <c r="AUY77" s="50"/>
      <c r="AVG77" s="50"/>
      <c r="AVO77" s="50"/>
      <c r="AVW77" s="50"/>
      <c r="AWE77" s="50"/>
      <c r="AWM77" s="50"/>
      <c r="AWU77" s="50"/>
      <c r="AXC77" s="50"/>
      <c r="AXK77" s="50"/>
      <c r="AXS77" s="50"/>
      <c r="AYA77" s="50"/>
      <c r="AYI77" s="50"/>
      <c r="AYQ77" s="50"/>
      <c r="AYY77" s="50"/>
      <c r="AZG77" s="50"/>
      <c r="AZO77" s="50"/>
      <c r="AZW77" s="50"/>
      <c r="BAE77" s="50"/>
      <c r="BAM77" s="50"/>
      <c r="BAU77" s="50"/>
      <c r="BBC77" s="50"/>
      <c r="BBK77" s="50"/>
      <c r="BBS77" s="50"/>
      <c r="BCA77" s="50"/>
      <c r="BCI77" s="50"/>
      <c r="BCQ77" s="50"/>
      <c r="BCY77" s="50"/>
      <c r="BDG77" s="50"/>
      <c r="BDO77" s="50"/>
      <c r="BDW77" s="50"/>
      <c r="BEE77" s="50"/>
      <c r="BEM77" s="50"/>
      <c r="BEU77" s="50"/>
      <c r="BFC77" s="50"/>
      <c r="BFK77" s="50"/>
      <c r="BFS77" s="50"/>
      <c r="BGA77" s="50"/>
      <c r="BGI77" s="50"/>
      <c r="BGQ77" s="50"/>
      <c r="BGY77" s="50"/>
      <c r="BHG77" s="50"/>
      <c r="BHO77" s="50"/>
      <c r="BHW77" s="50"/>
      <c r="BIE77" s="50"/>
      <c r="BIM77" s="50"/>
      <c r="BIU77" s="50"/>
      <c r="BJC77" s="50"/>
      <c r="BJK77" s="50"/>
      <c r="BJS77" s="50"/>
      <c r="BKA77" s="50"/>
      <c r="BKI77" s="50"/>
      <c r="BKQ77" s="50"/>
      <c r="BKY77" s="50"/>
      <c r="BLG77" s="50"/>
      <c r="BLO77" s="50"/>
      <c r="BLW77" s="50"/>
      <c r="BME77" s="50"/>
      <c r="BMM77" s="50"/>
      <c r="BMU77" s="50"/>
      <c r="BNC77" s="50"/>
      <c r="BNK77" s="50"/>
      <c r="BNS77" s="50"/>
      <c r="BOA77" s="50"/>
      <c r="BOI77" s="50"/>
      <c r="BOQ77" s="50"/>
      <c r="BOY77" s="50"/>
      <c r="BPG77" s="50"/>
      <c r="BPO77" s="50"/>
      <c r="BPW77" s="50"/>
      <c r="BQE77" s="50"/>
      <c r="BQM77" s="50"/>
      <c r="BQU77" s="50"/>
      <c r="BRC77" s="50"/>
      <c r="BRK77" s="50"/>
      <c r="BRS77" s="50"/>
      <c r="BSA77" s="50"/>
      <c r="BSI77" s="50"/>
      <c r="BSQ77" s="50"/>
      <c r="BSY77" s="50"/>
      <c r="BTG77" s="50"/>
      <c r="BTO77" s="50"/>
      <c r="BTW77" s="50"/>
      <c r="BUE77" s="50"/>
      <c r="BUM77" s="50"/>
      <c r="BUU77" s="50"/>
      <c r="BVC77" s="50"/>
      <c r="BVK77" s="50"/>
      <c r="BVS77" s="50"/>
      <c r="BWA77" s="50"/>
      <c r="BWI77" s="50"/>
      <c r="BWQ77" s="50"/>
      <c r="BWY77" s="50"/>
      <c r="BXG77" s="50"/>
      <c r="BXO77" s="50"/>
      <c r="BXW77" s="50"/>
      <c r="BYE77" s="50"/>
      <c r="BYM77" s="50"/>
      <c r="BYU77" s="50"/>
      <c r="BZC77" s="50"/>
      <c r="BZK77" s="50"/>
      <c r="BZS77" s="50"/>
      <c r="CAA77" s="50"/>
      <c r="CAI77" s="50"/>
      <c r="CAQ77" s="50"/>
      <c r="CAY77" s="50"/>
      <c r="CBG77" s="50"/>
      <c r="CBO77" s="50"/>
      <c r="CBW77" s="50"/>
      <c r="CCE77" s="50"/>
      <c r="CCM77" s="50"/>
      <c r="CCU77" s="50"/>
      <c r="CDC77" s="50"/>
      <c r="CDK77" s="50"/>
      <c r="CDS77" s="50"/>
      <c r="CEA77" s="50"/>
      <c r="CEI77" s="50"/>
      <c r="CEQ77" s="50"/>
      <c r="CEY77" s="50"/>
      <c r="CFG77" s="50"/>
      <c r="CFO77" s="50"/>
      <c r="CFW77" s="50"/>
      <c r="CGE77" s="50"/>
      <c r="CGM77" s="50"/>
      <c r="CGU77" s="50"/>
      <c r="CHC77" s="50"/>
      <c r="CHK77" s="50"/>
      <c r="CHS77" s="50"/>
      <c r="CIA77" s="50"/>
      <c r="CII77" s="50"/>
      <c r="CIQ77" s="50"/>
      <c r="CIY77" s="50"/>
      <c r="CJG77" s="50"/>
      <c r="CJO77" s="50"/>
      <c r="CJW77" s="50"/>
      <c r="CKE77" s="50"/>
      <c r="CKM77" s="50"/>
      <c r="CKU77" s="50"/>
      <c r="CLC77" s="50"/>
      <c r="CLK77" s="50"/>
      <c r="CLS77" s="50"/>
      <c r="CMA77" s="50"/>
      <c r="CMI77" s="50"/>
      <c r="CMQ77" s="50"/>
      <c r="CMY77" s="50"/>
      <c r="CNG77" s="50"/>
      <c r="CNO77" s="50"/>
      <c r="CNW77" s="50"/>
      <c r="COE77" s="50"/>
      <c r="COM77" s="50"/>
      <c r="COU77" s="50"/>
      <c r="CPC77" s="50"/>
      <c r="CPK77" s="50"/>
      <c r="CPS77" s="50"/>
      <c r="CQA77" s="50"/>
      <c r="CQI77" s="50"/>
      <c r="CQQ77" s="50"/>
      <c r="CQY77" s="50"/>
      <c r="CRG77" s="50"/>
      <c r="CRO77" s="50"/>
      <c r="CRW77" s="50"/>
      <c r="CSE77" s="50"/>
      <c r="CSM77" s="50"/>
      <c r="CSU77" s="50"/>
      <c r="CTC77" s="50"/>
      <c r="CTK77" s="50"/>
      <c r="CTS77" s="50"/>
      <c r="CUA77" s="50"/>
      <c r="CUI77" s="50"/>
      <c r="CUQ77" s="50"/>
      <c r="CUY77" s="50"/>
      <c r="CVG77" s="50"/>
      <c r="CVO77" s="50"/>
      <c r="CVW77" s="50"/>
      <c r="CWE77" s="50"/>
      <c r="CWM77" s="50"/>
      <c r="CWU77" s="50"/>
      <c r="CXC77" s="50"/>
      <c r="CXK77" s="50"/>
      <c r="CXS77" s="50"/>
      <c r="CYA77" s="50"/>
      <c r="CYI77" s="50"/>
      <c r="CYQ77" s="50"/>
      <c r="CYY77" s="50"/>
      <c r="CZG77" s="50"/>
      <c r="CZO77" s="50"/>
      <c r="CZW77" s="50"/>
      <c r="DAE77" s="50"/>
      <c r="DAM77" s="50"/>
      <c r="DAU77" s="50"/>
      <c r="DBC77" s="50"/>
      <c r="DBK77" s="50"/>
      <c r="DBS77" s="50"/>
      <c r="DCA77" s="50"/>
      <c r="DCI77" s="50"/>
      <c r="DCQ77" s="50"/>
      <c r="DCY77" s="50"/>
      <c r="DDG77" s="50"/>
      <c r="DDO77" s="50"/>
      <c r="DDW77" s="50"/>
      <c r="DEE77" s="50"/>
      <c r="DEM77" s="50"/>
      <c r="DEU77" s="50"/>
      <c r="DFC77" s="50"/>
      <c r="DFK77" s="50"/>
      <c r="DFS77" s="50"/>
      <c r="DGA77" s="50"/>
      <c r="DGI77" s="50"/>
      <c r="DGQ77" s="50"/>
      <c r="DGY77" s="50"/>
      <c r="DHG77" s="50"/>
      <c r="DHO77" s="50"/>
      <c r="DHW77" s="50"/>
      <c r="DIE77" s="50"/>
      <c r="DIM77" s="50"/>
      <c r="DIU77" s="50"/>
      <c r="DJC77" s="50"/>
      <c r="DJK77" s="50"/>
      <c r="DJS77" s="50"/>
      <c r="DKA77" s="50"/>
      <c r="DKI77" s="50"/>
      <c r="DKQ77" s="50"/>
      <c r="DKY77" s="50"/>
      <c r="DLG77" s="50"/>
      <c r="DLO77" s="50"/>
      <c r="DLW77" s="50"/>
      <c r="DME77" s="50"/>
      <c r="DMM77" s="50"/>
      <c r="DMU77" s="50"/>
      <c r="DNC77" s="50"/>
      <c r="DNK77" s="50"/>
      <c r="DNS77" s="50"/>
      <c r="DOA77" s="50"/>
      <c r="DOI77" s="50"/>
      <c r="DOQ77" s="50"/>
      <c r="DOY77" s="50"/>
      <c r="DPG77" s="50"/>
      <c r="DPO77" s="50"/>
      <c r="DPW77" s="50"/>
      <c r="DQE77" s="50"/>
      <c r="DQM77" s="50"/>
      <c r="DQU77" s="50"/>
      <c r="DRC77" s="50"/>
      <c r="DRK77" s="50"/>
      <c r="DRS77" s="50"/>
      <c r="DSA77" s="50"/>
      <c r="DSI77" s="50"/>
      <c r="DSQ77" s="50"/>
      <c r="DSY77" s="50"/>
      <c r="DTG77" s="50"/>
      <c r="DTO77" s="50"/>
      <c r="DTW77" s="50"/>
      <c r="DUE77" s="50"/>
      <c r="DUM77" s="50"/>
      <c r="DUU77" s="50"/>
      <c r="DVC77" s="50"/>
      <c r="DVK77" s="50"/>
      <c r="DVS77" s="50"/>
      <c r="DWA77" s="50"/>
      <c r="DWI77" s="50"/>
      <c r="DWQ77" s="50"/>
      <c r="DWY77" s="50"/>
      <c r="DXG77" s="50"/>
      <c r="DXO77" s="50"/>
      <c r="DXW77" s="50"/>
      <c r="DYE77" s="50"/>
      <c r="DYM77" s="50"/>
      <c r="DYU77" s="50"/>
      <c r="DZC77" s="50"/>
      <c r="DZK77" s="50"/>
      <c r="DZS77" s="50"/>
      <c r="EAA77" s="50"/>
      <c r="EAI77" s="50"/>
      <c r="EAQ77" s="50"/>
      <c r="EAY77" s="50"/>
      <c r="EBG77" s="50"/>
      <c r="EBO77" s="50"/>
      <c r="EBW77" s="50"/>
      <c r="ECE77" s="50"/>
      <c r="ECM77" s="50"/>
      <c r="ECU77" s="50"/>
      <c r="EDC77" s="50"/>
      <c r="EDK77" s="50"/>
      <c r="EDS77" s="50"/>
      <c r="EEA77" s="50"/>
      <c r="EEI77" s="50"/>
      <c r="EEQ77" s="50"/>
      <c r="EEY77" s="50"/>
      <c r="EFG77" s="50"/>
      <c r="EFO77" s="50"/>
      <c r="EFW77" s="50"/>
      <c r="EGE77" s="50"/>
      <c r="EGM77" s="50"/>
      <c r="EGU77" s="50"/>
      <c r="EHC77" s="50"/>
      <c r="EHK77" s="50"/>
      <c r="EHS77" s="50"/>
      <c r="EIA77" s="50"/>
      <c r="EII77" s="50"/>
      <c r="EIQ77" s="50"/>
      <c r="EIY77" s="50"/>
      <c r="EJG77" s="50"/>
      <c r="EJO77" s="50"/>
      <c r="EJW77" s="50"/>
      <c r="EKE77" s="50"/>
      <c r="EKM77" s="50"/>
      <c r="EKU77" s="50"/>
      <c r="ELC77" s="50"/>
      <c r="ELK77" s="50"/>
      <c r="ELS77" s="50"/>
      <c r="EMA77" s="50"/>
      <c r="EMI77" s="50"/>
      <c r="EMQ77" s="50"/>
      <c r="EMY77" s="50"/>
      <c r="ENG77" s="50"/>
      <c r="ENO77" s="50"/>
      <c r="ENW77" s="50"/>
      <c r="EOE77" s="50"/>
      <c r="EOM77" s="50"/>
      <c r="EOU77" s="50"/>
      <c r="EPC77" s="50"/>
      <c r="EPK77" s="50"/>
      <c r="EPS77" s="50"/>
      <c r="EQA77" s="50"/>
      <c r="EQI77" s="50"/>
      <c r="EQQ77" s="50"/>
      <c r="EQY77" s="50"/>
      <c r="ERG77" s="50"/>
      <c r="ERO77" s="50"/>
      <c r="ERW77" s="50"/>
      <c r="ESE77" s="50"/>
      <c r="ESM77" s="50"/>
      <c r="ESU77" s="50"/>
      <c r="ETC77" s="50"/>
      <c r="ETK77" s="50"/>
      <c r="ETS77" s="50"/>
      <c r="EUA77" s="50"/>
      <c r="EUI77" s="50"/>
      <c r="EUQ77" s="50"/>
      <c r="EUY77" s="50"/>
      <c r="EVG77" s="50"/>
      <c r="EVO77" s="50"/>
      <c r="EVW77" s="50"/>
      <c r="EWE77" s="50"/>
      <c r="EWM77" s="50"/>
      <c r="EWU77" s="50"/>
      <c r="EXC77" s="50"/>
      <c r="EXK77" s="50"/>
      <c r="EXS77" s="50"/>
      <c r="EYA77" s="50"/>
      <c r="EYI77" s="50"/>
      <c r="EYQ77" s="50"/>
      <c r="EYY77" s="50"/>
      <c r="EZG77" s="50"/>
      <c r="EZO77" s="50"/>
      <c r="EZW77" s="50"/>
      <c r="FAE77" s="50"/>
      <c r="FAM77" s="50"/>
      <c r="FAU77" s="50"/>
      <c r="FBC77" s="50"/>
      <c r="FBK77" s="50"/>
      <c r="FBS77" s="50"/>
      <c r="FCA77" s="50"/>
      <c r="FCI77" s="50"/>
      <c r="FCQ77" s="50"/>
      <c r="FCY77" s="50"/>
      <c r="FDG77" s="50"/>
      <c r="FDO77" s="50"/>
      <c r="FDW77" s="50"/>
      <c r="FEE77" s="50"/>
      <c r="FEM77" s="50"/>
      <c r="FEU77" s="50"/>
      <c r="FFC77" s="50"/>
      <c r="FFK77" s="50"/>
      <c r="FFS77" s="50"/>
      <c r="FGA77" s="50"/>
      <c r="FGI77" s="50"/>
      <c r="FGQ77" s="50"/>
      <c r="FGY77" s="50"/>
      <c r="FHG77" s="50"/>
      <c r="FHO77" s="50"/>
      <c r="FHW77" s="50"/>
      <c r="FIE77" s="50"/>
      <c r="FIM77" s="50"/>
      <c r="FIU77" s="50"/>
      <c r="FJC77" s="50"/>
      <c r="FJK77" s="50"/>
      <c r="FJS77" s="50"/>
      <c r="FKA77" s="50"/>
      <c r="FKI77" s="50"/>
      <c r="FKQ77" s="50"/>
      <c r="FKY77" s="50"/>
      <c r="FLG77" s="50"/>
      <c r="FLO77" s="50"/>
      <c r="FLW77" s="50"/>
      <c r="FME77" s="50"/>
      <c r="FMM77" s="50"/>
      <c r="FMU77" s="50"/>
      <c r="FNC77" s="50"/>
      <c r="FNK77" s="50"/>
      <c r="FNS77" s="50"/>
      <c r="FOA77" s="50"/>
      <c r="FOI77" s="50"/>
      <c r="FOQ77" s="50"/>
      <c r="FOY77" s="50"/>
      <c r="FPG77" s="50"/>
      <c r="FPO77" s="50"/>
      <c r="FPW77" s="50"/>
      <c r="FQE77" s="50"/>
      <c r="FQM77" s="50"/>
      <c r="FQU77" s="50"/>
      <c r="FRC77" s="50"/>
      <c r="FRK77" s="50"/>
      <c r="FRS77" s="50"/>
      <c r="FSA77" s="50"/>
      <c r="FSI77" s="50"/>
      <c r="FSQ77" s="50"/>
      <c r="FSY77" s="50"/>
      <c r="FTG77" s="50"/>
      <c r="FTO77" s="50"/>
      <c r="FTW77" s="50"/>
      <c r="FUE77" s="50"/>
      <c r="FUM77" s="50"/>
      <c r="FUU77" s="50"/>
      <c r="FVC77" s="50"/>
      <c r="FVK77" s="50"/>
      <c r="FVS77" s="50"/>
      <c r="FWA77" s="50"/>
      <c r="FWI77" s="50"/>
      <c r="FWQ77" s="50"/>
      <c r="FWY77" s="50"/>
      <c r="FXG77" s="50"/>
      <c r="FXO77" s="50"/>
      <c r="FXW77" s="50"/>
      <c r="FYE77" s="50"/>
      <c r="FYM77" s="50"/>
      <c r="FYU77" s="50"/>
      <c r="FZC77" s="50"/>
      <c r="FZK77" s="50"/>
      <c r="FZS77" s="50"/>
      <c r="GAA77" s="50"/>
      <c r="GAI77" s="50"/>
      <c r="GAQ77" s="50"/>
      <c r="GAY77" s="50"/>
      <c r="GBG77" s="50"/>
      <c r="GBO77" s="50"/>
      <c r="GBW77" s="50"/>
      <c r="GCE77" s="50"/>
      <c r="GCM77" s="50"/>
      <c r="GCU77" s="50"/>
      <c r="GDC77" s="50"/>
      <c r="GDK77" s="50"/>
      <c r="GDS77" s="50"/>
      <c r="GEA77" s="50"/>
      <c r="GEI77" s="50"/>
      <c r="GEQ77" s="50"/>
      <c r="GEY77" s="50"/>
      <c r="GFG77" s="50"/>
      <c r="GFO77" s="50"/>
      <c r="GFW77" s="50"/>
      <c r="GGE77" s="50"/>
      <c r="GGM77" s="50"/>
      <c r="GGU77" s="50"/>
      <c r="GHC77" s="50"/>
      <c r="GHK77" s="50"/>
      <c r="GHS77" s="50"/>
      <c r="GIA77" s="50"/>
      <c r="GII77" s="50"/>
      <c r="GIQ77" s="50"/>
      <c r="GIY77" s="50"/>
      <c r="GJG77" s="50"/>
      <c r="GJO77" s="50"/>
      <c r="GJW77" s="50"/>
      <c r="GKE77" s="50"/>
      <c r="GKM77" s="50"/>
      <c r="GKU77" s="50"/>
      <c r="GLC77" s="50"/>
      <c r="GLK77" s="50"/>
      <c r="GLS77" s="50"/>
      <c r="GMA77" s="50"/>
      <c r="GMI77" s="50"/>
      <c r="GMQ77" s="50"/>
      <c r="GMY77" s="50"/>
      <c r="GNG77" s="50"/>
      <c r="GNO77" s="50"/>
      <c r="GNW77" s="50"/>
      <c r="GOE77" s="50"/>
      <c r="GOM77" s="50"/>
      <c r="GOU77" s="50"/>
      <c r="GPC77" s="50"/>
      <c r="GPK77" s="50"/>
      <c r="GPS77" s="50"/>
      <c r="GQA77" s="50"/>
      <c r="GQI77" s="50"/>
      <c r="GQQ77" s="50"/>
      <c r="GQY77" s="50"/>
      <c r="GRG77" s="50"/>
      <c r="GRO77" s="50"/>
      <c r="GRW77" s="50"/>
      <c r="GSE77" s="50"/>
      <c r="GSM77" s="50"/>
      <c r="GSU77" s="50"/>
      <c r="GTC77" s="50"/>
      <c r="GTK77" s="50"/>
      <c r="GTS77" s="50"/>
      <c r="GUA77" s="50"/>
      <c r="GUI77" s="50"/>
      <c r="GUQ77" s="50"/>
      <c r="GUY77" s="50"/>
      <c r="GVG77" s="50"/>
      <c r="GVO77" s="50"/>
      <c r="GVW77" s="50"/>
      <c r="GWE77" s="50"/>
      <c r="GWM77" s="50"/>
      <c r="GWU77" s="50"/>
      <c r="GXC77" s="50"/>
      <c r="GXK77" s="50"/>
      <c r="GXS77" s="50"/>
      <c r="GYA77" s="50"/>
      <c r="GYI77" s="50"/>
      <c r="GYQ77" s="50"/>
      <c r="GYY77" s="50"/>
      <c r="GZG77" s="50"/>
      <c r="GZO77" s="50"/>
      <c r="GZW77" s="50"/>
      <c r="HAE77" s="50"/>
      <c r="HAM77" s="50"/>
      <c r="HAU77" s="50"/>
      <c r="HBC77" s="50"/>
      <c r="HBK77" s="50"/>
      <c r="HBS77" s="50"/>
      <c r="HCA77" s="50"/>
      <c r="HCI77" s="50"/>
      <c r="HCQ77" s="50"/>
      <c r="HCY77" s="50"/>
      <c r="HDG77" s="50"/>
      <c r="HDO77" s="50"/>
      <c r="HDW77" s="50"/>
      <c r="HEE77" s="50"/>
      <c r="HEM77" s="50"/>
      <c r="HEU77" s="50"/>
      <c r="HFC77" s="50"/>
      <c r="HFK77" s="50"/>
      <c r="HFS77" s="50"/>
      <c r="HGA77" s="50"/>
      <c r="HGI77" s="50"/>
      <c r="HGQ77" s="50"/>
      <c r="HGY77" s="50"/>
      <c r="HHG77" s="50"/>
      <c r="HHO77" s="50"/>
      <c r="HHW77" s="50"/>
      <c r="HIE77" s="50"/>
      <c r="HIM77" s="50"/>
      <c r="HIU77" s="50"/>
      <c r="HJC77" s="50"/>
      <c r="HJK77" s="50"/>
      <c r="HJS77" s="50"/>
      <c r="HKA77" s="50"/>
      <c r="HKI77" s="50"/>
      <c r="HKQ77" s="50"/>
      <c r="HKY77" s="50"/>
      <c r="HLG77" s="50"/>
      <c r="HLO77" s="50"/>
      <c r="HLW77" s="50"/>
      <c r="HME77" s="50"/>
      <c r="HMM77" s="50"/>
      <c r="HMU77" s="50"/>
      <c r="HNC77" s="50"/>
      <c r="HNK77" s="50"/>
      <c r="HNS77" s="50"/>
      <c r="HOA77" s="50"/>
      <c r="HOI77" s="50"/>
      <c r="HOQ77" s="50"/>
      <c r="HOY77" s="50"/>
      <c r="HPG77" s="50"/>
      <c r="HPO77" s="50"/>
      <c r="HPW77" s="50"/>
      <c r="HQE77" s="50"/>
      <c r="HQM77" s="50"/>
      <c r="HQU77" s="50"/>
      <c r="HRC77" s="50"/>
      <c r="HRK77" s="50"/>
      <c r="HRS77" s="50"/>
      <c r="HSA77" s="50"/>
      <c r="HSI77" s="50"/>
      <c r="HSQ77" s="50"/>
      <c r="HSY77" s="50"/>
      <c r="HTG77" s="50"/>
      <c r="HTO77" s="50"/>
      <c r="HTW77" s="50"/>
      <c r="HUE77" s="50"/>
      <c r="HUM77" s="50"/>
      <c r="HUU77" s="50"/>
      <c r="HVC77" s="50"/>
      <c r="HVK77" s="50"/>
      <c r="HVS77" s="50"/>
      <c r="HWA77" s="50"/>
      <c r="HWI77" s="50"/>
      <c r="HWQ77" s="50"/>
      <c r="HWY77" s="50"/>
      <c r="HXG77" s="50"/>
      <c r="HXO77" s="50"/>
      <c r="HXW77" s="50"/>
      <c r="HYE77" s="50"/>
      <c r="HYM77" s="50"/>
      <c r="HYU77" s="50"/>
      <c r="HZC77" s="50"/>
      <c r="HZK77" s="50"/>
      <c r="HZS77" s="50"/>
      <c r="IAA77" s="50"/>
      <c r="IAI77" s="50"/>
      <c r="IAQ77" s="50"/>
      <c r="IAY77" s="50"/>
      <c r="IBG77" s="50"/>
      <c r="IBO77" s="50"/>
      <c r="IBW77" s="50"/>
      <c r="ICE77" s="50"/>
      <c r="ICM77" s="50"/>
      <c r="ICU77" s="50"/>
      <c r="IDC77" s="50"/>
      <c r="IDK77" s="50"/>
      <c r="IDS77" s="50"/>
      <c r="IEA77" s="50"/>
      <c r="IEI77" s="50"/>
      <c r="IEQ77" s="50"/>
      <c r="IEY77" s="50"/>
      <c r="IFG77" s="50"/>
      <c r="IFO77" s="50"/>
      <c r="IFW77" s="50"/>
      <c r="IGE77" s="50"/>
      <c r="IGM77" s="50"/>
      <c r="IGU77" s="50"/>
      <c r="IHC77" s="50"/>
      <c r="IHK77" s="50"/>
      <c r="IHS77" s="50"/>
      <c r="IIA77" s="50"/>
      <c r="III77" s="50"/>
      <c r="IIQ77" s="50"/>
      <c r="IIY77" s="50"/>
      <c r="IJG77" s="50"/>
      <c r="IJO77" s="50"/>
      <c r="IJW77" s="50"/>
      <c r="IKE77" s="50"/>
      <c r="IKM77" s="50"/>
      <c r="IKU77" s="50"/>
      <c r="ILC77" s="50"/>
      <c r="ILK77" s="50"/>
      <c r="ILS77" s="50"/>
      <c r="IMA77" s="50"/>
      <c r="IMI77" s="50"/>
      <c r="IMQ77" s="50"/>
      <c r="IMY77" s="50"/>
      <c r="ING77" s="50"/>
      <c r="INO77" s="50"/>
      <c r="INW77" s="50"/>
      <c r="IOE77" s="50"/>
      <c r="IOM77" s="50"/>
      <c r="IOU77" s="50"/>
      <c r="IPC77" s="50"/>
      <c r="IPK77" s="50"/>
      <c r="IPS77" s="50"/>
      <c r="IQA77" s="50"/>
      <c r="IQI77" s="50"/>
      <c r="IQQ77" s="50"/>
      <c r="IQY77" s="50"/>
      <c r="IRG77" s="50"/>
      <c r="IRO77" s="50"/>
      <c r="IRW77" s="50"/>
      <c r="ISE77" s="50"/>
      <c r="ISM77" s="50"/>
      <c r="ISU77" s="50"/>
      <c r="ITC77" s="50"/>
      <c r="ITK77" s="50"/>
      <c r="ITS77" s="50"/>
      <c r="IUA77" s="50"/>
      <c r="IUI77" s="50"/>
      <c r="IUQ77" s="50"/>
      <c r="IUY77" s="50"/>
      <c r="IVG77" s="50"/>
      <c r="IVO77" s="50"/>
      <c r="IVW77" s="50"/>
      <c r="IWE77" s="50"/>
      <c r="IWM77" s="50"/>
      <c r="IWU77" s="50"/>
      <c r="IXC77" s="50"/>
      <c r="IXK77" s="50"/>
      <c r="IXS77" s="50"/>
      <c r="IYA77" s="50"/>
      <c r="IYI77" s="50"/>
      <c r="IYQ77" s="50"/>
      <c r="IYY77" s="50"/>
      <c r="IZG77" s="50"/>
      <c r="IZO77" s="50"/>
      <c r="IZW77" s="50"/>
      <c r="JAE77" s="50"/>
      <c r="JAM77" s="50"/>
      <c r="JAU77" s="50"/>
      <c r="JBC77" s="50"/>
      <c r="JBK77" s="50"/>
      <c r="JBS77" s="50"/>
      <c r="JCA77" s="50"/>
      <c r="JCI77" s="50"/>
      <c r="JCQ77" s="50"/>
      <c r="JCY77" s="50"/>
      <c r="JDG77" s="50"/>
      <c r="JDO77" s="50"/>
      <c r="JDW77" s="50"/>
      <c r="JEE77" s="50"/>
      <c r="JEM77" s="50"/>
      <c r="JEU77" s="50"/>
      <c r="JFC77" s="50"/>
      <c r="JFK77" s="50"/>
      <c r="JFS77" s="50"/>
      <c r="JGA77" s="50"/>
      <c r="JGI77" s="50"/>
      <c r="JGQ77" s="50"/>
      <c r="JGY77" s="50"/>
      <c r="JHG77" s="50"/>
      <c r="JHO77" s="50"/>
      <c r="JHW77" s="50"/>
      <c r="JIE77" s="50"/>
      <c r="JIM77" s="50"/>
      <c r="JIU77" s="50"/>
      <c r="JJC77" s="50"/>
      <c r="JJK77" s="50"/>
      <c r="JJS77" s="50"/>
      <c r="JKA77" s="50"/>
      <c r="JKI77" s="50"/>
      <c r="JKQ77" s="50"/>
      <c r="JKY77" s="50"/>
      <c r="JLG77" s="50"/>
      <c r="JLO77" s="50"/>
      <c r="JLW77" s="50"/>
      <c r="JME77" s="50"/>
      <c r="JMM77" s="50"/>
      <c r="JMU77" s="50"/>
      <c r="JNC77" s="50"/>
      <c r="JNK77" s="50"/>
      <c r="JNS77" s="50"/>
      <c r="JOA77" s="50"/>
      <c r="JOI77" s="50"/>
      <c r="JOQ77" s="50"/>
      <c r="JOY77" s="50"/>
      <c r="JPG77" s="50"/>
      <c r="JPO77" s="50"/>
      <c r="JPW77" s="50"/>
      <c r="JQE77" s="50"/>
      <c r="JQM77" s="50"/>
      <c r="JQU77" s="50"/>
      <c r="JRC77" s="50"/>
      <c r="JRK77" s="50"/>
      <c r="JRS77" s="50"/>
      <c r="JSA77" s="50"/>
      <c r="JSI77" s="50"/>
      <c r="JSQ77" s="50"/>
      <c r="JSY77" s="50"/>
      <c r="JTG77" s="50"/>
      <c r="JTO77" s="50"/>
      <c r="JTW77" s="50"/>
      <c r="JUE77" s="50"/>
      <c r="JUM77" s="50"/>
      <c r="JUU77" s="50"/>
      <c r="JVC77" s="50"/>
      <c r="JVK77" s="50"/>
      <c r="JVS77" s="50"/>
      <c r="JWA77" s="50"/>
      <c r="JWI77" s="50"/>
      <c r="JWQ77" s="50"/>
      <c r="JWY77" s="50"/>
      <c r="JXG77" s="50"/>
      <c r="JXO77" s="50"/>
      <c r="JXW77" s="50"/>
      <c r="JYE77" s="50"/>
      <c r="JYM77" s="50"/>
      <c r="JYU77" s="50"/>
      <c r="JZC77" s="50"/>
      <c r="JZK77" s="50"/>
      <c r="JZS77" s="50"/>
      <c r="KAA77" s="50"/>
      <c r="KAI77" s="50"/>
      <c r="KAQ77" s="50"/>
      <c r="KAY77" s="50"/>
      <c r="KBG77" s="50"/>
      <c r="KBO77" s="50"/>
      <c r="KBW77" s="50"/>
      <c r="KCE77" s="50"/>
      <c r="KCM77" s="50"/>
      <c r="KCU77" s="50"/>
      <c r="KDC77" s="50"/>
      <c r="KDK77" s="50"/>
      <c r="KDS77" s="50"/>
      <c r="KEA77" s="50"/>
      <c r="KEI77" s="50"/>
      <c r="KEQ77" s="50"/>
      <c r="KEY77" s="50"/>
      <c r="KFG77" s="50"/>
      <c r="KFO77" s="50"/>
      <c r="KFW77" s="50"/>
      <c r="KGE77" s="50"/>
      <c r="KGM77" s="50"/>
      <c r="KGU77" s="50"/>
      <c r="KHC77" s="50"/>
      <c r="KHK77" s="50"/>
      <c r="KHS77" s="50"/>
      <c r="KIA77" s="50"/>
      <c r="KII77" s="50"/>
      <c r="KIQ77" s="50"/>
      <c r="KIY77" s="50"/>
      <c r="KJG77" s="50"/>
      <c r="KJO77" s="50"/>
      <c r="KJW77" s="50"/>
      <c r="KKE77" s="50"/>
      <c r="KKM77" s="50"/>
      <c r="KKU77" s="50"/>
      <c r="KLC77" s="50"/>
      <c r="KLK77" s="50"/>
      <c r="KLS77" s="50"/>
      <c r="KMA77" s="50"/>
      <c r="KMI77" s="50"/>
      <c r="KMQ77" s="50"/>
      <c r="KMY77" s="50"/>
      <c r="KNG77" s="50"/>
      <c r="KNO77" s="50"/>
      <c r="KNW77" s="50"/>
      <c r="KOE77" s="50"/>
      <c r="KOM77" s="50"/>
      <c r="KOU77" s="50"/>
      <c r="KPC77" s="50"/>
      <c r="KPK77" s="50"/>
      <c r="KPS77" s="50"/>
      <c r="KQA77" s="50"/>
      <c r="KQI77" s="50"/>
      <c r="KQQ77" s="50"/>
      <c r="KQY77" s="50"/>
      <c r="KRG77" s="50"/>
      <c r="KRO77" s="50"/>
      <c r="KRW77" s="50"/>
      <c r="KSE77" s="50"/>
      <c r="KSM77" s="50"/>
      <c r="KSU77" s="50"/>
      <c r="KTC77" s="50"/>
      <c r="KTK77" s="50"/>
      <c r="KTS77" s="50"/>
      <c r="KUA77" s="50"/>
      <c r="KUI77" s="50"/>
      <c r="KUQ77" s="50"/>
      <c r="KUY77" s="50"/>
      <c r="KVG77" s="50"/>
      <c r="KVO77" s="50"/>
      <c r="KVW77" s="50"/>
      <c r="KWE77" s="50"/>
      <c r="KWM77" s="50"/>
      <c r="KWU77" s="50"/>
      <c r="KXC77" s="50"/>
      <c r="KXK77" s="50"/>
      <c r="KXS77" s="50"/>
      <c r="KYA77" s="50"/>
      <c r="KYI77" s="50"/>
      <c r="KYQ77" s="50"/>
      <c r="KYY77" s="50"/>
      <c r="KZG77" s="50"/>
      <c r="KZO77" s="50"/>
      <c r="KZW77" s="50"/>
      <c r="LAE77" s="50"/>
      <c r="LAM77" s="50"/>
      <c r="LAU77" s="50"/>
      <c r="LBC77" s="50"/>
      <c r="LBK77" s="50"/>
      <c r="LBS77" s="50"/>
      <c r="LCA77" s="50"/>
      <c r="LCI77" s="50"/>
      <c r="LCQ77" s="50"/>
      <c r="LCY77" s="50"/>
      <c r="LDG77" s="50"/>
      <c r="LDO77" s="50"/>
      <c r="LDW77" s="50"/>
      <c r="LEE77" s="50"/>
      <c r="LEM77" s="50"/>
      <c r="LEU77" s="50"/>
      <c r="LFC77" s="50"/>
      <c r="LFK77" s="50"/>
      <c r="LFS77" s="50"/>
      <c r="LGA77" s="50"/>
      <c r="LGI77" s="50"/>
      <c r="LGQ77" s="50"/>
      <c r="LGY77" s="50"/>
      <c r="LHG77" s="50"/>
      <c r="LHO77" s="50"/>
      <c r="LHW77" s="50"/>
      <c r="LIE77" s="50"/>
      <c r="LIM77" s="50"/>
      <c r="LIU77" s="50"/>
      <c r="LJC77" s="50"/>
      <c r="LJK77" s="50"/>
      <c r="LJS77" s="50"/>
      <c r="LKA77" s="50"/>
      <c r="LKI77" s="50"/>
      <c r="LKQ77" s="50"/>
      <c r="LKY77" s="50"/>
      <c r="LLG77" s="50"/>
      <c r="LLO77" s="50"/>
      <c r="LLW77" s="50"/>
      <c r="LME77" s="50"/>
      <c r="LMM77" s="50"/>
      <c r="LMU77" s="50"/>
      <c r="LNC77" s="50"/>
      <c r="LNK77" s="50"/>
      <c r="LNS77" s="50"/>
      <c r="LOA77" s="50"/>
      <c r="LOI77" s="50"/>
      <c r="LOQ77" s="50"/>
      <c r="LOY77" s="50"/>
      <c r="LPG77" s="50"/>
      <c r="LPO77" s="50"/>
      <c r="LPW77" s="50"/>
      <c r="LQE77" s="50"/>
      <c r="LQM77" s="50"/>
      <c r="LQU77" s="50"/>
      <c r="LRC77" s="50"/>
      <c r="LRK77" s="50"/>
      <c r="LRS77" s="50"/>
      <c r="LSA77" s="50"/>
      <c r="LSI77" s="50"/>
      <c r="LSQ77" s="50"/>
      <c r="LSY77" s="50"/>
      <c r="LTG77" s="50"/>
      <c r="LTO77" s="50"/>
      <c r="LTW77" s="50"/>
      <c r="LUE77" s="50"/>
      <c r="LUM77" s="50"/>
      <c r="LUU77" s="50"/>
      <c r="LVC77" s="50"/>
      <c r="LVK77" s="50"/>
      <c r="LVS77" s="50"/>
      <c r="LWA77" s="50"/>
      <c r="LWI77" s="50"/>
      <c r="LWQ77" s="50"/>
      <c r="LWY77" s="50"/>
      <c r="LXG77" s="50"/>
      <c r="LXO77" s="50"/>
      <c r="LXW77" s="50"/>
      <c r="LYE77" s="50"/>
      <c r="LYM77" s="50"/>
      <c r="LYU77" s="50"/>
      <c r="LZC77" s="50"/>
      <c r="LZK77" s="50"/>
      <c r="LZS77" s="50"/>
      <c r="MAA77" s="50"/>
      <c r="MAI77" s="50"/>
      <c r="MAQ77" s="50"/>
      <c r="MAY77" s="50"/>
      <c r="MBG77" s="50"/>
      <c r="MBO77" s="50"/>
      <c r="MBW77" s="50"/>
      <c r="MCE77" s="50"/>
      <c r="MCM77" s="50"/>
      <c r="MCU77" s="50"/>
      <c r="MDC77" s="50"/>
      <c r="MDK77" s="50"/>
      <c r="MDS77" s="50"/>
      <c r="MEA77" s="50"/>
      <c r="MEI77" s="50"/>
      <c r="MEQ77" s="50"/>
      <c r="MEY77" s="50"/>
      <c r="MFG77" s="50"/>
      <c r="MFO77" s="50"/>
      <c r="MFW77" s="50"/>
      <c r="MGE77" s="50"/>
      <c r="MGM77" s="50"/>
      <c r="MGU77" s="50"/>
      <c r="MHC77" s="50"/>
      <c r="MHK77" s="50"/>
      <c r="MHS77" s="50"/>
      <c r="MIA77" s="50"/>
      <c r="MII77" s="50"/>
      <c r="MIQ77" s="50"/>
      <c r="MIY77" s="50"/>
      <c r="MJG77" s="50"/>
      <c r="MJO77" s="50"/>
      <c r="MJW77" s="50"/>
      <c r="MKE77" s="50"/>
      <c r="MKM77" s="50"/>
      <c r="MKU77" s="50"/>
      <c r="MLC77" s="50"/>
      <c r="MLK77" s="50"/>
      <c r="MLS77" s="50"/>
      <c r="MMA77" s="50"/>
      <c r="MMI77" s="50"/>
      <c r="MMQ77" s="50"/>
      <c r="MMY77" s="50"/>
      <c r="MNG77" s="50"/>
      <c r="MNO77" s="50"/>
      <c r="MNW77" s="50"/>
      <c r="MOE77" s="50"/>
      <c r="MOM77" s="50"/>
      <c r="MOU77" s="50"/>
      <c r="MPC77" s="50"/>
      <c r="MPK77" s="50"/>
      <c r="MPS77" s="50"/>
      <c r="MQA77" s="50"/>
      <c r="MQI77" s="50"/>
      <c r="MQQ77" s="50"/>
      <c r="MQY77" s="50"/>
      <c r="MRG77" s="50"/>
      <c r="MRO77" s="50"/>
      <c r="MRW77" s="50"/>
      <c r="MSE77" s="50"/>
      <c r="MSM77" s="50"/>
      <c r="MSU77" s="50"/>
      <c r="MTC77" s="50"/>
      <c r="MTK77" s="50"/>
      <c r="MTS77" s="50"/>
      <c r="MUA77" s="50"/>
      <c r="MUI77" s="50"/>
      <c r="MUQ77" s="50"/>
      <c r="MUY77" s="50"/>
      <c r="MVG77" s="50"/>
      <c r="MVO77" s="50"/>
      <c r="MVW77" s="50"/>
      <c r="MWE77" s="50"/>
      <c r="MWM77" s="50"/>
      <c r="MWU77" s="50"/>
      <c r="MXC77" s="50"/>
      <c r="MXK77" s="50"/>
      <c r="MXS77" s="50"/>
      <c r="MYA77" s="50"/>
      <c r="MYI77" s="50"/>
      <c r="MYQ77" s="50"/>
      <c r="MYY77" s="50"/>
      <c r="MZG77" s="50"/>
      <c r="MZO77" s="50"/>
      <c r="MZW77" s="50"/>
      <c r="NAE77" s="50"/>
      <c r="NAM77" s="50"/>
      <c r="NAU77" s="50"/>
      <c r="NBC77" s="50"/>
      <c r="NBK77" s="50"/>
      <c r="NBS77" s="50"/>
      <c r="NCA77" s="50"/>
      <c r="NCI77" s="50"/>
      <c r="NCQ77" s="50"/>
      <c r="NCY77" s="50"/>
      <c r="NDG77" s="50"/>
      <c r="NDO77" s="50"/>
      <c r="NDW77" s="50"/>
      <c r="NEE77" s="50"/>
      <c r="NEM77" s="50"/>
      <c r="NEU77" s="50"/>
      <c r="NFC77" s="50"/>
      <c r="NFK77" s="50"/>
      <c r="NFS77" s="50"/>
      <c r="NGA77" s="50"/>
      <c r="NGI77" s="50"/>
      <c r="NGQ77" s="50"/>
      <c r="NGY77" s="50"/>
      <c r="NHG77" s="50"/>
      <c r="NHO77" s="50"/>
      <c r="NHW77" s="50"/>
      <c r="NIE77" s="50"/>
      <c r="NIM77" s="50"/>
      <c r="NIU77" s="50"/>
      <c r="NJC77" s="50"/>
      <c r="NJK77" s="50"/>
      <c r="NJS77" s="50"/>
      <c r="NKA77" s="50"/>
      <c r="NKI77" s="50"/>
      <c r="NKQ77" s="50"/>
      <c r="NKY77" s="50"/>
      <c r="NLG77" s="50"/>
      <c r="NLO77" s="50"/>
      <c r="NLW77" s="50"/>
      <c r="NME77" s="50"/>
      <c r="NMM77" s="50"/>
      <c r="NMU77" s="50"/>
      <c r="NNC77" s="50"/>
      <c r="NNK77" s="50"/>
      <c r="NNS77" s="50"/>
      <c r="NOA77" s="50"/>
      <c r="NOI77" s="50"/>
      <c r="NOQ77" s="50"/>
      <c r="NOY77" s="50"/>
      <c r="NPG77" s="50"/>
      <c r="NPO77" s="50"/>
      <c r="NPW77" s="50"/>
      <c r="NQE77" s="50"/>
      <c r="NQM77" s="50"/>
      <c r="NQU77" s="50"/>
      <c r="NRC77" s="50"/>
      <c r="NRK77" s="50"/>
      <c r="NRS77" s="50"/>
      <c r="NSA77" s="50"/>
      <c r="NSI77" s="50"/>
      <c r="NSQ77" s="50"/>
      <c r="NSY77" s="50"/>
      <c r="NTG77" s="50"/>
      <c r="NTO77" s="50"/>
      <c r="NTW77" s="50"/>
      <c r="NUE77" s="50"/>
      <c r="NUM77" s="50"/>
      <c r="NUU77" s="50"/>
      <c r="NVC77" s="50"/>
      <c r="NVK77" s="50"/>
      <c r="NVS77" s="50"/>
      <c r="NWA77" s="50"/>
      <c r="NWI77" s="50"/>
      <c r="NWQ77" s="50"/>
      <c r="NWY77" s="50"/>
      <c r="NXG77" s="50"/>
      <c r="NXO77" s="50"/>
      <c r="NXW77" s="50"/>
      <c r="NYE77" s="50"/>
      <c r="NYM77" s="50"/>
      <c r="NYU77" s="50"/>
      <c r="NZC77" s="50"/>
      <c r="NZK77" s="50"/>
      <c r="NZS77" s="50"/>
      <c r="OAA77" s="50"/>
      <c r="OAI77" s="50"/>
      <c r="OAQ77" s="50"/>
      <c r="OAY77" s="50"/>
      <c r="OBG77" s="50"/>
      <c r="OBO77" s="50"/>
      <c r="OBW77" s="50"/>
      <c r="OCE77" s="50"/>
      <c r="OCM77" s="50"/>
      <c r="OCU77" s="50"/>
      <c r="ODC77" s="50"/>
      <c r="ODK77" s="50"/>
      <c r="ODS77" s="50"/>
      <c r="OEA77" s="50"/>
      <c r="OEI77" s="50"/>
      <c r="OEQ77" s="50"/>
      <c r="OEY77" s="50"/>
      <c r="OFG77" s="50"/>
      <c r="OFO77" s="50"/>
      <c r="OFW77" s="50"/>
      <c r="OGE77" s="50"/>
      <c r="OGM77" s="50"/>
      <c r="OGU77" s="50"/>
      <c r="OHC77" s="50"/>
      <c r="OHK77" s="50"/>
      <c r="OHS77" s="50"/>
      <c r="OIA77" s="50"/>
      <c r="OII77" s="50"/>
      <c r="OIQ77" s="50"/>
      <c r="OIY77" s="50"/>
      <c r="OJG77" s="50"/>
      <c r="OJO77" s="50"/>
      <c r="OJW77" s="50"/>
      <c r="OKE77" s="50"/>
      <c r="OKM77" s="50"/>
      <c r="OKU77" s="50"/>
      <c r="OLC77" s="50"/>
      <c r="OLK77" s="50"/>
      <c r="OLS77" s="50"/>
      <c r="OMA77" s="50"/>
      <c r="OMI77" s="50"/>
      <c r="OMQ77" s="50"/>
      <c r="OMY77" s="50"/>
      <c r="ONG77" s="50"/>
      <c r="ONO77" s="50"/>
      <c r="ONW77" s="50"/>
      <c r="OOE77" s="50"/>
      <c r="OOM77" s="50"/>
      <c r="OOU77" s="50"/>
      <c r="OPC77" s="50"/>
      <c r="OPK77" s="50"/>
      <c r="OPS77" s="50"/>
      <c r="OQA77" s="50"/>
      <c r="OQI77" s="50"/>
      <c r="OQQ77" s="50"/>
      <c r="OQY77" s="50"/>
      <c r="ORG77" s="50"/>
      <c r="ORO77" s="50"/>
      <c r="ORW77" s="50"/>
      <c r="OSE77" s="50"/>
      <c r="OSM77" s="50"/>
      <c r="OSU77" s="50"/>
      <c r="OTC77" s="50"/>
      <c r="OTK77" s="50"/>
      <c r="OTS77" s="50"/>
      <c r="OUA77" s="50"/>
      <c r="OUI77" s="50"/>
      <c r="OUQ77" s="50"/>
      <c r="OUY77" s="50"/>
      <c r="OVG77" s="50"/>
      <c r="OVO77" s="50"/>
      <c r="OVW77" s="50"/>
      <c r="OWE77" s="50"/>
      <c r="OWM77" s="50"/>
      <c r="OWU77" s="50"/>
      <c r="OXC77" s="50"/>
      <c r="OXK77" s="50"/>
      <c r="OXS77" s="50"/>
      <c r="OYA77" s="50"/>
      <c r="OYI77" s="50"/>
      <c r="OYQ77" s="50"/>
      <c r="OYY77" s="50"/>
      <c r="OZG77" s="50"/>
      <c r="OZO77" s="50"/>
      <c r="OZW77" s="50"/>
      <c r="PAE77" s="50"/>
      <c r="PAM77" s="50"/>
      <c r="PAU77" s="50"/>
      <c r="PBC77" s="50"/>
      <c r="PBK77" s="50"/>
      <c r="PBS77" s="50"/>
      <c r="PCA77" s="50"/>
      <c r="PCI77" s="50"/>
      <c r="PCQ77" s="50"/>
      <c r="PCY77" s="50"/>
      <c r="PDG77" s="50"/>
      <c r="PDO77" s="50"/>
      <c r="PDW77" s="50"/>
      <c r="PEE77" s="50"/>
      <c r="PEM77" s="50"/>
      <c r="PEU77" s="50"/>
      <c r="PFC77" s="50"/>
      <c r="PFK77" s="50"/>
      <c r="PFS77" s="50"/>
      <c r="PGA77" s="50"/>
      <c r="PGI77" s="50"/>
      <c r="PGQ77" s="50"/>
      <c r="PGY77" s="50"/>
      <c r="PHG77" s="50"/>
      <c r="PHO77" s="50"/>
      <c r="PHW77" s="50"/>
      <c r="PIE77" s="50"/>
      <c r="PIM77" s="50"/>
      <c r="PIU77" s="50"/>
      <c r="PJC77" s="50"/>
      <c r="PJK77" s="50"/>
      <c r="PJS77" s="50"/>
      <c r="PKA77" s="50"/>
      <c r="PKI77" s="50"/>
      <c r="PKQ77" s="50"/>
      <c r="PKY77" s="50"/>
      <c r="PLG77" s="50"/>
      <c r="PLO77" s="50"/>
      <c r="PLW77" s="50"/>
      <c r="PME77" s="50"/>
      <c r="PMM77" s="50"/>
      <c r="PMU77" s="50"/>
      <c r="PNC77" s="50"/>
      <c r="PNK77" s="50"/>
      <c r="PNS77" s="50"/>
      <c r="POA77" s="50"/>
      <c r="POI77" s="50"/>
      <c r="POQ77" s="50"/>
      <c r="POY77" s="50"/>
      <c r="PPG77" s="50"/>
      <c r="PPO77" s="50"/>
      <c r="PPW77" s="50"/>
      <c r="PQE77" s="50"/>
      <c r="PQM77" s="50"/>
      <c r="PQU77" s="50"/>
      <c r="PRC77" s="50"/>
      <c r="PRK77" s="50"/>
      <c r="PRS77" s="50"/>
      <c r="PSA77" s="50"/>
      <c r="PSI77" s="50"/>
      <c r="PSQ77" s="50"/>
      <c r="PSY77" s="50"/>
      <c r="PTG77" s="50"/>
      <c r="PTO77" s="50"/>
      <c r="PTW77" s="50"/>
      <c r="PUE77" s="50"/>
      <c r="PUM77" s="50"/>
      <c r="PUU77" s="50"/>
      <c r="PVC77" s="50"/>
      <c r="PVK77" s="50"/>
      <c r="PVS77" s="50"/>
      <c r="PWA77" s="50"/>
      <c r="PWI77" s="50"/>
      <c r="PWQ77" s="50"/>
      <c r="PWY77" s="50"/>
      <c r="PXG77" s="50"/>
      <c r="PXO77" s="50"/>
      <c r="PXW77" s="50"/>
      <c r="PYE77" s="50"/>
      <c r="PYM77" s="50"/>
      <c r="PYU77" s="50"/>
      <c r="PZC77" s="50"/>
      <c r="PZK77" s="50"/>
      <c r="PZS77" s="50"/>
      <c r="QAA77" s="50"/>
      <c r="QAI77" s="50"/>
      <c r="QAQ77" s="50"/>
      <c r="QAY77" s="50"/>
      <c r="QBG77" s="50"/>
      <c r="QBO77" s="50"/>
      <c r="QBW77" s="50"/>
      <c r="QCE77" s="50"/>
      <c r="QCM77" s="50"/>
      <c r="QCU77" s="50"/>
      <c r="QDC77" s="50"/>
      <c r="QDK77" s="50"/>
      <c r="QDS77" s="50"/>
      <c r="QEA77" s="50"/>
      <c r="QEI77" s="50"/>
      <c r="QEQ77" s="50"/>
      <c r="QEY77" s="50"/>
      <c r="QFG77" s="50"/>
      <c r="QFO77" s="50"/>
      <c r="QFW77" s="50"/>
      <c r="QGE77" s="50"/>
      <c r="QGM77" s="50"/>
      <c r="QGU77" s="50"/>
      <c r="QHC77" s="50"/>
      <c r="QHK77" s="50"/>
      <c r="QHS77" s="50"/>
      <c r="QIA77" s="50"/>
      <c r="QII77" s="50"/>
      <c r="QIQ77" s="50"/>
      <c r="QIY77" s="50"/>
      <c r="QJG77" s="50"/>
      <c r="QJO77" s="50"/>
      <c r="QJW77" s="50"/>
      <c r="QKE77" s="50"/>
      <c r="QKM77" s="50"/>
      <c r="QKU77" s="50"/>
      <c r="QLC77" s="50"/>
      <c r="QLK77" s="50"/>
      <c r="QLS77" s="50"/>
      <c r="QMA77" s="50"/>
      <c r="QMI77" s="50"/>
      <c r="QMQ77" s="50"/>
      <c r="QMY77" s="50"/>
      <c r="QNG77" s="50"/>
      <c r="QNO77" s="50"/>
      <c r="QNW77" s="50"/>
      <c r="QOE77" s="50"/>
      <c r="QOM77" s="50"/>
      <c r="QOU77" s="50"/>
      <c r="QPC77" s="50"/>
      <c r="QPK77" s="50"/>
      <c r="QPS77" s="50"/>
      <c r="QQA77" s="50"/>
      <c r="QQI77" s="50"/>
      <c r="QQQ77" s="50"/>
      <c r="QQY77" s="50"/>
      <c r="QRG77" s="50"/>
      <c r="QRO77" s="50"/>
      <c r="QRW77" s="50"/>
      <c r="QSE77" s="50"/>
      <c r="QSM77" s="50"/>
      <c r="QSU77" s="50"/>
      <c r="QTC77" s="50"/>
      <c r="QTK77" s="50"/>
      <c r="QTS77" s="50"/>
      <c r="QUA77" s="50"/>
      <c r="QUI77" s="50"/>
      <c r="QUQ77" s="50"/>
      <c r="QUY77" s="50"/>
      <c r="QVG77" s="50"/>
      <c r="QVO77" s="50"/>
      <c r="QVW77" s="50"/>
      <c r="QWE77" s="50"/>
      <c r="QWM77" s="50"/>
      <c r="QWU77" s="50"/>
      <c r="QXC77" s="50"/>
      <c r="QXK77" s="50"/>
      <c r="QXS77" s="50"/>
      <c r="QYA77" s="50"/>
      <c r="QYI77" s="50"/>
      <c r="QYQ77" s="50"/>
      <c r="QYY77" s="50"/>
      <c r="QZG77" s="50"/>
      <c r="QZO77" s="50"/>
      <c r="QZW77" s="50"/>
      <c r="RAE77" s="50"/>
      <c r="RAM77" s="50"/>
      <c r="RAU77" s="50"/>
      <c r="RBC77" s="50"/>
      <c r="RBK77" s="50"/>
      <c r="RBS77" s="50"/>
      <c r="RCA77" s="50"/>
      <c r="RCI77" s="50"/>
      <c r="RCQ77" s="50"/>
      <c r="RCY77" s="50"/>
      <c r="RDG77" s="50"/>
      <c r="RDO77" s="50"/>
      <c r="RDW77" s="50"/>
      <c r="REE77" s="50"/>
      <c r="REM77" s="50"/>
      <c r="REU77" s="50"/>
      <c r="RFC77" s="50"/>
      <c r="RFK77" s="50"/>
      <c r="RFS77" s="50"/>
      <c r="RGA77" s="50"/>
      <c r="RGI77" s="50"/>
      <c r="RGQ77" s="50"/>
      <c r="RGY77" s="50"/>
      <c r="RHG77" s="50"/>
      <c r="RHO77" s="50"/>
      <c r="RHW77" s="50"/>
      <c r="RIE77" s="50"/>
      <c r="RIM77" s="50"/>
      <c r="RIU77" s="50"/>
      <c r="RJC77" s="50"/>
      <c r="RJK77" s="50"/>
      <c r="RJS77" s="50"/>
      <c r="RKA77" s="50"/>
      <c r="RKI77" s="50"/>
      <c r="RKQ77" s="50"/>
      <c r="RKY77" s="50"/>
      <c r="RLG77" s="50"/>
      <c r="RLO77" s="50"/>
      <c r="RLW77" s="50"/>
      <c r="RME77" s="50"/>
      <c r="RMM77" s="50"/>
      <c r="RMU77" s="50"/>
      <c r="RNC77" s="50"/>
      <c r="RNK77" s="50"/>
      <c r="RNS77" s="50"/>
      <c r="ROA77" s="50"/>
      <c r="ROI77" s="50"/>
      <c r="ROQ77" s="50"/>
      <c r="ROY77" s="50"/>
      <c r="RPG77" s="50"/>
      <c r="RPO77" s="50"/>
      <c r="RPW77" s="50"/>
      <c r="RQE77" s="50"/>
      <c r="RQM77" s="50"/>
      <c r="RQU77" s="50"/>
      <c r="RRC77" s="50"/>
      <c r="RRK77" s="50"/>
      <c r="RRS77" s="50"/>
      <c r="RSA77" s="50"/>
      <c r="RSI77" s="50"/>
      <c r="RSQ77" s="50"/>
      <c r="RSY77" s="50"/>
      <c r="RTG77" s="50"/>
      <c r="RTO77" s="50"/>
      <c r="RTW77" s="50"/>
      <c r="RUE77" s="50"/>
      <c r="RUM77" s="50"/>
      <c r="RUU77" s="50"/>
      <c r="RVC77" s="50"/>
      <c r="RVK77" s="50"/>
      <c r="RVS77" s="50"/>
      <c r="RWA77" s="50"/>
      <c r="RWI77" s="50"/>
      <c r="RWQ77" s="50"/>
      <c r="RWY77" s="50"/>
      <c r="RXG77" s="50"/>
      <c r="RXO77" s="50"/>
      <c r="RXW77" s="50"/>
      <c r="RYE77" s="50"/>
      <c r="RYM77" s="50"/>
      <c r="RYU77" s="50"/>
      <c r="RZC77" s="50"/>
      <c r="RZK77" s="50"/>
      <c r="RZS77" s="50"/>
      <c r="SAA77" s="50"/>
      <c r="SAI77" s="50"/>
      <c r="SAQ77" s="50"/>
      <c r="SAY77" s="50"/>
      <c r="SBG77" s="50"/>
      <c r="SBO77" s="50"/>
      <c r="SBW77" s="50"/>
      <c r="SCE77" s="50"/>
      <c r="SCM77" s="50"/>
      <c r="SCU77" s="50"/>
      <c r="SDC77" s="50"/>
      <c r="SDK77" s="50"/>
      <c r="SDS77" s="50"/>
      <c r="SEA77" s="50"/>
      <c r="SEI77" s="50"/>
      <c r="SEQ77" s="50"/>
      <c r="SEY77" s="50"/>
      <c r="SFG77" s="50"/>
      <c r="SFO77" s="50"/>
      <c r="SFW77" s="50"/>
      <c r="SGE77" s="50"/>
      <c r="SGM77" s="50"/>
      <c r="SGU77" s="50"/>
      <c r="SHC77" s="50"/>
      <c r="SHK77" s="50"/>
      <c r="SHS77" s="50"/>
      <c r="SIA77" s="50"/>
      <c r="SII77" s="50"/>
      <c r="SIQ77" s="50"/>
      <c r="SIY77" s="50"/>
      <c r="SJG77" s="50"/>
      <c r="SJO77" s="50"/>
      <c r="SJW77" s="50"/>
      <c r="SKE77" s="50"/>
      <c r="SKM77" s="50"/>
      <c r="SKU77" s="50"/>
      <c r="SLC77" s="50"/>
      <c r="SLK77" s="50"/>
      <c r="SLS77" s="50"/>
      <c r="SMA77" s="50"/>
      <c r="SMI77" s="50"/>
      <c r="SMQ77" s="50"/>
      <c r="SMY77" s="50"/>
      <c r="SNG77" s="50"/>
      <c r="SNO77" s="50"/>
      <c r="SNW77" s="50"/>
      <c r="SOE77" s="50"/>
      <c r="SOM77" s="50"/>
      <c r="SOU77" s="50"/>
      <c r="SPC77" s="50"/>
      <c r="SPK77" s="50"/>
      <c r="SPS77" s="50"/>
      <c r="SQA77" s="50"/>
      <c r="SQI77" s="50"/>
      <c r="SQQ77" s="50"/>
      <c r="SQY77" s="50"/>
      <c r="SRG77" s="50"/>
      <c r="SRO77" s="50"/>
      <c r="SRW77" s="50"/>
      <c r="SSE77" s="50"/>
      <c r="SSM77" s="50"/>
      <c r="SSU77" s="50"/>
      <c r="STC77" s="50"/>
      <c r="STK77" s="50"/>
      <c r="STS77" s="50"/>
      <c r="SUA77" s="50"/>
      <c r="SUI77" s="50"/>
      <c r="SUQ77" s="50"/>
      <c r="SUY77" s="50"/>
      <c r="SVG77" s="50"/>
      <c r="SVO77" s="50"/>
      <c r="SVW77" s="50"/>
      <c r="SWE77" s="50"/>
      <c r="SWM77" s="50"/>
      <c r="SWU77" s="50"/>
      <c r="SXC77" s="50"/>
      <c r="SXK77" s="50"/>
      <c r="SXS77" s="50"/>
      <c r="SYA77" s="50"/>
      <c r="SYI77" s="50"/>
      <c r="SYQ77" s="50"/>
      <c r="SYY77" s="50"/>
      <c r="SZG77" s="50"/>
      <c r="SZO77" s="50"/>
      <c r="SZW77" s="50"/>
      <c r="TAE77" s="50"/>
      <c r="TAM77" s="50"/>
      <c r="TAU77" s="50"/>
      <c r="TBC77" s="50"/>
      <c r="TBK77" s="50"/>
      <c r="TBS77" s="50"/>
      <c r="TCA77" s="50"/>
      <c r="TCI77" s="50"/>
      <c r="TCQ77" s="50"/>
      <c r="TCY77" s="50"/>
      <c r="TDG77" s="50"/>
      <c r="TDO77" s="50"/>
      <c r="TDW77" s="50"/>
      <c r="TEE77" s="50"/>
      <c r="TEM77" s="50"/>
      <c r="TEU77" s="50"/>
      <c r="TFC77" s="50"/>
      <c r="TFK77" s="50"/>
      <c r="TFS77" s="50"/>
      <c r="TGA77" s="50"/>
      <c r="TGI77" s="50"/>
      <c r="TGQ77" s="50"/>
      <c r="TGY77" s="50"/>
      <c r="THG77" s="50"/>
      <c r="THO77" s="50"/>
      <c r="THW77" s="50"/>
      <c r="TIE77" s="50"/>
      <c r="TIM77" s="50"/>
      <c r="TIU77" s="50"/>
      <c r="TJC77" s="50"/>
      <c r="TJK77" s="50"/>
      <c r="TJS77" s="50"/>
      <c r="TKA77" s="50"/>
      <c r="TKI77" s="50"/>
      <c r="TKQ77" s="50"/>
      <c r="TKY77" s="50"/>
      <c r="TLG77" s="50"/>
      <c r="TLO77" s="50"/>
      <c r="TLW77" s="50"/>
      <c r="TME77" s="50"/>
      <c r="TMM77" s="50"/>
      <c r="TMU77" s="50"/>
      <c r="TNC77" s="50"/>
      <c r="TNK77" s="50"/>
      <c r="TNS77" s="50"/>
      <c r="TOA77" s="50"/>
      <c r="TOI77" s="50"/>
      <c r="TOQ77" s="50"/>
      <c r="TOY77" s="50"/>
      <c r="TPG77" s="50"/>
      <c r="TPO77" s="50"/>
      <c r="TPW77" s="50"/>
      <c r="TQE77" s="50"/>
      <c r="TQM77" s="50"/>
      <c r="TQU77" s="50"/>
      <c r="TRC77" s="50"/>
      <c r="TRK77" s="50"/>
      <c r="TRS77" s="50"/>
      <c r="TSA77" s="50"/>
      <c r="TSI77" s="50"/>
      <c r="TSQ77" s="50"/>
      <c r="TSY77" s="50"/>
      <c r="TTG77" s="50"/>
      <c r="TTO77" s="50"/>
      <c r="TTW77" s="50"/>
      <c r="TUE77" s="50"/>
      <c r="TUM77" s="50"/>
      <c r="TUU77" s="50"/>
      <c r="TVC77" s="50"/>
      <c r="TVK77" s="50"/>
      <c r="TVS77" s="50"/>
      <c r="TWA77" s="50"/>
      <c r="TWI77" s="50"/>
      <c r="TWQ77" s="50"/>
      <c r="TWY77" s="50"/>
      <c r="TXG77" s="50"/>
      <c r="TXO77" s="50"/>
      <c r="TXW77" s="50"/>
      <c r="TYE77" s="50"/>
      <c r="TYM77" s="50"/>
      <c r="TYU77" s="50"/>
      <c r="TZC77" s="50"/>
      <c r="TZK77" s="50"/>
      <c r="TZS77" s="50"/>
      <c r="UAA77" s="50"/>
      <c r="UAI77" s="50"/>
      <c r="UAQ77" s="50"/>
      <c r="UAY77" s="50"/>
      <c r="UBG77" s="50"/>
      <c r="UBO77" s="50"/>
      <c r="UBW77" s="50"/>
      <c r="UCE77" s="50"/>
      <c r="UCM77" s="50"/>
      <c r="UCU77" s="50"/>
      <c r="UDC77" s="50"/>
      <c r="UDK77" s="50"/>
      <c r="UDS77" s="50"/>
      <c r="UEA77" s="50"/>
      <c r="UEI77" s="50"/>
      <c r="UEQ77" s="50"/>
      <c r="UEY77" s="50"/>
      <c r="UFG77" s="50"/>
      <c r="UFO77" s="50"/>
      <c r="UFW77" s="50"/>
      <c r="UGE77" s="50"/>
      <c r="UGM77" s="50"/>
      <c r="UGU77" s="50"/>
      <c r="UHC77" s="50"/>
      <c r="UHK77" s="50"/>
      <c r="UHS77" s="50"/>
      <c r="UIA77" s="50"/>
      <c r="UII77" s="50"/>
      <c r="UIQ77" s="50"/>
      <c r="UIY77" s="50"/>
      <c r="UJG77" s="50"/>
      <c r="UJO77" s="50"/>
      <c r="UJW77" s="50"/>
      <c r="UKE77" s="50"/>
      <c r="UKM77" s="50"/>
      <c r="UKU77" s="50"/>
      <c r="ULC77" s="50"/>
      <c r="ULK77" s="50"/>
      <c r="ULS77" s="50"/>
      <c r="UMA77" s="50"/>
      <c r="UMI77" s="50"/>
      <c r="UMQ77" s="50"/>
      <c r="UMY77" s="50"/>
      <c r="UNG77" s="50"/>
      <c r="UNO77" s="50"/>
      <c r="UNW77" s="50"/>
      <c r="UOE77" s="50"/>
      <c r="UOM77" s="50"/>
      <c r="UOU77" s="50"/>
      <c r="UPC77" s="50"/>
      <c r="UPK77" s="50"/>
      <c r="UPS77" s="50"/>
      <c r="UQA77" s="50"/>
      <c r="UQI77" s="50"/>
      <c r="UQQ77" s="50"/>
      <c r="UQY77" s="50"/>
      <c r="URG77" s="50"/>
      <c r="URO77" s="50"/>
      <c r="URW77" s="50"/>
      <c r="USE77" s="50"/>
      <c r="USM77" s="50"/>
      <c r="USU77" s="50"/>
      <c r="UTC77" s="50"/>
      <c r="UTK77" s="50"/>
      <c r="UTS77" s="50"/>
      <c r="UUA77" s="50"/>
      <c r="UUI77" s="50"/>
      <c r="UUQ77" s="50"/>
      <c r="UUY77" s="50"/>
      <c r="UVG77" s="50"/>
      <c r="UVO77" s="50"/>
      <c r="UVW77" s="50"/>
      <c r="UWE77" s="50"/>
      <c r="UWM77" s="50"/>
      <c r="UWU77" s="50"/>
      <c r="UXC77" s="50"/>
      <c r="UXK77" s="50"/>
      <c r="UXS77" s="50"/>
      <c r="UYA77" s="50"/>
      <c r="UYI77" s="50"/>
      <c r="UYQ77" s="50"/>
      <c r="UYY77" s="50"/>
      <c r="UZG77" s="50"/>
      <c r="UZO77" s="50"/>
      <c r="UZW77" s="50"/>
      <c r="VAE77" s="50"/>
      <c r="VAM77" s="50"/>
      <c r="VAU77" s="50"/>
      <c r="VBC77" s="50"/>
      <c r="VBK77" s="50"/>
      <c r="VBS77" s="50"/>
      <c r="VCA77" s="50"/>
      <c r="VCI77" s="50"/>
      <c r="VCQ77" s="50"/>
      <c r="VCY77" s="50"/>
      <c r="VDG77" s="50"/>
      <c r="VDO77" s="50"/>
      <c r="VDW77" s="50"/>
      <c r="VEE77" s="50"/>
      <c r="VEM77" s="50"/>
      <c r="VEU77" s="50"/>
      <c r="VFC77" s="50"/>
      <c r="VFK77" s="50"/>
      <c r="VFS77" s="50"/>
      <c r="VGA77" s="50"/>
      <c r="VGI77" s="50"/>
      <c r="VGQ77" s="50"/>
      <c r="VGY77" s="50"/>
      <c r="VHG77" s="50"/>
      <c r="VHO77" s="50"/>
      <c r="VHW77" s="50"/>
      <c r="VIE77" s="50"/>
      <c r="VIM77" s="50"/>
      <c r="VIU77" s="50"/>
      <c r="VJC77" s="50"/>
      <c r="VJK77" s="50"/>
      <c r="VJS77" s="50"/>
      <c r="VKA77" s="50"/>
      <c r="VKI77" s="50"/>
      <c r="VKQ77" s="50"/>
      <c r="VKY77" s="50"/>
      <c r="VLG77" s="50"/>
      <c r="VLO77" s="50"/>
      <c r="VLW77" s="50"/>
      <c r="VME77" s="50"/>
      <c r="VMM77" s="50"/>
      <c r="VMU77" s="50"/>
      <c r="VNC77" s="50"/>
      <c r="VNK77" s="50"/>
      <c r="VNS77" s="50"/>
      <c r="VOA77" s="50"/>
      <c r="VOI77" s="50"/>
      <c r="VOQ77" s="50"/>
      <c r="VOY77" s="50"/>
      <c r="VPG77" s="50"/>
      <c r="VPO77" s="50"/>
      <c r="VPW77" s="50"/>
      <c r="VQE77" s="50"/>
      <c r="VQM77" s="50"/>
      <c r="VQU77" s="50"/>
      <c r="VRC77" s="50"/>
      <c r="VRK77" s="50"/>
      <c r="VRS77" s="50"/>
      <c r="VSA77" s="50"/>
      <c r="VSI77" s="50"/>
      <c r="VSQ77" s="50"/>
      <c r="VSY77" s="50"/>
      <c r="VTG77" s="50"/>
      <c r="VTO77" s="50"/>
      <c r="VTW77" s="50"/>
      <c r="VUE77" s="50"/>
      <c r="VUM77" s="50"/>
      <c r="VUU77" s="50"/>
      <c r="VVC77" s="50"/>
      <c r="VVK77" s="50"/>
      <c r="VVS77" s="50"/>
      <c r="VWA77" s="50"/>
      <c r="VWI77" s="50"/>
      <c r="VWQ77" s="50"/>
      <c r="VWY77" s="50"/>
      <c r="VXG77" s="50"/>
      <c r="VXO77" s="50"/>
      <c r="VXW77" s="50"/>
      <c r="VYE77" s="50"/>
      <c r="VYM77" s="50"/>
      <c r="VYU77" s="50"/>
      <c r="VZC77" s="50"/>
      <c r="VZK77" s="50"/>
      <c r="VZS77" s="50"/>
      <c r="WAA77" s="50"/>
      <c r="WAI77" s="50"/>
      <c r="WAQ77" s="50"/>
      <c r="WAY77" s="50"/>
      <c r="WBG77" s="50"/>
      <c r="WBO77" s="50"/>
      <c r="WBW77" s="50"/>
      <c r="WCE77" s="50"/>
      <c r="WCM77" s="50"/>
      <c r="WCU77" s="50"/>
      <c r="WDC77" s="50"/>
      <c r="WDK77" s="50"/>
      <c r="WDS77" s="50"/>
      <c r="WEA77" s="50"/>
      <c r="WEI77" s="50"/>
      <c r="WEQ77" s="50"/>
      <c r="WEY77" s="50"/>
      <c r="WFG77" s="50"/>
      <c r="WFO77" s="50"/>
      <c r="WFW77" s="50"/>
      <c r="WGE77" s="50"/>
      <c r="WGM77" s="50"/>
      <c r="WGU77" s="50"/>
      <c r="WHC77" s="50"/>
      <c r="WHK77" s="50"/>
      <c r="WHS77" s="50"/>
      <c r="WIA77" s="50"/>
      <c r="WII77" s="50"/>
      <c r="WIQ77" s="50"/>
      <c r="WIY77" s="50"/>
      <c r="WJG77" s="50"/>
      <c r="WJO77" s="50"/>
      <c r="WJW77" s="50"/>
      <c r="WKE77" s="50"/>
      <c r="WKM77" s="50"/>
      <c r="WKU77" s="50"/>
      <c r="WLC77" s="50"/>
      <c r="WLK77" s="50"/>
      <c r="WLS77" s="50"/>
      <c r="WMA77" s="50"/>
      <c r="WMI77" s="50"/>
      <c r="WMQ77" s="50"/>
      <c r="WMY77" s="50"/>
      <c r="WNG77" s="50"/>
      <c r="WNO77" s="50"/>
      <c r="WNW77" s="50"/>
      <c r="WOE77" s="50"/>
      <c r="WOM77" s="50"/>
      <c r="WOU77" s="50"/>
      <c r="WPC77" s="50"/>
      <c r="WPK77" s="50"/>
      <c r="WPS77" s="50"/>
      <c r="WQA77" s="50"/>
      <c r="WQI77" s="50"/>
      <c r="WQQ77" s="50"/>
      <c r="WQY77" s="50"/>
      <c r="WRG77" s="50"/>
      <c r="WRO77" s="50"/>
      <c r="WRW77" s="50"/>
      <c r="WSE77" s="50"/>
      <c r="WSM77" s="50"/>
      <c r="WSU77" s="50"/>
      <c r="WTC77" s="50"/>
      <c r="WTK77" s="50"/>
      <c r="WTS77" s="50"/>
      <c r="WUA77" s="50"/>
      <c r="WUI77" s="50"/>
      <c r="WUQ77" s="50"/>
      <c r="WUY77" s="50"/>
      <c r="WVG77" s="50"/>
      <c r="WVO77" s="50"/>
      <c r="WVW77" s="50"/>
      <c r="WWE77" s="50"/>
      <c r="WWM77" s="50"/>
      <c r="WWU77" s="50"/>
      <c r="WXC77" s="50"/>
      <c r="WXK77" s="50"/>
      <c r="WXS77" s="50"/>
      <c r="WYA77" s="50"/>
      <c r="WYI77" s="50"/>
      <c r="WYQ77" s="50"/>
      <c r="WYY77" s="50"/>
      <c r="WZG77" s="50"/>
      <c r="WZO77" s="50"/>
      <c r="WZW77" s="50"/>
      <c r="XAE77" s="50"/>
      <c r="XAM77" s="50"/>
      <c r="XAU77" s="50"/>
      <c r="XBC77" s="50"/>
      <c r="XBK77" s="50"/>
      <c r="XBS77" s="50"/>
      <c r="XCA77" s="50"/>
      <c r="XCI77" s="50"/>
      <c r="XCQ77" s="50"/>
      <c r="XCY77" s="50"/>
      <c r="XDG77" s="50"/>
      <c r="XDO77" s="50"/>
      <c r="XDW77" s="50"/>
      <c r="XEE77" s="50"/>
    </row>
    <row r="78" spans="1:16360" x14ac:dyDescent="0.2">
      <c r="A78" s="100"/>
      <c r="B78" s="39"/>
      <c r="C78" s="39"/>
      <c r="D78" s="39"/>
      <c r="E78" s="39"/>
      <c r="F78" s="39"/>
      <c r="G78" s="155"/>
      <c r="H78" s="66"/>
      <c r="I78" s="32"/>
      <c r="J78" s="39"/>
      <c r="K78" s="48"/>
      <c r="L78" s="138"/>
      <c r="M78" s="47"/>
      <c r="N78" s="48"/>
      <c r="O78" s="48"/>
      <c r="P78" s="39"/>
      <c r="Q78" s="35"/>
      <c r="R78" s="144"/>
      <c r="S78" s="144"/>
      <c r="T78" s="39"/>
      <c r="U78" s="39"/>
      <c r="V78" s="35" t="s">
        <v>270</v>
      </c>
      <c r="W78" s="35">
        <v>44187</v>
      </c>
      <c r="X78" s="155">
        <v>12952</v>
      </c>
      <c r="Y78" s="35" t="s">
        <v>305</v>
      </c>
      <c r="Z78" s="48">
        <v>44245</v>
      </c>
      <c r="AA78" s="35">
        <v>44609</v>
      </c>
      <c r="AB78" s="42" t="s">
        <v>100</v>
      </c>
      <c r="AC78" s="42" t="s">
        <v>100</v>
      </c>
      <c r="AD78" s="145">
        <v>0</v>
      </c>
      <c r="AE78" s="145">
        <v>0</v>
      </c>
      <c r="AF78" s="48" t="s">
        <v>100</v>
      </c>
      <c r="AG78" s="49" t="s">
        <v>100</v>
      </c>
      <c r="AH78" s="145">
        <v>0</v>
      </c>
      <c r="AI78" s="143">
        <f t="shared" si="0"/>
        <v>0</v>
      </c>
      <c r="AJ78" s="145">
        <v>282528</v>
      </c>
      <c r="AK78" s="145">
        <v>0</v>
      </c>
      <c r="AL78" s="139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39"/>
      <c r="KA78" s="50"/>
      <c r="KI78" s="50"/>
      <c r="KQ78" s="50"/>
      <c r="KY78" s="50"/>
      <c r="LG78" s="50"/>
      <c r="LO78" s="50"/>
      <c r="LW78" s="50"/>
      <c r="ME78" s="50"/>
      <c r="MM78" s="50"/>
      <c r="MU78" s="50"/>
      <c r="NC78" s="50"/>
      <c r="NK78" s="50"/>
      <c r="NS78" s="50"/>
      <c r="OA78" s="50"/>
      <c r="OI78" s="50"/>
      <c r="OQ78" s="50"/>
      <c r="OY78" s="50"/>
      <c r="PG78" s="50"/>
      <c r="PO78" s="50"/>
      <c r="PW78" s="50"/>
      <c r="QE78" s="50"/>
      <c r="QM78" s="50"/>
      <c r="QU78" s="50"/>
      <c r="RC78" s="50"/>
      <c r="RK78" s="50"/>
      <c r="RS78" s="50"/>
      <c r="SA78" s="50"/>
      <c r="SI78" s="50"/>
      <c r="SQ78" s="50"/>
      <c r="SY78" s="50"/>
      <c r="TG78" s="50"/>
      <c r="TO78" s="50"/>
      <c r="TW78" s="50"/>
      <c r="UE78" s="50"/>
      <c r="UM78" s="50"/>
      <c r="UU78" s="50"/>
      <c r="VC78" s="50"/>
      <c r="VK78" s="50"/>
      <c r="VS78" s="50"/>
      <c r="WA78" s="50"/>
      <c r="WI78" s="50"/>
      <c r="WQ78" s="50"/>
      <c r="WY78" s="50"/>
      <c r="XG78" s="50"/>
      <c r="XO78" s="50"/>
      <c r="XW78" s="50"/>
      <c r="YE78" s="50"/>
      <c r="YM78" s="50"/>
      <c r="YU78" s="50"/>
      <c r="ZC78" s="50"/>
      <c r="ZK78" s="50"/>
      <c r="ZS78" s="50"/>
      <c r="AAA78" s="50"/>
      <c r="AAI78" s="50"/>
      <c r="AAQ78" s="50"/>
      <c r="AAY78" s="50"/>
      <c r="ABG78" s="50"/>
      <c r="ABO78" s="50"/>
      <c r="ABW78" s="50"/>
      <c r="ACE78" s="50"/>
      <c r="ACM78" s="50"/>
      <c r="ACU78" s="50"/>
      <c r="ADC78" s="50"/>
      <c r="ADK78" s="50"/>
      <c r="ADS78" s="50"/>
      <c r="AEA78" s="50"/>
      <c r="AEI78" s="50"/>
      <c r="AEQ78" s="50"/>
      <c r="AEY78" s="50"/>
      <c r="AFG78" s="50"/>
      <c r="AFO78" s="50"/>
      <c r="AFW78" s="50"/>
      <c r="AGE78" s="50"/>
      <c r="AGM78" s="50"/>
      <c r="AGU78" s="50"/>
      <c r="AHC78" s="50"/>
      <c r="AHK78" s="50"/>
      <c r="AHS78" s="50"/>
      <c r="AIA78" s="50"/>
      <c r="AII78" s="50"/>
      <c r="AIQ78" s="50"/>
      <c r="AIY78" s="50"/>
      <c r="AJG78" s="50"/>
      <c r="AJO78" s="50"/>
      <c r="AJW78" s="50"/>
      <c r="AKE78" s="50"/>
      <c r="AKM78" s="50"/>
      <c r="AKU78" s="50"/>
      <c r="ALC78" s="50"/>
      <c r="ALK78" s="50"/>
      <c r="ALS78" s="50"/>
      <c r="AMA78" s="50"/>
      <c r="AMI78" s="50"/>
      <c r="AMQ78" s="50"/>
      <c r="AMY78" s="50"/>
      <c r="ANG78" s="50"/>
      <c r="ANO78" s="50"/>
      <c r="ANW78" s="50"/>
      <c r="AOE78" s="50"/>
      <c r="AOM78" s="50"/>
      <c r="AOU78" s="50"/>
      <c r="APC78" s="50"/>
      <c r="APK78" s="50"/>
      <c r="APS78" s="50"/>
      <c r="AQA78" s="50"/>
      <c r="AQI78" s="50"/>
      <c r="AQQ78" s="50"/>
      <c r="AQY78" s="50"/>
      <c r="ARG78" s="50"/>
      <c r="ARO78" s="50"/>
      <c r="ARW78" s="50"/>
      <c r="ASE78" s="50"/>
      <c r="ASM78" s="50"/>
      <c r="ASU78" s="50"/>
      <c r="ATC78" s="50"/>
      <c r="ATK78" s="50"/>
      <c r="ATS78" s="50"/>
      <c r="AUA78" s="50"/>
      <c r="AUI78" s="50"/>
      <c r="AUQ78" s="50"/>
      <c r="AUY78" s="50"/>
      <c r="AVG78" s="50"/>
      <c r="AVO78" s="50"/>
      <c r="AVW78" s="50"/>
      <c r="AWE78" s="50"/>
      <c r="AWM78" s="50"/>
      <c r="AWU78" s="50"/>
      <c r="AXC78" s="50"/>
      <c r="AXK78" s="50"/>
      <c r="AXS78" s="50"/>
      <c r="AYA78" s="50"/>
      <c r="AYI78" s="50"/>
      <c r="AYQ78" s="50"/>
      <c r="AYY78" s="50"/>
      <c r="AZG78" s="50"/>
      <c r="AZO78" s="50"/>
      <c r="AZW78" s="50"/>
      <c r="BAE78" s="50"/>
      <c r="BAM78" s="50"/>
      <c r="BAU78" s="50"/>
      <c r="BBC78" s="50"/>
      <c r="BBK78" s="50"/>
      <c r="BBS78" s="50"/>
      <c r="BCA78" s="50"/>
      <c r="BCI78" s="50"/>
      <c r="BCQ78" s="50"/>
      <c r="BCY78" s="50"/>
      <c r="BDG78" s="50"/>
      <c r="BDO78" s="50"/>
      <c r="BDW78" s="50"/>
      <c r="BEE78" s="50"/>
      <c r="BEM78" s="50"/>
      <c r="BEU78" s="50"/>
      <c r="BFC78" s="50"/>
      <c r="BFK78" s="50"/>
      <c r="BFS78" s="50"/>
      <c r="BGA78" s="50"/>
      <c r="BGI78" s="50"/>
      <c r="BGQ78" s="50"/>
      <c r="BGY78" s="50"/>
      <c r="BHG78" s="50"/>
      <c r="BHO78" s="50"/>
      <c r="BHW78" s="50"/>
      <c r="BIE78" s="50"/>
      <c r="BIM78" s="50"/>
      <c r="BIU78" s="50"/>
      <c r="BJC78" s="50"/>
      <c r="BJK78" s="50"/>
      <c r="BJS78" s="50"/>
      <c r="BKA78" s="50"/>
      <c r="BKI78" s="50"/>
      <c r="BKQ78" s="50"/>
      <c r="BKY78" s="50"/>
      <c r="BLG78" s="50"/>
      <c r="BLO78" s="50"/>
      <c r="BLW78" s="50"/>
      <c r="BME78" s="50"/>
      <c r="BMM78" s="50"/>
      <c r="BMU78" s="50"/>
      <c r="BNC78" s="50"/>
      <c r="BNK78" s="50"/>
      <c r="BNS78" s="50"/>
      <c r="BOA78" s="50"/>
      <c r="BOI78" s="50"/>
      <c r="BOQ78" s="50"/>
      <c r="BOY78" s="50"/>
      <c r="BPG78" s="50"/>
      <c r="BPO78" s="50"/>
      <c r="BPW78" s="50"/>
      <c r="BQE78" s="50"/>
      <c r="BQM78" s="50"/>
      <c r="BQU78" s="50"/>
      <c r="BRC78" s="50"/>
      <c r="BRK78" s="50"/>
      <c r="BRS78" s="50"/>
      <c r="BSA78" s="50"/>
      <c r="BSI78" s="50"/>
      <c r="BSQ78" s="50"/>
      <c r="BSY78" s="50"/>
      <c r="BTG78" s="50"/>
      <c r="BTO78" s="50"/>
      <c r="BTW78" s="50"/>
      <c r="BUE78" s="50"/>
      <c r="BUM78" s="50"/>
      <c r="BUU78" s="50"/>
      <c r="BVC78" s="50"/>
      <c r="BVK78" s="50"/>
      <c r="BVS78" s="50"/>
      <c r="BWA78" s="50"/>
      <c r="BWI78" s="50"/>
      <c r="BWQ78" s="50"/>
      <c r="BWY78" s="50"/>
      <c r="BXG78" s="50"/>
      <c r="BXO78" s="50"/>
      <c r="BXW78" s="50"/>
      <c r="BYE78" s="50"/>
      <c r="BYM78" s="50"/>
      <c r="BYU78" s="50"/>
      <c r="BZC78" s="50"/>
      <c r="BZK78" s="50"/>
      <c r="BZS78" s="50"/>
      <c r="CAA78" s="50"/>
      <c r="CAI78" s="50"/>
      <c r="CAQ78" s="50"/>
      <c r="CAY78" s="50"/>
      <c r="CBG78" s="50"/>
      <c r="CBO78" s="50"/>
      <c r="CBW78" s="50"/>
      <c r="CCE78" s="50"/>
      <c r="CCM78" s="50"/>
      <c r="CCU78" s="50"/>
      <c r="CDC78" s="50"/>
      <c r="CDK78" s="50"/>
      <c r="CDS78" s="50"/>
      <c r="CEA78" s="50"/>
      <c r="CEI78" s="50"/>
      <c r="CEQ78" s="50"/>
      <c r="CEY78" s="50"/>
      <c r="CFG78" s="50"/>
      <c r="CFO78" s="50"/>
      <c r="CFW78" s="50"/>
      <c r="CGE78" s="50"/>
      <c r="CGM78" s="50"/>
      <c r="CGU78" s="50"/>
      <c r="CHC78" s="50"/>
      <c r="CHK78" s="50"/>
      <c r="CHS78" s="50"/>
      <c r="CIA78" s="50"/>
      <c r="CII78" s="50"/>
      <c r="CIQ78" s="50"/>
      <c r="CIY78" s="50"/>
      <c r="CJG78" s="50"/>
      <c r="CJO78" s="50"/>
      <c r="CJW78" s="50"/>
      <c r="CKE78" s="50"/>
      <c r="CKM78" s="50"/>
      <c r="CKU78" s="50"/>
      <c r="CLC78" s="50"/>
      <c r="CLK78" s="50"/>
      <c r="CLS78" s="50"/>
      <c r="CMA78" s="50"/>
      <c r="CMI78" s="50"/>
      <c r="CMQ78" s="50"/>
      <c r="CMY78" s="50"/>
      <c r="CNG78" s="50"/>
      <c r="CNO78" s="50"/>
      <c r="CNW78" s="50"/>
      <c r="COE78" s="50"/>
      <c r="COM78" s="50"/>
      <c r="COU78" s="50"/>
      <c r="CPC78" s="50"/>
      <c r="CPK78" s="50"/>
      <c r="CPS78" s="50"/>
      <c r="CQA78" s="50"/>
      <c r="CQI78" s="50"/>
      <c r="CQQ78" s="50"/>
      <c r="CQY78" s="50"/>
      <c r="CRG78" s="50"/>
      <c r="CRO78" s="50"/>
      <c r="CRW78" s="50"/>
      <c r="CSE78" s="50"/>
      <c r="CSM78" s="50"/>
      <c r="CSU78" s="50"/>
      <c r="CTC78" s="50"/>
      <c r="CTK78" s="50"/>
      <c r="CTS78" s="50"/>
      <c r="CUA78" s="50"/>
      <c r="CUI78" s="50"/>
      <c r="CUQ78" s="50"/>
      <c r="CUY78" s="50"/>
      <c r="CVG78" s="50"/>
      <c r="CVO78" s="50"/>
      <c r="CVW78" s="50"/>
      <c r="CWE78" s="50"/>
      <c r="CWM78" s="50"/>
      <c r="CWU78" s="50"/>
      <c r="CXC78" s="50"/>
      <c r="CXK78" s="50"/>
      <c r="CXS78" s="50"/>
      <c r="CYA78" s="50"/>
      <c r="CYI78" s="50"/>
      <c r="CYQ78" s="50"/>
      <c r="CYY78" s="50"/>
      <c r="CZG78" s="50"/>
      <c r="CZO78" s="50"/>
      <c r="CZW78" s="50"/>
      <c r="DAE78" s="50"/>
      <c r="DAM78" s="50"/>
      <c r="DAU78" s="50"/>
      <c r="DBC78" s="50"/>
      <c r="DBK78" s="50"/>
      <c r="DBS78" s="50"/>
      <c r="DCA78" s="50"/>
      <c r="DCI78" s="50"/>
      <c r="DCQ78" s="50"/>
      <c r="DCY78" s="50"/>
      <c r="DDG78" s="50"/>
      <c r="DDO78" s="50"/>
      <c r="DDW78" s="50"/>
      <c r="DEE78" s="50"/>
      <c r="DEM78" s="50"/>
      <c r="DEU78" s="50"/>
      <c r="DFC78" s="50"/>
      <c r="DFK78" s="50"/>
      <c r="DFS78" s="50"/>
      <c r="DGA78" s="50"/>
      <c r="DGI78" s="50"/>
      <c r="DGQ78" s="50"/>
      <c r="DGY78" s="50"/>
      <c r="DHG78" s="50"/>
      <c r="DHO78" s="50"/>
      <c r="DHW78" s="50"/>
      <c r="DIE78" s="50"/>
      <c r="DIM78" s="50"/>
      <c r="DIU78" s="50"/>
      <c r="DJC78" s="50"/>
      <c r="DJK78" s="50"/>
      <c r="DJS78" s="50"/>
      <c r="DKA78" s="50"/>
      <c r="DKI78" s="50"/>
      <c r="DKQ78" s="50"/>
      <c r="DKY78" s="50"/>
      <c r="DLG78" s="50"/>
      <c r="DLO78" s="50"/>
      <c r="DLW78" s="50"/>
      <c r="DME78" s="50"/>
      <c r="DMM78" s="50"/>
      <c r="DMU78" s="50"/>
      <c r="DNC78" s="50"/>
      <c r="DNK78" s="50"/>
      <c r="DNS78" s="50"/>
      <c r="DOA78" s="50"/>
      <c r="DOI78" s="50"/>
      <c r="DOQ78" s="50"/>
      <c r="DOY78" s="50"/>
      <c r="DPG78" s="50"/>
      <c r="DPO78" s="50"/>
      <c r="DPW78" s="50"/>
      <c r="DQE78" s="50"/>
      <c r="DQM78" s="50"/>
      <c r="DQU78" s="50"/>
      <c r="DRC78" s="50"/>
      <c r="DRK78" s="50"/>
      <c r="DRS78" s="50"/>
      <c r="DSA78" s="50"/>
      <c r="DSI78" s="50"/>
      <c r="DSQ78" s="50"/>
      <c r="DSY78" s="50"/>
      <c r="DTG78" s="50"/>
      <c r="DTO78" s="50"/>
      <c r="DTW78" s="50"/>
      <c r="DUE78" s="50"/>
      <c r="DUM78" s="50"/>
      <c r="DUU78" s="50"/>
      <c r="DVC78" s="50"/>
      <c r="DVK78" s="50"/>
      <c r="DVS78" s="50"/>
      <c r="DWA78" s="50"/>
      <c r="DWI78" s="50"/>
      <c r="DWQ78" s="50"/>
      <c r="DWY78" s="50"/>
      <c r="DXG78" s="50"/>
      <c r="DXO78" s="50"/>
      <c r="DXW78" s="50"/>
      <c r="DYE78" s="50"/>
      <c r="DYM78" s="50"/>
      <c r="DYU78" s="50"/>
      <c r="DZC78" s="50"/>
      <c r="DZK78" s="50"/>
      <c r="DZS78" s="50"/>
      <c r="EAA78" s="50"/>
      <c r="EAI78" s="50"/>
      <c r="EAQ78" s="50"/>
      <c r="EAY78" s="50"/>
      <c r="EBG78" s="50"/>
      <c r="EBO78" s="50"/>
      <c r="EBW78" s="50"/>
      <c r="ECE78" s="50"/>
      <c r="ECM78" s="50"/>
      <c r="ECU78" s="50"/>
      <c r="EDC78" s="50"/>
      <c r="EDK78" s="50"/>
      <c r="EDS78" s="50"/>
      <c r="EEA78" s="50"/>
      <c r="EEI78" s="50"/>
      <c r="EEQ78" s="50"/>
      <c r="EEY78" s="50"/>
      <c r="EFG78" s="50"/>
      <c r="EFO78" s="50"/>
      <c r="EFW78" s="50"/>
      <c r="EGE78" s="50"/>
      <c r="EGM78" s="50"/>
      <c r="EGU78" s="50"/>
      <c r="EHC78" s="50"/>
      <c r="EHK78" s="50"/>
      <c r="EHS78" s="50"/>
      <c r="EIA78" s="50"/>
      <c r="EII78" s="50"/>
      <c r="EIQ78" s="50"/>
      <c r="EIY78" s="50"/>
      <c r="EJG78" s="50"/>
      <c r="EJO78" s="50"/>
      <c r="EJW78" s="50"/>
      <c r="EKE78" s="50"/>
      <c r="EKM78" s="50"/>
      <c r="EKU78" s="50"/>
      <c r="ELC78" s="50"/>
      <c r="ELK78" s="50"/>
      <c r="ELS78" s="50"/>
      <c r="EMA78" s="50"/>
      <c r="EMI78" s="50"/>
      <c r="EMQ78" s="50"/>
      <c r="EMY78" s="50"/>
      <c r="ENG78" s="50"/>
      <c r="ENO78" s="50"/>
      <c r="ENW78" s="50"/>
      <c r="EOE78" s="50"/>
      <c r="EOM78" s="50"/>
      <c r="EOU78" s="50"/>
      <c r="EPC78" s="50"/>
      <c r="EPK78" s="50"/>
      <c r="EPS78" s="50"/>
      <c r="EQA78" s="50"/>
      <c r="EQI78" s="50"/>
      <c r="EQQ78" s="50"/>
      <c r="EQY78" s="50"/>
      <c r="ERG78" s="50"/>
      <c r="ERO78" s="50"/>
      <c r="ERW78" s="50"/>
      <c r="ESE78" s="50"/>
      <c r="ESM78" s="50"/>
      <c r="ESU78" s="50"/>
      <c r="ETC78" s="50"/>
      <c r="ETK78" s="50"/>
      <c r="ETS78" s="50"/>
      <c r="EUA78" s="50"/>
      <c r="EUI78" s="50"/>
      <c r="EUQ78" s="50"/>
      <c r="EUY78" s="50"/>
      <c r="EVG78" s="50"/>
      <c r="EVO78" s="50"/>
      <c r="EVW78" s="50"/>
      <c r="EWE78" s="50"/>
      <c r="EWM78" s="50"/>
      <c r="EWU78" s="50"/>
      <c r="EXC78" s="50"/>
      <c r="EXK78" s="50"/>
      <c r="EXS78" s="50"/>
      <c r="EYA78" s="50"/>
      <c r="EYI78" s="50"/>
      <c r="EYQ78" s="50"/>
      <c r="EYY78" s="50"/>
      <c r="EZG78" s="50"/>
      <c r="EZO78" s="50"/>
      <c r="EZW78" s="50"/>
      <c r="FAE78" s="50"/>
      <c r="FAM78" s="50"/>
      <c r="FAU78" s="50"/>
      <c r="FBC78" s="50"/>
      <c r="FBK78" s="50"/>
      <c r="FBS78" s="50"/>
      <c r="FCA78" s="50"/>
      <c r="FCI78" s="50"/>
      <c r="FCQ78" s="50"/>
      <c r="FCY78" s="50"/>
      <c r="FDG78" s="50"/>
      <c r="FDO78" s="50"/>
      <c r="FDW78" s="50"/>
      <c r="FEE78" s="50"/>
      <c r="FEM78" s="50"/>
      <c r="FEU78" s="50"/>
      <c r="FFC78" s="50"/>
      <c r="FFK78" s="50"/>
      <c r="FFS78" s="50"/>
      <c r="FGA78" s="50"/>
      <c r="FGI78" s="50"/>
      <c r="FGQ78" s="50"/>
      <c r="FGY78" s="50"/>
      <c r="FHG78" s="50"/>
      <c r="FHO78" s="50"/>
      <c r="FHW78" s="50"/>
      <c r="FIE78" s="50"/>
      <c r="FIM78" s="50"/>
      <c r="FIU78" s="50"/>
      <c r="FJC78" s="50"/>
      <c r="FJK78" s="50"/>
      <c r="FJS78" s="50"/>
      <c r="FKA78" s="50"/>
      <c r="FKI78" s="50"/>
      <c r="FKQ78" s="50"/>
      <c r="FKY78" s="50"/>
      <c r="FLG78" s="50"/>
      <c r="FLO78" s="50"/>
      <c r="FLW78" s="50"/>
      <c r="FME78" s="50"/>
      <c r="FMM78" s="50"/>
      <c r="FMU78" s="50"/>
      <c r="FNC78" s="50"/>
      <c r="FNK78" s="50"/>
      <c r="FNS78" s="50"/>
      <c r="FOA78" s="50"/>
      <c r="FOI78" s="50"/>
      <c r="FOQ78" s="50"/>
      <c r="FOY78" s="50"/>
      <c r="FPG78" s="50"/>
      <c r="FPO78" s="50"/>
      <c r="FPW78" s="50"/>
      <c r="FQE78" s="50"/>
      <c r="FQM78" s="50"/>
      <c r="FQU78" s="50"/>
      <c r="FRC78" s="50"/>
      <c r="FRK78" s="50"/>
      <c r="FRS78" s="50"/>
      <c r="FSA78" s="50"/>
      <c r="FSI78" s="50"/>
      <c r="FSQ78" s="50"/>
      <c r="FSY78" s="50"/>
      <c r="FTG78" s="50"/>
      <c r="FTO78" s="50"/>
      <c r="FTW78" s="50"/>
      <c r="FUE78" s="50"/>
      <c r="FUM78" s="50"/>
      <c r="FUU78" s="50"/>
      <c r="FVC78" s="50"/>
      <c r="FVK78" s="50"/>
      <c r="FVS78" s="50"/>
      <c r="FWA78" s="50"/>
      <c r="FWI78" s="50"/>
      <c r="FWQ78" s="50"/>
      <c r="FWY78" s="50"/>
      <c r="FXG78" s="50"/>
      <c r="FXO78" s="50"/>
      <c r="FXW78" s="50"/>
      <c r="FYE78" s="50"/>
      <c r="FYM78" s="50"/>
      <c r="FYU78" s="50"/>
      <c r="FZC78" s="50"/>
      <c r="FZK78" s="50"/>
      <c r="FZS78" s="50"/>
      <c r="GAA78" s="50"/>
      <c r="GAI78" s="50"/>
      <c r="GAQ78" s="50"/>
      <c r="GAY78" s="50"/>
      <c r="GBG78" s="50"/>
      <c r="GBO78" s="50"/>
      <c r="GBW78" s="50"/>
      <c r="GCE78" s="50"/>
      <c r="GCM78" s="50"/>
      <c r="GCU78" s="50"/>
      <c r="GDC78" s="50"/>
      <c r="GDK78" s="50"/>
      <c r="GDS78" s="50"/>
      <c r="GEA78" s="50"/>
      <c r="GEI78" s="50"/>
      <c r="GEQ78" s="50"/>
      <c r="GEY78" s="50"/>
      <c r="GFG78" s="50"/>
      <c r="GFO78" s="50"/>
      <c r="GFW78" s="50"/>
      <c r="GGE78" s="50"/>
      <c r="GGM78" s="50"/>
      <c r="GGU78" s="50"/>
      <c r="GHC78" s="50"/>
      <c r="GHK78" s="50"/>
      <c r="GHS78" s="50"/>
      <c r="GIA78" s="50"/>
      <c r="GII78" s="50"/>
      <c r="GIQ78" s="50"/>
      <c r="GIY78" s="50"/>
      <c r="GJG78" s="50"/>
      <c r="GJO78" s="50"/>
      <c r="GJW78" s="50"/>
      <c r="GKE78" s="50"/>
      <c r="GKM78" s="50"/>
      <c r="GKU78" s="50"/>
      <c r="GLC78" s="50"/>
      <c r="GLK78" s="50"/>
      <c r="GLS78" s="50"/>
      <c r="GMA78" s="50"/>
      <c r="GMI78" s="50"/>
      <c r="GMQ78" s="50"/>
      <c r="GMY78" s="50"/>
      <c r="GNG78" s="50"/>
      <c r="GNO78" s="50"/>
      <c r="GNW78" s="50"/>
      <c r="GOE78" s="50"/>
      <c r="GOM78" s="50"/>
      <c r="GOU78" s="50"/>
      <c r="GPC78" s="50"/>
      <c r="GPK78" s="50"/>
      <c r="GPS78" s="50"/>
      <c r="GQA78" s="50"/>
      <c r="GQI78" s="50"/>
      <c r="GQQ78" s="50"/>
      <c r="GQY78" s="50"/>
      <c r="GRG78" s="50"/>
      <c r="GRO78" s="50"/>
      <c r="GRW78" s="50"/>
      <c r="GSE78" s="50"/>
      <c r="GSM78" s="50"/>
      <c r="GSU78" s="50"/>
      <c r="GTC78" s="50"/>
      <c r="GTK78" s="50"/>
      <c r="GTS78" s="50"/>
      <c r="GUA78" s="50"/>
      <c r="GUI78" s="50"/>
      <c r="GUQ78" s="50"/>
      <c r="GUY78" s="50"/>
      <c r="GVG78" s="50"/>
      <c r="GVO78" s="50"/>
      <c r="GVW78" s="50"/>
      <c r="GWE78" s="50"/>
      <c r="GWM78" s="50"/>
      <c r="GWU78" s="50"/>
      <c r="GXC78" s="50"/>
      <c r="GXK78" s="50"/>
      <c r="GXS78" s="50"/>
      <c r="GYA78" s="50"/>
      <c r="GYI78" s="50"/>
      <c r="GYQ78" s="50"/>
      <c r="GYY78" s="50"/>
      <c r="GZG78" s="50"/>
      <c r="GZO78" s="50"/>
      <c r="GZW78" s="50"/>
      <c r="HAE78" s="50"/>
      <c r="HAM78" s="50"/>
      <c r="HAU78" s="50"/>
      <c r="HBC78" s="50"/>
      <c r="HBK78" s="50"/>
      <c r="HBS78" s="50"/>
      <c r="HCA78" s="50"/>
      <c r="HCI78" s="50"/>
      <c r="HCQ78" s="50"/>
      <c r="HCY78" s="50"/>
      <c r="HDG78" s="50"/>
      <c r="HDO78" s="50"/>
      <c r="HDW78" s="50"/>
      <c r="HEE78" s="50"/>
      <c r="HEM78" s="50"/>
      <c r="HEU78" s="50"/>
      <c r="HFC78" s="50"/>
      <c r="HFK78" s="50"/>
      <c r="HFS78" s="50"/>
      <c r="HGA78" s="50"/>
      <c r="HGI78" s="50"/>
      <c r="HGQ78" s="50"/>
      <c r="HGY78" s="50"/>
      <c r="HHG78" s="50"/>
      <c r="HHO78" s="50"/>
      <c r="HHW78" s="50"/>
      <c r="HIE78" s="50"/>
      <c r="HIM78" s="50"/>
      <c r="HIU78" s="50"/>
      <c r="HJC78" s="50"/>
      <c r="HJK78" s="50"/>
      <c r="HJS78" s="50"/>
      <c r="HKA78" s="50"/>
      <c r="HKI78" s="50"/>
      <c r="HKQ78" s="50"/>
      <c r="HKY78" s="50"/>
      <c r="HLG78" s="50"/>
      <c r="HLO78" s="50"/>
      <c r="HLW78" s="50"/>
      <c r="HME78" s="50"/>
      <c r="HMM78" s="50"/>
      <c r="HMU78" s="50"/>
      <c r="HNC78" s="50"/>
      <c r="HNK78" s="50"/>
      <c r="HNS78" s="50"/>
      <c r="HOA78" s="50"/>
      <c r="HOI78" s="50"/>
      <c r="HOQ78" s="50"/>
      <c r="HOY78" s="50"/>
      <c r="HPG78" s="50"/>
      <c r="HPO78" s="50"/>
      <c r="HPW78" s="50"/>
      <c r="HQE78" s="50"/>
      <c r="HQM78" s="50"/>
      <c r="HQU78" s="50"/>
      <c r="HRC78" s="50"/>
      <c r="HRK78" s="50"/>
      <c r="HRS78" s="50"/>
      <c r="HSA78" s="50"/>
      <c r="HSI78" s="50"/>
      <c r="HSQ78" s="50"/>
      <c r="HSY78" s="50"/>
      <c r="HTG78" s="50"/>
      <c r="HTO78" s="50"/>
      <c r="HTW78" s="50"/>
      <c r="HUE78" s="50"/>
      <c r="HUM78" s="50"/>
      <c r="HUU78" s="50"/>
      <c r="HVC78" s="50"/>
      <c r="HVK78" s="50"/>
      <c r="HVS78" s="50"/>
      <c r="HWA78" s="50"/>
      <c r="HWI78" s="50"/>
      <c r="HWQ78" s="50"/>
      <c r="HWY78" s="50"/>
      <c r="HXG78" s="50"/>
      <c r="HXO78" s="50"/>
      <c r="HXW78" s="50"/>
      <c r="HYE78" s="50"/>
      <c r="HYM78" s="50"/>
      <c r="HYU78" s="50"/>
      <c r="HZC78" s="50"/>
      <c r="HZK78" s="50"/>
      <c r="HZS78" s="50"/>
      <c r="IAA78" s="50"/>
      <c r="IAI78" s="50"/>
      <c r="IAQ78" s="50"/>
      <c r="IAY78" s="50"/>
      <c r="IBG78" s="50"/>
      <c r="IBO78" s="50"/>
      <c r="IBW78" s="50"/>
      <c r="ICE78" s="50"/>
      <c r="ICM78" s="50"/>
      <c r="ICU78" s="50"/>
      <c r="IDC78" s="50"/>
      <c r="IDK78" s="50"/>
      <c r="IDS78" s="50"/>
      <c r="IEA78" s="50"/>
      <c r="IEI78" s="50"/>
      <c r="IEQ78" s="50"/>
      <c r="IEY78" s="50"/>
      <c r="IFG78" s="50"/>
      <c r="IFO78" s="50"/>
      <c r="IFW78" s="50"/>
      <c r="IGE78" s="50"/>
      <c r="IGM78" s="50"/>
      <c r="IGU78" s="50"/>
      <c r="IHC78" s="50"/>
      <c r="IHK78" s="50"/>
      <c r="IHS78" s="50"/>
      <c r="IIA78" s="50"/>
      <c r="III78" s="50"/>
      <c r="IIQ78" s="50"/>
      <c r="IIY78" s="50"/>
      <c r="IJG78" s="50"/>
      <c r="IJO78" s="50"/>
      <c r="IJW78" s="50"/>
      <c r="IKE78" s="50"/>
      <c r="IKM78" s="50"/>
      <c r="IKU78" s="50"/>
      <c r="ILC78" s="50"/>
      <c r="ILK78" s="50"/>
      <c r="ILS78" s="50"/>
      <c r="IMA78" s="50"/>
      <c r="IMI78" s="50"/>
      <c r="IMQ78" s="50"/>
      <c r="IMY78" s="50"/>
      <c r="ING78" s="50"/>
      <c r="INO78" s="50"/>
      <c r="INW78" s="50"/>
      <c r="IOE78" s="50"/>
      <c r="IOM78" s="50"/>
      <c r="IOU78" s="50"/>
      <c r="IPC78" s="50"/>
      <c r="IPK78" s="50"/>
      <c r="IPS78" s="50"/>
      <c r="IQA78" s="50"/>
      <c r="IQI78" s="50"/>
      <c r="IQQ78" s="50"/>
      <c r="IQY78" s="50"/>
      <c r="IRG78" s="50"/>
      <c r="IRO78" s="50"/>
      <c r="IRW78" s="50"/>
      <c r="ISE78" s="50"/>
      <c r="ISM78" s="50"/>
      <c r="ISU78" s="50"/>
      <c r="ITC78" s="50"/>
      <c r="ITK78" s="50"/>
      <c r="ITS78" s="50"/>
      <c r="IUA78" s="50"/>
      <c r="IUI78" s="50"/>
      <c r="IUQ78" s="50"/>
      <c r="IUY78" s="50"/>
      <c r="IVG78" s="50"/>
      <c r="IVO78" s="50"/>
      <c r="IVW78" s="50"/>
      <c r="IWE78" s="50"/>
      <c r="IWM78" s="50"/>
      <c r="IWU78" s="50"/>
      <c r="IXC78" s="50"/>
      <c r="IXK78" s="50"/>
      <c r="IXS78" s="50"/>
      <c r="IYA78" s="50"/>
      <c r="IYI78" s="50"/>
      <c r="IYQ78" s="50"/>
      <c r="IYY78" s="50"/>
      <c r="IZG78" s="50"/>
      <c r="IZO78" s="50"/>
      <c r="IZW78" s="50"/>
      <c r="JAE78" s="50"/>
      <c r="JAM78" s="50"/>
      <c r="JAU78" s="50"/>
      <c r="JBC78" s="50"/>
      <c r="JBK78" s="50"/>
      <c r="JBS78" s="50"/>
      <c r="JCA78" s="50"/>
      <c r="JCI78" s="50"/>
      <c r="JCQ78" s="50"/>
      <c r="JCY78" s="50"/>
      <c r="JDG78" s="50"/>
      <c r="JDO78" s="50"/>
      <c r="JDW78" s="50"/>
      <c r="JEE78" s="50"/>
      <c r="JEM78" s="50"/>
      <c r="JEU78" s="50"/>
      <c r="JFC78" s="50"/>
      <c r="JFK78" s="50"/>
      <c r="JFS78" s="50"/>
      <c r="JGA78" s="50"/>
      <c r="JGI78" s="50"/>
      <c r="JGQ78" s="50"/>
      <c r="JGY78" s="50"/>
      <c r="JHG78" s="50"/>
      <c r="JHO78" s="50"/>
      <c r="JHW78" s="50"/>
      <c r="JIE78" s="50"/>
      <c r="JIM78" s="50"/>
      <c r="JIU78" s="50"/>
      <c r="JJC78" s="50"/>
      <c r="JJK78" s="50"/>
      <c r="JJS78" s="50"/>
      <c r="JKA78" s="50"/>
      <c r="JKI78" s="50"/>
      <c r="JKQ78" s="50"/>
      <c r="JKY78" s="50"/>
      <c r="JLG78" s="50"/>
      <c r="JLO78" s="50"/>
      <c r="JLW78" s="50"/>
      <c r="JME78" s="50"/>
      <c r="JMM78" s="50"/>
      <c r="JMU78" s="50"/>
      <c r="JNC78" s="50"/>
      <c r="JNK78" s="50"/>
      <c r="JNS78" s="50"/>
      <c r="JOA78" s="50"/>
      <c r="JOI78" s="50"/>
      <c r="JOQ78" s="50"/>
      <c r="JOY78" s="50"/>
      <c r="JPG78" s="50"/>
      <c r="JPO78" s="50"/>
      <c r="JPW78" s="50"/>
      <c r="JQE78" s="50"/>
      <c r="JQM78" s="50"/>
      <c r="JQU78" s="50"/>
      <c r="JRC78" s="50"/>
      <c r="JRK78" s="50"/>
      <c r="JRS78" s="50"/>
      <c r="JSA78" s="50"/>
      <c r="JSI78" s="50"/>
      <c r="JSQ78" s="50"/>
      <c r="JSY78" s="50"/>
      <c r="JTG78" s="50"/>
      <c r="JTO78" s="50"/>
      <c r="JTW78" s="50"/>
      <c r="JUE78" s="50"/>
      <c r="JUM78" s="50"/>
      <c r="JUU78" s="50"/>
      <c r="JVC78" s="50"/>
      <c r="JVK78" s="50"/>
      <c r="JVS78" s="50"/>
      <c r="JWA78" s="50"/>
      <c r="JWI78" s="50"/>
      <c r="JWQ78" s="50"/>
      <c r="JWY78" s="50"/>
      <c r="JXG78" s="50"/>
      <c r="JXO78" s="50"/>
      <c r="JXW78" s="50"/>
      <c r="JYE78" s="50"/>
      <c r="JYM78" s="50"/>
      <c r="JYU78" s="50"/>
      <c r="JZC78" s="50"/>
      <c r="JZK78" s="50"/>
      <c r="JZS78" s="50"/>
      <c r="KAA78" s="50"/>
      <c r="KAI78" s="50"/>
      <c r="KAQ78" s="50"/>
      <c r="KAY78" s="50"/>
      <c r="KBG78" s="50"/>
      <c r="KBO78" s="50"/>
      <c r="KBW78" s="50"/>
      <c r="KCE78" s="50"/>
      <c r="KCM78" s="50"/>
      <c r="KCU78" s="50"/>
      <c r="KDC78" s="50"/>
      <c r="KDK78" s="50"/>
      <c r="KDS78" s="50"/>
      <c r="KEA78" s="50"/>
      <c r="KEI78" s="50"/>
      <c r="KEQ78" s="50"/>
      <c r="KEY78" s="50"/>
      <c r="KFG78" s="50"/>
      <c r="KFO78" s="50"/>
      <c r="KFW78" s="50"/>
      <c r="KGE78" s="50"/>
      <c r="KGM78" s="50"/>
      <c r="KGU78" s="50"/>
      <c r="KHC78" s="50"/>
      <c r="KHK78" s="50"/>
      <c r="KHS78" s="50"/>
      <c r="KIA78" s="50"/>
      <c r="KII78" s="50"/>
      <c r="KIQ78" s="50"/>
      <c r="KIY78" s="50"/>
      <c r="KJG78" s="50"/>
      <c r="KJO78" s="50"/>
      <c r="KJW78" s="50"/>
      <c r="KKE78" s="50"/>
      <c r="KKM78" s="50"/>
      <c r="KKU78" s="50"/>
      <c r="KLC78" s="50"/>
      <c r="KLK78" s="50"/>
      <c r="KLS78" s="50"/>
      <c r="KMA78" s="50"/>
      <c r="KMI78" s="50"/>
      <c r="KMQ78" s="50"/>
      <c r="KMY78" s="50"/>
      <c r="KNG78" s="50"/>
      <c r="KNO78" s="50"/>
      <c r="KNW78" s="50"/>
      <c r="KOE78" s="50"/>
      <c r="KOM78" s="50"/>
      <c r="KOU78" s="50"/>
      <c r="KPC78" s="50"/>
      <c r="KPK78" s="50"/>
      <c r="KPS78" s="50"/>
      <c r="KQA78" s="50"/>
      <c r="KQI78" s="50"/>
      <c r="KQQ78" s="50"/>
      <c r="KQY78" s="50"/>
      <c r="KRG78" s="50"/>
      <c r="KRO78" s="50"/>
      <c r="KRW78" s="50"/>
      <c r="KSE78" s="50"/>
      <c r="KSM78" s="50"/>
      <c r="KSU78" s="50"/>
      <c r="KTC78" s="50"/>
      <c r="KTK78" s="50"/>
      <c r="KTS78" s="50"/>
      <c r="KUA78" s="50"/>
      <c r="KUI78" s="50"/>
      <c r="KUQ78" s="50"/>
      <c r="KUY78" s="50"/>
      <c r="KVG78" s="50"/>
      <c r="KVO78" s="50"/>
      <c r="KVW78" s="50"/>
      <c r="KWE78" s="50"/>
      <c r="KWM78" s="50"/>
      <c r="KWU78" s="50"/>
      <c r="KXC78" s="50"/>
      <c r="KXK78" s="50"/>
      <c r="KXS78" s="50"/>
      <c r="KYA78" s="50"/>
      <c r="KYI78" s="50"/>
      <c r="KYQ78" s="50"/>
      <c r="KYY78" s="50"/>
      <c r="KZG78" s="50"/>
      <c r="KZO78" s="50"/>
      <c r="KZW78" s="50"/>
      <c r="LAE78" s="50"/>
      <c r="LAM78" s="50"/>
      <c r="LAU78" s="50"/>
      <c r="LBC78" s="50"/>
      <c r="LBK78" s="50"/>
      <c r="LBS78" s="50"/>
      <c r="LCA78" s="50"/>
      <c r="LCI78" s="50"/>
      <c r="LCQ78" s="50"/>
      <c r="LCY78" s="50"/>
      <c r="LDG78" s="50"/>
      <c r="LDO78" s="50"/>
      <c r="LDW78" s="50"/>
      <c r="LEE78" s="50"/>
      <c r="LEM78" s="50"/>
      <c r="LEU78" s="50"/>
      <c r="LFC78" s="50"/>
      <c r="LFK78" s="50"/>
      <c r="LFS78" s="50"/>
      <c r="LGA78" s="50"/>
      <c r="LGI78" s="50"/>
      <c r="LGQ78" s="50"/>
      <c r="LGY78" s="50"/>
      <c r="LHG78" s="50"/>
      <c r="LHO78" s="50"/>
      <c r="LHW78" s="50"/>
      <c r="LIE78" s="50"/>
      <c r="LIM78" s="50"/>
      <c r="LIU78" s="50"/>
      <c r="LJC78" s="50"/>
      <c r="LJK78" s="50"/>
      <c r="LJS78" s="50"/>
      <c r="LKA78" s="50"/>
      <c r="LKI78" s="50"/>
      <c r="LKQ78" s="50"/>
      <c r="LKY78" s="50"/>
      <c r="LLG78" s="50"/>
      <c r="LLO78" s="50"/>
      <c r="LLW78" s="50"/>
      <c r="LME78" s="50"/>
      <c r="LMM78" s="50"/>
      <c r="LMU78" s="50"/>
      <c r="LNC78" s="50"/>
      <c r="LNK78" s="50"/>
      <c r="LNS78" s="50"/>
      <c r="LOA78" s="50"/>
      <c r="LOI78" s="50"/>
      <c r="LOQ78" s="50"/>
      <c r="LOY78" s="50"/>
      <c r="LPG78" s="50"/>
      <c r="LPO78" s="50"/>
      <c r="LPW78" s="50"/>
      <c r="LQE78" s="50"/>
      <c r="LQM78" s="50"/>
      <c r="LQU78" s="50"/>
      <c r="LRC78" s="50"/>
      <c r="LRK78" s="50"/>
      <c r="LRS78" s="50"/>
      <c r="LSA78" s="50"/>
      <c r="LSI78" s="50"/>
      <c r="LSQ78" s="50"/>
      <c r="LSY78" s="50"/>
      <c r="LTG78" s="50"/>
      <c r="LTO78" s="50"/>
      <c r="LTW78" s="50"/>
      <c r="LUE78" s="50"/>
      <c r="LUM78" s="50"/>
      <c r="LUU78" s="50"/>
      <c r="LVC78" s="50"/>
      <c r="LVK78" s="50"/>
      <c r="LVS78" s="50"/>
      <c r="LWA78" s="50"/>
      <c r="LWI78" s="50"/>
      <c r="LWQ78" s="50"/>
      <c r="LWY78" s="50"/>
      <c r="LXG78" s="50"/>
      <c r="LXO78" s="50"/>
      <c r="LXW78" s="50"/>
      <c r="LYE78" s="50"/>
      <c r="LYM78" s="50"/>
      <c r="LYU78" s="50"/>
      <c r="LZC78" s="50"/>
      <c r="LZK78" s="50"/>
      <c r="LZS78" s="50"/>
      <c r="MAA78" s="50"/>
      <c r="MAI78" s="50"/>
      <c r="MAQ78" s="50"/>
      <c r="MAY78" s="50"/>
      <c r="MBG78" s="50"/>
      <c r="MBO78" s="50"/>
      <c r="MBW78" s="50"/>
      <c r="MCE78" s="50"/>
      <c r="MCM78" s="50"/>
      <c r="MCU78" s="50"/>
      <c r="MDC78" s="50"/>
      <c r="MDK78" s="50"/>
      <c r="MDS78" s="50"/>
      <c r="MEA78" s="50"/>
      <c r="MEI78" s="50"/>
      <c r="MEQ78" s="50"/>
      <c r="MEY78" s="50"/>
      <c r="MFG78" s="50"/>
      <c r="MFO78" s="50"/>
      <c r="MFW78" s="50"/>
      <c r="MGE78" s="50"/>
      <c r="MGM78" s="50"/>
      <c r="MGU78" s="50"/>
      <c r="MHC78" s="50"/>
      <c r="MHK78" s="50"/>
      <c r="MHS78" s="50"/>
      <c r="MIA78" s="50"/>
      <c r="MII78" s="50"/>
      <c r="MIQ78" s="50"/>
      <c r="MIY78" s="50"/>
      <c r="MJG78" s="50"/>
      <c r="MJO78" s="50"/>
      <c r="MJW78" s="50"/>
      <c r="MKE78" s="50"/>
      <c r="MKM78" s="50"/>
      <c r="MKU78" s="50"/>
      <c r="MLC78" s="50"/>
      <c r="MLK78" s="50"/>
      <c r="MLS78" s="50"/>
      <c r="MMA78" s="50"/>
      <c r="MMI78" s="50"/>
      <c r="MMQ78" s="50"/>
      <c r="MMY78" s="50"/>
      <c r="MNG78" s="50"/>
      <c r="MNO78" s="50"/>
      <c r="MNW78" s="50"/>
      <c r="MOE78" s="50"/>
      <c r="MOM78" s="50"/>
      <c r="MOU78" s="50"/>
      <c r="MPC78" s="50"/>
      <c r="MPK78" s="50"/>
      <c r="MPS78" s="50"/>
      <c r="MQA78" s="50"/>
      <c r="MQI78" s="50"/>
      <c r="MQQ78" s="50"/>
      <c r="MQY78" s="50"/>
      <c r="MRG78" s="50"/>
      <c r="MRO78" s="50"/>
      <c r="MRW78" s="50"/>
      <c r="MSE78" s="50"/>
      <c r="MSM78" s="50"/>
      <c r="MSU78" s="50"/>
      <c r="MTC78" s="50"/>
      <c r="MTK78" s="50"/>
      <c r="MTS78" s="50"/>
      <c r="MUA78" s="50"/>
      <c r="MUI78" s="50"/>
      <c r="MUQ78" s="50"/>
      <c r="MUY78" s="50"/>
      <c r="MVG78" s="50"/>
      <c r="MVO78" s="50"/>
      <c r="MVW78" s="50"/>
      <c r="MWE78" s="50"/>
      <c r="MWM78" s="50"/>
      <c r="MWU78" s="50"/>
      <c r="MXC78" s="50"/>
      <c r="MXK78" s="50"/>
      <c r="MXS78" s="50"/>
      <c r="MYA78" s="50"/>
      <c r="MYI78" s="50"/>
      <c r="MYQ78" s="50"/>
      <c r="MYY78" s="50"/>
      <c r="MZG78" s="50"/>
      <c r="MZO78" s="50"/>
      <c r="MZW78" s="50"/>
      <c r="NAE78" s="50"/>
      <c r="NAM78" s="50"/>
      <c r="NAU78" s="50"/>
      <c r="NBC78" s="50"/>
      <c r="NBK78" s="50"/>
      <c r="NBS78" s="50"/>
      <c r="NCA78" s="50"/>
      <c r="NCI78" s="50"/>
      <c r="NCQ78" s="50"/>
      <c r="NCY78" s="50"/>
      <c r="NDG78" s="50"/>
      <c r="NDO78" s="50"/>
      <c r="NDW78" s="50"/>
      <c r="NEE78" s="50"/>
      <c r="NEM78" s="50"/>
      <c r="NEU78" s="50"/>
      <c r="NFC78" s="50"/>
      <c r="NFK78" s="50"/>
      <c r="NFS78" s="50"/>
      <c r="NGA78" s="50"/>
      <c r="NGI78" s="50"/>
      <c r="NGQ78" s="50"/>
      <c r="NGY78" s="50"/>
      <c r="NHG78" s="50"/>
      <c r="NHO78" s="50"/>
      <c r="NHW78" s="50"/>
      <c r="NIE78" s="50"/>
      <c r="NIM78" s="50"/>
      <c r="NIU78" s="50"/>
      <c r="NJC78" s="50"/>
      <c r="NJK78" s="50"/>
      <c r="NJS78" s="50"/>
      <c r="NKA78" s="50"/>
      <c r="NKI78" s="50"/>
      <c r="NKQ78" s="50"/>
      <c r="NKY78" s="50"/>
      <c r="NLG78" s="50"/>
      <c r="NLO78" s="50"/>
      <c r="NLW78" s="50"/>
      <c r="NME78" s="50"/>
      <c r="NMM78" s="50"/>
      <c r="NMU78" s="50"/>
      <c r="NNC78" s="50"/>
      <c r="NNK78" s="50"/>
      <c r="NNS78" s="50"/>
      <c r="NOA78" s="50"/>
      <c r="NOI78" s="50"/>
      <c r="NOQ78" s="50"/>
      <c r="NOY78" s="50"/>
      <c r="NPG78" s="50"/>
      <c r="NPO78" s="50"/>
      <c r="NPW78" s="50"/>
      <c r="NQE78" s="50"/>
      <c r="NQM78" s="50"/>
      <c r="NQU78" s="50"/>
      <c r="NRC78" s="50"/>
      <c r="NRK78" s="50"/>
      <c r="NRS78" s="50"/>
      <c r="NSA78" s="50"/>
      <c r="NSI78" s="50"/>
      <c r="NSQ78" s="50"/>
      <c r="NSY78" s="50"/>
      <c r="NTG78" s="50"/>
      <c r="NTO78" s="50"/>
      <c r="NTW78" s="50"/>
      <c r="NUE78" s="50"/>
      <c r="NUM78" s="50"/>
      <c r="NUU78" s="50"/>
      <c r="NVC78" s="50"/>
      <c r="NVK78" s="50"/>
      <c r="NVS78" s="50"/>
      <c r="NWA78" s="50"/>
      <c r="NWI78" s="50"/>
      <c r="NWQ78" s="50"/>
      <c r="NWY78" s="50"/>
      <c r="NXG78" s="50"/>
      <c r="NXO78" s="50"/>
      <c r="NXW78" s="50"/>
      <c r="NYE78" s="50"/>
      <c r="NYM78" s="50"/>
      <c r="NYU78" s="50"/>
      <c r="NZC78" s="50"/>
      <c r="NZK78" s="50"/>
      <c r="NZS78" s="50"/>
      <c r="OAA78" s="50"/>
      <c r="OAI78" s="50"/>
      <c r="OAQ78" s="50"/>
      <c r="OAY78" s="50"/>
      <c r="OBG78" s="50"/>
      <c r="OBO78" s="50"/>
      <c r="OBW78" s="50"/>
      <c r="OCE78" s="50"/>
      <c r="OCM78" s="50"/>
      <c r="OCU78" s="50"/>
      <c r="ODC78" s="50"/>
      <c r="ODK78" s="50"/>
      <c r="ODS78" s="50"/>
      <c r="OEA78" s="50"/>
      <c r="OEI78" s="50"/>
      <c r="OEQ78" s="50"/>
      <c r="OEY78" s="50"/>
      <c r="OFG78" s="50"/>
      <c r="OFO78" s="50"/>
      <c r="OFW78" s="50"/>
      <c r="OGE78" s="50"/>
      <c r="OGM78" s="50"/>
      <c r="OGU78" s="50"/>
      <c r="OHC78" s="50"/>
      <c r="OHK78" s="50"/>
      <c r="OHS78" s="50"/>
      <c r="OIA78" s="50"/>
      <c r="OII78" s="50"/>
      <c r="OIQ78" s="50"/>
      <c r="OIY78" s="50"/>
      <c r="OJG78" s="50"/>
      <c r="OJO78" s="50"/>
      <c r="OJW78" s="50"/>
      <c r="OKE78" s="50"/>
      <c r="OKM78" s="50"/>
      <c r="OKU78" s="50"/>
      <c r="OLC78" s="50"/>
      <c r="OLK78" s="50"/>
      <c r="OLS78" s="50"/>
      <c r="OMA78" s="50"/>
      <c r="OMI78" s="50"/>
      <c r="OMQ78" s="50"/>
      <c r="OMY78" s="50"/>
      <c r="ONG78" s="50"/>
      <c r="ONO78" s="50"/>
      <c r="ONW78" s="50"/>
      <c r="OOE78" s="50"/>
      <c r="OOM78" s="50"/>
      <c r="OOU78" s="50"/>
      <c r="OPC78" s="50"/>
      <c r="OPK78" s="50"/>
      <c r="OPS78" s="50"/>
      <c r="OQA78" s="50"/>
      <c r="OQI78" s="50"/>
      <c r="OQQ78" s="50"/>
      <c r="OQY78" s="50"/>
      <c r="ORG78" s="50"/>
      <c r="ORO78" s="50"/>
      <c r="ORW78" s="50"/>
      <c r="OSE78" s="50"/>
      <c r="OSM78" s="50"/>
      <c r="OSU78" s="50"/>
      <c r="OTC78" s="50"/>
      <c r="OTK78" s="50"/>
      <c r="OTS78" s="50"/>
      <c r="OUA78" s="50"/>
      <c r="OUI78" s="50"/>
      <c r="OUQ78" s="50"/>
      <c r="OUY78" s="50"/>
      <c r="OVG78" s="50"/>
      <c r="OVO78" s="50"/>
      <c r="OVW78" s="50"/>
      <c r="OWE78" s="50"/>
      <c r="OWM78" s="50"/>
      <c r="OWU78" s="50"/>
      <c r="OXC78" s="50"/>
      <c r="OXK78" s="50"/>
      <c r="OXS78" s="50"/>
      <c r="OYA78" s="50"/>
      <c r="OYI78" s="50"/>
      <c r="OYQ78" s="50"/>
      <c r="OYY78" s="50"/>
      <c r="OZG78" s="50"/>
      <c r="OZO78" s="50"/>
      <c r="OZW78" s="50"/>
      <c r="PAE78" s="50"/>
      <c r="PAM78" s="50"/>
      <c r="PAU78" s="50"/>
      <c r="PBC78" s="50"/>
      <c r="PBK78" s="50"/>
      <c r="PBS78" s="50"/>
      <c r="PCA78" s="50"/>
      <c r="PCI78" s="50"/>
      <c r="PCQ78" s="50"/>
      <c r="PCY78" s="50"/>
      <c r="PDG78" s="50"/>
      <c r="PDO78" s="50"/>
      <c r="PDW78" s="50"/>
      <c r="PEE78" s="50"/>
      <c r="PEM78" s="50"/>
      <c r="PEU78" s="50"/>
      <c r="PFC78" s="50"/>
      <c r="PFK78" s="50"/>
      <c r="PFS78" s="50"/>
      <c r="PGA78" s="50"/>
      <c r="PGI78" s="50"/>
      <c r="PGQ78" s="50"/>
      <c r="PGY78" s="50"/>
      <c r="PHG78" s="50"/>
      <c r="PHO78" s="50"/>
      <c r="PHW78" s="50"/>
      <c r="PIE78" s="50"/>
      <c r="PIM78" s="50"/>
      <c r="PIU78" s="50"/>
      <c r="PJC78" s="50"/>
      <c r="PJK78" s="50"/>
      <c r="PJS78" s="50"/>
      <c r="PKA78" s="50"/>
      <c r="PKI78" s="50"/>
      <c r="PKQ78" s="50"/>
      <c r="PKY78" s="50"/>
      <c r="PLG78" s="50"/>
      <c r="PLO78" s="50"/>
      <c r="PLW78" s="50"/>
      <c r="PME78" s="50"/>
      <c r="PMM78" s="50"/>
      <c r="PMU78" s="50"/>
      <c r="PNC78" s="50"/>
      <c r="PNK78" s="50"/>
      <c r="PNS78" s="50"/>
      <c r="POA78" s="50"/>
      <c r="POI78" s="50"/>
      <c r="POQ78" s="50"/>
      <c r="POY78" s="50"/>
      <c r="PPG78" s="50"/>
      <c r="PPO78" s="50"/>
      <c r="PPW78" s="50"/>
      <c r="PQE78" s="50"/>
      <c r="PQM78" s="50"/>
      <c r="PQU78" s="50"/>
      <c r="PRC78" s="50"/>
      <c r="PRK78" s="50"/>
      <c r="PRS78" s="50"/>
      <c r="PSA78" s="50"/>
      <c r="PSI78" s="50"/>
      <c r="PSQ78" s="50"/>
      <c r="PSY78" s="50"/>
      <c r="PTG78" s="50"/>
      <c r="PTO78" s="50"/>
      <c r="PTW78" s="50"/>
      <c r="PUE78" s="50"/>
      <c r="PUM78" s="50"/>
      <c r="PUU78" s="50"/>
      <c r="PVC78" s="50"/>
      <c r="PVK78" s="50"/>
      <c r="PVS78" s="50"/>
      <c r="PWA78" s="50"/>
      <c r="PWI78" s="50"/>
      <c r="PWQ78" s="50"/>
      <c r="PWY78" s="50"/>
      <c r="PXG78" s="50"/>
      <c r="PXO78" s="50"/>
      <c r="PXW78" s="50"/>
      <c r="PYE78" s="50"/>
      <c r="PYM78" s="50"/>
      <c r="PYU78" s="50"/>
      <c r="PZC78" s="50"/>
      <c r="PZK78" s="50"/>
      <c r="PZS78" s="50"/>
      <c r="QAA78" s="50"/>
      <c r="QAI78" s="50"/>
      <c r="QAQ78" s="50"/>
      <c r="QAY78" s="50"/>
      <c r="QBG78" s="50"/>
      <c r="QBO78" s="50"/>
      <c r="QBW78" s="50"/>
      <c r="QCE78" s="50"/>
      <c r="QCM78" s="50"/>
      <c r="QCU78" s="50"/>
      <c r="QDC78" s="50"/>
      <c r="QDK78" s="50"/>
      <c r="QDS78" s="50"/>
      <c r="QEA78" s="50"/>
      <c r="QEI78" s="50"/>
      <c r="QEQ78" s="50"/>
      <c r="QEY78" s="50"/>
      <c r="QFG78" s="50"/>
      <c r="QFO78" s="50"/>
      <c r="QFW78" s="50"/>
      <c r="QGE78" s="50"/>
      <c r="QGM78" s="50"/>
      <c r="QGU78" s="50"/>
      <c r="QHC78" s="50"/>
      <c r="QHK78" s="50"/>
      <c r="QHS78" s="50"/>
      <c r="QIA78" s="50"/>
      <c r="QII78" s="50"/>
      <c r="QIQ78" s="50"/>
      <c r="QIY78" s="50"/>
      <c r="QJG78" s="50"/>
      <c r="QJO78" s="50"/>
      <c r="QJW78" s="50"/>
      <c r="QKE78" s="50"/>
      <c r="QKM78" s="50"/>
      <c r="QKU78" s="50"/>
      <c r="QLC78" s="50"/>
      <c r="QLK78" s="50"/>
      <c r="QLS78" s="50"/>
      <c r="QMA78" s="50"/>
      <c r="QMI78" s="50"/>
      <c r="QMQ78" s="50"/>
      <c r="QMY78" s="50"/>
      <c r="QNG78" s="50"/>
      <c r="QNO78" s="50"/>
      <c r="QNW78" s="50"/>
      <c r="QOE78" s="50"/>
      <c r="QOM78" s="50"/>
      <c r="QOU78" s="50"/>
      <c r="QPC78" s="50"/>
      <c r="QPK78" s="50"/>
      <c r="QPS78" s="50"/>
      <c r="QQA78" s="50"/>
      <c r="QQI78" s="50"/>
      <c r="QQQ78" s="50"/>
      <c r="QQY78" s="50"/>
      <c r="QRG78" s="50"/>
      <c r="QRO78" s="50"/>
      <c r="QRW78" s="50"/>
      <c r="QSE78" s="50"/>
      <c r="QSM78" s="50"/>
      <c r="QSU78" s="50"/>
      <c r="QTC78" s="50"/>
      <c r="QTK78" s="50"/>
      <c r="QTS78" s="50"/>
      <c r="QUA78" s="50"/>
      <c r="QUI78" s="50"/>
      <c r="QUQ78" s="50"/>
      <c r="QUY78" s="50"/>
      <c r="QVG78" s="50"/>
      <c r="QVO78" s="50"/>
      <c r="QVW78" s="50"/>
      <c r="QWE78" s="50"/>
      <c r="QWM78" s="50"/>
      <c r="QWU78" s="50"/>
      <c r="QXC78" s="50"/>
      <c r="QXK78" s="50"/>
      <c r="QXS78" s="50"/>
      <c r="QYA78" s="50"/>
      <c r="QYI78" s="50"/>
      <c r="QYQ78" s="50"/>
      <c r="QYY78" s="50"/>
      <c r="QZG78" s="50"/>
      <c r="QZO78" s="50"/>
      <c r="QZW78" s="50"/>
      <c r="RAE78" s="50"/>
      <c r="RAM78" s="50"/>
      <c r="RAU78" s="50"/>
      <c r="RBC78" s="50"/>
      <c r="RBK78" s="50"/>
      <c r="RBS78" s="50"/>
      <c r="RCA78" s="50"/>
      <c r="RCI78" s="50"/>
      <c r="RCQ78" s="50"/>
      <c r="RCY78" s="50"/>
      <c r="RDG78" s="50"/>
      <c r="RDO78" s="50"/>
      <c r="RDW78" s="50"/>
      <c r="REE78" s="50"/>
      <c r="REM78" s="50"/>
      <c r="REU78" s="50"/>
      <c r="RFC78" s="50"/>
      <c r="RFK78" s="50"/>
      <c r="RFS78" s="50"/>
      <c r="RGA78" s="50"/>
      <c r="RGI78" s="50"/>
      <c r="RGQ78" s="50"/>
      <c r="RGY78" s="50"/>
      <c r="RHG78" s="50"/>
      <c r="RHO78" s="50"/>
      <c r="RHW78" s="50"/>
      <c r="RIE78" s="50"/>
      <c r="RIM78" s="50"/>
      <c r="RIU78" s="50"/>
      <c r="RJC78" s="50"/>
      <c r="RJK78" s="50"/>
      <c r="RJS78" s="50"/>
      <c r="RKA78" s="50"/>
      <c r="RKI78" s="50"/>
      <c r="RKQ78" s="50"/>
      <c r="RKY78" s="50"/>
      <c r="RLG78" s="50"/>
      <c r="RLO78" s="50"/>
      <c r="RLW78" s="50"/>
      <c r="RME78" s="50"/>
      <c r="RMM78" s="50"/>
      <c r="RMU78" s="50"/>
      <c r="RNC78" s="50"/>
      <c r="RNK78" s="50"/>
      <c r="RNS78" s="50"/>
      <c r="ROA78" s="50"/>
      <c r="ROI78" s="50"/>
      <c r="ROQ78" s="50"/>
      <c r="ROY78" s="50"/>
      <c r="RPG78" s="50"/>
      <c r="RPO78" s="50"/>
      <c r="RPW78" s="50"/>
      <c r="RQE78" s="50"/>
      <c r="RQM78" s="50"/>
      <c r="RQU78" s="50"/>
      <c r="RRC78" s="50"/>
      <c r="RRK78" s="50"/>
      <c r="RRS78" s="50"/>
      <c r="RSA78" s="50"/>
      <c r="RSI78" s="50"/>
      <c r="RSQ78" s="50"/>
      <c r="RSY78" s="50"/>
      <c r="RTG78" s="50"/>
      <c r="RTO78" s="50"/>
      <c r="RTW78" s="50"/>
      <c r="RUE78" s="50"/>
      <c r="RUM78" s="50"/>
      <c r="RUU78" s="50"/>
      <c r="RVC78" s="50"/>
      <c r="RVK78" s="50"/>
      <c r="RVS78" s="50"/>
      <c r="RWA78" s="50"/>
      <c r="RWI78" s="50"/>
      <c r="RWQ78" s="50"/>
      <c r="RWY78" s="50"/>
      <c r="RXG78" s="50"/>
      <c r="RXO78" s="50"/>
      <c r="RXW78" s="50"/>
      <c r="RYE78" s="50"/>
      <c r="RYM78" s="50"/>
      <c r="RYU78" s="50"/>
      <c r="RZC78" s="50"/>
      <c r="RZK78" s="50"/>
      <c r="RZS78" s="50"/>
      <c r="SAA78" s="50"/>
      <c r="SAI78" s="50"/>
      <c r="SAQ78" s="50"/>
      <c r="SAY78" s="50"/>
      <c r="SBG78" s="50"/>
      <c r="SBO78" s="50"/>
      <c r="SBW78" s="50"/>
      <c r="SCE78" s="50"/>
      <c r="SCM78" s="50"/>
      <c r="SCU78" s="50"/>
      <c r="SDC78" s="50"/>
      <c r="SDK78" s="50"/>
      <c r="SDS78" s="50"/>
      <c r="SEA78" s="50"/>
      <c r="SEI78" s="50"/>
      <c r="SEQ78" s="50"/>
      <c r="SEY78" s="50"/>
      <c r="SFG78" s="50"/>
      <c r="SFO78" s="50"/>
      <c r="SFW78" s="50"/>
      <c r="SGE78" s="50"/>
      <c r="SGM78" s="50"/>
      <c r="SGU78" s="50"/>
      <c r="SHC78" s="50"/>
      <c r="SHK78" s="50"/>
      <c r="SHS78" s="50"/>
      <c r="SIA78" s="50"/>
      <c r="SII78" s="50"/>
      <c r="SIQ78" s="50"/>
      <c r="SIY78" s="50"/>
      <c r="SJG78" s="50"/>
      <c r="SJO78" s="50"/>
      <c r="SJW78" s="50"/>
      <c r="SKE78" s="50"/>
      <c r="SKM78" s="50"/>
      <c r="SKU78" s="50"/>
      <c r="SLC78" s="50"/>
      <c r="SLK78" s="50"/>
      <c r="SLS78" s="50"/>
      <c r="SMA78" s="50"/>
      <c r="SMI78" s="50"/>
      <c r="SMQ78" s="50"/>
      <c r="SMY78" s="50"/>
      <c r="SNG78" s="50"/>
      <c r="SNO78" s="50"/>
      <c r="SNW78" s="50"/>
      <c r="SOE78" s="50"/>
      <c r="SOM78" s="50"/>
      <c r="SOU78" s="50"/>
      <c r="SPC78" s="50"/>
      <c r="SPK78" s="50"/>
      <c r="SPS78" s="50"/>
      <c r="SQA78" s="50"/>
      <c r="SQI78" s="50"/>
      <c r="SQQ78" s="50"/>
      <c r="SQY78" s="50"/>
      <c r="SRG78" s="50"/>
      <c r="SRO78" s="50"/>
      <c r="SRW78" s="50"/>
      <c r="SSE78" s="50"/>
      <c r="SSM78" s="50"/>
      <c r="SSU78" s="50"/>
      <c r="STC78" s="50"/>
      <c r="STK78" s="50"/>
      <c r="STS78" s="50"/>
      <c r="SUA78" s="50"/>
      <c r="SUI78" s="50"/>
      <c r="SUQ78" s="50"/>
      <c r="SUY78" s="50"/>
      <c r="SVG78" s="50"/>
      <c r="SVO78" s="50"/>
      <c r="SVW78" s="50"/>
      <c r="SWE78" s="50"/>
      <c r="SWM78" s="50"/>
      <c r="SWU78" s="50"/>
      <c r="SXC78" s="50"/>
      <c r="SXK78" s="50"/>
      <c r="SXS78" s="50"/>
      <c r="SYA78" s="50"/>
      <c r="SYI78" s="50"/>
      <c r="SYQ78" s="50"/>
      <c r="SYY78" s="50"/>
      <c r="SZG78" s="50"/>
      <c r="SZO78" s="50"/>
      <c r="SZW78" s="50"/>
      <c r="TAE78" s="50"/>
      <c r="TAM78" s="50"/>
      <c r="TAU78" s="50"/>
      <c r="TBC78" s="50"/>
      <c r="TBK78" s="50"/>
      <c r="TBS78" s="50"/>
      <c r="TCA78" s="50"/>
      <c r="TCI78" s="50"/>
      <c r="TCQ78" s="50"/>
      <c r="TCY78" s="50"/>
      <c r="TDG78" s="50"/>
      <c r="TDO78" s="50"/>
      <c r="TDW78" s="50"/>
      <c r="TEE78" s="50"/>
      <c r="TEM78" s="50"/>
      <c r="TEU78" s="50"/>
      <c r="TFC78" s="50"/>
      <c r="TFK78" s="50"/>
      <c r="TFS78" s="50"/>
      <c r="TGA78" s="50"/>
      <c r="TGI78" s="50"/>
      <c r="TGQ78" s="50"/>
      <c r="TGY78" s="50"/>
      <c r="THG78" s="50"/>
      <c r="THO78" s="50"/>
      <c r="THW78" s="50"/>
      <c r="TIE78" s="50"/>
      <c r="TIM78" s="50"/>
      <c r="TIU78" s="50"/>
      <c r="TJC78" s="50"/>
      <c r="TJK78" s="50"/>
      <c r="TJS78" s="50"/>
      <c r="TKA78" s="50"/>
      <c r="TKI78" s="50"/>
      <c r="TKQ78" s="50"/>
      <c r="TKY78" s="50"/>
      <c r="TLG78" s="50"/>
      <c r="TLO78" s="50"/>
      <c r="TLW78" s="50"/>
      <c r="TME78" s="50"/>
      <c r="TMM78" s="50"/>
      <c r="TMU78" s="50"/>
      <c r="TNC78" s="50"/>
      <c r="TNK78" s="50"/>
      <c r="TNS78" s="50"/>
      <c r="TOA78" s="50"/>
      <c r="TOI78" s="50"/>
      <c r="TOQ78" s="50"/>
      <c r="TOY78" s="50"/>
      <c r="TPG78" s="50"/>
      <c r="TPO78" s="50"/>
      <c r="TPW78" s="50"/>
      <c r="TQE78" s="50"/>
      <c r="TQM78" s="50"/>
      <c r="TQU78" s="50"/>
      <c r="TRC78" s="50"/>
      <c r="TRK78" s="50"/>
      <c r="TRS78" s="50"/>
      <c r="TSA78" s="50"/>
      <c r="TSI78" s="50"/>
      <c r="TSQ78" s="50"/>
      <c r="TSY78" s="50"/>
      <c r="TTG78" s="50"/>
      <c r="TTO78" s="50"/>
      <c r="TTW78" s="50"/>
      <c r="TUE78" s="50"/>
      <c r="TUM78" s="50"/>
      <c r="TUU78" s="50"/>
      <c r="TVC78" s="50"/>
      <c r="TVK78" s="50"/>
      <c r="TVS78" s="50"/>
      <c r="TWA78" s="50"/>
      <c r="TWI78" s="50"/>
      <c r="TWQ78" s="50"/>
      <c r="TWY78" s="50"/>
      <c r="TXG78" s="50"/>
      <c r="TXO78" s="50"/>
      <c r="TXW78" s="50"/>
      <c r="TYE78" s="50"/>
      <c r="TYM78" s="50"/>
      <c r="TYU78" s="50"/>
      <c r="TZC78" s="50"/>
      <c r="TZK78" s="50"/>
      <c r="TZS78" s="50"/>
      <c r="UAA78" s="50"/>
      <c r="UAI78" s="50"/>
      <c r="UAQ78" s="50"/>
      <c r="UAY78" s="50"/>
      <c r="UBG78" s="50"/>
      <c r="UBO78" s="50"/>
      <c r="UBW78" s="50"/>
      <c r="UCE78" s="50"/>
      <c r="UCM78" s="50"/>
      <c r="UCU78" s="50"/>
      <c r="UDC78" s="50"/>
      <c r="UDK78" s="50"/>
      <c r="UDS78" s="50"/>
      <c r="UEA78" s="50"/>
      <c r="UEI78" s="50"/>
      <c r="UEQ78" s="50"/>
      <c r="UEY78" s="50"/>
      <c r="UFG78" s="50"/>
      <c r="UFO78" s="50"/>
      <c r="UFW78" s="50"/>
      <c r="UGE78" s="50"/>
      <c r="UGM78" s="50"/>
      <c r="UGU78" s="50"/>
      <c r="UHC78" s="50"/>
      <c r="UHK78" s="50"/>
      <c r="UHS78" s="50"/>
      <c r="UIA78" s="50"/>
      <c r="UII78" s="50"/>
      <c r="UIQ78" s="50"/>
      <c r="UIY78" s="50"/>
      <c r="UJG78" s="50"/>
      <c r="UJO78" s="50"/>
      <c r="UJW78" s="50"/>
      <c r="UKE78" s="50"/>
      <c r="UKM78" s="50"/>
      <c r="UKU78" s="50"/>
      <c r="ULC78" s="50"/>
      <c r="ULK78" s="50"/>
      <c r="ULS78" s="50"/>
      <c r="UMA78" s="50"/>
      <c r="UMI78" s="50"/>
      <c r="UMQ78" s="50"/>
      <c r="UMY78" s="50"/>
      <c r="UNG78" s="50"/>
      <c r="UNO78" s="50"/>
      <c r="UNW78" s="50"/>
      <c r="UOE78" s="50"/>
      <c r="UOM78" s="50"/>
      <c r="UOU78" s="50"/>
      <c r="UPC78" s="50"/>
      <c r="UPK78" s="50"/>
      <c r="UPS78" s="50"/>
      <c r="UQA78" s="50"/>
      <c r="UQI78" s="50"/>
      <c r="UQQ78" s="50"/>
      <c r="UQY78" s="50"/>
      <c r="URG78" s="50"/>
      <c r="URO78" s="50"/>
      <c r="URW78" s="50"/>
      <c r="USE78" s="50"/>
      <c r="USM78" s="50"/>
      <c r="USU78" s="50"/>
      <c r="UTC78" s="50"/>
      <c r="UTK78" s="50"/>
      <c r="UTS78" s="50"/>
      <c r="UUA78" s="50"/>
      <c r="UUI78" s="50"/>
      <c r="UUQ78" s="50"/>
      <c r="UUY78" s="50"/>
      <c r="UVG78" s="50"/>
      <c r="UVO78" s="50"/>
      <c r="UVW78" s="50"/>
      <c r="UWE78" s="50"/>
      <c r="UWM78" s="50"/>
      <c r="UWU78" s="50"/>
      <c r="UXC78" s="50"/>
      <c r="UXK78" s="50"/>
      <c r="UXS78" s="50"/>
      <c r="UYA78" s="50"/>
      <c r="UYI78" s="50"/>
      <c r="UYQ78" s="50"/>
      <c r="UYY78" s="50"/>
      <c r="UZG78" s="50"/>
      <c r="UZO78" s="50"/>
      <c r="UZW78" s="50"/>
      <c r="VAE78" s="50"/>
      <c r="VAM78" s="50"/>
      <c r="VAU78" s="50"/>
      <c r="VBC78" s="50"/>
      <c r="VBK78" s="50"/>
      <c r="VBS78" s="50"/>
      <c r="VCA78" s="50"/>
      <c r="VCI78" s="50"/>
      <c r="VCQ78" s="50"/>
      <c r="VCY78" s="50"/>
      <c r="VDG78" s="50"/>
      <c r="VDO78" s="50"/>
      <c r="VDW78" s="50"/>
      <c r="VEE78" s="50"/>
      <c r="VEM78" s="50"/>
      <c r="VEU78" s="50"/>
      <c r="VFC78" s="50"/>
      <c r="VFK78" s="50"/>
      <c r="VFS78" s="50"/>
      <c r="VGA78" s="50"/>
      <c r="VGI78" s="50"/>
      <c r="VGQ78" s="50"/>
      <c r="VGY78" s="50"/>
      <c r="VHG78" s="50"/>
      <c r="VHO78" s="50"/>
      <c r="VHW78" s="50"/>
      <c r="VIE78" s="50"/>
      <c r="VIM78" s="50"/>
      <c r="VIU78" s="50"/>
      <c r="VJC78" s="50"/>
      <c r="VJK78" s="50"/>
      <c r="VJS78" s="50"/>
      <c r="VKA78" s="50"/>
      <c r="VKI78" s="50"/>
      <c r="VKQ78" s="50"/>
      <c r="VKY78" s="50"/>
      <c r="VLG78" s="50"/>
      <c r="VLO78" s="50"/>
      <c r="VLW78" s="50"/>
      <c r="VME78" s="50"/>
      <c r="VMM78" s="50"/>
      <c r="VMU78" s="50"/>
      <c r="VNC78" s="50"/>
      <c r="VNK78" s="50"/>
      <c r="VNS78" s="50"/>
      <c r="VOA78" s="50"/>
      <c r="VOI78" s="50"/>
      <c r="VOQ78" s="50"/>
      <c r="VOY78" s="50"/>
      <c r="VPG78" s="50"/>
      <c r="VPO78" s="50"/>
      <c r="VPW78" s="50"/>
      <c r="VQE78" s="50"/>
      <c r="VQM78" s="50"/>
      <c r="VQU78" s="50"/>
      <c r="VRC78" s="50"/>
      <c r="VRK78" s="50"/>
      <c r="VRS78" s="50"/>
      <c r="VSA78" s="50"/>
      <c r="VSI78" s="50"/>
      <c r="VSQ78" s="50"/>
      <c r="VSY78" s="50"/>
      <c r="VTG78" s="50"/>
      <c r="VTO78" s="50"/>
      <c r="VTW78" s="50"/>
      <c r="VUE78" s="50"/>
      <c r="VUM78" s="50"/>
      <c r="VUU78" s="50"/>
      <c r="VVC78" s="50"/>
      <c r="VVK78" s="50"/>
      <c r="VVS78" s="50"/>
      <c r="VWA78" s="50"/>
      <c r="VWI78" s="50"/>
      <c r="VWQ78" s="50"/>
      <c r="VWY78" s="50"/>
      <c r="VXG78" s="50"/>
      <c r="VXO78" s="50"/>
      <c r="VXW78" s="50"/>
      <c r="VYE78" s="50"/>
      <c r="VYM78" s="50"/>
      <c r="VYU78" s="50"/>
      <c r="VZC78" s="50"/>
      <c r="VZK78" s="50"/>
      <c r="VZS78" s="50"/>
      <c r="WAA78" s="50"/>
      <c r="WAI78" s="50"/>
      <c r="WAQ78" s="50"/>
      <c r="WAY78" s="50"/>
      <c r="WBG78" s="50"/>
      <c r="WBO78" s="50"/>
      <c r="WBW78" s="50"/>
      <c r="WCE78" s="50"/>
      <c r="WCM78" s="50"/>
      <c r="WCU78" s="50"/>
      <c r="WDC78" s="50"/>
      <c r="WDK78" s="50"/>
      <c r="WDS78" s="50"/>
      <c r="WEA78" s="50"/>
      <c r="WEI78" s="50"/>
      <c r="WEQ78" s="50"/>
      <c r="WEY78" s="50"/>
      <c r="WFG78" s="50"/>
      <c r="WFO78" s="50"/>
      <c r="WFW78" s="50"/>
      <c r="WGE78" s="50"/>
      <c r="WGM78" s="50"/>
      <c r="WGU78" s="50"/>
      <c r="WHC78" s="50"/>
      <c r="WHK78" s="50"/>
      <c r="WHS78" s="50"/>
      <c r="WIA78" s="50"/>
      <c r="WII78" s="50"/>
      <c r="WIQ78" s="50"/>
      <c r="WIY78" s="50"/>
      <c r="WJG78" s="50"/>
      <c r="WJO78" s="50"/>
      <c r="WJW78" s="50"/>
      <c r="WKE78" s="50"/>
      <c r="WKM78" s="50"/>
      <c r="WKU78" s="50"/>
      <c r="WLC78" s="50"/>
      <c r="WLK78" s="50"/>
      <c r="WLS78" s="50"/>
      <c r="WMA78" s="50"/>
      <c r="WMI78" s="50"/>
      <c r="WMQ78" s="50"/>
      <c r="WMY78" s="50"/>
      <c r="WNG78" s="50"/>
      <c r="WNO78" s="50"/>
      <c r="WNW78" s="50"/>
      <c r="WOE78" s="50"/>
      <c r="WOM78" s="50"/>
      <c r="WOU78" s="50"/>
      <c r="WPC78" s="50"/>
      <c r="WPK78" s="50"/>
      <c r="WPS78" s="50"/>
      <c r="WQA78" s="50"/>
      <c r="WQI78" s="50"/>
      <c r="WQQ78" s="50"/>
      <c r="WQY78" s="50"/>
      <c r="WRG78" s="50"/>
      <c r="WRO78" s="50"/>
      <c r="WRW78" s="50"/>
      <c r="WSE78" s="50"/>
      <c r="WSM78" s="50"/>
      <c r="WSU78" s="50"/>
      <c r="WTC78" s="50"/>
      <c r="WTK78" s="50"/>
      <c r="WTS78" s="50"/>
      <c r="WUA78" s="50"/>
      <c r="WUI78" s="50"/>
      <c r="WUQ78" s="50"/>
      <c r="WUY78" s="50"/>
      <c r="WVG78" s="50"/>
      <c r="WVO78" s="50"/>
      <c r="WVW78" s="50"/>
      <c r="WWE78" s="50"/>
      <c r="WWM78" s="50"/>
      <c r="WWU78" s="50"/>
      <c r="WXC78" s="50"/>
      <c r="WXK78" s="50"/>
      <c r="WXS78" s="50"/>
      <c r="WYA78" s="50"/>
      <c r="WYI78" s="50"/>
      <c r="WYQ78" s="50"/>
      <c r="WYY78" s="50"/>
      <c r="WZG78" s="50"/>
      <c r="WZO78" s="50"/>
      <c r="WZW78" s="50"/>
      <c r="XAE78" s="50"/>
      <c r="XAM78" s="50"/>
      <c r="XAU78" s="50"/>
      <c r="XBC78" s="50"/>
      <c r="XBK78" s="50"/>
      <c r="XBS78" s="50"/>
      <c r="XCA78" s="50"/>
      <c r="XCI78" s="50"/>
      <c r="XCQ78" s="50"/>
      <c r="XCY78" s="50"/>
      <c r="XDG78" s="50"/>
      <c r="XDO78" s="50"/>
      <c r="XDW78" s="50"/>
      <c r="XEE78" s="50"/>
    </row>
    <row r="79" spans="1:16360" x14ac:dyDescent="0.2">
      <c r="A79" s="101"/>
      <c r="B79" s="39"/>
      <c r="C79" s="39"/>
      <c r="D79" s="39"/>
      <c r="E79" s="39"/>
      <c r="F79" s="39"/>
      <c r="G79" s="155"/>
      <c r="H79" s="66"/>
      <c r="I79" s="32"/>
      <c r="J79" s="39"/>
      <c r="K79" s="48"/>
      <c r="L79" s="138"/>
      <c r="M79" s="47"/>
      <c r="N79" s="48"/>
      <c r="O79" s="48"/>
      <c r="P79" s="39"/>
      <c r="Q79" s="35"/>
      <c r="R79" s="144"/>
      <c r="S79" s="144"/>
      <c r="T79" s="39"/>
      <c r="U79" s="39"/>
      <c r="V79" s="35" t="s">
        <v>272</v>
      </c>
      <c r="W79" s="35">
        <v>44607</v>
      </c>
      <c r="X79" s="155">
        <v>13227</v>
      </c>
      <c r="Y79" s="35" t="s">
        <v>356</v>
      </c>
      <c r="Z79" s="48">
        <v>44610</v>
      </c>
      <c r="AA79" s="35">
        <v>44975</v>
      </c>
      <c r="AB79" s="42" t="s">
        <v>100</v>
      </c>
      <c r="AC79" s="42" t="s">
        <v>100</v>
      </c>
      <c r="AD79" s="145">
        <v>0</v>
      </c>
      <c r="AE79" s="145">
        <v>0</v>
      </c>
      <c r="AF79" s="48" t="s">
        <v>100</v>
      </c>
      <c r="AG79" s="49" t="s">
        <v>100</v>
      </c>
      <c r="AH79" s="145">
        <v>0</v>
      </c>
      <c r="AI79" s="143">
        <f t="shared" si="0"/>
        <v>0</v>
      </c>
      <c r="AJ79" s="145">
        <v>0</v>
      </c>
      <c r="AK79" s="145">
        <v>282528</v>
      </c>
      <c r="AL79" s="139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39"/>
    </row>
    <row r="80" spans="1:16360" ht="25.5" x14ac:dyDescent="0.2">
      <c r="A80" s="99">
        <v>16</v>
      </c>
      <c r="B80" s="39" t="s">
        <v>334</v>
      </c>
      <c r="C80" s="39" t="s">
        <v>267</v>
      </c>
      <c r="D80" s="39" t="s">
        <v>151</v>
      </c>
      <c r="E80" s="39" t="s">
        <v>99</v>
      </c>
      <c r="F80" s="39" t="s">
        <v>148</v>
      </c>
      <c r="G80" s="155">
        <v>12505</v>
      </c>
      <c r="H80" s="66" t="s">
        <v>146</v>
      </c>
      <c r="I80" s="32" t="s">
        <v>149</v>
      </c>
      <c r="J80" s="39" t="s">
        <v>150</v>
      </c>
      <c r="K80" s="48">
        <v>43525</v>
      </c>
      <c r="L80" s="138">
        <v>268147.20000000001</v>
      </c>
      <c r="M80" s="47">
        <v>12505</v>
      </c>
      <c r="N80" s="48">
        <v>43525</v>
      </c>
      <c r="O80" s="48">
        <v>43891</v>
      </c>
      <c r="P80" s="39" t="s">
        <v>117</v>
      </c>
      <c r="Q80" s="35" t="s">
        <v>100</v>
      </c>
      <c r="R80" s="144" t="s">
        <v>100</v>
      </c>
      <c r="S80" s="144" t="s">
        <v>100</v>
      </c>
      <c r="T80" s="39" t="s">
        <v>98</v>
      </c>
      <c r="U80" s="39" t="s">
        <v>100</v>
      </c>
      <c r="V80" s="35" t="s">
        <v>100</v>
      </c>
      <c r="W80" s="35" t="s">
        <v>100</v>
      </c>
      <c r="X80" s="114" t="s">
        <v>100</v>
      </c>
      <c r="Y80" s="35" t="s">
        <v>100</v>
      </c>
      <c r="Z80" s="42" t="s">
        <v>100</v>
      </c>
      <c r="AA80" s="35" t="s">
        <v>100</v>
      </c>
      <c r="AB80" s="42" t="s">
        <v>100</v>
      </c>
      <c r="AC80" s="42" t="s">
        <v>100</v>
      </c>
      <c r="AD80" s="145">
        <v>0</v>
      </c>
      <c r="AE80" s="145">
        <v>0</v>
      </c>
      <c r="AF80" s="42" t="s">
        <v>100</v>
      </c>
      <c r="AG80" s="49" t="s">
        <v>100</v>
      </c>
      <c r="AH80" s="145">
        <v>0</v>
      </c>
      <c r="AI80" s="143">
        <f t="shared" si="0"/>
        <v>268147.20000000001</v>
      </c>
      <c r="AJ80" s="145">
        <f>136022.9+23209.08</f>
        <v>159231.97999999998</v>
      </c>
      <c r="AK80" s="145">
        <v>0</v>
      </c>
      <c r="AL80" s="139">
        <f>AJ80+AJ81+AJ82+AK83+AK82</f>
        <v>812762.44</v>
      </c>
      <c r="AM80" s="62" t="s">
        <v>144</v>
      </c>
      <c r="AN80" s="62" t="s">
        <v>215</v>
      </c>
      <c r="AO80" s="62" t="s">
        <v>216</v>
      </c>
      <c r="AP80" s="62" t="s">
        <v>100</v>
      </c>
      <c r="AQ80" s="62" t="s">
        <v>100</v>
      </c>
      <c r="AR80" s="62" t="s">
        <v>100</v>
      </c>
      <c r="AS80" s="62" t="s">
        <v>100</v>
      </c>
      <c r="AT80" s="62" t="s">
        <v>100</v>
      </c>
      <c r="AU80" s="62" t="s">
        <v>100</v>
      </c>
      <c r="AV80" s="62" t="s">
        <v>100</v>
      </c>
      <c r="AW80" s="62" t="s">
        <v>100</v>
      </c>
      <c r="AX80" s="62" t="s">
        <v>100</v>
      </c>
      <c r="AY80" s="62" t="s">
        <v>100</v>
      </c>
      <c r="AZ80" s="62" t="s">
        <v>100</v>
      </c>
      <c r="BA80" s="62" t="s">
        <v>100</v>
      </c>
      <c r="BB80" s="62" t="s">
        <v>100</v>
      </c>
      <c r="BC80" s="62" t="s">
        <v>100</v>
      </c>
      <c r="BD80" s="62" t="s">
        <v>100</v>
      </c>
      <c r="BE80" s="62" t="s">
        <v>100</v>
      </c>
      <c r="BF80" s="62" t="s">
        <v>100</v>
      </c>
      <c r="BG80" s="62" t="s">
        <v>100</v>
      </c>
      <c r="BH80" s="62" t="s">
        <v>100</v>
      </c>
    </row>
    <row r="81" spans="1:483" x14ac:dyDescent="0.2">
      <c r="A81" s="100"/>
      <c r="B81" s="39"/>
      <c r="C81" s="39"/>
      <c r="D81" s="39"/>
      <c r="E81" s="39"/>
      <c r="F81" s="39"/>
      <c r="G81" s="155"/>
      <c r="H81" s="66"/>
      <c r="I81" s="32"/>
      <c r="J81" s="39"/>
      <c r="K81" s="48"/>
      <c r="L81" s="138"/>
      <c r="M81" s="47"/>
      <c r="N81" s="48"/>
      <c r="O81" s="48"/>
      <c r="P81" s="39"/>
      <c r="Q81" s="35"/>
      <c r="R81" s="144"/>
      <c r="S81" s="144"/>
      <c r="T81" s="39"/>
      <c r="U81" s="39"/>
      <c r="V81" s="35" t="s">
        <v>101</v>
      </c>
      <c r="W81" s="35">
        <v>43888</v>
      </c>
      <c r="X81" s="155">
        <v>12749</v>
      </c>
      <c r="Y81" s="35" t="s">
        <v>217</v>
      </c>
      <c r="Z81" s="48">
        <v>43892</v>
      </c>
      <c r="AA81" s="35">
        <v>44257</v>
      </c>
      <c r="AB81" s="42" t="s">
        <v>100</v>
      </c>
      <c r="AC81" s="42" t="s">
        <v>100</v>
      </c>
      <c r="AD81" s="145">
        <v>0</v>
      </c>
      <c r="AE81" s="145">
        <v>0</v>
      </c>
      <c r="AF81" s="42" t="s">
        <v>100</v>
      </c>
      <c r="AG81" s="49" t="s">
        <v>100</v>
      </c>
      <c r="AH81" s="145">
        <v>0</v>
      </c>
      <c r="AI81" s="143">
        <f t="shared" si="0"/>
        <v>0</v>
      </c>
      <c r="AJ81" s="145">
        <v>125879.96</v>
      </c>
      <c r="AK81" s="145">
        <v>0</v>
      </c>
      <c r="AL81" s="139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</row>
    <row r="82" spans="1:483" x14ac:dyDescent="0.2">
      <c r="A82" s="100"/>
      <c r="B82" s="39"/>
      <c r="C82" s="39"/>
      <c r="D82" s="39"/>
      <c r="E82" s="39"/>
      <c r="F82" s="39"/>
      <c r="G82" s="155"/>
      <c r="H82" s="66"/>
      <c r="I82" s="32"/>
      <c r="J82" s="39"/>
      <c r="K82" s="48"/>
      <c r="L82" s="138"/>
      <c r="M82" s="47"/>
      <c r="N82" s="48"/>
      <c r="O82" s="48"/>
      <c r="P82" s="39"/>
      <c r="Q82" s="35"/>
      <c r="R82" s="144"/>
      <c r="S82" s="144"/>
      <c r="T82" s="39"/>
      <c r="U82" s="39"/>
      <c r="V82" s="35" t="s">
        <v>108</v>
      </c>
      <c r="W82" s="35">
        <v>44251</v>
      </c>
      <c r="X82" s="155">
        <v>12990</v>
      </c>
      <c r="Y82" s="35" t="s">
        <v>264</v>
      </c>
      <c r="Z82" s="48">
        <v>44258</v>
      </c>
      <c r="AA82" s="35">
        <v>44622</v>
      </c>
      <c r="AB82" s="52" t="s">
        <v>100</v>
      </c>
      <c r="AC82" s="42" t="s">
        <v>100</v>
      </c>
      <c r="AD82" s="145">
        <v>0</v>
      </c>
      <c r="AE82" s="145">
        <v>0</v>
      </c>
      <c r="AF82" s="42" t="s">
        <v>100</v>
      </c>
      <c r="AG82" s="49" t="s">
        <v>100</v>
      </c>
      <c r="AH82" s="145">
        <v>0</v>
      </c>
      <c r="AI82" s="143">
        <f t="shared" ref="AI82:AI145" si="1">L82-AE82+AD82+AH82</f>
        <v>0</v>
      </c>
      <c r="AJ82" s="145">
        <f>17220.09+198401.81</f>
        <v>215621.9</v>
      </c>
      <c r="AK82" s="145">
        <v>23517.7</v>
      </c>
      <c r="AL82" s="139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</row>
    <row r="83" spans="1:483" x14ac:dyDescent="0.2">
      <c r="A83" s="101"/>
      <c r="B83" s="39"/>
      <c r="C83" s="39"/>
      <c r="D83" s="39"/>
      <c r="E83" s="39"/>
      <c r="F83" s="39"/>
      <c r="G83" s="155"/>
      <c r="H83" s="66"/>
      <c r="I83" s="32"/>
      <c r="J83" s="39"/>
      <c r="K83" s="48"/>
      <c r="L83" s="138"/>
      <c r="M83" s="47"/>
      <c r="N83" s="48"/>
      <c r="O83" s="48"/>
      <c r="P83" s="39"/>
      <c r="Q83" s="35"/>
      <c r="R83" s="144"/>
      <c r="S83" s="144"/>
      <c r="T83" s="39"/>
      <c r="U83" s="39"/>
      <c r="V83" s="35" t="s">
        <v>109</v>
      </c>
      <c r="W83" s="35">
        <v>44614</v>
      </c>
      <c r="X83" s="155">
        <v>13231</v>
      </c>
      <c r="Y83" s="35" t="s">
        <v>335</v>
      </c>
      <c r="Z83" s="48">
        <v>44623</v>
      </c>
      <c r="AA83" s="35">
        <v>44987</v>
      </c>
      <c r="AB83" s="52" t="s">
        <v>100</v>
      </c>
      <c r="AC83" s="42" t="s">
        <v>100</v>
      </c>
      <c r="AD83" s="145">
        <v>0</v>
      </c>
      <c r="AE83" s="145">
        <v>0</v>
      </c>
      <c r="AF83" s="42" t="s">
        <v>100</v>
      </c>
      <c r="AG83" s="49" t="s">
        <v>100</v>
      </c>
      <c r="AH83" s="145">
        <v>0</v>
      </c>
      <c r="AI83" s="143">
        <f t="shared" si="1"/>
        <v>0</v>
      </c>
      <c r="AJ83" s="145">
        <v>0</v>
      </c>
      <c r="AK83" s="145">
        <v>288510.90000000002</v>
      </c>
      <c r="AL83" s="139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</row>
    <row r="84" spans="1:483" ht="25.5" x14ac:dyDescent="0.2">
      <c r="A84" s="99">
        <v>17</v>
      </c>
      <c r="B84" s="39" t="s">
        <v>363</v>
      </c>
      <c r="C84" s="39" t="s">
        <v>192</v>
      </c>
      <c r="D84" s="39" t="s">
        <v>97</v>
      </c>
      <c r="E84" s="39" t="s">
        <v>99</v>
      </c>
      <c r="F84" s="39" t="s">
        <v>193</v>
      </c>
      <c r="G84" s="153">
        <v>12681</v>
      </c>
      <c r="H84" s="66" t="s">
        <v>167</v>
      </c>
      <c r="I84" s="32" t="s">
        <v>194</v>
      </c>
      <c r="J84" s="39" t="s">
        <v>195</v>
      </c>
      <c r="K84" s="48">
        <v>43818</v>
      </c>
      <c r="L84" s="138">
        <v>61320</v>
      </c>
      <c r="M84" s="47">
        <v>12711</v>
      </c>
      <c r="N84" s="48">
        <v>44197</v>
      </c>
      <c r="O84" s="48">
        <v>44561</v>
      </c>
      <c r="P84" s="39" t="s">
        <v>168</v>
      </c>
      <c r="Q84" s="35" t="s">
        <v>100</v>
      </c>
      <c r="R84" s="144" t="s">
        <v>100</v>
      </c>
      <c r="S84" s="144" t="s">
        <v>100</v>
      </c>
      <c r="T84" s="39" t="s">
        <v>98</v>
      </c>
      <c r="U84" s="39" t="s">
        <v>100</v>
      </c>
      <c r="V84" s="39" t="s">
        <v>100</v>
      </c>
      <c r="W84" s="39" t="s">
        <v>100</v>
      </c>
      <c r="X84" s="152" t="s">
        <v>100</v>
      </c>
      <c r="Y84" s="39" t="s">
        <v>100</v>
      </c>
      <c r="Z84" s="39" t="s">
        <v>100</v>
      </c>
      <c r="AA84" s="39" t="s">
        <v>100</v>
      </c>
      <c r="AB84" s="39" t="s">
        <v>100</v>
      </c>
      <c r="AC84" s="39" t="s">
        <v>100</v>
      </c>
      <c r="AD84" s="145">
        <v>0</v>
      </c>
      <c r="AE84" s="145">
        <v>0</v>
      </c>
      <c r="AF84" s="42" t="s">
        <v>100</v>
      </c>
      <c r="AG84" s="42" t="s">
        <v>100</v>
      </c>
      <c r="AH84" s="145">
        <v>0</v>
      </c>
      <c r="AI84" s="143">
        <f t="shared" si="1"/>
        <v>61320</v>
      </c>
      <c r="AJ84" s="145">
        <v>56210</v>
      </c>
      <c r="AK84" s="145">
        <v>0</v>
      </c>
      <c r="AL84" s="139">
        <f>+AK85+AJ84</f>
        <v>117530</v>
      </c>
      <c r="AM84" s="62" t="s">
        <v>100</v>
      </c>
      <c r="AN84" s="62" t="s">
        <v>100</v>
      </c>
      <c r="AO84" s="62" t="s">
        <v>100</v>
      </c>
      <c r="AP84" s="62" t="s">
        <v>100</v>
      </c>
      <c r="AQ84" s="62" t="s">
        <v>100</v>
      </c>
      <c r="AR84" s="62" t="s">
        <v>100</v>
      </c>
      <c r="AS84" s="62" t="s">
        <v>100</v>
      </c>
      <c r="AT84" s="62" t="s">
        <v>100</v>
      </c>
      <c r="AU84" s="62" t="s">
        <v>100</v>
      </c>
      <c r="AV84" s="62" t="s">
        <v>100</v>
      </c>
      <c r="AW84" s="62" t="s">
        <v>100</v>
      </c>
      <c r="AX84" s="62" t="s">
        <v>100</v>
      </c>
      <c r="AY84" s="62" t="s">
        <v>100</v>
      </c>
      <c r="AZ84" s="62" t="s">
        <v>100</v>
      </c>
      <c r="BA84" s="62" t="s">
        <v>100</v>
      </c>
      <c r="BB84" s="62" t="s">
        <v>100</v>
      </c>
      <c r="BC84" s="62" t="s">
        <v>100</v>
      </c>
      <c r="BD84" s="62" t="s">
        <v>100</v>
      </c>
      <c r="BE84" s="62" t="s">
        <v>100</v>
      </c>
      <c r="BF84" s="62" t="s">
        <v>100</v>
      </c>
      <c r="BG84" s="62" t="s">
        <v>100</v>
      </c>
      <c r="BH84" s="39" t="s">
        <v>100</v>
      </c>
    </row>
    <row r="85" spans="1:483" x14ac:dyDescent="0.2">
      <c r="A85" s="100"/>
      <c r="B85" s="39"/>
      <c r="C85" s="39"/>
      <c r="D85" s="39"/>
      <c r="E85" s="39"/>
      <c r="F85" s="39"/>
      <c r="G85" s="153"/>
      <c r="H85" s="66"/>
      <c r="I85" s="32"/>
      <c r="J85" s="39"/>
      <c r="K85" s="48"/>
      <c r="L85" s="138"/>
      <c r="M85" s="47"/>
      <c r="N85" s="48"/>
      <c r="O85" s="48"/>
      <c r="P85" s="39"/>
      <c r="Q85" s="35"/>
      <c r="R85" s="144"/>
      <c r="S85" s="144"/>
      <c r="T85" s="39"/>
      <c r="U85" s="39"/>
      <c r="V85" s="35" t="s">
        <v>101</v>
      </c>
      <c r="W85" s="35">
        <v>44172</v>
      </c>
      <c r="X85" s="155">
        <v>12943</v>
      </c>
      <c r="Y85" s="35" t="s">
        <v>251</v>
      </c>
      <c r="Z85" s="48">
        <v>44197</v>
      </c>
      <c r="AA85" s="35">
        <v>44561</v>
      </c>
      <c r="AB85" s="42" t="s">
        <v>100</v>
      </c>
      <c r="AC85" s="42" t="s">
        <v>100</v>
      </c>
      <c r="AD85" s="145">
        <v>0</v>
      </c>
      <c r="AE85" s="145">
        <v>0</v>
      </c>
      <c r="AF85" s="42" t="s">
        <v>100</v>
      </c>
      <c r="AG85" s="42" t="s">
        <v>100</v>
      </c>
      <c r="AH85" s="145">
        <v>0</v>
      </c>
      <c r="AI85" s="143">
        <f t="shared" si="1"/>
        <v>0</v>
      </c>
      <c r="AJ85" s="145">
        <v>0</v>
      </c>
      <c r="AK85" s="145">
        <v>61320</v>
      </c>
      <c r="AL85" s="139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39"/>
    </row>
    <row r="86" spans="1:483" x14ac:dyDescent="0.2">
      <c r="A86" s="101"/>
      <c r="B86" s="39"/>
      <c r="C86" s="39"/>
      <c r="D86" s="39"/>
      <c r="E86" s="39"/>
      <c r="F86" s="39"/>
      <c r="G86" s="153"/>
      <c r="H86" s="66"/>
      <c r="I86" s="32"/>
      <c r="J86" s="39"/>
      <c r="K86" s="48"/>
      <c r="L86" s="138"/>
      <c r="M86" s="47"/>
      <c r="N86" s="48"/>
      <c r="O86" s="48"/>
      <c r="P86" s="39"/>
      <c r="Q86" s="35"/>
      <c r="R86" s="144"/>
      <c r="S86" s="144"/>
      <c r="T86" s="39"/>
      <c r="U86" s="39"/>
      <c r="V86" s="35" t="s">
        <v>108</v>
      </c>
      <c r="W86" s="35">
        <v>44536</v>
      </c>
      <c r="X86" s="155">
        <v>13187</v>
      </c>
      <c r="Y86" s="35" t="s">
        <v>338</v>
      </c>
      <c r="Z86" s="48">
        <v>44562</v>
      </c>
      <c r="AA86" s="35">
        <v>44926</v>
      </c>
      <c r="AB86" s="42" t="s">
        <v>100</v>
      </c>
      <c r="AC86" s="42" t="s">
        <v>100</v>
      </c>
      <c r="AD86" s="145">
        <v>0</v>
      </c>
      <c r="AE86" s="145">
        <v>0</v>
      </c>
      <c r="AF86" s="42" t="s">
        <v>100</v>
      </c>
      <c r="AG86" s="42" t="s">
        <v>100</v>
      </c>
      <c r="AH86" s="145">
        <v>0</v>
      </c>
      <c r="AI86" s="143">
        <f t="shared" si="1"/>
        <v>0</v>
      </c>
      <c r="AJ86" s="145">
        <v>0</v>
      </c>
      <c r="AK86" s="145"/>
      <c r="AL86" s="139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39"/>
    </row>
    <row r="87" spans="1:483" s="54" customFormat="1" ht="25.5" x14ac:dyDescent="0.2">
      <c r="A87" s="99">
        <v>18</v>
      </c>
      <c r="B87" s="39" t="s">
        <v>339</v>
      </c>
      <c r="C87" s="39" t="s">
        <v>169</v>
      </c>
      <c r="D87" s="39" t="s">
        <v>151</v>
      </c>
      <c r="E87" s="39" t="s">
        <v>99</v>
      </c>
      <c r="F87" s="39" t="s">
        <v>172</v>
      </c>
      <c r="G87" s="155">
        <v>12437</v>
      </c>
      <c r="H87" s="66" t="s">
        <v>166</v>
      </c>
      <c r="I87" s="32" t="s">
        <v>173</v>
      </c>
      <c r="J87" s="39" t="s">
        <v>174</v>
      </c>
      <c r="K87" s="48">
        <v>43642</v>
      </c>
      <c r="L87" s="138">
        <v>528229.62</v>
      </c>
      <c r="M87" s="47">
        <v>12589</v>
      </c>
      <c r="N87" s="48">
        <v>43647</v>
      </c>
      <c r="O87" s="48">
        <v>43830</v>
      </c>
      <c r="P87" s="39" t="s">
        <v>340</v>
      </c>
      <c r="Q87" s="35" t="s">
        <v>100</v>
      </c>
      <c r="R87" s="144" t="s">
        <v>100</v>
      </c>
      <c r="S87" s="144" t="s">
        <v>100</v>
      </c>
      <c r="T87" s="39" t="s">
        <v>205</v>
      </c>
      <c r="U87" s="39" t="s">
        <v>100</v>
      </c>
      <c r="V87" s="39" t="s">
        <v>100</v>
      </c>
      <c r="W87" s="39" t="s">
        <v>100</v>
      </c>
      <c r="X87" s="152" t="s">
        <v>100</v>
      </c>
      <c r="Y87" s="39" t="s">
        <v>100</v>
      </c>
      <c r="Z87" s="39" t="s">
        <v>100</v>
      </c>
      <c r="AA87" s="39" t="s">
        <v>100</v>
      </c>
      <c r="AB87" s="39" t="s">
        <v>100</v>
      </c>
      <c r="AC87" s="39" t="s">
        <v>100</v>
      </c>
      <c r="AD87" s="145">
        <v>0</v>
      </c>
      <c r="AE87" s="145">
        <v>0</v>
      </c>
      <c r="AF87" s="42" t="s">
        <v>100</v>
      </c>
      <c r="AG87" s="42" t="s">
        <v>100</v>
      </c>
      <c r="AH87" s="145">
        <v>0</v>
      </c>
      <c r="AI87" s="143">
        <f t="shared" si="1"/>
        <v>528229.62</v>
      </c>
      <c r="AJ87" s="145">
        <v>528229.62</v>
      </c>
      <c r="AK87" s="145">
        <v>0</v>
      </c>
      <c r="AL87" s="139">
        <f>AJ87+AJ91+AJ92+AJ93+AK94+AK95+AK96</f>
        <v>4516206.87</v>
      </c>
      <c r="AM87" s="62" t="s">
        <v>147</v>
      </c>
      <c r="AN87" s="62" t="s">
        <v>170</v>
      </c>
      <c r="AO87" s="36" t="s">
        <v>171</v>
      </c>
      <c r="AP87" s="62" t="s">
        <v>170</v>
      </c>
      <c r="AQ87" s="62" t="s">
        <v>100</v>
      </c>
      <c r="AR87" s="62" t="s">
        <v>100</v>
      </c>
      <c r="AS87" s="62" t="s">
        <v>100</v>
      </c>
      <c r="AT87" s="62" t="s">
        <v>100</v>
      </c>
      <c r="AU87" s="62" t="s">
        <v>100</v>
      </c>
      <c r="AV87" s="62" t="s">
        <v>100</v>
      </c>
      <c r="AW87" s="62" t="s">
        <v>100</v>
      </c>
      <c r="AX87" s="62" t="s">
        <v>100</v>
      </c>
      <c r="AY87" s="62" t="s">
        <v>100</v>
      </c>
      <c r="AZ87" s="62" t="s">
        <v>100</v>
      </c>
      <c r="BA87" s="62" t="s">
        <v>100</v>
      </c>
      <c r="BB87" s="62" t="s">
        <v>100</v>
      </c>
      <c r="BC87" s="62" t="s">
        <v>100</v>
      </c>
      <c r="BD87" s="62" t="s">
        <v>100</v>
      </c>
      <c r="BE87" s="62" t="s">
        <v>100</v>
      </c>
      <c r="BF87" s="62" t="s">
        <v>100</v>
      </c>
      <c r="BG87" s="62" t="s">
        <v>100</v>
      </c>
      <c r="BH87" s="39" t="s">
        <v>100</v>
      </c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  <c r="IW87" s="31"/>
      <c r="IX87" s="31"/>
      <c r="IY87" s="31"/>
      <c r="IZ87" s="31"/>
      <c r="JA87" s="31"/>
      <c r="JB87" s="31"/>
      <c r="JC87" s="31"/>
      <c r="JD87" s="31"/>
      <c r="JE87" s="31"/>
      <c r="JF87" s="31"/>
      <c r="JG87" s="31"/>
      <c r="JH87" s="31"/>
      <c r="JI87" s="31"/>
      <c r="JJ87" s="31"/>
      <c r="JK87" s="31"/>
      <c r="JL87" s="31"/>
      <c r="JM87" s="31"/>
      <c r="JN87" s="31"/>
      <c r="JO87" s="31"/>
      <c r="JP87" s="31"/>
      <c r="JQ87" s="31"/>
      <c r="JR87" s="31"/>
      <c r="JS87" s="31"/>
      <c r="JT87" s="31"/>
      <c r="JU87" s="31"/>
      <c r="JV87" s="31"/>
      <c r="JW87" s="31"/>
      <c r="JX87" s="31"/>
      <c r="JY87" s="31"/>
      <c r="JZ87" s="31"/>
      <c r="KA87" s="31"/>
      <c r="KB87" s="31"/>
      <c r="KC87" s="31"/>
      <c r="KD87" s="31"/>
      <c r="KE87" s="31"/>
      <c r="KF87" s="31"/>
      <c r="KG87" s="31"/>
      <c r="KH87" s="31"/>
      <c r="KI87" s="31"/>
      <c r="KJ87" s="31"/>
      <c r="KK87" s="31"/>
      <c r="KL87" s="31"/>
      <c r="KM87" s="31"/>
      <c r="KN87" s="31"/>
      <c r="KO87" s="31"/>
      <c r="KP87" s="31"/>
      <c r="KQ87" s="31"/>
      <c r="KR87" s="31"/>
      <c r="KS87" s="31"/>
      <c r="KT87" s="31"/>
      <c r="KU87" s="31"/>
      <c r="KV87" s="31"/>
      <c r="KW87" s="31"/>
      <c r="KX87" s="31"/>
      <c r="KY87" s="31"/>
      <c r="KZ87" s="31"/>
      <c r="LA87" s="31"/>
      <c r="LB87" s="31"/>
      <c r="LC87" s="31"/>
      <c r="LD87" s="31"/>
      <c r="LE87" s="31"/>
      <c r="LF87" s="31"/>
      <c r="LG87" s="31"/>
      <c r="LH87" s="31"/>
      <c r="LI87" s="31"/>
      <c r="LJ87" s="31"/>
      <c r="LK87" s="31"/>
      <c r="LL87" s="31"/>
      <c r="LM87" s="31"/>
      <c r="LN87" s="31"/>
      <c r="LO87" s="31"/>
      <c r="LP87" s="31"/>
      <c r="LQ87" s="31"/>
      <c r="LR87" s="31"/>
      <c r="LS87" s="31"/>
      <c r="LT87" s="31"/>
      <c r="LU87" s="31"/>
      <c r="LV87" s="31"/>
      <c r="LW87" s="31"/>
      <c r="LX87" s="31"/>
      <c r="LY87" s="31"/>
      <c r="LZ87" s="31"/>
      <c r="MA87" s="31"/>
      <c r="MB87" s="31"/>
      <c r="MC87" s="31"/>
      <c r="MD87" s="31"/>
      <c r="ME87" s="31"/>
      <c r="MF87" s="31"/>
      <c r="MG87" s="31"/>
      <c r="MH87" s="31"/>
      <c r="MI87" s="31"/>
      <c r="MJ87" s="31"/>
      <c r="MK87" s="31"/>
      <c r="ML87" s="31"/>
      <c r="MM87" s="31"/>
      <c r="MN87" s="31"/>
      <c r="MO87" s="31"/>
      <c r="MP87" s="31"/>
      <c r="MQ87" s="31"/>
      <c r="MR87" s="31"/>
      <c r="MS87" s="31"/>
      <c r="MT87" s="31"/>
      <c r="MU87" s="31"/>
      <c r="MV87" s="31"/>
      <c r="MW87" s="31"/>
      <c r="MX87" s="31"/>
      <c r="MY87" s="31"/>
      <c r="MZ87" s="31"/>
      <c r="NA87" s="31"/>
      <c r="NB87" s="31"/>
      <c r="NC87" s="31"/>
      <c r="ND87" s="31"/>
      <c r="NE87" s="31"/>
      <c r="NF87" s="31"/>
      <c r="NG87" s="31"/>
      <c r="NH87" s="31"/>
      <c r="NI87" s="31"/>
      <c r="NJ87" s="31"/>
      <c r="NK87" s="31"/>
      <c r="NL87" s="31"/>
      <c r="NM87" s="31"/>
      <c r="NN87" s="31"/>
      <c r="NO87" s="31"/>
      <c r="NP87" s="31"/>
      <c r="NQ87" s="31"/>
      <c r="NR87" s="31"/>
      <c r="NS87" s="31"/>
      <c r="NT87" s="31"/>
      <c r="NU87" s="31"/>
      <c r="NV87" s="31"/>
      <c r="NW87" s="31"/>
      <c r="NX87" s="31"/>
      <c r="NY87" s="31"/>
      <c r="NZ87" s="31"/>
      <c r="OA87" s="31"/>
      <c r="OB87" s="31"/>
      <c r="OC87" s="31"/>
      <c r="OD87" s="31"/>
      <c r="OE87" s="31"/>
      <c r="OF87" s="31"/>
      <c r="OG87" s="31"/>
      <c r="OH87" s="31"/>
      <c r="OI87" s="31"/>
      <c r="OJ87" s="31"/>
      <c r="OK87" s="31"/>
      <c r="OL87" s="31"/>
      <c r="OM87" s="31"/>
      <c r="ON87" s="31"/>
      <c r="OO87" s="31"/>
      <c r="OP87" s="31"/>
      <c r="OQ87" s="31"/>
      <c r="OR87" s="31"/>
      <c r="OS87" s="31"/>
      <c r="OT87" s="31"/>
      <c r="OU87" s="31"/>
      <c r="OV87" s="31"/>
      <c r="OW87" s="31"/>
      <c r="OX87" s="31"/>
      <c r="OY87" s="31"/>
      <c r="OZ87" s="31"/>
      <c r="PA87" s="31"/>
      <c r="PB87" s="31"/>
      <c r="PC87" s="31"/>
      <c r="PD87" s="31"/>
      <c r="PE87" s="31"/>
      <c r="PF87" s="31"/>
      <c r="PG87" s="31"/>
      <c r="PH87" s="31"/>
      <c r="PI87" s="31"/>
      <c r="PJ87" s="31"/>
      <c r="PK87" s="31"/>
      <c r="PL87" s="31"/>
      <c r="PM87" s="31"/>
      <c r="PN87" s="31"/>
      <c r="PO87" s="31"/>
      <c r="PP87" s="31"/>
      <c r="PQ87" s="31"/>
      <c r="PR87" s="31"/>
      <c r="PS87" s="31"/>
      <c r="PT87" s="31"/>
      <c r="PU87" s="31"/>
      <c r="PV87" s="31"/>
      <c r="PW87" s="31"/>
      <c r="PX87" s="31"/>
      <c r="PY87" s="31"/>
      <c r="PZ87" s="31"/>
      <c r="QA87" s="31"/>
      <c r="QB87" s="31"/>
      <c r="QC87" s="31"/>
      <c r="QD87" s="31"/>
      <c r="QE87" s="31"/>
      <c r="QF87" s="31"/>
      <c r="QG87" s="31"/>
      <c r="QH87" s="31"/>
      <c r="QI87" s="31"/>
      <c r="QJ87" s="31"/>
      <c r="QK87" s="31"/>
      <c r="QL87" s="31"/>
      <c r="QM87" s="31"/>
      <c r="QN87" s="31"/>
      <c r="QO87" s="31"/>
      <c r="QP87" s="31"/>
      <c r="QQ87" s="31"/>
      <c r="QR87" s="31"/>
      <c r="QS87" s="31"/>
      <c r="QT87" s="31"/>
      <c r="QU87" s="31"/>
      <c r="QV87" s="31"/>
      <c r="QW87" s="31"/>
      <c r="QX87" s="31"/>
      <c r="QY87" s="31"/>
      <c r="QZ87" s="31"/>
      <c r="RA87" s="31"/>
      <c r="RB87" s="31"/>
      <c r="RC87" s="31"/>
      <c r="RD87" s="31"/>
      <c r="RE87" s="31"/>
      <c r="RF87" s="31"/>
      <c r="RG87" s="31"/>
      <c r="RH87" s="31"/>
      <c r="RI87" s="31"/>
      <c r="RJ87" s="31"/>
      <c r="RK87" s="31"/>
      <c r="RL87" s="31"/>
      <c r="RM87" s="31"/>
      <c r="RN87" s="31"/>
      <c r="RO87" s="53"/>
    </row>
    <row r="88" spans="1:483" s="54" customFormat="1" x14ac:dyDescent="0.2">
      <c r="A88" s="100"/>
      <c r="B88" s="39"/>
      <c r="C88" s="39"/>
      <c r="D88" s="39"/>
      <c r="E88" s="39"/>
      <c r="F88" s="39"/>
      <c r="G88" s="155"/>
      <c r="H88" s="66"/>
      <c r="I88" s="32"/>
      <c r="J88" s="39"/>
      <c r="K88" s="48"/>
      <c r="L88" s="138"/>
      <c r="M88" s="47"/>
      <c r="N88" s="48"/>
      <c r="O88" s="48"/>
      <c r="P88" s="39"/>
      <c r="Q88" s="35"/>
      <c r="R88" s="144"/>
      <c r="S88" s="144"/>
      <c r="T88" s="39"/>
      <c r="U88" s="39"/>
      <c r="V88" s="39" t="s">
        <v>101</v>
      </c>
      <c r="W88" s="35">
        <v>43829</v>
      </c>
      <c r="X88" s="153">
        <v>12713</v>
      </c>
      <c r="Y88" s="39" t="s">
        <v>210</v>
      </c>
      <c r="Z88" s="35">
        <v>43831</v>
      </c>
      <c r="AA88" s="35">
        <v>44012</v>
      </c>
      <c r="AB88" s="39" t="s">
        <v>100</v>
      </c>
      <c r="AC88" s="39" t="s">
        <v>100</v>
      </c>
      <c r="AD88" s="145">
        <v>0</v>
      </c>
      <c r="AE88" s="145">
        <v>0</v>
      </c>
      <c r="AF88" s="42" t="s">
        <v>100</v>
      </c>
      <c r="AG88" s="42" t="s">
        <v>100</v>
      </c>
      <c r="AH88" s="145">
        <v>0</v>
      </c>
      <c r="AI88" s="143">
        <f t="shared" si="1"/>
        <v>0</v>
      </c>
      <c r="AJ88" s="145">
        <v>0</v>
      </c>
      <c r="AK88" s="145">
        <v>0</v>
      </c>
      <c r="AL88" s="139"/>
      <c r="AM88" s="62"/>
      <c r="AN88" s="62"/>
      <c r="AO88" s="36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39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  <c r="IW88" s="31"/>
      <c r="IX88" s="31"/>
      <c r="IY88" s="31"/>
      <c r="IZ88" s="31"/>
      <c r="JA88" s="31"/>
      <c r="JB88" s="31"/>
      <c r="JC88" s="31"/>
      <c r="JD88" s="31"/>
      <c r="JE88" s="31"/>
      <c r="JF88" s="31"/>
      <c r="JG88" s="31"/>
      <c r="JH88" s="31"/>
      <c r="JI88" s="31"/>
      <c r="JJ88" s="31"/>
      <c r="JK88" s="31"/>
      <c r="JL88" s="31"/>
      <c r="JM88" s="31"/>
      <c r="JN88" s="31"/>
      <c r="JO88" s="31"/>
      <c r="JP88" s="31"/>
      <c r="JQ88" s="31"/>
      <c r="JR88" s="31"/>
      <c r="JS88" s="31"/>
      <c r="JT88" s="31"/>
      <c r="JU88" s="31"/>
      <c r="JV88" s="31"/>
      <c r="JW88" s="31"/>
      <c r="JX88" s="31"/>
      <c r="JY88" s="31"/>
      <c r="JZ88" s="31"/>
      <c r="KA88" s="31"/>
      <c r="KB88" s="31"/>
      <c r="KC88" s="31"/>
      <c r="KD88" s="31"/>
      <c r="KE88" s="31"/>
      <c r="KF88" s="31"/>
      <c r="KG88" s="31"/>
      <c r="KH88" s="31"/>
      <c r="KI88" s="31"/>
      <c r="KJ88" s="31"/>
      <c r="KK88" s="31"/>
      <c r="KL88" s="31"/>
      <c r="KM88" s="31"/>
      <c r="KN88" s="31"/>
      <c r="KO88" s="31"/>
      <c r="KP88" s="31"/>
      <c r="KQ88" s="31"/>
      <c r="KR88" s="31"/>
      <c r="KS88" s="31"/>
      <c r="KT88" s="31"/>
      <c r="KU88" s="31"/>
      <c r="KV88" s="31"/>
      <c r="KW88" s="31"/>
      <c r="KX88" s="31"/>
      <c r="KY88" s="31"/>
      <c r="KZ88" s="31"/>
      <c r="LA88" s="31"/>
      <c r="LB88" s="31"/>
      <c r="LC88" s="31"/>
      <c r="LD88" s="31"/>
      <c r="LE88" s="31"/>
      <c r="LF88" s="31"/>
      <c r="LG88" s="31"/>
      <c r="LH88" s="31"/>
      <c r="LI88" s="31"/>
      <c r="LJ88" s="31"/>
      <c r="LK88" s="31"/>
      <c r="LL88" s="31"/>
      <c r="LM88" s="31"/>
      <c r="LN88" s="31"/>
      <c r="LO88" s="31"/>
      <c r="LP88" s="31"/>
      <c r="LQ88" s="31"/>
      <c r="LR88" s="31"/>
      <c r="LS88" s="31"/>
      <c r="LT88" s="31"/>
      <c r="LU88" s="31"/>
      <c r="LV88" s="31"/>
      <c r="LW88" s="31"/>
      <c r="LX88" s="31"/>
      <c r="LY88" s="31"/>
      <c r="LZ88" s="31"/>
      <c r="MA88" s="31"/>
      <c r="MB88" s="31"/>
      <c r="MC88" s="31"/>
      <c r="MD88" s="31"/>
      <c r="ME88" s="31"/>
      <c r="MF88" s="31"/>
      <c r="MG88" s="31"/>
      <c r="MH88" s="31"/>
      <c r="MI88" s="31"/>
      <c r="MJ88" s="31"/>
      <c r="MK88" s="31"/>
      <c r="ML88" s="31"/>
      <c r="MM88" s="31"/>
      <c r="MN88" s="31"/>
      <c r="MO88" s="31"/>
      <c r="MP88" s="31"/>
      <c r="MQ88" s="31"/>
      <c r="MR88" s="31"/>
      <c r="MS88" s="31"/>
      <c r="MT88" s="31"/>
      <c r="MU88" s="31"/>
      <c r="MV88" s="31"/>
      <c r="MW88" s="31"/>
      <c r="MX88" s="31"/>
      <c r="MY88" s="31"/>
      <c r="MZ88" s="31"/>
      <c r="NA88" s="31"/>
      <c r="NB88" s="31"/>
      <c r="NC88" s="31"/>
      <c r="ND88" s="31"/>
      <c r="NE88" s="31"/>
      <c r="NF88" s="31"/>
      <c r="NG88" s="31"/>
      <c r="NH88" s="31"/>
      <c r="NI88" s="31"/>
      <c r="NJ88" s="31"/>
      <c r="NK88" s="31"/>
      <c r="NL88" s="31"/>
      <c r="NM88" s="31"/>
      <c r="NN88" s="31"/>
      <c r="NO88" s="31"/>
      <c r="NP88" s="31"/>
      <c r="NQ88" s="31"/>
      <c r="NR88" s="31"/>
      <c r="NS88" s="31"/>
      <c r="NT88" s="31"/>
      <c r="NU88" s="31"/>
      <c r="NV88" s="31"/>
      <c r="NW88" s="31"/>
      <c r="NX88" s="31"/>
      <c r="NY88" s="31"/>
      <c r="NZ88" s="31"/>
      <c r="OA88" s="31"/>
      <c r="OB88" s="31"/>
      <c r="OC88" s="31"/>
      <c r="OD88" s="31"/>
      <c r="OE88" s="31"/>
      <c r="OF88" s="31"/>
      <c r="OG88" s="31"/>
      <c r="OH88" s="31"/>
      <c r="OI88" s="31"/>
      <c r="OJ88" s="31"/>
      <c r="OK88" s="31"/>
      <c r="OL88" s="31"/>
      <c r="OM88" s="31"/>
      <c r="ON88" s="31"/>
      <c r="OO88" s="31"/>
      <c r="OP88" s="31"/>
      <c r="OQ88" s="31"/>
      <c r="OR88" s="31"/>
      <c r="OS88" s="31"/>
      <c r="OT88" s="31"/>
      <c r="OU88" s="31"/>
      <c r="OV88" s="31"/>
      <c r="OW88" s="31"/>
      <c r="OX88" s="31"/>
      <c r="OY88" s="31"/>
      <c r="OZ88" s="31"/>
      <c r="PA88" s="31"/>
      <c r="PB88" s="31"/>
      <c r="PC88" s="31"/>
      <c r="PD88" s="31"/>
      <c r="PE88" s="31"/>
      <c r="PF88" s="31"/>
      <c r="PG88" s="31"/>
      <c r="PH88" s="31"/>
      <c r="PI88" s="31"/>
      <c r="PJ88" s="31"/>
      <c r="PK88" s="31"/>
      <c r="PL88" s="31"/>
      <c r="PM88" s="31"/>
      <c r="PN88" s="31"/>
      <c r="PO88" s="31"/>
      <c r="PP88" s="31"/>
      <c r="PQ88" s="31"/>
      <c r="PR88" s="31"/>
      <c r="PS88" s="31"/>
      <c r="PT88" s="31"/>
      <c r="PU88" s="31"/>
      <c r="PV88" s="31"/>
      <c r="PW88" s="31"/>
      <c r="PX88" s="31"/>
      <c r="PY88" s="31"/>
      <c r="PZ88" s="31"/>
      <c r="QA88" s="31"/>
      <c r="QB88" s="31"/>
      <c r="QC88" s="31"/>
      <c r="QD88" s="31"/>
      <c r="QE88" s="31"/>
      <c r="QF88" s="31"/>
      <c r="QG88" s="31"/>
      <c r="QH88" s="31"/>
      <c r="QI88" s="31"/>
      <c r="QJ88" s="31"/>
      <c r="QK88" s="31"/>
      <c r="QL88" s="31"/>
      <c r="QM88" s="31"/>
      <c r="QN88" s="31"/>
      <c r="QO88" s="31"/>
      <c r="QP88" s="31"/>
      <c r="QQ88" s="31"/>
      <c r="QR88" s="31"/>
      <c r="QS88" s="31"/>
      <c r="QT88" s="31"/>
      <c r="QU88" s="31"/>
      <c r="QV88" s="31"/>
      <c r="QW88" s="31"/>
      <c r="QX88" s="31"/>
      <c r="QY88" s="31"/>
      <c r="QZ88" s="31"/>
      <c r="RA88" s="31"/>
      <c r="RB88" s="31"/>
      <c r="RC88" s="31"/>
      <c r="RD88" s="31"/>
      <c r="RE88" s="31"/>
      <c r="RF88" s="31"/>
      <c r="RG88" s="31"/>
      <c r="RH88" s="31"/>
      <c r="RI88" s="31"/>
      <c r="RJ88" s="31"/>
      <c r="RK88" s="31"/>
      <c r="RL88" s="31"/>
      <c r="RM88" s="31"/>
      <c r="RN88" s="31"/>
      <c r="RO88" s="53"/>
    </row>
    <row r="89" spans="1:483" s="54" customFormat="1" x14ac:dyDescent="0.2">
      <c r="A89" s="100"/>
      <c r="B89" s="39"/>
      <c r="C89" s="39"/>
      <c r="D89" s="39"/>
      <c r="E89" s="39"/>
      <c r="F89" s="39"/>
      <c r="G89" s="155"/>
      <c r="H89" s="66"/>
      <c r="I89" s="32"/>
      <c r="J89" s="39"/>
      <c r="K89" s="48"/>
      <c r="L89" s="138"/>
      <c r="M89" s="47"/>
      <c r="N89" s="48"/>
      <c r="O89" s="48"/>
      <c r="P89" s="39"/>
      <c r="Q89" s="35"/>
      <c r="R89" s="144"/>
      <c r="S89" s="144"/>
      <c r="T89" s="39"/>
      <c r="U89" s="39"/>
      <c r="V89" s="39" t="s">
        <v>108</v>
      </c>
      <c r="W89" s="35">
        <v>44011</v>
      </c>
      <c r="X89" s="153">
        <v>12831</v>
      </c>
      <c r="Y89" s="39" t="s">
        <v>211</v>
      </c>
      <c r="Z89" s="35">
        <v>44013</v>
      </c>
      <c r="AA89" s="35">
        <v>44196</v>
      </c>
      <c r="AB89" s="39" t="s">
        <v>100</v>
      </c>
      <c r="AC89" s="39" t="s">
        <v>100</v>
      </c>
      <c r="AD89" s="145">
        <v>0</v>
      </c>
      <c r="AE89" s="145">
        <v>0</v>
      </c>
      <c r="AF89" s="42" t="s">
        <v>100</v>
      </c>
      <c r="AG89" s="42" t="s">
        <v>100</v>
      </c>
      <c r="AH89" s="145">
        <v>0</v>
      </c>
      <c r="AI89" s="143">
        <f t="shared" si="1"/>
        <v>0</v>
      </c>
      <c r="AJ89" s="145">
        <v>0</v>
      </c>
      <c r="AK89" s="145">
        <v>0</v>
      </c>
      <c r="AL89" s="139"/>
      <c r="AM89" s="62"/>
      <c r="AN89" s="62"/>
      <c r="AO89" s="36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39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  <c r="IW89" s="31"/>
      <c r="IX89" s="31"/>
      <c r="IY89" s="31"/>
      <c r="IZ89" s="31"/>
      <c r="JA89" s="31"/>
      <c r="JB89" s="31"/>
      <c r="JC89" s="31"/>
      <c r="JD89" s="31"/>
      <c r="JE89" s="31"/>
      <c r="JF89" s="31"/>
      <c r="JG89" s="31"/>
      <c r="JH89" s="31"/>
      <c r="JI89" s="31"/>
      <c r="JJ89" s="31"/>
      <c r="JK89" s="31"/>
      <c r="JL89" s="31"/>
      <c r="JM89" s="31"/>
      <c r="JN89" s="31"/>
      <c r="JO89" s="31"/>
      <c r="JP89" s="31"/>
      <c r="JQ89" s="31"/>
      <c r="JR89" s="31"/>
      <c r="JS89" s="31"/>
      <c r="JT89" s="31"/>
      <c r="JU89" s="31"/>
      <c r="JV89" s="31"/>
      <c r="JW89" s="31"/>
      <c r="JX89" s="31"/>
      <c r="JY89" s="31"/>
      <c r="JZ89" s="31"/>
      <c r="KA89" s="31"/>
      <c r="KB89" s="31"/>
      <c r="KC89" s="31"/>
      <c r="KD89" s="31"/>
      <c r="KE89" s="31"/>
      <c r="KF89" s="31"/>
      <c r="KG89" s="31"/>
      <c r="KH89" s="31"/>
      <c r="KI89" s="31"/>
      <c r="KJ89" s="31"/>
      <c r="KK89" s="31"/>
      <c r="KL89" s="31"/>
      <c r="KM89" s="31"/>
      <c r="KN89" s="31"/>
      <c r="KO89" s="31"/>
      <c r="KP89" s="31"/>
      <c r="KQ89" s="31"/>
      <c r="KR89" s="31"/>
      <c r="KS89" s="31"/>
      <c r="KT89" s="31"/>
      <c r="KU89" s="31"/>
      <c r="KV89" s="31"/>
      <c r="KW89" s="31"/>
      <c r="KX89" s="31"/>
      <c r="KY89" s="31"/>
      <c r="KZ89" s="31"/>
      <c r="LA89" s="31"/>
      <c r="LB89" s="31"/>
      <c r="LC89" s="31"/>
      <c r="LD89" s="31"/>
      <c r="LE89" s="31"/>
      <c r="LF89" s="31"/>
      <c r="LG89" s="31"/>
      <c r="LH89" s="31"/>
      <c r="LI89" s="31"/>
      <c r="LJ89" s="31"/>
      <c r="LK89" s="31"/>
      <c r="LL89" s="31"/>
      <c r="LM89" s="31"/>
      <c r="LN89" s="31"/>
      <c r="LO89" s="31"/>
      <c r="LP89" s="31"/>
      <c r="LQ89" s="31"/>
      <c r="LR89" s="31"/>
      <c r="LS89" s="31"/>
      <c r="LT89" s="31"/>
      <c r="LU89" s="31"/>
      <c r="LV89" s="31"/>
      <c r="LW89" s="31"/>
      <c r="LX89" s="31"/>
      <c r="LY89" s="31"/>
      <c r="LZ89" s="31"/>
      <c r="MA89" s="31"/>
      <c r="MB89" s="31"/>
      <c r="MC89" s="31"/>
      <c r="MD89" s="31"/>
      <c r="ME89" s="31"/>
      <c r="MF89" s="31"/>
      <c r="MG89" s="31"/>
      <c r="MH89" s="31"/>
      <c r="MI89" s="31"/>
      <c r="MJ89" s="31"/>
      <c r="MK89" s="31"/>
      <c r="ML89" s="31"/>
      <c r="MM89" s="31"/>
      <c r="MN89" s="31"/>
      <c r="MO89" s="31"/>
      <c r="MP89" s="31"/>
      <c r="MQ89" s="31"/>
      <c r="MR89" s="31"/>
      <c r="MS89" s="31"/>
      <c r="MT89" s="31"/>
      <c r="MU89" s="31"/>
      <c r="MV89" s="31"/>
      <c r="MW89" s="31"/>
      <c r="MX89" s="31"/>
      <c r="MY89" s="31"/>
      <c r="MZ89" s="31"/>
      <c r="NA89" s="31"/>
      <c r="NB89" s="31"/>
      <c r="NC89" s="31"/>
      <c r="ND89" s="31"/>
      <c r="NE89" s="31"/>
      <c r="NF89" s="31"/>
      <c r="NG89" s="31"/>
      <c r="NH89" s="31"/>
      <c r="NI89" s="31"/>
      <c r="NJ89" s="31"/>
      <c r="NK89" s="31"/>
      <c r="NL89" s="31"/>
      <c r="NM89" s="31"/>
      <c r="NN89" s="31"/>
      <c r="NO89" s="31"/>
      <c r="NP89" s="31"/>
      <c r="NQ89" s="31"/>
      <c r="NR89" s="31"/>
      <c r="NS89" s="31"/>
      <c r="NT89" s="31"/>
      <c r="NU89" s="31"/>
      <c r="NV89" s="31"/>
      <c r="NW89" s="31"/>
      <c r="NX89" s="31"/>
      <c r="NY89" s="31"/>
      <c r="NZ89" s="31"/>
      <c r="OA89" s="31"/>
      <c r="OB89" s="31"/>
      <c r="OC89" s="31"/>
      <c r="OD89" s="31"/>
      <c r="OE89" s="31"/>
      <c r="OF89" s="31"/>
      <c r="OG89" s="31"/>
      <c r="OH89" s="31"/>
      <c r="OI89" s="31"/>
      <c r="OJ89" s="31"/>
      <c r="OK89" s="31"/>
      <c r="OL89" s="31"/>
      <c r="OM89" s="31"/>
      <c r="ON89" s="31"/>
      <c r="OO89" s="31"/>
      <c r="OP89" s="31"/>
      <c r="OQ89" s="31"/>
      <c r="OR89" s="31"/>
      <c r="OS89" s="31"/>
      <c r="OT89" s="31"/>
      <c r="OU89" s="31"/>
      <c r="OV89" s="31"/>
      <c r="OW89" s="31"/>
      <c r="OX89" s="31"/>
      <c r="OY89" s="31"/>
      <c r="OZ89" s="31"/>
      <c r="PA89" s="31"/>
      <c r="PB89" s="31"/>
      <c r="PC89" s="31"/>
      <c r="PD89" s="31"/>
      <c r="PE89" s="31"/>
      <c r="PF89" s="31"/>
      <c r="PG89" s="31"/>
      <c r="PH89" s="31"/>
      <c r="PI89" s="31"/>
      <c r="PJ89" s="31"/>
      <c r="PK89" s="31"/>
      <c r="PL89" s="31"/>
      <c r="PM89" s="31"/>
      <c r="PN89" s="31"/>
      <c r="PO89" s="31"/>
      <c r="PP89" s="31"/>
      <c r="PQ89" s="31"/>
      <c r="PR89" s="31"/>
      <c r="PS89" s="31"/>
      <c r="PT89" s="31"/>
      <c r="PU89" s="31"/>
      <c r="PV89" s="31"/>
      <c r="PW89" s="31"/>
      <c r="PX89" s="31"/>
      <c r="PY89" s="31"/>
      <c r="PZ89" s="31"/>
      <c r="QA89" s="31"/>
      <c r="QB89" s="31"/>
      <c r="QC89" s="31"/>
      <c r="QD89" s="31"/>
      <c r="QE89" s="31"/>
      <c r="QF89" s="31"/>
      <c r="QG89" s="31"/>
      <c r="QH89" s="31"/>
      <c r="QI89" s="31"/>
      <c r="QJ89" s="31"/>
      <c r="QK89" s="31"/>
      <c r="QL89" s="31"/>
      <c r="QM89" s="31"/>
      <c r="QN89" s="31"/>
      <c r="QO89" s="31"/>
      <c r="QP89" s="31"/>
      <c r="QQ89" s="31"/>
      <c r="QR89" s="31"/>
      <c r="QS89" s="31"/>
      <c r="QT89" s="31"/>
      <c r="QU89" s="31"/>
      <c r="QV89" s="31"/>
      <c r="QW89" s="31"/>
      <c r="QX89" s="31"/>
      <c r="QY89" s="31"/>
      <c r="QZ89" s="31"/>
      <c r="RA89" s="31"/>
      <c r="RB89" s="31"/>
      <c r="RC89" s="31"/>
      <c r="RD89" s="31"/>
      <c r="RE89" s="31"/>
      <c r="RF89" s="31"/>
      <c r="RG89" s="31"/>
      <c r="RH89" s="31"/>
      <c r="RI89" s="31"/>
      <c r="RJ89" s="31"/>
      <c r="RK89" s="31"/>
      <c r="RL89" s="31"/>
      <c r="RM89" s="31"/>
      <c r="RN89" s="31"/>
      <c r="RO89" s="53"/>
    </row>
    <row r="90" spans="1:483" s="54" customFormat="1" x14ac:dyDescent="0.2">
      <c r="A90" s="100"/>
      <c r="B90" s="39"/>
      <c r="C90" s="39"/>
      <c r="D90" s="39"/>
      <c r="E90" s="39"/>
      <c r="F90" s="39"/>
      <c r="G90" s="155"/>
      <c r="H90" s="66"/>
      <c r="I90" s="32"/>
      <c r="J90" s="39"/>
      <c r="K90" s="48"/>
      <c r="L90" s="138"/>
      <c r="M90" s="47"/>
      <c r="N90" s="48"/>
      <c r="O90" s="48"/>
      <c r="P90" s="39"/>
      <c r="Q90" s="35"/>
      <c r="R90" s="144"/>
      <c r="S90" s="144"/>
      <c r="T90" s="39"/>
      <c r="U90" s="39"/>
      <c r="V90" s="39" t="s">
        <v>109</v>
      </c>
      <c r="W90" s="35">
        <v>44091</v>
      </c>
      <c r="X90" s="153">
        <v>12887</v>
      </c>
      <c r="Y90" s="39" t="s">
        <v>116</v>
      </c>
      <c r="Z90" s="35">
        <v>44105</v>
      </c>
      <c r="AA90" s="35">
        <v>44196</v>
      </c>
      <c r="AB90" s="36" t="s">
        <v>212</v>
      </c>
      <c r="AC90" s="39" t="s">
        <v>100</v>
      </c>
      <c r="AD90" s="145">
        <v>4264.8</v>
      </c>
      <c r="AE90" s="145">
        <v>0</v>
      </c>
      <c r="AF90" s="42" t="s">
        <v>100</v>
      </c>
      <c r="AG90" s="42" t="s">
        <v>100</v>
      </c>
      <c r="AH90" s="145">
        <v>0</v>
      </c>
      <c r="AI90" s="143">
        <f t="shared" si="1"/>
        <v>4264.8</v>
      </c>
      <c r="AJ90" s="145">
        <v>0</v>
      </c>
      <c r="AK90" s="145">
        <v>0</v>
      </c>
      <c r="AL90" s="139"/>
      <c r="AM90" s="62"/>
      <c r="AN90" s="62"/>
      <c r="AO90" s="36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39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  <c r="IW90" s="31"/>
      <c r="IX90" s="31"/>
      <c r="IY90" s="31"/>
      <c r="IZ90" s="31"/>
      <c r="JA90" s="31"/>
      <c r="JB90" s="31"/>
      <c r="JC90" s="31"/>
      <c r="JD90" s="31"/>
      <c r="JE90" s="31"/>
      <c r="JF90" s="31"/>
      <c r="JG90" s="31"/>
      <c r="JH90" s="31"/>
      <c r="JI90" s="31"/>
      <c r="JJ90" s="31"/>
      <c r="JK90" s="31"/>
      <c r="JL90" s="31"/>
      <c r="JM90" s="31"/>
      <c r="JN90" s="31"/>
      <c r="JO90" s="31"/>
      <c r="JP90" s="31"/>
      <c r="JQ90" s="31"/>
      <c r="JR90" s="31"/>
      <c r="JS90" s="31"/>
      <c r="JT90" s="31"/>
      <c r="JU90" s="31"/>
      <c r="JV90" s="31"/>
      <c r="JW90" s="31"/>
      <c r="JX90" s="31"/>
      <c r="JY90" s="31"/>
      <c r="JZ90" s="31"/>
      <c r="KA90" s="31"/>
      <c r="KB90" s="31"/>
      <c r="KC90" s="31"/>
      <c r="KD90" s="31"/>
      <c r="KE90" s="31"/>
      <c r="KF90" s="31"/>
      <c r="KG90" s="31"/>
      <c r="KH90" s="31"/>
      <c r="KI90" s="31"/>
      <c r="KJ90" s="31"/>
      <c r="KK90" s="31"/>
      <c r="KL90" s="31"/>
      <c r="KM90" s="31"/>
      <c r="KN90" s="31"/>
      <c r="KO90" s="31"/>
      <c r="KP90" s="31"/>
      <c r="KQ90" s="31"/>
      <c r="KR90" s="31"/>
      <c r="KS90" s="31"/>
      <c r="KT90" s="31"/>
      <c r="KU90" s="31"/>
      <c r="KV90" s="31"/>
      <c r="KW90" s="31"/>
      <c r="KX90" s="31"/>
      <c r="KY90" s="31"/>
      <c r="KZ90" s="31"/>
      <c r="LA90" s="31"/>
      <c r="LB90" s="31"/>
      <c r="LC90" s="31"/>
      <c r="LD90" s="31"/>
      <c r="LE90" s="31"/>
      <c r="LF90" s="31"/>
      <c r="LG90" s="31"/>
      <c r="LH90" s="31"/>
      <c r="LI90" s="31"/>
      <c r="LJ90" s="31"/>
      <c r="LK90" s="31"/>
      <c r="LL90" s="31"/>
      <c r="LM90" s="31"/>
      <c r="LN90" s="31"/>
      <c r="LO90" s="31"/>
      <c r="LP90" s="31"/>
      <c r="LQ90" s="31"/>
      <c r="LR90" s="31"/>
      <c r="LS90" s="31"/>
      <c r="LT90" s="31"/>
      <c r="LU90" s="31"/>
      <c r="LV90" s="31"/>
      <c r="LW90" s="31"/>
      <c r="LX90" s="31"/>
      <c r="LY90" s="31"/>
      <c r="LZ90" s="31"/>
      <c r="MA90" s="31"/>
      <c r="MB90" s="31"/>
      <c r="MC90" s="31"/>
      <c r="MD90" s="31"/>
      <c r="ME90" s="31"/>
      <c r="MF90" s="31"/>
      <c r="MG90" s="31"/>
      <c r="MH90" s="31"/>
      <c r="MI90" s="31"/>
      <c r="MJ90" s="31"/>
      <c r="MK90" s="31"/>
      <c r="ML90" s="31"/>
      <c r="MM90" s="31"/>
      <c r="MN90" s="31"/>
      <c r="MO90" s="31"/>
      <c r="MP90" s="31"/>
      <c r="MQ90" s="31"/>
      <c r="MR90" s="31"/>
      <c r="MS90" s="31"/>
      <c r="MT90" s="31"/>
      <c r="MU90" s="31"/>
      <c r="MV90" s="31"/>
      <c r="MW90" s="31"/>
      <c r="MX90" s="31"/>
      <c r="MY90" s="31"/>
      <c r="MZ90" s="31"/>
      <c r="NA90" s="31"/>
      <c r="NB90" s="31"/>
      <c r="NC90" s="31"/>
      <c r="ND90" s="31"/>
      <c r="NE90" s="31"/>
      <c r="NF90" s="31"/>
      <c r="NG90" s="31"/>
      <c r="NH90" s="31"/>
      <c r="NI90" s="31"/>
      <c r="NJ90" s="31"/>
      <c r="NK90" s="31"/>
      <c r="NL90" s="31"/>
      <c r="NM90" s="31"/>
      <c r="NN90" s="31"/>
      <c r="NO90" s="31"/>
      <c r="NP90" s="31"/>
      <c r="NQ90" s="31"/>
      <c r="NR90" s="31"/>
      <c r="NS90" s="31"/>
      <c r="NT90" s="31"/>
      <c r="NU90" s="31"/>
      <c r="NV90" s="31"/>
      <c r="NW90" s="31"/>
      <c r="NX90" s="31"/>
      <c r="NY90" s="31"/>
      <c r="NZ90" s="31"/>
      <c r="OA90" s="31"/>
      <c r="OB90" s="31"/>
      <c r="OC90" s="31"/>
      <c r="OD90" s="31"/>
      <c r="OE90" s="31"/>
      <c r="OF90" s="31"/>
      <c r="OG90" s="31"/>
      <c r="OH90" s="31"/>
      <c r="OI90" s="31"/>
      <c r="OJ90" s="31"/>
      <c r="OK90" s="31"/>
      <c r="OL90" s="31"/>
      <c r="OM90" s="31"/>
      <c r="ON90" s="31"/>
      <c r="OO90" s="31"/>
      <c r="OP90" s="31"/>
      <c r="OQ90" s="31"/>
      <c r="OR90" s="31"/>
      <c r="OS90" s="31"/>
      <c r="OT90" s="31"/>
      <c r="OU90" s="31"/>
      <c r="OV90" s="31"/>
      <c r="OW90" s="31"/>
      <c r="OX90" s="31"/>
      <c r="OY90" s="31"/>
      <c r="OZ90" s="31"/>
      <c r="PA90" s="31"/>
      <c r="PB90" s="31"/>
      <c r="PC90" s="31"/>
      <c r="PD90" s="31"/>
      <c r="PE90" s="31"/>
      <c r="PF90" s="31"/>
      <c r="PG90" s="31"/>
      <c r="PH90" s="31"/>
      <c r="PI90" s="31"/>
      <c r="PJ90" s="31"/>
      <c r="PK90" s="31"/>
      <c r="PL90" s="31"/>
      <c r="PM90" s="31"/>
      <c r="PN90" s="31"/>
      <c r="PO90" s="31"/>
      <c r="PP90" s="31"/>
      <c r="PQ90" s="31"/>
      <c r="PR90" s="31"/>
      <c r="PS90" s="31"/>
      <c r="PT90" s="31"/>
      <c r="PU90" s="31"/>
      <c r="PV90" s="31"/>
      <c r="PW90" s="31"/>
      <c r="PX90" s="31"/>
      <c r="PY90" s="31"/>
      <c r="PZ90" s="31"/>
      <c r="QA90" s="31"/>
      <c r="QB90" s="31"/>
      <c r="QC90" s="31"/>
      <c r="QD90" s="31"/>
      <c r="QE90" s="31"/>
      <c r="QF90" s="31"/>
      <c r="QG90" s="31"/>
      <c r="QH90" s="31"/>
      <c r="QI90" s="31"/>
      <c r="QJ90" s="31"/>
      <c r="QK90" s="31"/>
      <c r="QL90" s="31"/>
      <c r="QM90" s="31"/>
      <c r="QN90" s="31"/>
      <c r="QO90" s="31"/>
      <c r="QP90" s="31"/>
      <c r="QQ90" s="31"/>
      <c r="QR90" s="31"/>
      <c r="QS90" s="31"/>
      <c r="QT90" s="31"/>
      <c r="QU90" s="31"/>
      <c r="QV90" s="31"/>
      <c r="QW90" s="31"/>
      <c r="QX90" s="31"/>
      <c r="QY90" s="31"/>
      <c r="QZ90" s="31"/>
      <c r="RA90" s="31"/>
      <c r="RB90" s="31"/>
      <c r="RC90" s="31"/>
      <c r="RD90" s="31"/>
      <c r="RE90" s="31"/>
      <c r="RF90" s="31"/>
      <c r="RG90" s="31"/>
      <c r="RH90" s="31"/>
      <c r="RI90" s="31"/>
      <c r="RJ90" s="31"/>
      <c r="RK90" s="31"/>
      <c r="RL90" s="31"/>
      <c r="RM90" s="31"/>
      <c r="RN90" s="31"/>
      <c r="RO90" s="53"/>
    </row>
    <row r="91" spans="1:483" s="54" customFormat="1" ht="25.5" x14ac:dyDescent="0.2">
      <c r="A91" s="100"/>
      <c r="B91" s="39"/>
      <c r="C91" s="39"/>
      <c r="D91" s="39"/>
      <c r="E91" s="39"/>
      <c r="F91" s="39"/>
      <c r="G91" s="155"/>
      <c r="H91" s="66"/>
      <c r="I91" s="32"/>
      <c r="J91" s="39"/>
      <c r="K91" s="48"/>
      <c r="L91" s="138"/>
      <c r="M91" s="47"/>
      <c r="N91" s="48"/>
      <c r="O91" s="48"/>
      <c r="P91" s="39"/>
      <c r="Q91" s="35"/>
      <c r="R91" s="144"/>
      <c r="S91" s="144"/>
      <c r="T91" s="39"/>
      <c r="U91" s="39"/>
      <c r="V91" s="39" t="s">
        <v>110</v>
      </c>
      <c r="W91" s="35">
        <v>44095</v>
      </c>
      <c r="X91" s="153">
        <v>12894</v>
      </c>
      <c r="Y91" s="39" t="s">
        <v>213</v>
      </c>
      <c r="Z91" s="35">
        <v>44013</v>
      </c>
      <c r="AA91" s="35">
        <v>44196</v>
      </c>
      <c r="AB91" s="36" t="s">
        <v>214</v>
      </c>
      <c r="AC91" s="39" t="s">
        <v>100</v>
      </c>
      <c r="AD91" s="145">
        <v>15622.06</v>
      </c>
      <c r="AE91" s="145">
        <v>0</v>
      </c>
      <c r="AF91" s="48">
        <v>44169</v>
      </c>
      <c r="AG91" s="42" t="s">
        <v>100</v>
      </c>
      <c r="AH91" s="145">
        <v>64418.27</v>
      </c>
      <c r="AI91" s="143">
        <f t="shared" si="1"/>
        <v>80040.33</v>
      </c>
      <c r="AJ91" s="145">
        <v>1223608.0900000001</v>
      </c>
      <c r="AK91" s="145">
        <v>0</v>
      </c>
      <c r="AL91" s="139"/>
      <c r="AM91" s="62"/>
      <c r="AN91" s="62"/>
      <c r="AO91" s="36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39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  <c r="IW91" s="31"/>
      <c r="IX91" s="31"/>
      <c r="IY91" s="31"/>
      <c r="IZ91" s="31"/>
      <c r="JA91" s="31"/>
      <c r="JB91" s="31"/>
      <c r="JC91" s="31"/>
      <c r="JD91" s="31"/>
      <c r="JE91" s="31"/>
      <c r="JF91" s="31"/>
      <c r="JG91" s="31"/>
      <c r="JH91" s="31"/>
      <c r="JI91" s="31"/>
      <c r="JJ91" s="31"/>
      <c r="JK91" s="31"/>
      <c r="JL91" s="31"/>
      <c r="JM91" s="31"/>
      <c r="JN91" s="31"/>
      <c r="JO91" s="31"/>
      <c r="JP91" s="31"/>
      <c r="JQ91" s="31"/>
      <c r="JR91" s="31"/>
      <c r="JS91" s="31"/>
      <c r="JT91" s="31"/>
      <c r="JU91" s="31"/>
      <c r="JV91" s="31"/>
      <c r="JW91" s="31"/>
      <c r="JX91" s="31"/>
      <c r="JY91" s="31"/>
      <c r="JZ91" s="31"/>
      <c r="KA91" s="31"/>
      <c r="KB91" s="31"/>
      <c r="KC91" s="31"/>
      <c r="KD91" s="31"/>
      <c r="KE91" s="31"/>
      <c r="KF91" s="31"/>
      <c r="KG91" s="31"/>
      <c r="KH91" s="31"/>
      <c r="KI91" s="31"/>
      <c r="KJ91" s="31"/>
      <c r="KK91" s="31"/>
      <c r="KL91" s="31"/>
      <c r="KM91" s="31"/>
      <c r="KN91" s="31"/>
      <c r="KO91" s="31"/>
      <c r="KP91" s="31"/>
      <c r="KQ91" s="31"/>
      <c r="KR91" s="31"/>
      <c r="KS91" s="31"/>
      <c r="KT91" s="31"/>
      <c r="KU91" s="31"/>
      <c r="KV91" s="31"/>
      <c r="KW91" s="31"/>
      <c r="KX91" s="31"/>
      <c r="KY91" s="31"/>
      <c r="KZ91" s="31"/>
      <c r="LA91" s="31"/>
      <c r="LB91" s="31"/>
      <c r="LC91" s="31"/>
      <c r="LD91" s="31"/>
      <c r="LE91" s="31"/>
      <c r="LF91" s="31"/>
      <c r="LG91" s="31"/>
      <c r="LH91" s="31"/>
      <c r="LI91" s="31"/>
      <c r="LJ91" s="31"/>
      <c r="LK91" s="31"/>
      <c r="LL91" s="31"/>
      <c r="LM91" s="31"/>
      <c r="LN91" s="31"/>
      <c r="LO91" s="31"/>
      <c r="LP91" s="31"/>
      <c r="LQ91" s="31"/>
      <c r="LR91" s="31"/>
      <c r="LS91" s="31"/>
      <c r="LT91" s="31"/>
      <c r="LU91" s="31"/>
      <c r="LV91" s="31"/>
      <c r="LW91" s="31"/>
      <c r="LX91" s="31"/>
      <c r="LY91" s="31"/>
      <c r="LZ91" s="31"/>
      <c r="MA91" s="31"/>
      <c r="MB91" s="31"/>
      <c r="MC91" s="31"/>
      <c r="MD91" s="31"/>
      <c r="ME91" s="31"/>
      <c r="MF91" s="31"/>
      <c r="MG91" s="31"/>
      <c r="MH91" s="31"/>
      <c r="MI91" s="31"/>
      <c r="MJ91" s="31"/>
      <c r="MK91" s="31"/>
      <c r="ML91" s="31"/>
      <c r="MM91" s="31"/>
      <c r="MN91" s="31"/>
      <c r="MO91" s="31"/>
      <c r="MP91" s="31"/>
      <c r="MQ91" s="31"/>
      <c r="MR91" s="31"/>
      <c r="MS91" s="31"/>
      <c r="MT91" s="31"/>
      <c r="MU91" s="31"/>
      <c r="MV91" s="31"/>
      <c r="MW91" s="31"/>
      <c r="MX91" s="31"/>
      <c r="MY91" s="31"/>
      <c r="MZ91" s="31"/>
      <c r="NA91" s="31"/>
      <c r="NB91" s="31"/>
      <c r="NC91" s="31"/>
      <c r="ND91" s="31"/>
      <c r="NE91" s="31"/>
      <c r="NF91" s="31"/>
      <c r="NG91" s="31"/>
      <c r="NH91" s="31"/>
      <c r="NI91" s="31"/>
      <c r="NJ91" s="31"/>
      <c r="NK91" s="31"/>
      <c r="NL91" s="31"/>
      <c r="NM91" s="31"/>
      <c r="NN91" s="31"/>
      <c r="NO91" s="31"/>
      <c r="NP91" s="31"/>
      <c r="NQ91" s="31"/>
      <c r="NR91" s="31"/>
      <c r="NS91" s="31"/>
      <c r="NT91" s="31"/>
      <c r="NU91" s="31"/>
      <c r="NV91" s="31"/>
      <c r="NW91" s="31"/>
      <c r="NX91" s="31"/>
      <c r="NY91" s="31"/>
      <c r="NZ91" s="31"/>
      <c r="OA91" s="31"/>
      <c r="OB91" s="31"/>
      <c r="OC91" s="31"/>
      <c r="OD91" s="31"/>
      <c r="OE91" s="31"/>
      <c r="OF91" s="31"/>
      <c r="OG91" s="31"/>
      <c r="OH91" s="31"/>
      <c r="OI91" s="31"/>
      <c r="OJ91" s="31"/>
      <c r="OK91" s="31"/>
      <c r="OL91" s="31"/>
      <c r="OM91" s="31"/>
      <c r="ON91" s="31"/>
      <c r="OO91" s="31"/>
      <c r="OP91" s="31"/>
      <c r="OQ91" s="31"/>
      <c r="OR91" s="31"/>
      <c r="OS91" s="31"/>
      <c r="OT91" s="31"/>
      <c r="OU91" s="31"/>
      <c r="OV91" s="31"/>
      <c r="OW91" s="31"/>
      <c r="OX91" s="31"/>
      <c r="OY91" s="31"/>
      <c r="OZ91" s="31"/>
      <c r="PA91" s="31"/>
      <c r="PB91" s="31"/>
      <c r="PC91" s="31"/>
      <c r="PD91" s="31"/>
      <c r="PE91" s="31"/>
      <c r="PF91" s="31"/>
      <c r="PG91" s="31"/>
      <c r="PH91" s="31"/>
      <c r="PI91" s="31"/>
      <c r="PJ91" s="31"/>
      <c r="PK91" s="31"/>
      <c r="PL91" s="31"/>
      <c r="PM91" s="31"/>
      <c r="PN91" s="31"/>
      <c r="PO91" s="31"/>
      <c r="PP91" s="31"/>
      <c r="PQ91" s="31"/>
      <c r="PR91" s="31"/>
      <c r="PS91" s="31"/>
      <c r="PT91" s="31"/>
      <c r="PU91" s="31"/>
      <c r="PV91" s="31"/>
      <c r="PW91" s="31"/>
      <c r="PX91" s="31"/>
      <c r="PY91" s="31"/>
      <c r="PZ91" s="31"/>
      <c r="QA91" s="31"/>
      <c r="QB91" s="31"/>
      <c r="QC91" s="31"/>
      <c r="QD91" s="31"/>
      <c r="QE91" s="31"/>
      <c r="QF91" s="31"/>
      <c r="QG91" s="31"/>
      <c r="QH91" s="31"/>
      <c r="QI91" s="31"/>
      <c r="QJ91" s="31"/>
      <c r="QK91" s="31"/>
      <c r="QL91" s="31"/>
      <c r="QM91" s="31"/>
      <c r="QN91" s="31"/>
      <c r="QO91" s="31"/>
      <c r="QP91" s="31"/>
      <c r="QQ91" s="31"/>
      <c r="QR91" s="31"/>
      <c r="QS91" s="31"/>
      <c r="QT91" s="31"/>
      <c r="QU91" s="31"/>
      <c r="QV91" s="31"/>
      <c r="QW91" s="31"/>
      <c r="QX91" s="31"/>
      <c r="QY91" s="31"/>
      <c r="QZ91" s="31"/>
      <c r="RA91" s="31"/>
      <c r="RB91" s="31"/>
      <c r="RC91" s="31"/>
      <c r="RD91" s="31"/>
      <c r="RE91" s="31"/>
      <c r="RF91" s="31"/>
      <c r="RG91" s="31"/>
      <c r="RH91" s="31"/>
      <c r="RI91" s="31"/>
      <c r="RJ91" s="31"/>
      <c r="RK91" s="31"/>
      <c r="RL91" s="31"/>
      <c r="RM91" s="31"/>
      <c r="RN91" s="31"/>
      <c r="RO91" s="53"/>
    </row>
    <row r="92" spans="1:483" s="54" customFormat="1" x14ac:dyDescent="0.2">
      <c r="A92" s="100"/>
      <c r="B92" s="39"/>
      <c r="C92" s="39"/>
      <c r="D92" s="39"/>
      <c r="E92" s="39"/>
      <c r="F92" s="39"/>
      <c r="G92" s="155"/>
      <c r="H92" s="66"/>
      <c r="I92" s="32"/>
      <c r="J92" s="39"/>
      <c r="K92" s="48"/>
      <c r="L92" s="138"/>
      <c r="M92" s="47"/>
      <c r="N92" s="48"/>
      <c r="O92" s="48"/>
      <c r="P92" s="39"/>
      <c r="Q92" s="35"/>
      <c r="R92" s="144"/>
      <c r="S92" s="144"/>
      <c r="T92" s="39"/>
      <c r="U92" s="39"/>
      <c r="V92" s="39" t="s">
        <v>270</v>
      </c>
      <c r="W92" s="35">
        <v>44197</v>
      </c>
      <c r="X92" s="153">
        <v>12954</v>
      </c>
      <c r="Y92" s="39" t="s">
        <v>271</v>
      </c>
      <c r="Z92" s="35">
        <v>44197</v>
      </c>
      <c r="AA92" s="35">
        <v>44377</v>
      </c>
      <c r="AB92" s="36" t="s">
        <v>100</v>
      </c>
      <c r="AC92" s="39" t="s">
        <v>100</v>
      </c>
      <c r="AD92" s="145">
        <v>0</v>
      </c>
      <c r="AE92" s="145">
        <v>0</v>
      </c>
      <c r="AF92" s="48" t="s">
        <v>100</v>
      </c>
      <c r="AG92" s="42" t="s">
        <v>100</v>
      </c>
      <c r="AH92" s="145">
        <v>0</v>
      </c>
      <c r="AI92" s="143">
        <f t="shared" si="1"/>
        <v>0</v>
      </c>
      <c r="AJ92" s="145">
        <v>536475.65</v>
      </c>
      <c r="AK92" s="145">
        <v>0</v>
      </c>
      <c r="AL92" s="139"/>
      <c r="AM92" s="62"/>
      <c r="AN92" s="62"/>
      <c r="AO92" s="36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39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  <c r="IW92" s="31"/>
      <c r="IX92" s="31"/>
      <c r="IY92" s="31"/>
      <c r="IZ92" s="31"/>
      <c r="JA92" s="31"/>
      <c r="JB92" s="31"/>
      <c r="JC92" s="31"/>
      <c r="JD92" s="31"/>
      <c r="JE92" s="31"/>
      <c r="JF92" s="31"/>
      <c r="JG92" s="31"/>
      <c r="JH92" s="31"/>
      <c r="JI92" s="31"/>
      <c r="JJ92" s="31"/>
      <c r="JK92" s="31"/>
      <c r="JL92" s="31"/>
      <c r="JM92" s="31"/>
      <c r="JN92" s="31"/>
      <c r="JO92" s="31"/>
      <c r="JP92" s="31"/>
      <c r="JQ92" s="31"/>
      <c r="JR92" s="31"/>
      <c r="JS92" s="31"/>
      <c r="JT92" s="31"/>
      <c r="JU92" s="31"/>
      <c r="JV92" s="31"/>
      <c r="JW92" s="31"/>
      <c r="JX92" s="31"/>
      <c r="JY92" s="31"/>
      <c r="JZ92" s="31"/>
      <c r="KA92" s="31"/>
      <c r="KB92" s="31"/>
      <c r="KC92" s="31"/>
      <c r="KD92" s="31"/>
      <c r="KE92" s="31"/>
      <c r="KF92" s="31"/>
      <c r="KG92" s="31"/>
      <c r="KH92" s="31"/>
      <c r="KI92" s="31"/>
      <c r="KJ92" s="31"/>
      <c r="KK92" s="31"/>
      <c r="KL92" s="31"/>
      <c r="KM92" s="31"/>
      <c r="KN92" s="31"/>
      <c r="KO92" s="31"/>
      <c r="KP92" s="31"/>
      <c r="KQ92" s="31"/>
      <c r="KR92" s="31"/>
      <c r="KS92" s="31"/>
      <c r="KT92" s="31"/>
      <c r="KU92" s="31"/>
      <c r="KV92" s="31"/>
      <c r="KW92" s="31"/>
      <c r="KX92" s="31"/>
      <c r="KY92" s="31"/>
      <c r="KZ92" s="31"/>
      <c r="LA92" s="31"/>
      <c r="LB92" s="31"/>
      <c r="LC92" s="31"/>
      <c r="LD92" s="31"/>
      <c r="LE92" s="31"/>
      <c r="LF92" s="31"/>
      <c r="LG92" s="31"/>
      <c r="LH92" s="31"/>
      <c r="LI92" s="31"/>
      <c r="LJ92" s="31"/>
      <c r="LK92" s="31"/>
      <c r="LL92" s="31"/>
      <c r="LM92" s="31"/>
      <c r="LN92" s="31"/>
      <c r="LO92" s="31"/>
      <c r="LP92" s="31"/>
      <c r="LQ92" s="31"/>
      <c r="LR92" s="31"/>
      <c r="LS92" s="31"/>
      <c r="LT92" s="31"/>
      <c r="LU92" s="31"/>
      <c r="LV92" s="31"/>
      <c r="LW92" s="31"/>
      <c r="LX92" s="31"/>
      <c r="LY92" s="31"/>
      <c r="LZ92" s="31"/>
      <c r="MA92" s="31"/>
      <c r="MB92" s="31"/>
      <c r="MC92" s="31"/>
      <c r="MD92" s="31"/>
      <c r="ME92" s="31"/>
      <c r="MF92" s="31"/>
      <c r="MG92" s="31"/>
      <c r="MH92" s="31"/>
      <c r="MI92" s="31"/>
      <c r="MJ92" s="31"/>
      <c r="MK92" s="31"/>
      <c r="ML92" s="31"/>
      <c r="MM92" s="31"/>
      <c r="MN92" s="31"/>
      <c r="MO92" s="31"/>
      <c r="MP92" s="31"/>
      <c r="MQ92" s="31"/>
      <c r="MR92" s="31"/>
      <c r="MS92" s="31"/>
      <c r="MT92" s="31"/>
      <c r="MU92" s="31"/>
      <c r="MV92" s="31"/>
      <c r="MW92" s="31"/>
      <c r="MX92" s="31"/>
      <c r="MY92" s="31"/>
      <c r="MZ92" s="31"/>
      <c r="NA92" s="31"/>
      <c r="NB92" s="31"/>
      <c r="NC92" s="31"/>
      <c r="ND92" s="31"/>
      <c r="NE92" s="31"/>
      <c r="NF92" s="31"/>
      <c r="NG92" s="31"/>
      <c r="NH92" s="31"/>
      <c r="NI92" s="31"/>
      <c r="NJ92" s="31"/>
      <c r="NK92" s="31"/>
      <c r="NL92" s="31"/>
      <c r="NM92" s="31"/>
      <c r="NN92" s="31"/>
      <c r="NO92" s="31"/>
      <c r="NP92" s="31"/>
      <c r="NQ92" s="31"/>
      <c r="NR92" s="31"/>
      <c r="NS92" s="31"/>
      <c r="NT92" s="31"/>
      <c r="NU92" s="31"/>
      <c r="NV92" s="31"/>
      <c r="NW92" s="31"/>
      <c r="NX92" s="31"/>
      <c r="NY92" s="31"/>
      <c r="NZ92" s="31"/>
      <c r="OA92" s="31"/>
      <c r="OB92" s="31"/>
      <c r="OC92" s="31"/>
      <c r="OD92" s="31"/>
      <c r="OE92" s="31"/>
      <c r="OF92" s="31"/>
      <c r="OG92" s="31"/>
      <c r="OH92" s="31"/>
      <c r="OI92" s="31"/>
      <c r="OJ92" s="31"/>
      <c r="OK92" s="31"/>
      <c r="OL92" s="31"/>
      <c r="OM92" s="31"/>
      <c r="ON92" s="31"/>
      <c r="OO92" s="31"/>
      <c r="OP92" s="31"/>
      <c r="OQ92" s="31"/>
      <c r="OR92" s="31"/>
      <c r="OS92" s="31"/>
      <c r="OT92" s="31"/>
      <c r="OU92" s="31"/>
      <c r="OV92" s="31"/>
      <c r="OW92" s="31"/>
      <c r="OX92" s="31"/>
      <c r="OY92" s="31"/>
      <c r="OZ92" s="31"/>
      <c r="PA92" s="31"/>
      <c r="PB92" s="31"/>
      <c r="PC92" s="31"/>
      <c r="PD92" s="31"/>
      <c r="PE92" s="31"/>
      <c r="PF92" s="31"/>
      <c r="PG92" s="31"/>
      <c r="PH92" s="31"/>
      <c r="PI92" s="31"/>
      <c r="PJ92" s="31"/>
      <c r="PK92" s="31"/>
      <c r="PL92" s="31"/>
      <c r="PM92" s="31"/>
      <c r="PN92" s="31"/>
      <c r="PO92" s="31"/>
      <c r="PP92" s="31"/>
      <c r="PQ92" s="31"/>
      <c r="PR92" s="31"/>
      <c r="PS92" s="31"/>
      <c r="PT92" s="31"/>
      <c r="PU92" s="31"/>
      <c r="PV92" s="31"/>
      <c r="PW92" s="31"/>
      <c r="PX92" s="31"/>
      <c r="PY92" s="31"/>
      <c r="PZ92" s="31"/>
      <c r="QA92" s="31"/>
      <c r="QB92" s="31"/>
      <c r="QC92" s="31"/>
      <c r="QD92" s="31"/>
      <c r="QE92" s="31"/>
      <c r="QF92" s="31"/>
      <c r="QG92" s="31"/>
      <c r="QH92" s="31"/>
      <c r="QI92" s="31"/>
      <c r="QJ92" s="31"/>
      <c r="QK92" s="31"/>
      <c r="QL92" s="31"/>
      <c r="QM92" s="31"/>
      <c r="QN92" s="31"/>
      <c r="QO92" s="31"/>
      <c r="QP92" s="31"/>
      <c r="QQ92" s="31"/>
      <c r="QR92" s="31"/>
      <c r="QS92" s="31"/>
      <c r="QT92" s="31"/>
      <c r="QU92" s="31"/>
      <c r="QV92" s="31"/>
      <c r="QW92" s="31"/>
      <c r="QX92" s="31"/>
      <c r="QY92" s="31"/>
      <c r="QZ92" s="31"/>
      <c r="RA92" s="31"/>
      <c r="RB92" s="31"/>
      <c r="RC92" s="31"/>
      <c r="RD92" s="31"/>
      <c r="RE92" s="31"/>
      <c r="RF92" s="31"/>
      <c r="RG92" s="31"/>
      <c r="RH92" s="31"/>
      <c r="RI92" s="31"/>
      <c r="RJ92" s="31"/>
      <c r="RK92" s="31"/>
      <c r="RL92" s="31"/>
      <c r="RM92" s="31"/>
      <c r="RN92" s="31"/>
      <c r="RO92" s="53"/>
    </row>
    <row r="93" spans="1:483" s="54" customFormat="1" x14ac:dyDescent="0.2">
      <c r="A93" s="100"/>
      <c r="B93" s="39"/>
      <c r="C93" s="39"/>
      <c r="D93" s="39"/>
      <c r="E93" s="39"/>
      <c r="F93" s="39"/>
      <c r="G93" s="155"/>
      <c r="H93" s="66"/>
      <c r="I93" s="32"/>
      <c r="J93" s="39"/>
      <c r="K93" s="48"/>
      <c r="L93" s="138"/>
      <c r="M93" s="47"/>
      <c r="N93" s="48"/>
      <c r="O93" s="48"/>
      <c r="P93" s="39"/>
      <c r="Q93" s="35"/>
      <c r="R93" s="144"/>
      <c r="S93" s="144"/>
      <c r="T93" s="39"/>
      <c r="U93" s="39"/>
      <c r="V93" s="39" t="s">
        <v>272</v>
      </c>
      <c r="W93" s="35">
        <v>44369</v>
      </c>
      <c r="X93" s="153">
        <v>13071</v>
      </c>
      <c r="Y93" s="39" t="s">
        <v>271</v>
      </c>
      <c r="Z93" s="35">
        <v>44378</v>
      </c>
      <c r="AA93" s="35">
        <v>44561</v>
      </c>
      <c r="AB93" s="36" t="s">
        <v>100</v>
      </c>
      <c r="AC93" s="39" t="s">
        <v>100</v>
      </c>
      <c r="AD93" s="145">
        <v>0</v>
      </c>
      <c r="AE93" s="145">
        <v>0</v>
      </c>
      <c r="AF93" s="42" t="s">
        <v>100</v>
      </c>
      <c r="AG93" s="42" t="s">
        <v>100</v>
      </c>
      <c r="AH93" s="145">
        <v>0</v>
      </c>
      <c r="AI93" s="143">
        <f t="shared" si="1"/>
        <v>0</v>
      </c>
      <c r="AJ93" s="145">
        <v>751065.91</v>
      </c>
      <c r="AK93" s="145">
        <v>0</v>
      </c>
      <c r="AL93" s="139"/>
      <c r="AM93" s="62"/>
      <c r="AN93" s="62"/>
      <c r="AO93" s="36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39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  <c r="IW93" s="31"/>
      <c r="IX93" s="31"/>
      <c r="IY93" s="31"/>
      <c r="IZ93" s="31"/>
      <c r="JA93" s="31"/>
      <c r="JB93" s="31"/>
      <c r="JC93" s="31"/>
      <c r="JD93" s="31"/>
      <c r="JE93" s="31"/>
      <c r="JF93" s="31"/>
      <c r="JG93" s="31"/>
      <c r="JH93" s="31"/>
      <c r="JI93" s="31"/>
      <c r="JJ93" s="31"/>
      <c r="JK93" s="31"/>
      <c r="JL93" s="31"/>
      <c r="JM93" s="31"/>
      <c r="JN93" s="31"/>
      <c r="JO93" s="31"/>
      <c r="JP93" s="31"/>
      <c r="JQ93" s="31"/>
      <c r="JR93" s="31"/>
      <c r="JS93" s="31"/>
      <c r="JT93" s="31"/>
      <c r="JU93" s="31"/>
      <c r="JV93" s="31"/>
      <c r="JW93" s="31"/>
      <c r="JX93" s="31"/>
      <c r="JY93" s="31"/>
      <c r="JZ93" s="31"/>
      <c r="KA93" s="31"/>
      <c r="KB93" s="31"/>
      <c r="KC93" s="31"/>
      <c r="KD93" s="31"/>
      <c r="KE93" s="31"/>
      <c r="KF93" s="31"/>
      <c r="KG93" s="31"/>
      <c r="KH93" s="31"/>
      <c r="KI93" s="31"/>
      <c r="KJ93" s="31"/>
      <c r="KK93" s="31"/>
      <c r="KL93" s="31"/>
      <c r="KM93" s="31"/>
      <c r="KN93" s="31"/>
      <c r="KO93" s="31"/>
      <c r="KP93" s="31"/>
      <c r="KQ93" s="31"/>
      <c r="KR93" s="31"/>
      <c r="KS93" s="31"/>
      <c r="KT93" s="31"/>
      <c r="KU93" s="31"/>
      <c r="KV93" s="31"/>
      <c r="KW93" s="31"/>
      <c r="KX93" s="31"/>
      <c r="KY93" s="31"/>
      <c r="KZ93" s="31"/>
      <c r="LA93" s="31"/>
      <c r="LB93" s="31"/>
      <c r="LC93" s="31"/>
      <c r="LD93" s="31"/>
      <c r="LE93" s="31"/>
      <c r="LF93" s="31"/>
      <c r="LG93" s="31"/>
      <c r="LH93" s="31"/>
      <c r="LI93" s="31"/>
      <c r="LJ93" s="31"/>
      <c r="LK93" s="31"/>
      <c r="LL93" s="31"/>
      <c r="LM93" s="31"/>
      <c r="LN93" s="31"/>
      <c r="LO93" s="31"/>
      <c r="LP93" s="31"/>
      <c r="LQ93" s="31"/>
      <c r="LR93" s="31"/>
      <c r="LS93" s="31"/>
      <c r="LT93" s="31"/>
      <c r="LU93" s="31"/>
      <c r="LV93" s="31"/>
      <c r="LW93" s="31"/>
      <c r="LX93" s="31"/>
      <c r="LY93" s="31"/>
      <c r="LZ93" s="31"/>
      <c r="MA93" s="31"/>
      <c r="MB93" s="31"/>
      <c r="MC93" s="31"/>
      <c r="MD93" s="31"/>
      <c r="ME93" s="31"/>
      <c r="MF93" s="31"/>
      <c r="MG93" s="31"/>
      <c r="MH93" s="31"/>
      <c r="MI93" s="31"/>
      <c r="MJ93" s="31"/>
      <c r="MK93" s="31"/>
      <c r="ML93" s="31"/>
      <c r="MM93" s="31"/>
      <c r="MN93" s="31"/>
      <c r="MO93" s="31"/>
      <c r="MP93" s="31"/>
      <c r="MQ93" s="31"/>
      <c r="MR93" s="31"/>
      <c r="MS93" s="31"/>
      <c r="MT93" s="31"/>
      <c r="MU93" s="31"/>
      <c r="MV93" s="31"/>
      <c r="MW93" s="31"/>
      <c r="MX93" s="31"/>
      <c r="MY93" s="31"/>
      <c r="MZ93" s="31"/>
      <c r="NA93" s="31"/>
      <c r="NB93" s="31"/>
      <c r="NC93" s="31"/>
      <c r="ND93" s="31"/>
      <c r="NE93" s="31"/>
      <c r="NF93" s="31"/>
      <c r="NG93" s="31"/>
      <c r="NH93" s="31"/>
      <c r="NI93" s="31"/>
      <c r="NJ93" s="31"/>
      <c r="NK93" s="31"/>
      <c r="NL93" s="31"/>
      <c r="NM93" s="31"/>
      <c r="NN93" s="31"/>
      <c r="NO93" s="31"/>
      <c r="NP93" s="31"/>
      <c r="NQ93" s="31"/>
      <c r="NR93" s="31"/>
      <c r="NS93" s="31"/>
      <c r="NT93" s="31"/>
      <c r="NU93" s="31"/>
      <c r="NV93" s="31"/>
      <c r="NW93" s="31"/>
      <c r="NX93" s="31"/>
      <c r="NY93" s="31"/>
      <c r="NZ93" s="31"/>
      <c r="OA93" s="31"/>
      <c r="OB93" s="31"/>
      <c r="OC93" s="31"/>
      <c r="OD93" s="31"/>
      <c r="OE93" s="31"/>
      <c r="OF93" s="31"/>
      <c r="OG93" s="31"/>
      <c r="OH93" s="31"/>
      <c r="OI93" s="31"/>
      <c r="OJ93" s="31"/>
      <c r="OK93" s="31"/>
      <c r="OL93" s="31"/>
      <c r="OM93" s="31"/>
      <c r="ON93" s="31"/>
      <c r="OO93" s="31"/>
      <c r="OP93" s="31"/>
      <c r="OQ93" s="31"/>
      <c r="OR93" s="31"/>
      <c r="OS93" s="31"/>
      <c r="OT93" s="31"/>
      <c r="OU93" s="31"/>
      <c r="OV93" s="31"/>
      <c r="OW93" s="31"/>
      <c r="OX93" s="31"/>
      <c r="OY93" s="31"/>
      <c r="OZ93" s="31"/>
      <c r="PA93" s="31"/>
      <c r="PB93" s="31"/>
      <c r="PC93" s="31"/>
      <c r="PD93" s="31"/>
      <c r="PE93" s="31"/>
      <c r="PF93" s="31"/>
      <c r="PG93" s="31"/>
      <c r="PH93" s="31"/>
      <c r="PI93" s="31"/>
      <c r="PJ93" s="31"/>
      <c r="PK93" s="31"/>
      <c r="PL93" s="31"/>
      <c r="PM93" s="31"/>
      <c r="PN93" s="31"/>
      <c r="PO93" s="31"/>
      <c r="PP93" s="31"/>
      <c r="PQ93" s="31"/>
      <c r="PR93" s="31"/>
      <c r="PS93" s="31"/>
      <c r="PT93" s="31"/>
      <c r="PU93" s="31"/>
      <c r="PV93" s="31"/>
      <c r="PW93" s="31"/>
      <c r="PX93" s="31"/>
      <c r="PY93" s="31"/>
      <c r="PZ93" s="31"/>
      <c r="QA93" s="31"/>
      <c r="QB93" s="31"/>
      <c r="QC93" s="31"/>
      <c r="QD93" s="31"/>
      <c r="QE93" s="31"/>
      <c r="QF93" s="31"/>
      <c r="QG93" s="31"/>
      <c r="QH93" s="31"/>
      <c r="QI93" s="31"/>
      <c r="QJ93" s="31"/>
      <c r="QK93" s="31"/>
      <c r="QL93" s="31"/>
      <c r="QM93" s="31"/>
      <c r="QN93" s="31"/>
      <c r="QO93" s="31"/>
      <c r="QP93" s="31"/>
      <c r="QQ93" s="31"/>
      <c r="QR93" s="31"/>
      <c r="QS93" s="31"/>
      <c r="QT93" s="31"/>
      <c r="QU93" s="31"/>
      <c r="QV93" s="31"/>
      <c r="QW93" s="31"/>
      <c r="QX93" s="31"/>
      <c r="QY93" s="31"/>
      <c r="QZ93" s="31"/>
      <c r="RA93" s="31"/>
      <c r="RB93" s="31"/>
      <c r="RC93" s="31"/>
      <c r="RD93" s="31"/>
      <c r="RE93" s="31"/>
      <c r="RF93" s="31"/>
      <c r="RG93" s="31"/>
      <c r="RH93" s="31"/>
      <c r="RI93" s="31"/>
      <c r="RJ93" s="31"/>
      <c r="RK93" s="31"/>
      <c r="RL93" s="31"/>
      <c r="RM93" s="31"/>
      <c r="RN93" s="31"/>
      <c r="RO93" s="53"/>
    </row>
    <row r="94" spans="1:483" s="54" customFormat="1" x14ac:dyDescent="0.2">
      <c r="A94" s="100"/>
      <c r="B94" s="39"/>
      <c r="C94" s="39"/>
      <c r="D94" s="39"/>
      <c r="E94" s="39"/>
      <c r="F94" s="39"/>
      <c r="G94" s="155"/>
      <c r="H94" s="66"/>
      <c r="I94" s="32"/>
      <c r="J94" s="39"/>
      <c r="K94" s="48"/>
      <c r="L94" s="138"/>
      <c r="M94" s="47"/>
      <c r="N94" s="48"/>
      <c r="O94" s="48"/>
      <c r="P94" s="39"/>
      <c r="Q94" s="35"/>
      <c r="R94" s="144"/>
      <c r="S94" s="144"/>
      <c r="T94" s="39"/>
      <c r="U94" s="39"/>
      <c r="V94" s="39" t="s">
        <v>341</v>
      </c>
      <c r="W94" s="35">
        <v>44559</v>
      </c>
      <c r="X94" s="153">
        <v>13195</v>
      </c>
      <c r="Y94" s="39" t="s">
        <v>342</v>
      </c>
      <c r="Z94" s="35">
        <v>44562</v>
      </c>
      <c r="AA94" s="35">
        <v>44742</v>
      </c>
      <c r="AB94" s="36" t="s">
        <v>100</v>
      </c>
      <c r="AC94" s="39" t="s">
        <v>100</v>
      </c>
      <c r="AD94" s="145">
        <v>0</v>
      </c>
      <c r="AE94" s="145">
        <v>0</v>
      </c>
      <c r="AF94" s="42" t="s">
        <v>100</v>
      </c>
      <c r="AG94" s="42" t="s">
        <v>100</v>
      </c>
      <c r="AH94" s="145">
        <v>0</v>
      </c>
      <c r="AI94" s="143">
        <f t="shared" si="1"/>
        <v>0</v>
      </c>
      <c r="AJ94" s="145">
        <v>0</v>
      </c>
      <c r="AK94" s="145">
        <f>107295.13+107295.13+114154+114154+8232.68+114154+13717.74</f>
        <v>579002.67999999993</v>
      </c>
      <c r="AL94" s="139"/>
      <c r="AM94" s="62"/>
      <c r="AN94" s="62"/>
      <c r="AO94" s="36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39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  <c r="IW94" s="31"/>
      <c r="IX94" s="31"/>
      <c r="IY94" s="31"/>
      <c r="IZ94" s="31"/>
      <c r="JA94" s="31"/>
      <c r="JB94" s="31"/>
      <c r="JC94" s="31"/>
      <c r="JD94" s="31"/>
      <c r="JE94" s="31"/>
      <c r="JF94" s="31"/>
      <c r="JG94" s="31"/>
      <c r="JH94" s="31"/>
      <c r="JI94" s="31"/>
      <c r="JJ94" s="31"/>
      <c r="JK94" s="31"/>
      <c r="JL94" s="31"/>
      <c r="JM94" s="31"/>
      <c r="JN94" s="31"/>
      <c r="JO94" s="31"/>
      <c r="JP94" s="31"/>
      <c r="JQ94" s="31"/>
      <c r="JR94" s="31"/>
      <c r="JS94" s="31"/>
      <c r="JT94" s="31"/>
      <c r="JU94" s="31"/>
      <c r="JV94" s="31"/>
      <c r="JW94" s="31"/>
      <c r="JX94" s="31"/>
      <c r="JY94" s="31"/>
      <c r="JZ94" s="31"/>
      <c r="KA94" s="31"/>
      <c r="KB94" s="31"/>
      <c r="KC94" s="31"/>
      <c r="KD94" s="31"/>
      <c r="KE94" s="31"/>
      <c r="KF94" s="31"/>
      <c r="KG94" s="31"/>
      <c r="KH94" s="31"/>
      <c r="KI94" s="31"/>
      <c r="KJ94" s="31"/>
      <c r="KK94" s="31"/>
      <c r="KL94" s="31"/>
      <c r="KM94" s="31"/>
      <c r="KN94" s="31"/>
      <c r="KO94" s="31"/>
      <c r="KP94" s="31"/>
      <c r="KQ94" s="31"/>
      <c r="KR94" s="31"/>
      <c r="KS94" s="31"/>
      <c r="KT94" s="31"/>
      <c r="KU94" s="31"/>
      <c r="KV94" s="31"/>
      <c r="KW94" s="31"/>
      <c r="KX94" s="31"/>
      <c r="KY94" s="31"/>
      <c r="KZ94" s="31"/>
      <c r="LA94" s="31"/>
      <c r="LB94" s="31"/>
      <c r="LC94" s="31"/>
      <c r="LD94" s="31"/>
      <c r="LE94" s="31"/>
      <c r="LF94" s="31"/>
      <c r="LG94" s="31"/>
      <c r="LH94" s="31"/>
      <c r="LI94" s="31"/>
      <c r="LJ94" s="31"/>
      <c r="LK94" s="31"/>
      <c r="LL94" s="31"/>
      <c r="LM94" s="31"/>
      <c r="LN94" s="31"/>
      <c r="LO94" s="31"/>
      <c r="LP94" s="31"/>
      <c r="LQ94" s="31"/>
      <c r="LR94" s="31"/>
      <c r="LS94" s="31"/>
      <c r="LT94" s="31"/>
      <c r="LU94" s="31"/>
      <c r="LV94" s="31"/>
      <c r="LW94" s="31"/>
      <c r="LX94" s="31"/>
      <c r="LY94" s="31"/>
      <c r="LZ94" s="31"/>
      <c r="MA94" s="31"/>
      <c r="MB94" s="31"/>
      <c r="MC94" s="31"/>
      <c r="MD94" s="31"/>
      <c r="ME94" s="31"/>
      <c r="MF94" s="31"/>
      <c r="MG94" s="31"/>
      <c r="MH94" s="31"/>
      <c r="MI94" s="31"/>
      <c r="MJ94" s="31"/>
      <c r="MK94" s="31"/>
      <c r="ML94" s="31"/>
      <c r="MM94" s="31"/>
      <c r="MN94" s="31"/>
      <c r="MO94" s="31"/>
      <c r="MP94" s="31"/>
      <c r="MQ94" s="31"/>
      <c r="MR94" s="31"/>
      <c r="MS94" s="31"/>
      <c r="MT94" s="31"/>
      <c r="MU94" s="31"/>
      <c r="MV94" s="31"/>
      <c r="MW94" s="31"/>
      <c r="MX94" s="31"/>
      <c r="MY94" s="31"/>
      <c r="MZ94" s="31"/>
      <c r="NA94" s="31"/>
      <c r="NB94" s="31"/>
      <c r="NC94" s="31"/>
      <c r="ND94" s="31"/>
      <c r="NE94" s="31"/>
      <c r="NF94" s="31"/>
      <c r="NG94" s="31"/>
      <c r="NH94" s="31"/>
      <c r="NI94" s="31"/>
      <c r="NJ94" s="31"/>
      <c r="NK94" s="31"/>
      <c r="NL94" s="31"/>
      <c r="NM94" s="31"/>
      <c r="NN94" s="31"/>
      <c r="NO94" s="31"/>
      <c r="NP94" s="31"/>
      <c r="NQ94" s="31"/>
      <c r="NR94" s="31"/>
      <c r="NS94" s="31"/>
      <c r="NT94" s="31"/>
      <c r="NU94" s="31"/>
      <c r="NV94" s="31"/>
      <c r="NW94" s="31"/>
      <c r="NX94" s="31"/>
      <c r="NY94" s="31"/>
      <c r="NZ94" s="31"/>
      <c r="OA94" s="31"/>
      <c r="OB94" s="31"/>
      <c r="OC94" s="31"/>
      <c r="OD94" s="31"/>
      <c r="OE94" s="31"/>
      <c r="OF94" s="31"/>
      <c r="OG94" s="31"/>
      <c r="OH94" s="31"/>
      <c r="OI94" s="31"/>
      <c r="OJ94" s="31"/>
      <c r="OK94" s="31"/>
      <c r="OL94" s="31"/>
      <c r="OM94" s="31"/>
      <c r="ON94" s="31"/>
      <c r="OO94" s="31"/>
      <c r="OP94" s="31"/>
      <c r="OQ94" s="31"/>
      <c r="OR94" s="31"/>
      <c r="OS94" s="31"/>
      <c r="OT94" s="31"/>
      <c r="OU94" s="31"/>
      <c r="OV94" s="31"/>
      <c r="OW94" s="31"/>
      <c r="OX94" s="31"/>
      <c r="OY94" s="31"/>
      <c r="OZ94" s="31"/>
      <c r="PA94" s="31"/>
      <c r="PB94" s="31"/>
      <c r="PC94" s="31"/>
      <c r="PD94" s="31"/>
      <c r="PE94" s="31"/>
      <c r="PF94" s="31"/>
      <c r="PG94" s="31"/>
      <c r="PH94" s="31"/>
      <c r="PI94" s="31"/>
      <c r="PJ94" s="31"/>
      <c r="PK94" s="31"/>
      <c r="PL94" s="31"/>
      <c r="PM94" s="31"/>
      <c r="PN94" s="31"/>
      <c r="PO94" s="31"/>
      <c r="PP94" s="31"/>
      <c r="PQ94" s="31"/>
      <c r="PR94" s="31"/>
      <c r="PS94" s="31"/>
      <c r="PT94" s="31"/>
      <c r="PU94" s="31"/>
      <c r="PV94" s="31"/>
      <c r="PW94" s="31"/>
      <c r="PX94" s="31"/>
      <c r="PY94" s="31"/>
      <c r="PZ94" s="31"/>
      <c r="QA94" s="31"/>
      <c r="QB94" s="31"/>
      <c r="QC94" s="31"/>
      <c r="QD94" s="31"/>
      <c r="QE94" s="31"/>
      <c r="QF94" s="31"/>
      <c r="QG94" s="31"/>
      <c r="QH94" s="31"/>
      <c r="QI94" s="31"/>
      <c r="QJ94" s="31"/>
      <c r="QK94" s="31"/>
      <c r="QL94" s="31"/>
      <c r="QM94" s="31"/>
      <c r="QN94" s="31"/>
      <c r="QO94" s="31"/>
      <c r="QP94" s="31"/>
      <c r="QQ94" s="31"/>
      <c r="QR94" s="31"/>
      <c r="QS94" s="31"/>
      <c r="QT94" s="31"/>
      <c r="QU94" s="31"/>
      <c r="QV94" s="31"/>
      <c r="QW94" s="31"/>
      <c r="QX94" s="31"/>
      <c r="QY94" s="31"/>
      <c r="QZ94" s="31"/>
      <c r="RA94" s="31"/>
      <c r="RB94" s="31"/>
      <c r="RC94" s="31"/>
      <c r="RD94" s="31"/>
      <c r="RE94" s="31"/>
      <c r="RF94" s="31"/>
      <c r="RG94" s="31"/>
      <c r="RH94" s="31"/>
      <c r="RI94" s="31"/>
      <c r="RJ94" s="31"/>
      <c r="RK94" s="31"/>
      <c r="RL94" s="31"/>
      <c r="RM94" s="31"/>
      <c r="RN94" s="31"/>
      <c r="RO94" s="53"/>
    </row>
    <row r="95" spans="1:483" s="54" customFormat="1" x14ac:dyDescent="0.2">
      <c r="A95" s="100"/>
      <c r="B95" s="39"/>
      <c r="C95" s="39"/>
      <c r="D95" s="39"/>
      <c r="E95" s="39"/>
      <c r="F95" s="39"/>
      <c r="G95" s="155"/>
      <c r="H95" s="66"/>
      <c r="I95" s="32"/>
      <c r="J95" s="39"/>
      <c r="K95" s="48"/>
      <c r="L95" s="138"/>
      <c r="M95" s="47"/>
      <c r="N95" s="48"/>
      <c r="O95" s="48"/>
      <c r="P95" s="39"/>
      <c r="Q95" s="35"/>
      <c r="R95" s="144"/>
      <c r="S95" s="144"/>
      <c r="T95" s="39"/>
      <c r="U95" s="39"/>
      <c r="V95" s="39" t="s">
        <v>343</v>
      </c>
      <c r="W95" s="35">
        <v>44650</v>
      </c>
      <c r="X95" s="153">
        <v>13272</v>
      </c>
      <c r="Y95" s="39" t="s">
        <v>116</v>
      </c>
      <c r="Z95" s="35">
        <v>44562</v>
      </c>
      <c r="AA95" s="35">
        <v>44742</v>
      </c>
      <c r="AB95" s="36" t="s">
        <v>345</v>
      </c>
      <c r="AC95" s="39" t="s">
        <v>100</v>
      </c>
      <c r="AD95" s="145">
        <v>6858.87</v>
      </c>
      <c r="AE95" s="145">
        <v>0</v>
      </c>
      <c r="AF95" s="42" t="s">
        <v>100</v>
      </c>
      <c r="AG95" s="42" t="s">
        <v>100</v>
      </c>
      <c r="AH95" s="145">
        <v>0</v>
      </c>
      <c r="AI95" s="143">
        <f t="shared" si="1"/>
        <v>6858.87</v>
      </c>
      <c r="AJ95" s="145">
        <v>0</v>
      </c>
      <c r="AK95" s="145">
        <f>73000.78+41153.22+98746.92</f>
        <v>212900.91999999998</v>
      </c>
      <c r="AL95" s="139"/>
      <c r="AM95" s="62"/>
      <c r="AN95" s="62"/>
      <c r="AO95" s="36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39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  <c r="IW95" s="31"/>
      <c r="IX95" s="31"/>
      <c r="IY95" s="31"/>
      <c r="IZ95" s="31"/>
      <c r="JA95" s="31"/>
      <c r="JB95" s="31"/>
      <c r="JC95" s="31"/>
      <c r="JD95" s="31"/>
      <c r="JE95" s="31"/>
      <c r="JF95" s="31"/>
      <c r="JG95" s="31"/>
      <c r="JH95" s="31"/>
      <c r="JI95" s="31"/>
      <c r="JJ95" s="31"/>
      <c r="JK95" s="31"/>
      <c r="JL95" s="31"/>
      <c r="JM95" s="31"/>
      <c r="JN95" s="31"/>
      <c r="JO95" s="31"/>
      <c r="JP95" s="31"/>
      <c r="JQ95" s="31"/>
      <c r="JR95" s="31"/>
      <c r="JS95" s="31"/>
      <c r="JT95" s="31"/>
      <c r="JU95" s="31"/>
      <c r="JV95" s="31"/>
      <c r="JW95" s="31"/>
      <c r="JX95" s="31"/>
      <c r="JY95" s="31"/>
      <c r="JZ95" s="31"/>
      <c r="KA95" s="31"/>
      <c r="KB95" s="31"/>
      <c r="KC95" s="31"/>
      <c r="KD95" s="31"/>
      <c r="KE95" s="31"/>
      <c r="KF95" s="31"/>
      <c r="KG95" s="31"/>
      <c r="KH95" s="31"/>
      <c r="KI95" s="31"/>
      <c r="KJ95" s="31"/>
      <c r="KK95" s="31"/>
      <c r="KL95" s="31"/>
      <c r="KM95" s="31"/>
      <c r="KN95" s="31"/>
      <c r="KO95" s="31"/>
      <c r="KP95" s="31"/>
      <c r="KQ95" s="31"/>
      <c r="KR95" s="31"/>
      <c r="KS95" s="31"/>
      <c r="KT95" s="31"/>
      <c r="KU95" s="31"/>
      <c r="KV95" s="31"/>
      <c r="KW95" s="31"/>
      <c r="KX95" s="31"/>
      <c r="KY95" s="31"/>
      <c r="KZ95" s="31"/>
      <c r="LA95" s="31"/>
      <c r="LB95" s="31"/>
      <c r="LC95" s="31"/>
      <c r="LD95" s="31"/>
      <c r="LE95" s="31"/>
      <c r="LF95" s="31"/>
      <c r="LG95" s="31"/>
      <c r="LH95" s="31"/>
      <c r="LI95" s="31"/>
      <c r="LJ95" s="31"/>
      <c r="LK95" s="31"/>
      <c r="LL95" s="31"/>
      <c r="LM95" s="31"/>
      <c r="LN95" s="31"/>
      <c r="LO95" s="31"/>
      <c r="LP95" s="31"/>
      <c r="LQ95" s="31"/>
      <c r="LR95" s="31"/>
      <c r="LS95" s="31"/>
      <c r="LT95" s="31"/>
      <c r="LU95" s="31"/>
      <c r="LV95" s="31"/>
      <c r="LW95" s="31"/>
      <c r="LX95" s="31"/>
      <c r="LY95" s="31"/>
      <c r="LZ95" s="31"/>
      <c r="MA95" s="31"/>
      <c r="MB95" s="31"/>
      <c r="MC95" s="31"/>
      <c r="MD95" s="31"/>
      <c r="ME95" s="31"/>
      <c r="MF95" s="31"/>
      <c r="MG95" s="31"/>
      <c r="MH95" s="31"/>
      <c r="MI95" s="31"/>
      <c r="MJ95" s="31"/>
      <c r="MK95" s="31"/>
      <c r="ML95" s="31"/>
      <c r="MM95" s="31"/>
      <c r="MN95" s="31"/>
      <c r="MO95" s="31"/>
      <c r="MP95" s="31"/>
      <c r="MQ95" s="31"/>
      <c r="MR95" s="31"/>
      <c r="MS95" s="31"/>
      <c r="MT95" s="31"/>
      <c r="MU95" s="31"/>
      <c r="MV95" s="31"/>
      <c r="MW95" s="31"/>
      <c r="MX95" s="31"/>
      <c r="MY95" s="31"/>
      <c r="MZ95" s="31"/>
      <c r="NA95" s="31"/>
      <c r="NB95" s="31"/>
      <c r="NC95" s="31"/>
      <c r="ND95" s="31"/>
      <c r="NE95" s="31"/>
      <c r="NF95" s="31"/>
      <c r="NG95" s="31"/>
      <c r="NH95" s="31"/>
      <c r="NI95" s="31"/>
      <c r="NJ95" s="31"/>
      <c r="NK95" s="31"/>
      <c r="NL95" s="31"/>
      <c r="NM95" s="31"/>
      <c r="NN95" s="31"/>
      <c r="NO95" s="31"/>
      <c r="NP95" s="31"/>
      <c r="NQ95" s="31"/>
      <c r="NR95" s="31"/>
      <c r="NS95" s="31"/>
      <c r="NT95" s="31"/>
      <c r="NU95" s="31"/>
      <c r="NV95" s="31"/>
      <c r="NW95" s="31"/>
      <c r="NX95" s="31"/>
      <c r="NY95" s="31"/>
      <c r="NZ95" s="31"/>
      <c r="OA95" s="31"/>
      <c r="OB95" s="31"/>
      <c r="OC95" s="31"/>
      <c r="OD95" s="31"/>
      <c r="OE95" s="31"/>
      <c r="OF95" s="31"/>
      <c r="OG95" s="31"/>
      <c r="OH95" s="31"/>
      <c r="OI95" s="31"/>
      <c r="OJ95" s="31"/>
      <c r="OK95" s="31"/>
      <c r="OL95" s="31"/>
      <c r="OM95" s="31"/>
      <c r="ON95" s="31"/>
      <c r="OO95" s="31"/>
      <c r="OP95" s="31"/>
      <c r="OQ95" s="31"/>
      <c r="OR95" s="31"/>
      <c r="OS95" s="31"/>
      <c r="OT95" s="31"/>
      <c r="OU95" s="31"/>
      <c r="OV95" s="31"/>
      <c r="OW95" s="31"/>
      <c r="OX95" s="31"/>
      <c r="OY95" s="31"/>
      <c r="OZ95" s="31"/>
      <c r="PA95" s="31"/>
      <c r="PB95" s="31"/>
      <c r="PC95" s="31"/>
      <c r="PD95" s="31"/>
      <c r="PE95" s="31"/>
      <c r="PF95" s="31"/>
      <c r="PG95" s="31"/>
      <c r="PH95" s="31"/>
      <c r="PI95" s="31"/>
      <c r="PJ95" s="31"/>
      <c r="PK95" s="31"/>
      <c r="PL95" s="31"/>
      <c r="PM95" s="31"/>
      <c r="PN95" s="31"/>
      <c r="PO95" s="31"/>
      <c r="PP95" s="31"/>
      <c r="PQ95" s="31"/>
      <c r="PR95" s="31"/>
      <c r="PS95" s="31"/>
      <c r="PT95" s="31"/>
      <c r="PU95" s="31"/>
      <c r="PV95" s="31"/>
      <c r="PW95" s="31"/>
      <c r="PX95" s="31"/>
      <c r="PY95" s="31"/>
      <c r="PZ95" s="31"/>
      <c r="QA95" s="31"/>
      <c r="QB95" s="31"/>
      <c r="QC95" s="31"/>
      <c r="QD95" s="31"/>
      <c r="QE95" s="31"/>
      <c r="QF95" s="31"/>
      <c r="QG95" s="31"/>
      <c r="QH95" s="31"/>
      <c r="QI95" s="31"/>
      <c r="QJ95" s="31"/>
      <c r="QK95" s="31"/>
      <c r="QL95" s="31"/>
      <c r="QM95" s="31"/>
      <c r="QN95" s="31"/>
      <c r="QO95" s="31"/>
      <c r="QP95" s="31"/>
      <c r="QQ95" s="31"/>
      <c r="QR95" s="31"/>
      <c r="QS95" s="31"/>
      <c r="QT95" s="31"/>
      <c r="QU95" s="31"/>
      <c r="QV95" s="31"/>
      <c r="QW95" s="31"/>
      <c r="QX95" s="31"/>
      <c r="QY95" s="31"/>
      <c r="QZ95" s="31"/>
      <c r="RA95" s="31"/>
      <c r="RB95" s="31"/>
      <c r="RC95" s="31"/>
      <c r="RD95" s="31"/>
      <c r="RE95" s="31"/>
      <c r="RF95" s="31"/>
      <c r="RG95" s="31"/>
      <c r="RH95" s="31"/>
      <c r="RI95" s="31"/>
      <c r="RJ95" s="31"/>
      <c r="RK95" s="31"/>
      <c r="RL95" s="31"/>
      <c r="RM95" s="31"/>
      <c r="RN95" s="31"/>
      <c r="RO95" s="53"/>
    </row>
    <row r="96" spans="1:483" s="54" customFormat="1" x14ac:dyDescent="0.2">
      <c r="A96" s="101"/>
      <c r="B96" s="39"/>
      <c r="C96" s="39"/>
      <c r="D96" s="39"/>
      <c r="E96" s="39"/>
      <c r="F96" s="39"/>
      <c r="G96" s="155"/>
      <c r="H96" s="66"/>
      <c r="I96" s="32"/>
      <c r="J96" s="39"/>
      <c r="K96" s="48"/>
      <c r="L96" s="138"/>
      <c r="M96" s="47"/>
      <c r="N96" s="48"/>
      <c r="O96" s="48"/>
      <c r="P96" s="39"/>
      <c r="Q96" s="35"/>
      <c r="R96" s="144"/>
      <c r="S96" s="144"/>
      <c r="T96" s="39"/>
      <c r="U96" s="39"/>
      <c r="V96" s="39" t="s">
        <v>344</v>
      </c>
      <c r="W96" s="35">
        <v>44739</v>
      </c>
      <c r="X96" s="153">
        <v>13317</v>
      </c>
      <c r="Y96" s="39" t="s">
        <v>271</v>
      </c>
      <c r="Z96" s="35">
        <v>44743</v>
      </c>
      <c r="AA96" s="35">
        <v>44926</v>
      </c>
      <c r="AB96" s="36" t="s">
        <v>100</v>
      </c>
      <c r="AC96" s="39" t="s">
        <v>100</v>
      </c>
      <c r="AD96" s="145">
        <v>0</v>
      </c>
      <c r="AE96" s="145">
        <v>0</v>
      </c>
      <c r="AF96" s="42" t="s">
        <v>100</v>
      </c>
      <c r="AG96" s="42" t="s">
        <v>100</v>
      </c>
      <c r="AH96" s="145">
        <v>0</v>
      </c>
      <c r="AI96" s="143">
        <f t="shared" si="1"/>
        <v>0</v>
      </c>
      <c r="AJ96" s="145">
        <v>0</v>
      </c>
      <c r="AK96" s="145">
        <f>114154+114154+114154+114154+114154+114154</f>
        <v>684924</v>
      </c>
      <c r="AL96" s="139"/>
      <c r="AM96" s="62"/>
      <c r="AN96" s="62"/>
      <c r="AO96" s="36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39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  <c r="IV96" s="31"/>
      <c r="IW96" s="31"/>
      <c r="IX96" s="31"/>
      <c r="IY96" s="31"/>
      <c r="IZ96" s="31"/>
      <c r="JA96" s="31"/>
      <c r="JB96" s="31"/>
      <c r="JC96" s="31"/>
      <c r="JD96" s="31"/>
      <c r="JE96" s="31"/>
      <c r="JF96" s="31"/>
      <c r="JG96" s="31"/>
      <c r="JH96" s="31"/>
      <c r="JI96" s="31"/>
      <c r="JJ96" s="31"/>
      <c r="JK96" s="31"/>
      <c r="JL96" s="31"/>
      <c r="JM96" s="31"/>
      <c r="JN96" s="31"/>
      <c r="JO96" s="31"/>
      <c r="JP96" s="31"/>
      <c r="JQ96" s="31"/>
      <c r="JR96" s="31"/>
      <c r="JS96" s="31"/>
      <c r="JT96" s="31"/>
      <c r="JU96" s="31"/>
      <c r="JV96" s="31"/>
      <c r="JW96" s="31"/>
      <c r="JX96" s="31"/>
      <c r="JY96" s="31"/>
      <c r="JZ96" s="31"/>
      <c r="KA96" s="31"/>
      <c r="KB96" s="31"/>
      <c r="KC96" s="31"/>
      <c r="KD96" s="31"/>
      <c r="KE96" s="31"/>
      <c r="KF96" s="31"/>
      <c r="KG96" s="31"/>
      <c r="KH96" s="31"/>
      <c r="KI96" s="31"/>
      <c r="KJ96" s="31"/>
      <c r="KK96" s="31"/>
      <c r="KL96" s="31"/>
      <c r="KM96" s="31"/>
      <c r="KN96" s="31"/>
      <c r="KO96" s="31"/>
      <c r="KP96" s="31"/>
      <c r="KQ96" s="31"/>
      <c r="KR96" s="31"/>
      <c r="KS96" s="31"/>
      <c r="KT96" s="31"/>
      <c r="KU96" s="31"/>
      <c r="KV96" s="31"/>
      <c r="KW96" s="31"/>
      <c r="KX96" s="31"/>
      <c r="KY96" s="31"/>
      <c r="KZ96" s="31"/>
      <c r="LA96" s="31"/>
      <c r="LB96" s="31"/>
      <c r="LC96" s="31"/>
      <c r="LD96" s="31"/>
      <c r="LE96" s="31"/>
      <c r="LF96" s="31"/>
      <c r="LG96" s="31"/>
      <c r="LH96" s="31"/>
      <c r="LI96" s="31"/>
      <c r="LJ96" s="31"/>
      <c r="LK96" s="31"/>
      <c r="LL96" s="31"/>
      <c r="LM96" s="31"/>
      <c r="LN96" s="31"/>
      <c r="LO96" s="31"/>
      <c r="LP96" s="31"/>
      <c r="LQ96" s="31"/>
      <c r="LR96" s="31"/>
      <c r="LS96" s="31"/>
      <c r="LT96" s="31"/>
      <c r="LU96" s="31"/>
      <c r="LV96" s="31"/>
      <c r="LW96" s="31"/>
      <c r="LX96" s="31"/>
      <c r="LY96" s="31"/>
      <c r="LZ96" s="31"/>
      <c r="MA96" s="31"/>
      <c r="MB96" s="31"/>
      <c r="MC96" s="31"/>
      <c r="MD96" s="31"/>
      <c r="ME96" s="31"/>
      <c r="MF96" s="31"/>
      <c r="MG96" s="31"/>
      <c r="MH96" s="31"/>
      <c r="MI96" s="31"/>
      <c r="MJ96" s="31"/>
      <c r="MK96" s="31"/>
      <c r="ML96" s="31"/>
      <c r="MM96" s="31"/>
      <c r="MN96" s="31"/>
      <c r="MO96" s="31"/>
      <c r="MP96" s="31"/>
      <c r="MQ96" s="31"/>
      <c r="MR96" s="31"/>
      <c r="MS96" s="31"/>
      <c r="MT96" s="31"/>
      <c r="MU96" s="31"/>
      <c r="MV96" s="31"/>
      <c r="MW96" s="31"/>
      <c r="MX96" s="31"/>
      <c r="MY96" s="31"/>
      <c r="MZ96" s="31"/>
      <c r="NA96" s="31"/>
      <c r="NB96" s="31"/>
      <c r="NC96" s="31"/>
      <c r="ND96" s="31"/>
      <c r="NE96" s="31"/>
      <c r="NF96" s="31"/>
      <c r="NG96" s="31"/>
      <c r="NH96" s="31"/>
      <c r="NI96" s="31"/>
      <c r="NJ96" s="31"/>
      <c r="NK96" s="31"/>
      <c r="NL96" s="31"/>
      <c r="NM96" s="31"/>
      <c r="NN96" s="31"/>
      <c r="NO96" s="31"/>
      <c r="NP96" s="31"/>
      <c r="NQ96" s="31"/>
      <c r="NR96" s="31"/>
      <c r="NS96" s="31"/>
      <c r="NT96" s="31"/>
      <c r="NU96" s="31"/>
      <c r="NV96" s="31"/>
      <c r="NW96" s="31"/>
      <c r="NX96" s="31"/>
      <c r="NY96" s="31"/>
      <c r="NZ96" s="31"/>
      <c r="OA96" s="31"/>
      <c r="OB96" s="31"/>
      <c r="OC96" s="31"/>
      <c r="OD96" s="31"/>
      <c r="OE96" s="31"/>
      <c r="OF96" s="31"/>
      <c r="OG96" s="31"/>
      <c r="OH96" s="31"/>
      <c r="OI96" s="31"/>
      <c r="OJ96" s="31"/>
      <c r="OK96" s="31"/>
      <c r="OL96" s="31"/>
      <c r="OM96" s="31"/>
      <c r="ON96" s="31"/>
      <c r="OO96" s="31"/>
      <c r="OP96" s="31"/>
      <c r="OQ96" s="31"/>
      <c r="OR96" s="31"/>
      <c r="OS96" s="31"/>
      <c r="OT96" s="31"/>
      <c r="OU96" s="31"/>
      <c r="OV96" s="31"/>
      <c r="OW96" s="31"/>
      <c r="OX96" s="31"/>
      <c r="OY96" s="31"/>
      <c r="OZ96" s="31"/>
      <c r="PA96" s="31"/>
      <c r="PB96" s="31"/>
      <c r="PC96" s="31"/>
      <c r="PD96" s="31"/>
      <c r="PE96" s="31"/>
      <c r="PF96" s="31"/>
      <c r="PG96" s="31"/>
      <c r="PH96" s="31"/>
      <c r="PI96" s="31"/>
      <c r="PJ96" s="31"/>
      <c r="PK96" s="31"/>
      <c r="PL96" s="31"/>
      <c r="PM96" s="31"/>
      <c r="PN96" s="31"/>
      <c r="PO96" s="31"/>
      <c r="PP96" s="31"/>
      <c r="PQ96" s="31"/>
      <c r="PR96" s="31"/>
      <c r="PS96" s="31"/>
      <c r="PT96" s="31"/>
      <c r="PU96" s="31"/>
      <c r="PV96" s="31"/>
      <c r="PW96" s="31"/>
      <c r="PX96" s="31"/>
      <c r="PY96" s="31"/>
      <c r="PZ96" s="31"/>
      <c r="QA96" s="31"/>
      <c r="QB96" s="31"/>
      <c r="QC96" s="31"/>
      <c r="QD96" s="31"/>
      <c r="QE96" s="31"/>
      <c r="QF96" s="31"/>
      <c r="QG96" s="31"/>
      <c r="QH96" s="31"/>
      <c r="QI96" s="31"/>
      <c r="QJ96" s="31"/>
      <c r="QK96" s="31"/>
      <c r="QL96" s="31"/>
      <c r="QM96" s="31"/>
      <c r="QN96" s="31"/>
      <c r="QO96" s="31"/>
      <c r="QP96" s="31"/>
      <c r="QQ96" s="31"/>
      <c r="QR96" s="31"/>
      <c r="QS96" s="31"/>
      <c r="QT96" s="31"/>
      <c r="QU96" s="31"/>
      <c r="QV96" s="31"/>
      <c r="QW96" s="31"/>
      <c r="QX96" s="31"/>
      <c r="QY96" s="31"/>
      <c r="QZ96" s="31"/>
      <c r="RA96" s="31"/>
      <c r="RB96" s="31"/>
      <c r="RC96" s="31"/>
      <c r="RD96" s="31"/>
      <c r="RE96" s="31"/>
      <c r="RF96" s="31"/>
      <c r="RG96" s="31"/>
      <c r="RH96" s="31"/>
      <c r="RI96" s="31"/>
      <c r="RJ96" s="31"/>
      <c r="RK96" s="31"/>
      <c r="RL96" s="31"/>
      <c r="RM96" s="31"/>
      <c r="RN96" s="31"/>
      <c r="RO96" s="53"/>
    </row>
    <row r="97" spans="1:60" ht="38.25" x14ac:dyDescent="0.2">
      <c r="A97" s="99">
        <v>19</v>
      </c>
      <c r="B97" s="39" t="s">
        <v>652</v>
      </c>
      <c r="C97" s="39" t="s">
        <v>653</v>
      </c>
      <c r="D97" s="39" t="s">
        <v>151</v>
      </c>
      <c r="E97" s="39" t="s">
        <v>99</v>
      </c>
      <c r="F97" s="39" t="s">
        <v>654</v>
      </c>
      <c r="G97" s="155">
        <v>12935</v>
      </c>
      <c r="H97" s="66" t="s">
        <v>655</v>
      </c>
      <c r="I97" s="32" t="s">
        <v>173</v>
      </c>
      <c r="J97" s="39" t="s">
        <v>174</v>
      </c>
      <c r="K97" s="48">
        <v>44725</v>
      </c>
      <c r="L97" s="138">
        <v>296849.09999999998</v>
      </c>
      <c r="M97" s="47">
        <v>13309</v>
      </c>
      <c r="N97" s="48">
        <v>44725</v>
      </c>
      <c r="O97" s="48">
        <v>44847</v>
      </c>
      <c r="P97" s="39" t="s">
        <v>340</v>
      </c>
      <c r="Q97" s="35" t="s">
        <v>100</v>
      </c>
      <c r="R97" s="144" t="s">
        <v>100</v>
      </c>
      <c r="S97" s="144" t="s">
        <v>100</v>
      </c>
      <c r="T97" s="39" t="s">
        <v>205</v>
      </c>
      <c r="U97" s="39" t="s">
        <v>100</v>
      </c>
      <c r="V97" s="39" t="s">
        <v>100</v>
      </c>
      <c r="W97" s="35" t="s">
        <v>100</v>
      </c>
      <c r="X97" s="154" t="s">
        <v>100</v>
      </c>
      <c r="Y97" s="35" t="s">
        <v>100</v>
      </c>
      <c r="Z97" s="35" t="s">
        <v>100</v>
      </c>
      <c r="AA97" s="35" t="s">
        <v>100</v>
      </c>
      <c r="AB97" s="35" t="s">
        <v>100</v>
      </c>
      <c r="AC97" s="35" t="s">
        <v>100</v>
      </c>
      <c r="AD97" s="145">
        <v>0</v>
      </c>
      <c r="AE97" s="145">
        <v>0</v>
      </c>
      <c r="AF97" s="35" t="s">
        <v>100</v>
      </c>
      <c r="AG97" s="35" t="s">
        <v>100</v>
      </c>
      <c r="AH97" s="145">
        <v>0</v>
      </c>
      <c r="AI97" s="143">
        <f t="shared" si="1"/>
        <v>296849.09999999998</v>
      </c>
      <c r="AJ97" s="145">
        <v>0</v>
      </c>
      <c r="AK97" s="145">
        <f>59369.82+98949.7+98949.7</f>
        <v>257269.21999999997</v>
      </c>
      <c r="AL97" s="138">
        <f>AK97+AK98</f>
        <v>546444.02</v>
      </c>
      <c r="AM97" s="62" t="s">
        <v>393</v>
      </c>
      <c r="AN97" s="62" t="s">
        <v>657</v>
      </c>
      <c r="AO97" s="36" t="s">
        <v>656</v>
      </c>
      <c r="AP97" s="62" t="s">
        <v>657</v>
      </c>
      <c r="AQ97" s="62" t="s">
        <v>100</v>
      </c>
      <c r="AR97" s="62" t="s">
        <v>100</v>
      </c>
      <c r="AS97" s="62" t="s">
        <v>100</v>
      </c>
      <c r="AT97" s="62" t="s">
        <v>100</v>
      </c>
      <c r="AU97" s="62" t="s">
        <v>100</v>
      </c>
      <c r="AV97" s="62" t="s">
        <v>100</v>
      </c>
      <c r="AW97" s="62" t="s">
        <v>100</v>
      </c>
      <c r="AX97" s="62" t="s">
        <v>100</v>
      </c>
      <c r="AY97" s="62" t="s">
        <v>100</v>
      </c>
      <c r="AZ97" s="62" t="s">
        <v>100</v>
      </c>
      <c r="BA97" s="62" t="s">
        <v>100</v>
      </c>
      <c r="BB97" s="62" t="s">
        <v>100</v>
      </c>
      <c r="BC97" s="62" t="s">
        <v>100</v>
      </c>
      <c r="BD97" s="62" t="s">
        <v>100</v>
      </c>
      <c r="BE97" s="62" t="s">
        <v>100</v>
      </c>
      <c r="BF97" s="62" t="s">
        <v>100</v>
      </c>
      <c r="BG97" s="62" t="s">
        <v>100</v>
      </c>
      <c r="BH97" s="39" t="s">
        <v>100</v>
      </c>
    </row>
    <row r="98" spans="1:60" x14ac:dyDescent="0.2">
      <c r="A98" s="101"/>
      <c r="B98" s="39"/>
      <c r="C98" s="39"/>
      <c r="D98" s="39"/>
      <c r="E98" s="39"/>
      <c r="F98" s="39"/>
      <c r="G98" s="155"/>
      <c r="H98" s="66"/>
      <c r="I98" s="32"/>
      <c r="J98" s="39"/>
      <c r="K98" s="48"/>
      <c r="L98" s="138"/>
      <c r="M98" s="47"/>
      <c r="N98" s="48"/>
      <c r="O98" s="48"/>
      <c r="P98" s="39"/>
      <c r="Q98" s="35"/>
      <c r="R98" s="144"/>
      <c r="S98" s="144"/>
      <c r="T98" s="39"/>
      <c r="U98" s="39"/>
      <c r="V98" s="39" t="s">
        <v>101</v>
      </c>
      <c r="W98" s="35">
        <v>44847</v>
      </c>
      <c r="X98" s="153">
        <v>13390</v>
      </c>
      <c r="Y98" s="39" t="s">
        <v>658</v>
      </c>
      <c r="Z98" s="35" t="s">
        <v>100</v>
      </c>
      <c r="AA98" s="35" t="s">
        <v>100</v>
      </c>
      <c r="AB98" s="36" t="s">
        <v>100</v>
      </c>
      <c r="AC98" s="39" t="s">
        <v>100</v>
      </c>
      <c r="AD98" s="145">
        <v>0</v>
      </c>
      <c r="AE98" s="145">
        <v>0</v>
      </c>
      <c r="AF98" s="35" t="s">
        <v>100</v>
      </c>
      <c r="AG98" s="35" t="s">
        <v>100</v>
      </c>
      <c r="AH98" s="145">
        <v>0</v>
      </c>
      <c r="AI98" s="143">
        <f t="shared" si="1"/>
        <v>0</v>
      </c>
      <c r="AJ98" s="145">
        <v>0</v>
      </c>
      <c r="AK98" s="145">
        <f>94215.53+96009.57+98949.7</f>
        <v>289174.8</v>
      </c>
      <c r="AL98" s="138"/>
      <c r="AM98" s="62"/>
      <c r="AN98" s="62"/>
      <c r="AO98" s="36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39"/>
    </row>
    <row r="99" spans="1:60" ht="38.25" x14ac:dyDescent="0.2">
      <c r="A99" s="99">
        <v>20</v>
      </c>
      <c r="B99" s="39" t="s">
        <v>328</v>
      </c>
      <c r="C99" s="39" t="s">
        <v>179</v>
      </c>
      <c r="D99" s="39" t="s">
        <v>672</v>
      </c>
      <c r="E99" s="39" t="s">
        <v>240</v>
      </c>
      <c r="F99" s="39" t="s">
        <v>181</v>
      </c>
      <c r="G99" s="155">
        <v>12558</v>
      </c>
      <c r="H99" s="66" t="s">
        <v>182</v>
      </c>
      <c r="I99" s="32" t="s">
        <v>183</v>
      </c>
      <c r="J99" s="39" t="s">
        <v>184</v>
      </c>
      <c r="K99" s="48">
        <v>43622</v>
      </c>
      <c r="L99" s="138">
        <v>300000</v>
      </c>
      <c r="M99" s="47">
        <v>12570</v>
      </c>
      <c r="N99" s="48">
        <v>43622</v>
      </c>
      <c r="O99" s="48">
        <v>43988</v>
      </c>
      <c r="P99" s="39" t="s">
        <v>111</v>
      </c>
      <c r="Q99" s="35" t="s">
        <v>100</v>
      </c>
      <c r="R99" s="144" t="s">
        <v>100</v>
      </c>
      <c r="S99" s="144" t="s">
        <v>100</v>
      </c>
      <c r="T99" s="39" t="s">
        <v>98</v>
      </c>
      <c r="U99" s="39" t="s">
        <v>100</v>
      </c>
      <c r="V99" s="39" t="s">
        <v>100</v>
      </c>
      <c r="W99" s="39" t="s">
        <v>100</v>
      </c>
      <c r="X99" s="152" t="s">
        <v>100</v>
      </c>
      <c r="Y99" s="39" t="s">
        <v>100</v>
      </c>
      <c r="Z99" s="39" t="s">
        <v>100</v>
      </c>
      <c r="AA99" s="39" t="s">
        <v>100</v>
      </c>
      <c r="AB99" s="39" t="s">
        <v>100</v>
      </c>
      <c r="AC99" s="39" t="s">
        <v>100</v>
      </c>
      <c r="AD99" s="145">
        <v>0</v>
      </c>
      <c r="AE99" s="145">
        <v>0</v>
      </c>
      <c r="AF99" s="42" t="s">
        <v>100</v>
      </c>
      <c r="AG99" s="42" t="s">
        <v>100</v>
      </c>
      <c r="AH99" s="145">
        <v>0</v>
      </c>
      <c r="AI99" s="143">
        <f t="shared" si="1"/>
        <v>300000</v>
      </c>
      <c r="AJ99" s="145">
        <f>12377.44</f>
        <v>12377.44</v>
      </c>
      <c r="AK99" s="145">
        <v>0</v>
      </c>
      <c r="AL99" s="139">
        <f>AJ99+AJ100+AJ101+AK101+AK102</f>
        <v>755470.88</v>
      </c>
      <c r="AM99" s="62" t="s">
        <v>100</v>
      </c>
      <c r="AN99" s="62" t="s">
        <v>100</v>
      </c>
      <c r="AO99" s="62" t="s">
        <v>100</v>
      </c>
      <c r="AP99" s="62" t="s">
        <v>100</v>
      </c>
      <c r="AQ99" s="62" t="s">
        <v>180</v>
      </c>
      <c r="AR99" s="39" t="s">
        <v>186</v>
      </c>
      <c r="AS99" s="62" t="s">
        <v>185</v>
      </c>
      <c r="AT99" s="62" t="s">
        <v>185</v>
      </c>
      <c r="AU99" s="62" t="s">
        <v>100</v>
      </c>
      <c r="AV99" s="62" t="s">
        <v>100</v>
      </c>
      <c r="AW99" s="62" t="s">
        <v>100</v>
      </c>
      <c r="AX99" s="62" t="s">
        <v>100</v>
      </c>
      <c r="AY99" s="62" t="s">
        <v>100</v>
      </c>
      <c r="AZ99" s="62" t="s">
        <v>100</v>
      </c>
      <c r="BA99" s="62" t="s">
        <v>100</v>
      </c>
      <c r="BB99" s="62" t="s">
        <v>100</v>
      </c>
      <c r="BC99" s="62" t="s">
        <v>100</v>
      </c>
      <c r="BD99" s="62" t="s">
        <v>100</v>
      </c>
      <c r="BE99" s="62" t="s">
        <v>100</v>
      </c>
      <c r="BF99" s="62" t="s">
        <v>100</v>
      </c>
      <c r="BG99" s="62" t="s">
        <v>100</v>
      </c>
      <c r="BH99" s="39" t="s">
        <v>100</v>
      </c>
    </row>
    <row r="100" spans="1:60" x14ac:dyDescent="0.2">
      <c r="A100" s="100"/>
      <c r="B100" s="39"/>
      <c r="C100" s="39"/>
      <c r="D100" s="39"/>
      <c r="E100" s="39"/>
      <c r="F100" s="39"/>
      <c r="G100" s="155"/>
      <c r="H100" s="66"/>
      <c r="I100" s="32"/>
      <c r="J100" s="39"/>
      <c r="K100" s="48"/>
      <c r="L100" s="138"/>
      <c r="M100" s="47"/>
      <c r="N100" s="48"/>
      <c r="O100" s="48"/>
      <c r="P100" s="39"/>
      <c r="Q100" s="35"/>
      <c r="R100" s="144"/>
      <c r="S100" s="144"/>
      <c r="T100" s="39"/>
      <c r="U100" s="39"/>
      <c r="V100" s="39" t="s">
        <v>101</v>
      </c>
      <c r="W100" s="35">
        <v>43986</v>
      </c>
      <c r="X100" s="153">
        <v>12822</v>
      </c>
      <c r="Y100" s="39" t="s">
        <v>336</v>
      </c>
      <c r="Z100" s="35">
        <v>43989</v>
      </c>
      <c r="AA100" s="35">
        <v>44196</v>
      </c>
      <c r="AB100" s="39" t="s">
        <v>100</v>
      </c>
      <c r="AC100" s="39" t="s">
        <v>100</v>
      </c>
      <c r="AD100" s="145">
        <v>0</v>
      </c>
      <c r="AE100" s="145">
        <v>0</v>
      </c>
      <c r="AF100" s="42" t="s">
        <v>100</v>
      </c>
      <c r="AG100" s="42" t="s">
        <v>100</v>
      </c>
      <c r="AH100" s="145">
        <v>0</v>
      </c>
      <c r="AI100" s="143">
        <f t="shared" si="1"/>
        <v>0</v>
      </c>
      <c r="AJ100" s="145">
        <v>114771.49</v>
      </c>
      <c r="AK100" s="145">
        <v>0</v>
      </c>
      <c r="AL100" s="139"/>
      <c r="AM100" s="62"/>
      <c r="AN100" s="62"/>
      <c r="AO100" s="62"/>
      <c r="AP100" s="62"/>
      <c r="AQ100" s="62"/>
      <c r="AR100" s="39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39"/>
    </row>
    <row r="101" spans="1:60" x14ac:dyDescent="0.2">
      <c r="A101" s="100"/>
      <c r="B101" s="39"/>
      <c r="C101" s="39"/>
      <c r="D101" s="39"/>
      <c r="E101" s="39"/>
      <c r="F101" s="39"/>
      <c r="G101" s="155"/>
      <c r="H101" s="66"/>
      <c r="I101" s="32"/>
      <c r="J101" s="39"/>
      <c r="K101" s="48"/>
      <c r="L101" s="138"/>
      <c r="M101" s="47"/>
      <c r="N101" s="48"/>
      <c r="O101" s="48"/>
      <c r="P101" s="39"/>
      <c r="Q101" s="35"/>
      <c r="R101" s="144"/>
      <c r="S101" s="144"/>
      <c r="T101" s="39"/>
      <c r="U101" s="39"/>
      <c r="V101" s="39" t="s">
        <v>108</v>
      </c>
      <c r="W101" s="35">
        <v>44483</v>
      </c>
      <c r="X101" s="153">
        <v>12939</v>
      </c>
      <c r="Y101" s="39" t="s">
        <v>297</v>
      </c>
      <c r="Z101" s="35">
        <v>44483</v>
      </c>
      <c r="AA101" s="35">
        <v>44848</v>
      </c>
      <c r="AB101" s="39" t="s">
        <v>100</v>
      </c>
      <c r="AC101" s="39" t="s">
        <v>100</v>
      </c>
      <c r="AD101" s="145">
        <v>0</v>
      </c>
      <c r="AE101" s="145">
        <v>0</v>
      </c>
      <c r="AF101" s="42" t="s">
        <v>100</v>
      </c>
      <c r="AG101" s="42" t="s">
        <v>100</v>
      </c>
      <c r="AH101" s="145">
        <v>0</v>
      </c>
      <c r="AI101" s="143">
        <f t="shared" si="1"/>
        <v>0</v>
      </c>
      <c r="AJ101" s="145">
        <f>106654.86+46600.08</f>
        <v>153254.94</v>
      </c>
      <c r="AK101" s="145">
        <f>499184.72-66700.02-51732.74-70236.91-24117.71</f>
        <v>286397.33999999991</v>
      </c>
      <c r="AL101" s="139"/>
      <c r="AM101" s="62"/>
      <c r="AN101" s="62"/>
      <c r="AO101" s="62"/>
      <c r="AP101" s="62"/>
      <c r="AQ101" s="62"/>
      <c r="AR101" s="39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39"/>
    </row>
    <row r="102" spans="1:60" x14ac:dyDescent="0.2">
      <c r="A102" s="101"/>
      <c r="B102" s="39"/>
      <c r="C102" s="39"/>
      <c r="D102" s="39"/>
      <c r="E102" s="39"/>
      <c r="F102" s="39"/>
      <c r="G102" s="155"/>
      <c r="H102" s="66"/>
      <c r="I102" s="32"/>
      <c r="J102" s="39"/>
      <c r="K102" s="48"/>
      <c r="L102" s="138"/>
      <c r="M102" s="47"/>
      <c r="N102" s="48"/>
      <c r="O102" s="48"/>
      <c r="P102" s="39"/>
      <c r="Q102" s="35"/>
      <c r="R102" s="144"/>
      <c r="S102" s="144"/>
      <c r="T102" s="39"/>
      <c r="U102" s="39"/>
      <c r="V102" s="39" t="s">
        <v>108</v>
      </c>
      <c r="W102" s="35">
        <v>44848</v>
      </c>
      <c r="X102" s="153">
        <v>13390</v>
      </c>
      <c r="Y102" s="39" t="s">
        <v>492</v>
      </c>
      <c r="Z102" s="35">
        <v>44848</v>
      </c>
      <c r="AA102" s="35">
        <v>45213</v>
      </c>
      <c r="AB102" s="39" t="s">
        <v>100</v>
      </c>
      <c r="AC102" s="39" t="s">
        <v>100</v>
      </c>
      <c r="AD102" s="144">
        <v>0</v>
      </c>
      <c r="AE102" s="144">
        <v>0</v>
      </c>
      <c r="AF102" s="39" t="s">
        <v>100</v>
      </c>
      <c r="AG102" s="39" t="s">
        <v>100</v>
      </c>
      <c r="AH102" s="144">
        <v>0</v>
      </c>
      <c r="AI102" s="143">
        <f t="shared" si="1"/>
        <v>0</v>
      </c>
      <c r="AJ102" s="145">
        <v>0</v>
      </c>
      <c r="AK102" s="145">
        <v>188669.67</v>
      </c>
      <c r="AL102" s="139"/>
      <c r="AM102" s="62"/>
      <c r="AN102" s="62"/>
      <c r="AO102" s="62"/>
      <c r="AP102" s="62"/>
      <c r="AQ102" s="62"/>
      <c r="AR102" s="39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39"/>
    </row>
    <row r="103" spans="1:60" ht="25.5" x14ac:dyDescent="0.2">
      <c r="A103" s="99">
        <v>21</v>
      </c>
      <c r="B103" s="39" t="s">
        <v>325</v>
      </c>
      <c r="C103" s="39" t="s">
        <v>218</v>
      </c>
      <c r="D103" s="39" t="s">
        <v>97</v>
      </c>
      <c r="E103" s="39" t="s">
        <v>99</v>
      </c>
      <c r="F103" s="39" t="s">
        <v>187</v>
      </c>
      <c r="G103" s="155">
        <v>12612</v>
      </c>
      <c r="H103" s="66" t="s">
        <v>219</v>
      </c>
      <c r="I103" s="32" t="s">
        <v>188</v>
      </c>
      <c r="J103" s="39" t="s">
        <v>189</v>
      </c>
      <c r="K103" s="48">
        <v>43731</v>
      </c>
      <c r="L103" s="138">
        <v>489840</v>
      </c>
      <c r="M103" s="47">
        <v>12645</v>
      </c>
      <c r="N103" s="48">
        <v>43731</v>
      </c>
      <c r="O103" s="48">
        <v>44097</v>
      </c>
      <c r="P103" s="39" t="s">
        <v>168</v>
      </c>
      <c r="Q103" s="35" t="s">
        <v>100</v>
      </c>
      <c r="R103" s="144" t="s">
        <v>100</v>
      </c>
      <c r="S103" s="144" t="s">
        <v>100</v>
      </c>
      <c r="T103" s="39" t="s">
        <v>98</v>
      </c>
      <c r="U103" s="39" t="s">
        <v>100</v>
      </c>
      <c r="V103" s="39" t="s">
        <v>100</v>
      </c>
      <c r="W103" s="39" t="s">
        <v>100</v>
      </c>
      <c r="X103" s="152" t="s">
        <v>100</v>
      </c>
      <c r="Y103" s="39" t="s">
        <v>100</v>
      </c>
      <c r="Z103" s="39" t="s">
        <v>100</v>
      </c>
      <c r="AA103" s="39" t="s">
        <v>100</v>
      </c>
      <c r="AB103" s="39" t="s">
        <v>100</v>
      </c>
      <c r="AC103" s="39" t="s">
        <v>100</v>
      </c>
      <c r="AD103" s="145">
        <v>0</v>
      </c>
      <c r="AE103" s="145">
        <v>0</v>
      </c>
      <c r="AF103" s="42" t="s">
        <v>100</v>
      </c>
      <c r="AG103" s="42" t="s">
        <v>100</v>
      </c>
      <c r="AH103" s="145">
        <v>0</v>
      </c>
      <c r="AI103" s="143">
        <f t="shared" si="1"/>
        <v>489840</v>
      </c>
      <c r="AJ103" s="145">
        <v>44836.55</v>
      </c>
      <c r="AK103" s="145">
        <v>0</v>
      </c>
      <c r="AL103" s="139">
        <f>AJ103+AJ104+AJ106+AK105+AK106</f>
        <v>399043.56000000006</v>
      </c>
      <c r="AM103" s="62" t="s">
        <v>100</v>
      </c>
      <c r="AN103" s="62" t="s">
        <v>100</v>
      </c>
      <c r="AO103" s="62" t="s">
        <v>100</v>
      </c>
      <c r="AP103" s="62" t="s">
        <v>100</v>
      </c>
      <c r="AQ103" s="62" t="s">
        <v>100</v>
      </c>
      <c r="AR103" s="62" t="s">
        <v>100</v>
      </c>
      <c r="AS103" s="62" t="s">
        <v>100</v>
      </c>
      <c r="AT103" s="62" t="s">
        <v>100</v>
      </c>
      <c r="AU103" s="62" t="s">
        <v>100</v>
      </c>
      <c r="AV103" s="62" t="s">
        <v>100</v>
      </c>
      <c r="AW103" s="62" t="s">
        <v>100</v>
      </c>
      <c r="AX103" s="62" t="s">
        <v>100</v>
      </c>
      <c r="AY103" s="62" t="s">
        <v>100</v>
      </c>
      <c r="AZ103" s="62" t="s">
        <v>100</v>
      </c>
      <c r="BA103" s="62" t="s">
        <v>100</v>
      </c>
      <c r="BB103" s="62" t="s">
        <v>100</v>
      </c>
      <c r="BC103" s="62" t="s">
        <v>100</v>
      </c>
      <c r="BD103" s="62" t="s">
        <v>100</v>
      </c>
      <c r="BE103" s="62" t="s">
        <v>100</v>
      </c>
      <c r="BF103" s="62" t="s">
        <v>100</v>
      </c>
      <c r="BG103" s="62" t="s">
        <v>100</v>
      </c>
      <c r="BH103" s="39" t="s">
        <v>100</v>
      </c>
    </row>
    <row r="104" spans="1:60" x14ac:dyDescent="0.2">
      <c r="A104" s="100"/>
      <c r="B104" s="39"/>
      <c r="C104" s="39"/>
      <c r="D104" s="39"/>
      <c r="E104" s="39"/>
      <c r="F104" s="39"/>
      <c r="G104" s="155"/>
      <c r="H104" s="66"/>
      <c r="I104" s="32"/>
      <c r="J104" s="39"/>
      <c r="K104" s="48"/>
      <c r="L104" s="138"/>
      <c r="M104" s="47"/>
      <c r="N104" s="48"/>
      <c r="O104" s="48"/>
      <c r="P104" s="39"/>
      <c r="Q104" s="35"/>
      <c r="R104" s="144"/>
      <c r="S104" s="144"/>
      <c r="T104" s="39"/>
      <c r="U104" s="39"/>
      <c r="V104" s="39" t="s">
        <v>101</v>
      </c>
      <c r="W104" s="35">
        <v>44098</v>
      </c>
      <c r="X104" s="153">
        <v>12894</v>
      </c>
      <c r="Y104" s="39" t="s">
        <v>220</v>
      </c>
      <c r="Z104" s="35">
        <v>44098</v>
      </c>
      <c r="AA104" s="35">
        <v>44463</v>
      </c>
      <c r="AB104" s="39" t="s">
        <v>100</v>
      </c>
      <c r="AC104" s="39" t="s">
        <v>100</v>
      </c>
      <c r="AD104" s="145">
        <v>0</v>
      </c>
      <c r="AE104" s="145">
        <v>0</v>
      </c>
      <c r="AF104" s="42" t="s">
        <v>100</v>
      </c>
      <c r="AG104" s="42" t="s">
        <v>100</v>
      </c>
      <c r="AH104" s="145">
        <v>0</v>
      </c>
      <c r="AI104" s="143">
        <f t="shared" si="1"/>
        <v>0</v>
      </c>
      <c r="AJ104" s="145">
        <v>123142.49</v>
      </c>
      <c r="AK104" s="145">
        <v>0</v>
      </c>
      <c r="AL104" s="139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39"/>
    </row>
    <row r="105" spans="1:60" x14ac:dyDescent="0.2">
      <c r="A105" s="100"/>
      <c r="B105" s="39"/>
      <c r="C105" s="39"/>
      <c r="D105" s="39"/>
      <c r="E105" s="39"/>
      <c r="F105" s="39"/>
      <c r="G105" s="155"/>
      <c r="H105" s="66"/>
      <c r="I105" s="32"/>
      <c r="J105" s="39"/>
      <c r="K105" s="48"/>
      <c r="L105" s="138"/>
      <c r="M105" s="47"/>
      <c r="N105" s="48"/>
      <c r="O105" s="48"/>
      <c r="P105" s="39"/>
      <c r="Q105" s="35"/>
      <c r="R105" s="144"/>
      <c r="S105" s="144"/>
      <c r="T105" s="39"/>
      <c r="U105" s="39"/>
      <c r="V105" s="39" t="s">
        <v>108</v>
      </c>
      <c r="W105" s="35">
        <v>44441</v>
      </c>
      <c r="X105" s="153">
        <v>13124</v>
      </c>
      <c r="Y105" s="39" t="s">
        <v>326</v>
      </c>
      <c r="Z105" s="35">
        <v>44464</v>
      </c>
      <c r="AA105" s="35">
        <v>44829</v>
      </c>
      <c r="AB105" s="39" t="s">
        <v>100</v>
      </c>
      <c r="AC105" s="39" t="s">
        <v>100</v>
      </c>
      <c r="AD105" s="145">
        <v>0</v>
      </c>
      <c r="AE105" s="145">
        <v>0</v>
      </c>
      <c r="AF105" s="42" t="s">
        <v>100</v>
      </c>
      <c r="AG105" s="42" t="s">
        <v>100</v>
      </c>
      <c r="AH105" s="145">
        <v>0</v>
      </c>
      <c r="AI105" s="143">
        <f t="shared" si="1"/>
        <v>0</v>
      </c>
      <c r="AJ105" s="145">
        <v>0</v>
      </c>
      <c r="AK105" s="145">
        <f>36264.73-3044.68</f>
        <v>33220.050000000003</v>
      </c>
      <c r="AL105" s="139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39"/>
    </row>
    <row r="106" spans="1:60" x14ac:dyDescent="0.2">
      <c r="A106" s="101"/>
      <c r="B106" s="39"/>
      <c r="C106" s="39"/>
      <c r="D106" s="39"/>
      <c r="E106" s="39"/>
      <c r="F106" s="39"/>
      <c r="G106" s="155"/>
      <c r="H106" s="66"/>
      <c r="I106" s="32"/>
      <c r="J106" s="39"/>
      <c r="K106" s="48"/>
      <c r="L106" s="138"/>
      <c r="M106" s="47"/>
      <c r="N106" s="48"/>
      <c r="O106" s="48"/>
      <c r="P106" s="39"/>
      <c r="Q106" s="35"/>
      <c r="R106" s="144"/>
      <c r="S106" s="144"/>
      <c r="T106" s="39"/>
      <c r="U106" s="39"/>
      <c r="V106" s="39" t="s">
        <v>109</v>
      </c>
      <c r="W106" s="35">
        <v>44806</v>
      </c>
      <c r="X106" s="153">
        <v>13366</v>
      </c>
      <c r="Y106" s="39" t="s">
        <v>327</v>
      </c>
      <c r="Z106" s="35">
        <v>44830</v>
      </c>
      <c r="AA106" s="35">
        <v>45194</v>
      </c>
      <c r="AB106" s="39" t="s">
        <v>100</v>
      </c>
      <c r="AC106" s="39" t="s">
        <v>100</v>
      </c>
      <c r="AD106" s="145">
        <v>0</v>
      </c>
      <c r="AE106" s="145">
        <v>0</v>
      </c>
      <c r="AF106" s="42" t="s">
        <v>100</v>
      </c>
      <c r="AG106" s="42" t="s">
        <v>100</v>
      </c>
      <c r="AH106" s="145">
        <v>0</v>
      </c>
      <c r="AI106" s="143">
        <f t="shared" si="1"/>
        <v>0</v>
      </c>
      <c r="AJ106" s="145">
        <v>113935.87</v>
      </c>
      <c r="AK106" s="145">
        <v>83908.6</v>
      </c>
      <c r="AL106" s="139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39"/>
    </row>
    <row r="107" spans="1:60" ht="38.25" x14ac:dyDescent="0.2">
      <c r="A107" s="99">
        <v>22</v>
      </c>
      <c r="B107" s="39" t="s">
        <v>357</v>
      </c>
      <c r="C107" s="39" t="s">
        <v>235</v>
      </c>
      <c r="D107" s="39" t="s">
        <v>97</v>
      </c>
      <c r="E107" s="39" t="s">
        <v>99</v>
      </c>
      <c r="F107" s="39" t="s">
        <v>236</v>
      </c>
      <c r="G107" s="155">
        <v>12837</v>
      </c>
      <c r="H107" s="66" t="s">
        <v>237</v>
      </c>
      <c r="I107" s="32" t="s">
        <v>238</v>
      </c>
      <c r="J107" s="39" t="s">
        <v>239</v>
      </c>
      <c r="K107" s="48">
        <v>44004</v>
      </c>
      <c r="L107" s="138">
        <v>21000</v>
      </c>
      <c r="M107" s="47">
        <v>12837</v>
      </c>
      <c r="N107" s="48">
        <v>44004</v>
      </c>
      <c r="O107" s="48">
        <v>44369</v>
      </c>
      <c r="P107" s="39" t="s">
        <v>111</v>
      </c>
      <c r="Q107" s="35" t="s">
        <v>100</v>
      </c>
      <c r="R107" s="144" t="s">
        <v>100</v>
      </c>
      <c r="S107" s="144" t="s">
        <v>100</v>
      </c>
      <c r="T107" s="39" t="s">
        <v>98</v>
      </c>
      <c r="U107" s="39" t="s">
        <v>100</v>
      </c>
      <c r="V107" s="39" t="s">
        <v>100</v>
      </c>
      <c r="W107" s="35" t="s">
        <v>100</v>
      </c>
      <c r="X107" s="153" t="s">
        <v>100</v>
      </c>
      <c r="Y107" s="39" t="s">
        <v>100</v>
      </c>
      <c r="Z107" s="35" t="s">
        <v>100</v>
      </c>
      <c r="AA107" s="35" t="s">
        <v>100</v>
      </c>
      <c r="AB107" s="39" t="s">
        <v>100</v>
      </c>
      <c r="AC107" s="39" t="s">
        <v>100</v>
      </c>
      <c r="AD107" s="145">
        <v>0</v>
      </c>
      <c r="AE107" s="145">
        <v>0</v>
      </c>
      <c r="AF107" s="42" t="s">
        <v>100</v>
      </c>
      <c r="AG107" s="42" t="s">
        <v>100</v>
      </c>
      <c r="AH107" s="145">
        <v>0</v>
      </c>
      <c r="AI107" s="143">
        <f t="shared" si="1"/>
        <v>21000</v>
      </c>
      <c r="AJ107" s="145">
        <v>1585.5</v>
      </c>
      <c r="AK107" s="145">
        <v>0</v>
      </c>
      <c r="AL107" s="139">
        <f>AJ107+AJ108+AK108+AK109</f>
        <v>34345.5</v>
      </c>
      <c r="AM107" s="62" t="s">
        <v>100</v>
      </c>
      <c r="AN107" s="62" t="s">
        <v>100</v>
      </c>
      <c r="AO107" s="62" t="s">
        <v>100</v>
      </c>
      <c r="AP107" s="62" t="s">
        <v>100</v>
      </c>
      <c r="AQ107" s="62" t="s">
        <v>100</v>
      </c>
      <c r="AR107" s="62" t="s">
        <v>100</v>
      </c>
      <c r="AS107" s="62" t="s">
        <v>100</v>
      </c>
      <c r="AT107" s="62" t="s">
        <v>100</v>
      </c>
      <c r="AU107" s="62" t="s">
        <v>100</v>
      </c>
      <c r="AV107" s="62" t="s">
        <v>100</v>
      </c>
      <c r="AW107" s="62" t="s">
        <v>100</v>
      </c>
      <c r="AX107" s="62" t="s">
        <v>100</v>
      </c>
      <c r="AY107" s="62" t="s">
        <v>100</v>
      </c>
      <c r="AZ107" s="62" t="s">
        <v>100</v>
      </c>
      <c r="BA107" s="62" t="s">
        <v>100</v>
      </c>
      <c r="BB107" s="62" t="s">
        <v>100</v>
      </c>
      <c r="BC107" s="62" t="s">
        <v>100</v>
      </c>
      <c r="BD107" s="62" t="s">
        <v>100</v>
      </c>
      <c r="BE107" s="62" t="s">
        <v>100</v>
      </c>
      <c r="BF107" s="62" t="s">
        <v>100</v>
      </c>
      <c r="BG107" s="62" t="s">
        <v>100</v>
      </c>
      <c r="BH107" s="39" t="s">
        <v>100</v>
      </c>
    </row>
    <row r="108" spans="1:60" x14ac:dyDescent="0.2">
      <c r="A108" s="100"/>
      <c r="B108" s="39"/>
      <c r="C108" s="39"/>
      <c r="D108" s="39"/>
      <c r="E108" s="39"/>
      <c r="F108" s="39"/>
      <c r="G108" s="155"/>
      <c r="H108" s="66"/>
      <c r="I108" s="32"/>
      <c r="J108" s="39"/>
      <c r="K108" s="48"/>
      <c r="L108" s="138"/>
      <c r="M108" s="47"/>
      <c r="N108" s="48"/>
      <c r="O108" s="48"/>
      <c r="P108" s="39"/>
      <c r="Q108" s="35"/>
      <c r="R108" s="144"/>
      <c r="S108" s="144"/>
      <c r="T108" s="39"/>
      <c r="U108" s="39"/>
      <c r="V108" s="39" t="s">
        <v>101</v>
      </c>
      <c r="W108" s="35">
        <v>44368</v>
      </c>
      <c r="X108" s="153">
        <v>13069</v>
      </c>
      <c r="Y108" s="39" t="s">
        <v>358</v>
      </c>
      <c r="Z108" s="35">
        <v>44370</v>
      </c>
      <c r="AA108" s="35">
        <v>44735</v>
      </c>
      <c r="AB108" s="35" t="s">
        <v>100</v>
      </c>
      <c r="AC108" s="35" t="s">
        <v>100</v>
      </c>
      <c r="AD108" s="145">
        <v>0</v>
      </c>
      <c r="AE108" s="145">
        <v>0</v>
      </c>
      <c r="AF108" s="42" t="s">
        <v>100</v>
      </c>
      <c r="AG108" s="42" t="s">
        <v>100</v>
      </c>
      <c r="AH108" s="145">
        <v>0</v>
      </c>
      <c r="AI108" s="143">
        <f t="shared" si="1"/>
        <v>0</v>
      </c>
      <c r="AJ108" s="145">
        <f>4095+12285</f>
        <v>16380</v>
      </c>
      <c r="AK108" s="145">
        <v>6825</v>
      </c>
      <c r="AL108" s="139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39"/>
    </row>
    <row r="109" spans="1:60" x14ac:dyDescent="0.2">
      <c r="A109" s="101"/>
      <c r="B109" s="39"/>
      <c r="C109" s="39"/>
      <c r="D109" s="39"/>
      <c r="E109" s="39"/>
      <c r="F109" s="39"/>
      <c r="G109" s="155"/>
      <c r="H109" s="66"/>
      <c r="I109" s="32"/>
      <c r="J109" s="39"/>
      <c r="K109" s="48"/>
      <c r="L109" s="138"/>
      <c r="M109" s="47"/>
      <c r="N109" s="48"/>
      <c r="O109" s="48"/>
      <c r="P109" s="39"/>
      <c r="Q109" s="35"/>
      <c r="R109" s="144"/>
      <c r="S109" s="144"/>
      <c r="T109" s="39"/>
      <c r="U109" s="39"/>
      <c r="V109" s="39" t="s">
        <v>108</v>
      </c>
      <c r="W109" s="35">
        <v>44725</v>
      </c>
      <c r="X109" s="153">
        <v>13309</v>
      </c>
      <c r="Y109" s="39" t="s">
        <v>359</v>
      </c>
      <c r="Z109" s="35">
        <v>44736</v>
      </c>
      <c r="AA109" s="35">
        <v>45100</v>
      </c>
      <c r="AB109" s="35" t="s">
        <v>100</v>
      </c>
      <c r="AC109" s="35" t="s">
        <v>100</v>
      </c>
      <c r="AD109" s="145">
        <v>0</v>
      </c>
      <c r="AE109" s="145">
        <v>0</v>
      </c>
      <c r="AF109" s="42" t="s">
        <v>100</v>
      </c>
      <c r="AG109" s="42" t="s">
        <v>100</v>
      </c>
      <c r="AH109" s="145">
        <v>0</v>
      </c>
      <c r="AI109" s="143">
        <f t="shared" si="1"/>
        <v>0</v>
      </c>
      <c r="AJ109" s="145">
        <v>0</v>
      </c>
      <c r="AK109" s="145">
        <v>9555</v>
      </c>
      <c r="AL109" s="139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39"/>
    </row>
    <row r="110" spans="1:60" ht="25.5" x14ac:dyDescent="0.2">
      <c r="A110" s="99">
        <v>23</v>
      </c>
      <c r="B110" s="39" t="s">
        <v>364</v>
      </c>
      <c r="C110" s="39" t="s">
        <v>175</v>
      </c>
      <c r="D110" s="39" t="s">
        <v>97</v>
      </c>
      <c r="E110" s="39" t="s">
        <v>99</v>
      </c>
      <c r="F110" s="39" t="s">
        <v>176</v>
      </c>
      <c r="G110" s="155">
        <v>12564</v>
      </c>
      <c r="H110" s="66" t="s">
        <v>226</v>
      </c>
      <c r="I110" s="32" t="s">
        <v>227</v>
      </c>
      <c r="J110" s="39" t="s">
        <v>177</v>
      </c>
      <c r="K110" s="48">
        <v>43829</v>
      </c>
      <c r="L110" s="138">
        <v>4200</v>
      </c>
      <c r="M110" s="47">
        <v>12716</v>
      </c>
      <c r="N110" s="48">
        <v>43831</v>
      </c>
      <c r="O110" s="48">
        <v>44012</v>
      </c>
      <c r="P110" s="39" t="s">
        <v>111</v>
      </c>
      <c r="Q110" s="35" t="s">
        <v>100</v>
      </c>
      <c r="R110" s="144" t="s">
        <v>100</v>
      </c>
      <c r="S110" s="144" t="s">
        <v>100</v>
      </c>
      <c r="T110" s="39" t="s">
        <v>178</v>
      </c>
      <c r="U110" s="39" t="s">
        <v>100</v>
      </c>
      <c r="V110" s="39" t="s">
        <v>100</v>
      </c>
      <c r="W110" s="39" t="s">
        <v>100</v>
      </c>
      <c r="X110" s="152" t="s">
        <v>100</v>
      </c>
      <c r="Y110" s="39" t="s">
        <v>100</v>
      </c>
      <c r="Z110" s="39" t="s">
        <v>100</v>
      </c>
      <c r="AA110" s="39" t="s">
        <v>100</v>
      </c>
      <c r="AB110" s="39" t="s">
        <v>100</v>
      </c>
      <c r="AC110" s="39" t="s">
        <v>100</v>
      </c>
      <c r="AD110" s="145">
        <v>0</v>
      </c>
      <c r="AE110" s="145">
        <v>0</v>
      </c>
      <c r="AF110" s="42" t="s">
        <v>100</v>
      </c>
      <c r="AG110" s="42" t="s">
        <v>100</v>
      </c>
      <c r="AH110" s="145">
        <v>0</v>
      </c>
      <c r="AI110" s="143">
        <f t="shared" si="1"/>
        <v>4200</v>
      </c>
      <c r="AJ110" s="145">
        <v>4200</v>
      </c>
      <c r="AK110" s="145">
        <v>0</v>
      </c>
      <c r="AL110" s="139">
        <f>AJ110+AJ111+AJ113+AK114+AK115</f>
        <v>23800</v>
      </c>
      <c r="AM110" s="62" t="s">
        <v>100</v>
      </c>
      <c r="AN110" s="62" t="s">
        <v>100</v>
      </c>
      <c r="AO110" s="62" t="s">
        <v>100</v>
      </c>
      <c r="AP110" s="62" t="s">
        <v>100</v>
      </c>
      <c r="AQ110" s="62" t="s">
        <v>100</v>
      </c>
      <c r="AR110" s="62" t="s">
        <v>100</v>
      </c>
      <c r="AS110" s="62" t="s">
        <v>100</v>
      </c>
      <c r="AT110" s="62" t="s">
        <v>100</v>
      </c>
      <c r="AU110" s="62" t="s">
        <v>100</v>
      </c>
      <c r="AV110" s="62" t="s">
        <v>100</v>
      </c>
      <c r="AW110" s="62" t="s">
        <v>100</v>
      </c>
      <c r="AX110" s="62" t="s">
        <v>100</v>
      </c>
      <c r="AY110" s="62" t="s">
        <v>100</v>
      </c>
      <c r="AZ110" s="62" t="s">
        <v>100</v>
      </c>
      <c r="BA110" s="62" t="s">
        <v>100</v>
      </c>
      <c r="BB110" s="62" t="s">
        <v>100</v>
      </c>
      <c r="BC110" s="62" t="s">
        <v>100</v>
      </c>
      <c r="BD110" s="62" t="s">
        <v>100</v>
      </c>
      <c r="BE110" s="62" t="s">
        <v>100</v>
      </c>
      <c r="BF110" s="62" t="s">
        <v>100</v>
      </c>
      <c r="BG110" s="62" t="s">
        <v>100</v>
      </c>
      <c r="BH110" s="39" t="s">
        <v>100</v>
      </c>
    </row>
    <row r="111" spans="1:60" x14ac:dyDescent="0.2">
      <c r="A111" s="100"/>
      <c r="B111" s="39"/>
      <c r="C111" s="39"/>
      <c r="D111" s="39"/>
      <c r="E111" s="39"/>
      <c r="F111" s="39"/>
      <c r="G111" s="155"/>
      <c r="H111" s="66"/>
      <c r="I111" s="32"/>
      <c r="J111" s="39"/>
      <c r="K111" s="48"/>
      <c r="L111" s="138"/>
      <c r="M111" s="47"/>
      <c r="N111" s="48"/>
      <c r="O111" s="48"/>
      <c r="P111" s="39"/>
      <c r="Q111" s="35"/>
      <c r="R111" s="144"/>
      <c r="S111" s="144"/>
      <c r="T111" s="39"/>
      <c r="U111" s="39"/>
      <c r="V111" s="39" t="s">
        <v>101</v>
      </c>
      <c r="W111" s="35">
        <v>44012</v>
      </c>
      <c r="X111" s="153">
        <v>12836</v>
      </c>
      <c r="Y111" s="39" t="s">
        <v>234</v>
      </c>
      <c r="Z111" s="35">
        <v>44013</v>
      </c>
      <c r="AA111" s="35">
        <v>44196</v>
      </c>
      <c r="AB111" s="39" t="s">
        <v>100</v>
      </c>
      <c r="AC111" s="39" t="s">
        <v>100</v>
      </c>
      <c r="AD111" s="145">
        <v>0</v>
      </c>
      <c r="AE111" s="145">
        <v>0</v>
      </c>
      <c r="AF111" s="42" t="s">
        <v>100</v>
      </c>
      <c r="AG111" s="42" t="s">
        <v>100</v>
      </c>
      <c r="AH111" s="145">
        <v>0</v>
      </c>
      <c r="AI111" s="143">
        <f t="shared" si="1"/>
        <v>0</v>
      </c>
      <c r="AJ111" s="145">
        <v>2800</v>
      </c>
      <c r="AK111" s="145">
        <v>0</v>
      </c>
      <c r="AL111" s="139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39"/>
    </row>
    <row r="112" spans="1:60" x14ac:dyDescent="0.2">
      <c r="A112" s="100"/>
      <c r="B112" s="39"/>
      <c r="C112" s="39"/>
      <c r="D112" s="39"/>
      <c r="E112" s="39"/>
      <c r="F112" s="39"/>
      <c r="G112" s="155"/>
      <c r="H112" s="66"/>
      <c r="I112" s="32"/>
      <c r="J112" s="39"/>
      <c r="K112" s="48"/>
      <c r="L112" s="138"/>
      <c r="M112" s="47"/>
      <c r="N112" s="48"/>
      <c r="O112" s="48"/>
      <c r="P112" s="39"/>
      <c r="Q112" s="35"/>
      <c r="R112" s="144"/>
      <c r="S112" s="144"/>
      <c r="T112" s="39"/>
      <c r="U112" s="39"/>
      <c r="V112" s="39" t="s">
        <v>108</v>
      </c>
      <c r="W112" s="35">
        <v>44195</v>
      </c>
      <c r="X112" s="153">
        <v>12954</v>
      </c>
      <c r="Y112" s="39" t="s">
        <v>243</v>
      </c>
      <c r="Z112" s="35">
        <v>44197</v>
      </c>
      <c r="AA112" s="35">
        <v>44377</v>
      </c>
      <c r="AB112" s="39" t="s">
        <v>100</v>
      </c>
      <c r="AC112" s="39" t="s">
        <v>100</v>
      </c>
      <c r="AD112" s="145">
        <v>0</v>
      </c>
      <c r="AE112" s="145">
        <v>0</v>
      </c>
      <c r="AF112" s="42" t="s">
        <v>100</v>
      </c>
      <c r="AG112" s="42" t="s">
        <v>100</v>
      </c>
      <c r="AH112" s="145">
        <v>0</v>
      </c>
      <c r="AI112" s="143">
        <f t="shared" si="1"/>
        <v>0</v>
      </c>
      <c r="AJ112" s="145">
        <v>0</v>
      </c>
      <c r="AK112" s="145">
        <v>0</v>
      </c>
      <c r="AL112" s="139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39"/>
    </row>
    <row r="113" spans="1:60" x14ac:dyDescent="0.2">
      <c r="A113" s="100"/>
      <c r="B113" s="39"/>
      <c r="C113" s="39"/>
      <c r="D113" s="39"/>
      <c r="E113" s="39"/>
      <c r="F113" s="39"/>
      <c r="G113" s="155"/>
      <c r="H113" s="66"/>
      <c r="I113" s="32"/>
      <c r="J113" s="39"/>
      <c r="K113" s="48"/>
      <c r="L113" s="138"/>
      <c r="M113" s="47"/>
      <c r="N113" s="48"/>
      <c r="O113" s="48"/>
      <c r="P113" s="39"/>
      <c r="Q113" s="35"/>
      <c r="R113" s="144"/>
      <c r="S113" s="144"/>
      <c r="T113" s="39"/>
      <c r="U113" s="39"/>
      <c r="V113" s="39" t="s">
        <v>109</v>
      </c>
      <c r="W113" s="35">
        <v>44358</v>
      </c>
      <c r="X113" s="153">
        <v>13068</v>
      </c>
      <c r="Y113" s="39" t="s">
        <v>251</v>
      </c>
      <c r="Z113" s="35">
        <v>44378</v>
      </c>
      <c r="AA113" s="35">
        <v>44561</v>
      </c>
      <c r="AB113" s="39" t="s">
        <v>100</v>
      </c>
      <c r="AC113" s="39" t="s">
        <v>100</v>
      </c>
      <c r="AD113" s="145">
        <v>0</v>
      </c>
      <c r="AE113" s="145">
        <v>0</v>
      </c>
      <c r="AF113" s="42" t="s">
        <v>100</v>
      </c>
      <c r="AG113" s="42" t="s">
        <v>100</v>
      </c>
      <c r="AH113" s="145">
        <v>0</v>
      </c>
      <c r="AI113" s="143">
        <f t="shared" si="1"/>
        <v>0</v>
      </c>
      <c r="AJ113" s="145">
        <f>2800+5600</f>
        <v>8400</v>
      </c>
      <c r="AK113" s="145">
        <v>0</v>
      </c>
      <c r="AL113" s="139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39"/>
    </row>
    <row r="114" spans="1:60" x14ac:dyDescent="0.2">
      <c r="A114" s="100"/>
      <c r="B114" s="39"/>
      <c r="C114" s="39"/>
      <c r="D114" s="39"/>
      <c r="E114" s="39"/>
      <c r="F114" s="39"/>
      <c r="G114" s="155"/>
      <c r="H114" s="66"/>
      <c r="I114" s="32"/>
      <c r="J114" s="39"/>
      <c r="K114" s="48"/>
      <c r="L114" s="138"/>
      <c r="M114" s="47"/>
      <c r="N114" s="48"/>
      <c r="O114" s="48"/>
      <c r="P114" s="39"/>
      <c r="Q114" s="35"/>
      <c r="R114" s="144"/>
      <c r="S114" s="144"/>
      <c r="T114" s="39"/>
      <c r="U114" s="39"/>
      <c r="V114" s="39" t="s">
        <v>110</v>
      </c>
      <c r="W114" s="35">
        <v>44524</v>
      </c>
      <c r="X114" s="153">
        <v>13176</v>
      </c>
      <c r="Y114" s="39" t="s">
        <v>365</v>
      </c>
      <c r="Z114" s="35">
        <v>44562</v>
      </c>
      <c r="AA114" s="35">
        <v>44742</v>
      </c>
      <c r="AB114" s="39" t="s">
        <v>100</v>
      </c>
      <c r="AC114" s="39" t="s">
        <v>100</v>
      </c>
      <c r="AD114" s="145">
        <v>0</v>
      </c>
      <c r="AE114" s="145">
        <v>0</v>
      </c>
      <c r="AF114" s="42" t="s">
        <v>100</v>
      </c>
      <c r="AG114" s="42" t="s">
        <v>100</v>
      </c>
      <c r="AH114" s="145">
        <v>0</v>
      </c>
      <c r="AI114" s="143">
        <f t="shared" si="1"/>
        <v>0</v>
      </c>
      <c r="AJ114" s="145">
        <v>0</v>
      </c>
      <c r="AK114" s="145">
        <f>6*700</f>
        <v>4200</v>
      </c>
      <c r="AL114" s="139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39"/>
    </row>
    <row r="115" spans="1:60" x14ac:dyDescent="0.2">
      <c r="A115" s="101"/>
      <c r="B115" s="39"/>
      <c r="C115" s="39"/>
      <c r="D115" s="39"/>
      <c r="E115" s="39"/>
      <c r="F115" s="39"/>
      <c r="G115" s="155"/>
      <c r="H115" s="66"/>
      <c r="I115" s="32"/>
      <c r="J115" s="39"/>
      <c r="K115" s="48"/>
      <c r="L115" s="138"/>
      <c r="M115" s="47"/>
      <c r="N115" s="48"/>
      <c r="O115" s="48"/>
      <c r="P115" s="39"/>
      <c r="Q115" s="35"/>
      <c r="R115" s="144"/>
      <c r="S115" s="144"/>
      <c r="T115" s="39"/>
      <c r="U115" s="39"/>
      <c r="V115" s="39" t="s">
        <v>270</v>
      </c>
      <c r="W115" s="35">
        <v>44725</v>
      </c>
      <c r="X115" s="153">
        <v>13309</v>
      </c>
      <c r="Y115" s="39" t="s">
        <v>493</v>
      </c>
      <c r="Z115" s="35">
        <v>44743</v>
      </c>
      <c r="AA115" s="35">
        <v>44926</v>
      </c>
      <c r="AB115" s="39" t="s">
        <v>100</v>
      </c>
      <c r="AC115" s="39" t="s">
        <v>100</v>
      </c>
      <c r="AD115" s="145">
        <v>0</v>
      </c>
      <c r="AE115" s="145">
        <v>0</v>
      </c>
      <c r="AF115" s="42" t="s">
        <v>100</v>
      </c>
      <c r="AG115" s="42" t="s">
        <v>100</v>
      </c>
      <c r="AH115" s="145">
        <v>0</v>
      </c>
      <c r="AI115" s="143">
        <f t="shared" si="1"/>
        <v>0</v>
      </c>
      <c r="AJ115" s="145">
        <v>0</v>
      </c>
      <c r="AK115" s="145">
        <f>6*700</f>
        <v>4200</v>
      </c>
      <c r="AL115" s="139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39"/>
    </row>
    <row r="116" spans="1:60" ht="25.5" x14ac:dyDescent="0.2">
      <c r="A116" s="99">
        <v>24</v>
      </c>
      <c r="B116" s="39" t="s">
        <v>320</v>
      </c>
      <c r="C116" s="39" t="s">
        <v>253</v>
      </c>
      <c r="D116" s="39" t="s">
        <v>677</v>
      </c>
      <c r="E116" s="39" t="s">
        <v>99</v>
      </c>
      <c r="F116" s="36" t="s">
        <v>254</v>
      </c>
      <c r="G116" s="155">
        <v>12894</v>
      </c>
      <c r="H116" s="63" t="s">
        <v>255</v>
      </c>
      <c r="I116" s="32" t="s">
        <v>257</v>
      </c>
      <c r="J116" s="37" t="s">
        <v>256</v>
      </c>
      <c r="K116" s="48">
        <v>44104</v>
      </c>
      <c r="L116" s="138">
        <v>410597.4</v>
      </c>
      <c r="M116" s="47">
        <v>12894</v>
      </c>
      <c r="N116" s="48">
        <v>44104</v>
      </c>
      <c r="O116" s="48">
        <v>44469</v>
      </c>
      <c r="P116" s="35" t="s">
        <v>111</v>
      </c>
      <c r="Q116" s="35" t="s">
        <v>100</v>
      </c>
      <c r="R116" s="144" t="s">
        <v>100</v>
      </c>
      <c r="S116" s="144" t="s">
        <v>100</v>
      </c>
      <c r="T116" s="39" t="s">
        <v>98</v>
      </c>
      <c r="U116" s="39" t="s">
        <v>100</v>
      </c>
      <c r="V116" s="39" t="s">
        <v>100</v>
      </c>
      <c r="W116" s="39" t="s">
        <v>100</v>
      </c>
      <c r="X116" s="152" t="s">
        <v>100</v>
      </c>
      <c r="Y116" s="39" t="s">
        <v>100</v>
      </c>
      <c r="Z116" s="39" t="s">
        <v>100</v>
      </c>
      <c r="AA116" s="39" t="s">
        <v>100</v>
      </c>
      <c r="AB116" s="39" t="s">
        <v>100</v>
      </c>
      <c r="AC116" s="39" t="s">
        <v>100</v>
      </c>
      <c r="AD116" s="145">
        <v>0</v>
      </c>
      <c r="AE116" s="145">
        <v>0</v>
      </c>
      <c r="AF116" s="42" t="s">
        <v>100</v>
      </c>
      <c r="AG116" s="42" t="s">
        <v>100</v>
      </c>
      <c r="AH116" s="145">
        <v>0</v>
      </c>
      <c r="AI116" s="143">
        <f t="shared" si="1"/>
        <v>410597.4</v>
      </c>
      <c r="AJ116" s="145">
        <v>6006.2</v>
      </c>
      <c r="AK116" s="145">
        <v>0</v>
      </c>
      <c r="AL116" s="139">
        <f>SUM(AJ116+AJ117+AK118+AK119)</f>
        <v>437874.05</v>
      </c>
      <c r="AM116" s="62" t="s">
        <v>100</v>
      </c>
      <c r="AN116" s="62" t="s">
        <v>100</v>
      </c>
      <c r="AO116" s="62" t="s">
        <v>100</v>
      </c>
      <c r="AP116" s="62" t="s">
        <v>100</v>
      </c>
      <c r="AQ116" s="62" t="s">
        <v>100</v>
      </c>
      <c r="AR116" s="62" t="s">
        <v>100</v>
      </c>
      <c r="AS116" s="62" t="s">
        <v>100</v>
      </c>
      <c r="AT116" s="62" t="s">
        <v>100</v>
      </c>
      <c r="AU116" s="62" t="s">
        <v>100</v>
      </c>
      <c r="AV116" s="62" t="s">
        <v>100</v>
      </c>
      <c r="AW116" s="62" t="s">
        <v>100</v>
      </c>
      <c r="AX116" s="62" t="s">
        <v>100</v>
      </c>
      <c r="AY116" s="62" t="s">
        <v>100</v>
      </c>
      <c r="AZ116" s="62" t="s">
        <v>100</v>
      </c>
      <c r="BA116" s="62" t="s">
        <v>100</v>
      </c>
      <c r="BB116" s="62" t="s">
        <v>100</v>
      </c>
      <c r="BC116" s="62" t="s">
        <v>100</v>
      </c>
      <c r="BD116" s="62" t="s">
        <v>100</v>
      </c>
      <c r="BE116" s="62" t="s">
        <v>100</v>
      </c>
      <c r="BF116" s="62" t="s">
        <v>100</v>
      </c>
      <c r="BG116" s="62" t="s">
        <v>100</v>
      </c>
      <c r="BH116" s="39" t="s">
        <v>100</v>
      </c>
    </row>
    <row r="117" spans="1:60" x14ac:dyDescent="0.2">
      <c r="A117" s="100"/>
      <c r="B117" s="39"/>
      <c r="C117" s="39"/>
      <c r="D117" s="39"/>
      <c r="E117" s="39"/>
      <c r="F117" s="36"/>
      <c r="G117" s="155"/>
      <c r="H117" s="63"/>
      <c r="I117" s="32"/>
      <c r="J117" s="37"/>
      <c r="K117" s="48"/>
      <c r="L117" s="138"/>
      <c r="M117" s="47"/>
      <c r="N117" s="48"/>
      <c r="O117" s="48"/>
      <c r="P117" s="35"/>
      <c r="Q117" s="35"/>
      <c r="R117" s="144"/>
      <c r="S117" s="144"/>
      <c r="T117" s="39"/>
      <c r="U117" s="39"/>
      <c r="V117" s="39" t="s">
        <v>101</v>
      </c>
      <c r="W117" s="35">
        <v>44468</v>
      </c>
      <c r="X117" s="153">
        <v>13138</v>
      </c>
      <c r="Y117" s="39" t="s">
        <v>293</v>
      </c>
      <c r="Z117" s="35">
        <v>44470</v>
      </c>
      <c r="AA117" s="35">
        <v>44835</v>
      </c>
      <c r="AB117" s="39" t="s">
        <v>100</v>
      </c>
      <c r="AC117" s="39" t="s">
        <v>100</v>
      </c>
      <c r="AD117" s="145">
        <v>0</v>
      </c>
      <c r="AE117" s="145">
        <v>0</v>
      </c>
      <c r="AF117" s="42" t="s">
        <v>100</v>
      </c>
      <c r="AG117" s="42" t="s">
        <v>100</v>
      </c>
      <c r="AH117" s="145">
        <v>0</v>
      </c>
      <c r="AI117" s="143">
        <f t="shared" si="1"/>
        <v>0</v>
      </c>
      <c r="AJ117" s="145">
        <f>109852.02+83069.91</f>
        <v>192921.93</v>
      </c>
      <c r="AK117" s="145">
        <v>0</v>
      </c>
      <c r="AL117" s="139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39"/>
    </row>
    <row r="118" spans="1:60" x14ac:dyDescent="0.2">
      <c r="A118" s="100"/>
      <c r="B118" s="39"/>
      <c r="C118" s="39"/>
      <c r="D118" s="39"/>
      <c r="E118" s="39"/>
      <c r="F118" s="36"/>
      <c r="G118" s="155"/>
      <c r="H118" s="63"/>
      <c r="I118" s="32"/>
      <c r="J118" s="37"/>
      <c r="K118" s="48"/>
      <c r="L118" s="138"/>
      <c r="M118" s="47"/>
      <c r="N118" s="48"/>
      <c r="O118" s="48"/>
      <c r="P118" s="35"/>
      <c r="Q118" s="35"/>
      <c r="R118" s="144"/>
      <c r="S118" s="144"/>
      <c r="T118" s="39"/>
      <c r="U118" s="39"/>
      <c r="V118" s="39" t="s">
        <v>288</v>
      </c>
      <c r="W118" s="35">
        <v>44732</v>
      </c>
      <c r="X118" s="153">
        <v>13312</v>
      </c>
      <c r="Y118" s="39" t="s">
        <v>321</v>
      </c>
      <c r="Z118" s="35">
        <v>44470</v>
      </c>
      <c r="AA118" s="35">
        <v>44835</v>
      </c>
      <c r="AB118" s="55">
        <v>0.25</v>
      </c>
      <c r="AC118" s="39" t="s">
        <v>100</v>
      </c>
      <c r="AD118" s="145">
        <v>102649.35</v>
      </c>
      <c r="AE118" s="145">
        <v>0</v>
      </c>
      <c r="AF118" s="42" t="s">
        <v>100</v>
      </c>
      <c r="AG118" s="42" t="s">
        <v>100</v>
      </c>
      <c r="AH118" s="145">
        <v>0</v>
      </c>
      <c r="AI118" s="143">
        <f t="shared" si="1"/>
        <v>102649.35</v>
      </c>
      <c r="AJ118" s="145">
        <v>0</v>
      </c>
      <c r="AK118" s="145">
        <v>150725.35999999999</v>
      </c>
      <c r="AL118" s="139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39"/>
    </row>
    <row r="119" spans="1:60" x14ac:dyDescent="0.2">
      <c r="A119" s="101"/>
      <c r="B119" s="39"/>
      <c r="C119" s="39"/>
      <c r="D119" s="39"/>
      <c r="E119" s="39"/>
      <c r="F119" s="36"/>
      <c r="G119" s="155"/>
      <c r="H119" s="63"/>
      <c r="I119" s="32"/>
      <c r="J119" s="37"/>
      <c r="K119" s="48"/>
      <c r="L119" s="138"/>
      <c r="M119" s="47"/>
      <c r="N119" s="48"/>
      <c r="O119" s="48"/>
      <c r="P119" s="35"/>
      <c r="Q119" s="35"/>
      <c r="R119" s="144"/>
      <c r="S119" s="144"/>
      <c r="T119" s="39"/>
      <c r="U119" s="39"/>
      <c r="V119" s="39" t="s">
        <v>322</v>
      </c>
      <c r="W119" s="35">
        <v>44806</v>
      </c>
      <c r="X119" s="153">
        <v>13366</v>
      </c>
      <c r="Y119" s="39" t="s">
        <v>323</v>
      </c>
      <c r="Z119" s="35">
        <v>44835</v>
      </c>
      <c r="AA119" s="35">
        <v>45199</v>
      </c>
      <c r="AB119" s="39" t="s">
        <v>100</v>
      </c>
      <c r="AC119" s="39" t="s">
        <v>100</v>
      </c>
      <c r="AD119" s="145">
        <v>0</v>
      </c>
      <c r="AE119" s="145">
        <v>0</v>
      </c>
      <c r="AF119" s="42" t="s">
        <v>100</v>
      </c>
      <c r="AG119" s="42" t="s">
        <v>100</v>
      </c>
      <c r="AH119" s="145">
        <v>0</v>
      </c>
      <c r="AI119" s="143">
        <f t="shared" si="1"/>
        <v>0</v>
      </c>
      <c r="AJ119" s="145">
        <v>0</v>
      </c>
      <c r="AK119" s="145">
        <v>88220.56</v>
      </c>
      <c r="AL119" s="139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39"/>
    </row>
    <row r="120" spans="1:60" ht="25.5" x14ac:dyDescent="0.2">
      <c r="A120" s="99">
        <v>25</v>
      </c>
      <c r="B120" s="39" t="s">
        <v>317</v>
      </c>
      <c r="C120" s="39" t="s">
        <v>245</v>
      </c>
      <c r="D120" s="39" t="s">
        <v>97</v>
      </c>
      <c r="E120" s="39" t="s">
        <v>99</v>
      </c>
      <c r="F120" s="39" t="s">
        <v>246</v>
      </c>
      <c r="G120" s="153">
        <v>12662</v>
      </c>
      <c r="H120" s="66" t="s">
        <v>247</v>
      </c>
      <c r="I120" s="32" t="s">
        <v>248</v>
      </c>
      <c r="J120" s="39" t="s">
        <v>249</v>
      </c>
      <c r="K120" s="48">
        <v>43789</v>
      </c>
      <c r="L120" s="138">
        <v>26700</v>
      </c>
      <c r="M120" s="47">
        <v>12686</v>
      </c>
      <c r="N120" s="48">
        <v>43789</v>
      </c>
      <c r="O120" s="48">
        <v>44155</v>
      </c>
      <c r="P120" s="39" t="s">
        <v>168</v>
      </c>
      <c r="Q120" s="35" t="s">
        <v>100</v>
      </c>
      <c r="R120" s="144" t="s">
        <v>100</v>
      </c>
      <c r="S120" s="144" t="s">
        <v>100</v>
      </c>
      <c r="T120" s="39" t="s">
        <v>98</v>
      </c>
      <c r="U120" s="39" t="s">
        <v>100</v>
      </c>
      <c r="V120" s="39" t="s">
        <v>100</v>
      </c>
      <c r="W120" s="39" t="s">
        <v>100</v>
      </c>
      <c r="X120" s="152" t="s">
        <v>100</v>
      </c>
      <c r="Y120" s="39" t="s">
        <v>100</v>
      </c>
      <c r="Z120" s="39" t="s">
        <v>100</v>
      </c>
      <c r="AA120" s="39" t="s">
        <v>100</v>
      </c>
      <c r="AB120" s="39" t="s">
        <v>100</v>
      </c>
      <c r="AC120" s="39" t="s">
        <v>100</v>
      </c>
      <c r="AD120" s="145">
        <v>0</v>
      </c>
      <c r="AE120" s="145">
        <v>0</v>
      </c>
      <c r="AF120" s="42" t="s">
        <v>100</v>
      </c>
      <c r="AG120" s="42" t="s">
        <v>100</v>
      </c>
      <c r="AH120" s="145">
        <v>0</v>
      </c>
      <c r="AI120" s="143">
        <f t="shared" si="1"/>
        <v>26700</v>
      </c>
      <c r="AJ120" s="145">
        <f>667.5+22250</f>
        <v>22917.5</v>
      </c>
      <c r="AK120" s="145">
        <v>0</v>
      </c>
      <c r="AL120" s="139">
        <f>SUM(AJ120+AJ121+AJ122+AK122+AK123)</f>
        <v>80767.5</v>
      </c>
      <c r="AM120" s="62" t="s">
        <v>100</v>
      </c>
      <c r="AN120" s="62" t="s">
        <v>100</v>
      </c>
      <c r="AO120" s="62" t="s">
        <v>100</v>
      </c>
      <c r="AP120" s="62" t="s">
        <v>100</v>
      </c>
      <c r="AQ120" s="62" t="s">
        <v>100</v>
      </c>
      <c r="AR120" s="62" t="s">
        <v>100</v>
      </c>
      <c r="AS120" s="62" t="s">
        <v>100</v>
      </c>
      <c r="AT120" s="62" t="s">
        <v>100</v>
      </c>
      <c r="AU120" s="62" t="s">
        <v>100</v>
      </c>
      <c r="AV120" s="62" t="s">
        <v>100</v>
      </c>
      <c r="AW120" s="62" t="s">
        <v>100</v>
      </c>
      <c r="AX120" s="62" t="s">
        <v>100</v>
      </c>
      <c r="AY120" s="62" t="s">
        <v>100</v>
      </c>
      <c r="AZ120" s="62" t="s">
        <v>100</v>
      </c>
      <c r="BA120" s="62" t="s">
        <v>100</v>
      </c>
      <c r="BB120" s="62" t="s">
        <v>100</v>
      </c>
      <c r="BC120" s="62" t="s">
        <v>100</v>
      </c>
      <c r="BD120" s="62" t="s">
        <v>100</v>
      </c>
      <c r="BE120" s="62" t="s">
        <v>100</v>
      </c>
      <c r="BF120" s="62" t="s">
        <v>100</v>
      </c>
      <c r="BG120" s="62" t="s">
        <v>100</v>
      </c>
      <c r="BH120" s="39" t="s">
        <v>100</v>
      </c>
    </row>
    <row r="121" spans="1:60" x14ac:dyDescent="0.2">
      <c r="A121" s="100"/>
      <c r="B121" s="39"/>
      <c r="C121" s="39"/>
      <c r="D121" s="39"/>
      <c r="E121" s="39"/>
      <c r="F121" s="39"/>
      <c r="G121" s="153"/>
      <c r="H121" s="66"/>
      <c r="I121" s="32"/>
      <c r="J121" s="39"/>
      <c r="K121" s="48"/>
      <c r="L121" s="138"/>
      <c r="M121" s="47"/>
      <c r="N121" s="48"/>
      <c r="O121" s="48"/>
      <c r="P121" s="39"/>
      <c r="Q121" s="35"/>
      <c r="R121" s="144"/>
      <c r="S121" s="144"/>
      <c r="T121" s="39"/>
      <c r="U121" s="39"/>
      <c r="V121" s="39" t="s">
        <v>101</v>
      </c>
      <c r="W121" s="35">
        <v>44154</v>
      </c>
      <c r="X121" s="153">
        <v>12950</v>
      </c>
      <c r="Y121" s="39" t="s">
        <v>250</v>
      </c>
      <c r="Z121" s="35">
        <v>44156</v>
      </c>
      <c r="AA121" s="35">
        <v>44520</v>
      </c>
      <c r="AB121" s="39" t="s">
        <v>100</v>
      </c>
      <c r="AC121" s="39" t="s">
        <v>100</v>
      </c>
      <c r="AD121" s="145">
        <v>0</v>
      </c>
      <c r="AE121" s="145">
        <v>0</v>
      </c>
      <c r="AF121" s="42" t="s">
        <v>100</v>
      </c>
      <c r="AG121" s="42" t="s">
        <v>100</v>
      </c>
      <c r="AH121" s="145">
        <v>0</v>
      </c>
      <c r="AI121" s="143">
        <f t="shared" si="1"/>
        <v>0</v>
      </c>
      <c r="AJ121" s="145">
        <v>4450</v>
      </c>
      <c r="AK121" s="145">
        <v>0</v>
      </c>
      <c r="AL121" s="139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39"/>
    </row>
    <row r="122" spans="1:60" x14ac:dyDescent="0.2">
      <c r="A122" s="100"/>
      <c r="B122" s="39"/>
      <c r="C122" s="39"/>
      <c r="D122" s="39"/>
      <c r="E122" s="39"/>
      <c r="F122" s="39"/>
      <c r="G122" s="153"/>
      <c r="H122" s="66"/>
      <c r="I122" s="32"/>
      <c r="J122" s="39"/>
      <c r="K122" s="48"/>
      <c r="L122" s="138"/>
      <c r="M122" s="47"/>
      <c r="N122" s="48"/>
      <c r="O122" s="48"/>
      <c r="P122" s="39"/>
      <c r="Q122" s="35"/>
      <c r="R122" s="144"/>
      <c r="S122" s="144"/>
      <c r="T122" s="39"/>
      <c r="U122" s="39"/>
      <c r="V122" s="39" t="s">
        <v>108</v>
      </c>
      <c r="W122" s="35">
        <v>44509</v>
      </c>
      <c r="X122" s="153">
        <v>13165</v>
      </c>
      <c r="Y122" s="39" t="s">
        <v>294</v>
      </c>
      <c r="Z122" s="35">
        <v>44521</v>
      </c>
      <c r="AA122" s="35">
        <v>44885</v>
      </c>
      <c r="AB122" s="39" t="s">
        <v>100</v>
      </c>
      <c r="AC122" s="39" t="s">
        <v>100</v>
      </c>
      <c r="AD122" s="145">
        <v>0</v>
      </c>
      <c r="AE122" s="145">
        <v>0</v>
      </c>
      <c r="AF122" s="42" t="s">
        <v>100</v>
      </c>
      <c r="AG122" s="42" t="s">
        <v>100</v>
      </c>
      <c r="AH122" s="145">
        <v>0</v>
      </c>
      <c r="AI122" s="143">
        <f t="shared" si="1"/>
        <v>0</v>
      </c>
      <c r="AJ122" s="145">
        <f>22250+4450</f>
        <v>26700</v>
      </c>
      <c r="AK122" s="145">
        <f>2225+2225</f>
        <v>4450</v>
      </c>
      <c r="AL122" s="139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39"/>
    </row>
    <row r="123" spans="1:60" x14ac:dyDescent="0.2">
      <c r="A123" s="101"/>
      <c r="B123" s="39"/>
      <c r="C123" s="39"/>
      <c r="D123" s="39"/>
      <c r="E123" s="39"/>
      <c r="F123" s="39"/>
      <c r="G123" s="153"/>
      <c r="H123" s="66"/>
      <c r="I123" s="32"/>
      <c r="J123" s="39"/>
      <c r="K123" s="48"/>
      <c r="L123" s="138"/>
      <c r="M123" s="47"/>
      <c r="N123" s="48"/>
      <c r="O123" s="48"/>
      <c r="P123" s="39"/>
      <c r="Q123" s="35"/>
      <c r="R123" s="144"/>
      <c r="S123" s="144"/>
      <c r="T123" s="39"/>
      <c r="U123" s="39"/>
      <c r="V123" s="39" t="s">
        <v>109</v>
      </c>
      <c r="W123" s="35">
        <v>44744</v>
      </c>
      <c r="X123" s="153">
        <v>13366</v>
      </c>
      <c r="Y123" s="39" t="s">
        <v>368</v>
      </c>
      <c r="Z123" s="35">
        <v>44886</v>
      </c>
      <c r="AA123" s="35">
        <v>45250</v>
      </c>
      <c r="AB123" s="39" t="s">
        <v>100</v>
      </c>
      <c r="AC123" s="39" t="s">
        <v>100</v>
      </c>
      <c r="AD123" s="145">
        <v>0</v>
      </c>
      <c r="AE123" s="145">
        <v>0</v>
      </c>
      <c r="AF123" s="42" t="s">
        <v>100</v>
      </c>
      <c r="AG123" s="42" t="s">
        <v>100</v>
      </c>
      <c r="AH123" s="145">
        <v>0</v>
      </c>
      <c r="AI123" s="143">
        <f t="shared" si="1"/>
        <v>0</v>
      </c>
      <c r="AJ123" s="145">
        <v>0</v>
      </c>
      <c r="AK123" s="145">
        <f>10*2225</f>
        <v>22250</v>
      </c>
      <c r="AL123" s="139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39"/>
    </row>
    <row r="124" spans="1:60" ht="25.5" x14ac:dyDescent="0.2">
      <c r="A124" s="114">
        <v>26</v>
      </c>
      <c r="B124" s="39" t="s">
        <v>495</v>
      </c>
      <c r="C124" s="39" t="s">
        <v>496</v>
      </c>
      <c r="D124" s="39" t="s">
        <v>97</v>
      </c>
      <c r="E124" s="39" t="s">
        <v>99</v>
      </c>
      <c r="F124" s="39" t="s">
        <v>497</v>
      </c>
      <c r="G124" s="153">
        <v>13080</v>
      </c>
      <c r="H124" s="66" t="s">
        <v>494</v>
      </c>
      <c r="I124" s="32" t="s">
        <v>259</v>
      </c>
      <c r="J124" s="39" t="s">
        <v>260</v>
      </c>
      <c r="K124" s="48">
        <v>44529</v>
      </c>
      <c r="L124" s="138">
        <v>22080</v>
      </c>
      <c r="M124" s="47">
        <v>13181</v>
      </c>
      <c r="N124" s="48">
        <v>44529</v>
      </c>
      <c r="O124" s="48">
        <v>44894</v>
      </c>
      <c r="P124" s="39" t="s">
        <v>111</v>
      </c>
      <c r="Q124" s="35" t="s">
        <v>100</v>
      </c>
      <c r="R124" s="144" t="s">
        <v>100</v>
      </c>
      <c r="S124" s="144" t="s">
        <v>100</v>
      </c>
      <c r="T124" s="39" t="s">
        <v>118</v>
      </c>
      <c r="U124" s="39" t="s">
        <v>100</v>
      </c>
      <c r="V124" s="42" t="s">
        <v>100</v>
      </c>
      <c r="W124" s="42" t="s">
        <v>100</v>
      </c>
      <c r="X124" s="114" t="s">
        <v>100</v>
      </c>
      <c r="Y124" s="42" t="s">
        <v>100</v>
      </c>
      <c r="Z124" s="42" t="s">
        <v>100</v>
      </c>
      <c r="AA124" s="42" t="s">
        <v>100</v>
      </c>
      <c r="AB124" s="42" t="s">
        <v>100</v>
      </c>
      <c r="AC124" s="42" t="s">
        <v>100</v>
      </c>
      <c r="AD124" s="145">
        <v>0</v>
      </c>
      <c r="AE124" s="145">
        <v>0</v>
      </c>
      <c r="AF124" s="42" t="s">
        <v>100</v>
      </c>
      <c r="AG124" s="42" t="s">
        <v>100</v>
      </c>
      <c r="AH124" s="145">
        <v>0</v>
      </c>
      <c r="AI124" s="143">
        <f t="shared" si="1"/>
        <v>22080</v>
      </c>
      <c r="AJ124" s="145">
        <v>0</v>
      </c>
      <c r="AK124" s="145">
        <f>10260.9-254.8</f>
        <v>10006.1</v>
      </c>
      <c r="AL124" s="139">
        <f>AK124</f>
        <v>10006.1</v>
      </c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39"/>
    </row>
    <row r="125" spans="1:60" ht="25.5" x14ac:dyDescent="0.2">
      <c r="A125" s="114">
        <v>27</v>
      </c>
      <c r="B125" s="42" t="s">
        <v>449</v>
      </c>
      <c r="C125" s="39" t="s">
        <v>450</v>
      </c>
      <c r="D125" s="39" t="s">
        <v>678</v>
      </c>
      <c r="E125" s="39" t="s">
        <v>99</v>
      </c>
      <c r="F125" s="39" t="s">
        <v>452</v>
      </c>
      <c r="G125" s="155">
        <v>13221</v>
      </c>
      <c r="H125" s="64" t="s">
        <v>451</v>
      </c>
      <c r="I125" s="32" t="s">
        <v>259</v>
      </c>
      <c r="J125" s="39" t="s">
        <v>260</v>
      </c>
      <c r="K125" s="48">
        <v>44601</v>
      </c>
      <c r="L125" s="139">
        <v>8100</v>
      </c>
      <c r="M125" s="47">
        <v>13224</v>
      </c>
      <c r="N125" s="48">
        <v>44601</v>
      </c>
      <c r="O125" s="48">
        <v>44782</v>
      </c>
      <c r="P125" s="42" t="s">
        <v>111</v>
      </c>
      <c r="Q125" s="42" t="s">
        <v>100</v>
      </c>
      <c r="R125" s="145" t="s">
        <v>100</v>
      </c>
      <c r="S125" s="145" t="s">
        <v>100</v>
      </c>
      <c r="T125" s="42" t="s">
        <v>118</v>
      </c>
      <c r="U125" s="42" t="s">
        <v>100</v>
      </c>
      <c r="V125" s="42" t="s">
        <v>100</v>
      </c>
      <c r="W125" s="42" t="s">
        <v>100</v>
      </c>
      <c r="X125" s="114" t="s">
        <v>100</v>
      </c>
      <c r="Y125" s="42" t="s">
        <v>100</v>
      </c>
      <c r="Z125" s="42" t="s">
        <v>100</v>
      </c>
      <c r="AA125" s="42" t="s">
        <v>100</v>
      </c>
      <c r="AB125" s="42" t="s">
        <v>100</v>
      </c>
      <c r="AC125" s="42" t="s">
        <v>100</v>
      </c>
      <c r="AD125" s="145">
        <v>0</v>
      </c>
      <c r="AE125" s="145">
        <v>0</v>
      </c>
      <c r="AF125" s="42" t="s">
        <v>100</v>
      </c>
      <c r="AG125" s="42" t="s">
        <v>100</v>
      </c>
      <c r="AH125" s="145">
        <v>0</v>
      </c>
      <c r="AI125" s="143">
        <f t="shared" si="1"/>
        <v>8100</v>
      </c>
      <c r="AJ125" s="145">
        <v>0</v>
      </c>
      <c r="AK125" s="145">
        <v>8100</v>
      </c>
      <c r="AL125" s="139">
        <f>AK125</f>
        <v>8100</v>
      </c>
      <c r="AM125" s="42"/>
      <c r="AN125" s="47"/>
      <c r="AO125" s="42"/>
      <c r="AP125" s="47"/>
      <c r="AQ125" s="42"/>
      <c r="AR125" s="42"/>
      <c r="AS125" s="42"/>
      <c r="AT125" s="42"/>
      <c r="AU125" s="42"/>
      <c r="AV125" s="42"/>
      <c r="AW125" s="39"/>
      <c r="AX125" s="39"/>
      <c r="AY125" s="38"/>
      <c r="AZ125" s="39"/>
      <c r="BA125" s="39"/>
      <c r="BB125" s="39"/>
      <c r="BC125" s="39"/>
      <c r="BD125" s="39"/>
      <c r="BE125" s="39"/>
      <c r="BF125" s="39"/>
      <c r="BG125" s="39"/>
      <c r="BH125" s="39"/>
    </row>
    <row r="126" spans="1:60" ht="38.25" x14ac:dyDescent="0.2">
      <c r="A126" s="99">
        <v>28</v>
      </c>
      <c r="B126" s="39" t="s">
        <v>373</v>
      </c>
      <c r="C126" s="39" t="s">
        <v>639</v>
      </c>
      <c r="D126" s="39" t="s">
        <v>97</v>
      </c>
      <c r="E126" s="39" t="s">
        <v>258</v>
      </c>
      <c r="F126" s="39" t="s">
        <v>448</v>
      </c>
      <c r="G126" s="153">
        <v>12647</v>
      </c>
      <c r="H126" s="66" t="s">
        <v>374</v>
      </c>
      <c r="I126" s="32" t="s">
        <v>375</v>
      </c>
      <c r="J126" s="39" t="s">
        <v>376</v>
      </c>
      <c r="K126" s="48">
        <v>43895</v>
      </c>
      <c r="L126" s="138">
        <v>350000</v>
      </c>
      <c r="M126" s="47">
        <v>12757</v>
      </c>
      <c r="N126" s="48">
        <v>43895</v>
      </c>
      <c r="O126" s="48">
        <v>44196</v>
      </c>
      <c r="P126" s="39" t="s">
        <v>111</v>
      </c>
      <c r="Q126" s="35" t="s">
        <v>100</v>
      </c>
      <c r="R126" s="144" t="s">
        <v>100</v>
      </c>
      <c r="S126" s="144" t="s">
        <v>100</v>
      </c>
      <c r="T126" s="39" t="s">
        <v>98</v>
      </c>
      <c r="U126" s="39" t="s">
        <v>100</v>
      </c>
      <c r="V126" s="39" t="s">
        <v>100</v>
      </c>
      <c r="W126" s="39" t="s">
        <v>100</v>
      </c>
      <c r="X126" s="152" t="s">
        <v>100</v>
      </c>
      <c r="Y126" s="39" t="s">
        <v>100</v>
      </c>
      <c r="Z126" s="39" t="s">
        <v>100</v>
      </c>
      <c r="AA126" s="39" t="s">
        <v>100</v>
      </c>
      <c r="AB126" s="52" t="s">
        <v>100</v>
      </c>
      <c r="AC126" s="35" t="s">
        <v>100</v>
      </c>
      <c r="AD126" s="145">
        <v>0</v>
      </c>
      <c r="AE126" s="145">
        <v>0</v>
      </c>
      <c r="AF126" s="42" t="s">
        <v>100</v>
      </c>
      <c r="AG126" s="42" t="s">
        <v>100</v>
      </c>
      <c r="AH126" s="145">
        <v>0</v>
      </c>
      <c r="AI126" s="143">
        <f t="shared" si="1"/>
        <v>350000</v>
      </c>
      <c r="AJ126" s="145">
        <v>375311.89</v>
      </c>
      <c r="AK126" s="145">
        <v>0</v>
      </c>
      <c r="AL126" s="139">
        <f>AJ126+AJ130+AK130+AK131</f>
        <v>1019781.24</v>
      </c>
      <c r="AM126" s="62" t="s">
        <v>100</v>
      </c>
      <c r="AN126" s="62" t="s">
        <v>100</v>
      </c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39"/>
    </row>
    <row r="127" spans="1:60" x14ac:dyDescent="0.2">
      <c r="A127" s="100"/>
      <c r="B127" s="39"/>
      <c r="C127" s="39"/>
      <c r="D127" s="39"/>
      <c r="E127" s="39"/>
      <c r="F127" s="39"/>
      <c r="G127" s="153"/>
      <c r="H127" s="66"/>
      <c r="I127" s="32"/>
      <c r="J127" s="39"/>
      <c r="K127" s="48"/>
      <c r="L127" s="138"/>
      <c r="M127" s="47"/>
      <c r="N127" s="48"/>
      <c r="O127" s="48"/>
      <c r="P127" s="39"/>
      <c r="Q127" s="35"/>
      <c r="R127" s="144"/>
      <c r="S127" s="144"/>
      <c r="T127" s="39"/>
      <c r="U127" s="39"/>
      <c r="V127" s="35" t="s">
        <v>371</v>
      </c>
      <c r="W127" s="35">
        <v>44159</v>
      </c>
      <c r="X127" s="151" t="s">
        <v>377</v>
      </c>
      <c r="Y127" s="35" t="s">
        <v>372</v>
      </c>
      <c r="Z127" s="35">
        <v>44159</v>
      </c>
      <c r="AA127" s="35">
        <v>44196</v>
      </c>
      <c r="AB127" s="52" t="s">
        <v>100</v>
      </c>
      <c r="AC127" s="35" t="s">
        <v>100</v>
      </c>
      <c r="AD127" s="145">
        <v>0</v>
      </c>
      <c r="AE127" s="145">
        <v>0</v>
      </c>
      <c r="AF127" s="42" t="s">
        <v>100</v>
      </c>
      <c r="AG127" s="42" t="s">
        <v>100</v>
      </c>
      <c r="AH127" s="145">
        <v>0</v>
      </c>
      <c r="AI127" s="143">
        <f t="shared" si="1"/>
        <v>0</v>
      </c>
      <c r="AJ127" s="145">
        <v>0</v>
      </c>
      <c r="AK127" s="145">
        <v>0</v>
      </c>
      <c r="AL127" s="139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39"/>
    </row>
    <row r="128" spans="1:60" x14ac:dyDescent="0.2">
      <c r="A128" s="100"/>
      <c r="B128" s="39"/>
      <c r="C128" s="39"/>
      <c r="D128" s="39"/>
      <c r="E128" s="39"/>
      <c r="F128" s="39"/>
      <c r="G128" s="153"/>
      <c r="H128" s="66"/>
      <c r="I128" s="32"/>
      <c r="J128" s="39"/>
      <c r="K128" s="48"/>
      <c r="L128" s="138"/>
      <c r="M128" s="47"/>
      <c r="N128" s="48"/>
      <c r="O128" s="48"/>
      <c r="P128" s="39"/>
      <c r="Q128" s="35"/>
      <c r="R128" s="144"/>
      <c r="S128" s="144"/>
      <c r="T128" s="39"/>
      <c r="U128" s="39"/>
      <c r="V128" s="35" t="s">
        <v>288</v>
      </c>
      <c r="W128" s="35">
        <v>44168</v>
      </c>
      <c r="X128" s="151" t="s">
        <v>289</v>
      </c>
      <c r="Y128" s="35" t="s">
        <v>290</v>
      </c>
      <c r="Z128" s="35">
        <v>44197</v>
      </c>
      <c r="AA128" s="35">
        <v>44465</v>
      </c>
      <c r="AB128" s="52" t="s">
        <v>100</v>
      </c>
      <c r="AC128" s="35" t="s">
        <v>100</v>
      </c>
      <c r="AD128" s="145">
        <v>0</v>
      </c>
      <c r="AE128" s="145">
        <v>0</v>
      </c>
      <c r="AF128" s="42" t="s">
        <v>100</v>
      </c>
      <c r="AG128" s="42" t="s">
        <v>100</v>
      </c>
      <c r="AH128" s="145">
        <v>0</v>
      </c>
      <c r="AI128" s="143">
        <f t="shared" si="1"/>
        <v>0</v>
      </c>
      <c r="AJ128" s="145">
        <v>0</v>
      </c>
      <c r="AK128" s="145">
        <v>0</v>
      </c>
      <c r="AL128" s="139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39"/>
    </row>
    <row r="129" spans="1:60" x14ac:dyDescent="0.2">
      <c r="A129" s="100"/>
      <c r="B129" s="39"/>
      <c r="C129" s="39"/>
      <c r="D129" s="39"/>
      <c r="E129" s="39"/>
      <c r="F129" s="39"/>
      <c r="G129" s="153"/>
      <c r="H129" s="66"/>
      <c r="I129" s="32"/>
      <c r="J129" s="39"/>
      <c r="K129" s="48"/>
      <c r="L129" s="138"/>
      <c r="M129" s="47"/>
      <c r="N129" s="48"/>
      <c r="O129" s="48"/>
      <c r="P129" s="39"/>
      <c r="Q129" s="35"/>
      <c r="R129" s="144"/>
      <c r="S129" s="144"/>
      <c r="T129" s="39"/>
      <c r="U129" s="39"/>
      <c r="V129" s="35" t="s">
        <v>109</v>
      </c>
      <c r="W129" s="35">
        <v>44460</v>
      </c>
      <c r="X129" s="151" t="s">
        <v>291</v>
      </c>
      <c r="Y129" s="35" t="s">
        <v>290</v>
      </c>
      <c r="Z129" s="35">
        <v>44466</v>
      </c>
      <c r="AA129" s="35">
        <v>44561</v>
      </c>
      <c r="AB129" s="35" t="s">
        <v>100</v>
      </c>
      <c r="AC129" s="35" t="s">
        <v>100</v>
      </c>
      <c r="AD129" s="145">
        <v>0</v>
      </c>
      <c r="AE129" s="145">
        <v>0</v>
      </c>
      <c r="AF129" s="42" t="s">
        <v>100</v>
      </c>
      <c r="AG129" s="42" t="s">
        <v>100</v>
      </c>
      <c r="AH129" s="145">
        <v>0</v>
      </c>
      <c r="AI129" s="143">
        <f t="shared" si="1"/>
        <v>0</v>
      </c>
      <c r="AJ129" s="145">
        <v>0</v>
      </c>
      <c r="AK129" s="145">
        <v>0</v>
      </c>
      <c r="AL129" s="139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39"/>
    </row>
    <row r="130" spans="1:60" x14ac:dyDescent="0.2">
      <c r="A130" s="100"/>
      <c r="B130" s="39"/>
      <c r="C130" s="39"/>
      <c r="D130" s="39"/>
      <c r="E130" s="39"/>
      <c r="F130" s="39"/>
      <c r="G130" s="153"/>
      <c r="H130" s="66"/>
      <c r="I130" s="32"/>
      <c r="J130" s="39"/>
      <c r="K130" s="48"/>
      <c r="L130" s="138"/>
      <c r="M130" s="47"/>
      <c r="N130" s="48"/>
      <c r="O130" s="48"/>
      <c r="P130" s="39"/>
      <c r="Q130" s="35"/>
      <c r="R130" s="144"/>
      <c r="S130" s="144"/>
      <c r="T130" s="39"/>
      <c r="U130" s="39"/>
      <c r="V130" s="35" t="s">
        <v>110</v>
      </c>
      <c r="W130" s="35">
        <v>44539</v>
      </c>
      <c r="X130" s="151" t="s">
        <v>292</v>
      </c>
      <c r="Y130" s="35" t="s">
        <v>290</v>
      </c>
      <c r="Z130" s="35">
        <v>44562</v>
      </c>
      <c r="AA130" s="35">
        <v>44834</v>
      </c>
      <c r="AB130" s="35" t="s">
        <v>100</v>
      </c>
      <c r="AC130" s="35" t="s">
        <v>100</v>
      </c>
      <c r="AD130" s="145">
        <v>0</v>
      </c>
      <c r="AE130" s="145">
        <v>0</v>
      </c>
      <c r="AF130" s="42" t="s">
        <v>100</v>
      </c>
      <c r="AG130" s="42" t="s">
        <v>100</v>
      </c>
      <c r="AH130" s="145">
        <v>0</v>
      </c>
      <c r="AI130" s="143">
        <f t="shared" si="1"/>
        <v>0</v>
      </c>
      <c r="AJ130" s="145">
        <v>95935.32</v>
      </c>
      <c r="AK130" s="145">
        <f>404328.6-1981.21</f>
        <v>402347.38999999996</v>
      </c>
      <c r="AL130" s="139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39"/>
    </row>
    <row r="131" spans="1:60" x14ac:dyDescent="0.2">
      <c r="A131" s="101"/>
      <c r="B131" s="39"/>
      <c r="C131" s="39"/>
      <c r="D131" s="39"/>
      <c r="E131" s="39"/>
      <c r="F131" s="39"/>
      <c r="G131" s="153"/>
      <c r="H131" s="66"/>
      <c r="I131" s="32"/>
      <c r="J131" s="39"/>
      <c r="K131" s="48"/>
      <c r="L131" s="138"/>
      <c r="M131" s="47"/>
      <c r="N131" s="48"/>
      <c r="O131" s="48"/>
      <c r="P131" s="39"/>
      <c r="Q131" s="35"/>
      <c r="R131" s="144"/>
      <c r="S131" s="144"/>
      <c r="T131" s="39"/>
      <c r="U131" s="39"/>
      <c r="V131" s="35" t="s">
        <v>270</v>
      </c>
      <c r="W131" s="35">
        <v>44830</v>
      </c>
      <c r="X131" s="156" t="s">
        <v>504</v>
      </c>
      <c r="Y131" s="35" t="s">
        <v>290</v>
      </c>
      <c r="Z131" s="48">
        <v>44835</v>
      </c>
      <c r="AA131" s="35">
        <v>45199</v>
      </c>
      <c r="AB131" s="52" t="s">
        <v>100</v>
      </c>
      <c r="AC131" s="42" t="s">
        <v>100</v>
      </c>
      <c r="AD131" s="145">
        <v>0</v>
      </c>
      <c r="AE131" s="145">
        <v>0</v>
      </c>
      <c r="AF131" s="42" t="s">
        <v>100</v>
      </c>
      <c r="AG131" s="49" t="s">
        <v>100</v>
      </c>
      <c r="AH131" s="145">
        <v>0</v>
      </c>
      <c r="AI131" s="143">
        <f t="shared" si="1"/>
        <v>0</v>
      </c>
      <c r="AJ131" s="145">
        <v>0</v>
      </c>
      <c r="AK131" s="145">
        <f>5931.76+99801.88+40453</f>
        <v>146186.64000000001</v>
      </c>
      <c r="AL131" s="139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39"/>
    </row>
    <row r="132" spans="1:60" ht="25.5" x14ac:dyDescent="0.2">
      <c r="A132" s="99">
        <v>29</v>
      </c>
      <c r="B132" s="39" t="s">
        <v>329</v>
      </c>
      <c r="C132" s="39" t="s">
        <v>228</v>
      </c>
      <c r="D132" s="39" t="s">
        <v>97</v>
      </c>
      <c r="E132" s="39" t="s">
        <v>99</v>
      </c>
      <c r="F132" s="39" t="s">
        <v>229</v>
      </c>
      <c r="G132" s="153">
        <v>12701</v>
      </c>
      <c r="H132" s="66" t="s">
        <v>196</v>
      </c>
      <c r="I132" s="32" t="s">
        <v>230</v>
      </c>
      <c r="J132" s="39" t="s">
        <v>231</v>
      </c>
      <c r="K132" s="48">
        <v>43838</v>
      </c>
      <c r="L132" s="138">
        <v>29280</v>
      </c>
      <c r="M132" s="47">
        <v>12721</v>
      </c>
      <c r="N132" s="48">
        <v>43838</v>
      </c>
      <c r="O132" s="48">
        <v>44204</v>
      </c>
      <c r="P132" s="39" t="s">
        <v>111</v>
      </c>
      <c r="Q132" s="35" t="s">
        <v>100</v>
      </c>
      <c r="R132" s="144" t="s">
        <v>100</v>
      </c>
      <c r="S132" s="144" t="s">
        <v>100</v>
      </c>
      <c r="T132" s="39" t="s">
        <v>98</v>
      </c>
      <c r="U132" s="39" t="s">
        <v>100</v>
      </c>
      <c r="V132" s="35" t="s">
        <v>100</v>
      </c>
      <c r="W132" s="35" t="s">
        <v>100</v>
      </c>
      <c r="X132" s="156" t="s">
        <v>100</v>
      </c>
      <c r="Y132" s="35" t="s">
        <v>100</v>
      </c>
      <c r="Z132" s="48" t="s">
        <v>100</v>
      </c>
      <c r="AA132" s="35" t="s">
        <v>100</v>
      </c>
      <c r="AB132" s="52" t="s">
        <v>100</v>
      </c>
      <c r="AC132" s="42" t="s">
        <v>100</v>
      </c>
      <c r="AD132" s="145">
        <v>0</v>
      </c>
      <c r="AE132" s="145">
        <v>0</v>
      </c>
      <c r="AF132" s="42"/>
      <c r="AG132" s="49"/>
      <c r="AH132" s="145">
        <v>0</v>
      </c>
      <c r="AI132" s="143">
        <f t="shared" si="1"/>
        <v>29280</v>
      </c>
      <c r="AJ132" s="145">
        <v>27589.25</v>
      </c>
      <c r="AK132" s="145">
        <v>0</v>
      </c>
      <c r="AL132" s="139">
        <f>AJ132+AJ134+AK133+AK134</f>
        <v>86149.25</v>
      </c>
      <c r="AM132" s="62" t="s">
        <v>100</v>
      </c>
      <c r="AN132" s="62" t="s">
        <v>100</v>
      </c>
      <c r="AO132" s="62" t="s">
        <v>100</v>
      </c>
      <c r="AP132" s="62" t="s">
        <v>100</v>
      </c>
      <c r="AQ132" s="62" t="s">
        <v>100</v>
      </c>
      <c r="AR132" s="62" t="s">
        <v>100</v>
      </c>
      <c r="AS132" s="62" t="s">
        <v>100</v>
      </c>
      <c r="AT132" s="62" t="s">
        <v>100</v>
      </c>
      <c r="AU132" s="62" t="s">
        <v>100</v>
      </c>
      <c r="AV132" s="62" t="s">
        <v>100</v>
      </c>
      <c r="AW132" s="62" t="s">
        <v>100</v>
      </c>
      <c r="AX132" s="62" t="s">
        <v>100</v>
      </c>
      <c r="AY132" s="62" t="s">
        <v>100</v>
      </c>
      <c r="AZ132" s="62" t="s">
        <v>100</v>
      </c>
      <c r="BA132" s="62" t="s">
        <v>100</v>
      </c>
      <c r="BB132" s="62" t="s">
        <v>100</v>
      </c>
      <c r="BC132" s="62" t="s">
        <v>100</v>
      </c>
      <c r="BD132" s="62" t="s">
        <v>100</v>
      </c>
      <c r="BE132" s="62" t="s">
        <v>100</v>
      </c>
      <c r="BF132" s="62" t="s">
        <v>100</v>
      </c>
      <c r="BG132" s="62" t="s">
        <v>100</v>
      </c>
      <c r="BH132" s="39" t="s">
        <v>100</v>
      </c>
    </row>
    <row r="133" spans="1:60" x14ac:dyDescent="0.2">
      <c r="A133" s="100"/>
      <c r="B133" s="39"/>
      <c r="C133" s="39"/>
      <c r="D133" s="39"/>
      <c r="E133" s="39"/>
      <c r="F133" s="39"/>
      <c r="G133" s="153"/>
      <c r="H133" s="66"/>
      <c r="I133" s="32"/>
      <c r="J133" s="39"/>
      <c r="K133" s="48"/>
      <c r="L133" s="138"/>
      <c r="M133" s="47"/>
      <c r="N133" s="48"/>
      <c r="O133" s="48"/>
      <c r="P133" s="39"/>
      <c r="Q133" s="35"/>
      <c r="R133" s="144"/>
      <c r="S133" s="144"/>
      <c r="T133" s="39"/>
      <c r="U133" s="39"/>
      <c r="V133" s="35" t="s">
        <v>101</v>
      </c>
      <c r="W133" s="35">
        <v>44188</v>
      </c>
      <c r="X133" s="156">
        <v>12953</v>
      </c>
      <c r="Y133" s="35" t="s">
        <v>283</v>
      </c>
      <c r="Z133" s="48">
        <v>44205</v>
      </c>
      <c r="AA133" s="35">
        <v>44569</v>
      </c>
      <c r="AB133" s="52" t="s">
        <v>100</v>
      </c>
      <c r="AC133" s="42" t="s">
        <v>100</v>
      </c>
      <c r="AD133" s="145">
        <v>0</v>
      </c>
      <c r="AE133" s="145">
        <v>0</v>
      </c>
      <c r="AF133" s="42" t="s">
        <v>100</v>
      </c>
      <c r="AG133" s="49" t="s">
        <v>100</v>
      </c>
      <c r="AH133" s="145">
        <v>0</v>
      </c>
      <c r="AI133" s="143">
        <f t="shared" si="1"/>
        <v>0</v>
      </c>
      <c r="AJ133" s="145">
        <v>0</v>
      </c>
      <c r="AK133" s="145">
        <v>0</v>
      </c>
      <c r="AL133" s="139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39"/>
    </row>
    <row r="134" spans="1:60" x14ac:dyDescent="0.2">
      <c r="A134" s="101"/>
      <c r="B134" s="39"/>
      <c r="C134" s="39"/>
      <c r="D134" s="39"/>
      <c r="E134" s="39"/>
      <c r="F134" s="39"/>
      <c r="G134" s="153"/>
      <c r="H134" s="66"/>
      <c r="I134" s="32"/>
      <c r="J134" s="39"/>
      <c r="K134" s="48"/>
      <c r="L134" s="138"/>
      <c r="M134" s="47"/>
      <c r="N134" s="48"/>
      <c r="O134" s="48"/>
      <c r="P134" s="39"/>
      <c r="Q134" s="35"/>
      <c r="R134" s="144"/>
      <c r="S134" s="144"/>
      <c r="T134" s="39"/>
      <c r="U134" s="39"/>
      <c r="V134" s="35" t="s">
        <v>108</v>
      </c>
      <c r="W134" s="35">
        <v>44559</v>
      </c>
      <c r="X134" s="155">
        <v>13195</v>
      </c>
      <c r="Y134" s="35" t="s">
        <v>498</v>
      </c>
      <c r="Z134" s="48">
        <v>44570</v>
      </c>
      <c r="AA134" s="48">
        <v>44934</v>
      </c>
      <c r="AB134" s="42" t="s">
        <v>100</v>
      </c>
      <c r="AC134" s="42" t="s">
        <v>100</v>
      </c>
      <c r="AD134" s="145">
        <v>0</v>
      </c>
      <c r="AE134" s="145">
        <v>0</v>
      </c>
      <c r="AF134" s="42" t="s">
        <v>100</v>
      </c>
      <c r="AG134" s="49" t="s">
        <v>100</v>
      </c>
      <c r="AH134" s="145">
        <v>0</v>
      </c>
      <c r="AI134" s="143">
        <f t="shared" si="1"/>
        <v>0</v>
      </c>
      <c r="AJ134" s="145">
        <v>29280</v>
      </c>
      <c r="AK134" s="145">
        <v>29280</v>
      </c>
      <c r="AL134" s="139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39"/>
    </row>
    <row r="135" spans="1:60" ht="25.5" x14ac:dyDescent="0.2">
      <c r="A135" s="114">
        <v>30</v>
      </c>
      <c r="B135" s="39" t="s">
        <v>366</v>
      </c>
      <c r="C135" s="39" t="s">
        <v>268</v>
      </c>
      <c r="D135" s="39" t="s">
        <v>97</v>
      </c>
      <c r="E135" s="39" t="s">
        <v>99</v>
      </c>
      <c r="F135" s="39" t="s">
        <v>269</v>
      </c>
      <c r="G135" s="153">
        <v>12833</v>
      </c>
      <c r="H135" s="66" t="s">
        <v>367</v>
      </c>
      <c r="I135" s="32" t="s">
        <v>295</v>
      </c>
      <c r="J135" s="39" t="s">
        <v>296</v>
      </c>
      <c r="K135" s="48">
        <v>44588</v>
      </c>
      <c r="L135" s="138">
        <v>2182.5</v>
      </c>
      <c r="M135" s="47">
        <v>13217</v>
      </c>
      <c r="N135" s="48">
        <v>44588</v>
      </c>
      <c r="O135" s="48">
        <v>44769</v>
      </c>
      <c r="P135" s="39" t="s">
        <v>111</v>
      </c>
      <c r="Q135" s="35" t="s">
        <v>100</v>
      </c>
      <c r="R135" s="144" t="s">
        <v>100</v>
      </c>
      <c r="S135" s="144" t="s">
        <v>100</v>
      </c>
      <c r="T135" s="39" t="s">
        <v>98</v>
      </c>
      <c r="U135" s="39" t="s">
        <v>100</v>
      </c>
      <c r="V135" s="35" t="s">
        <v>100</v>
      </c>
      <c r="W135" s="35" t="s">
        <v>100</v>
      </c>
      <c r="X135" s="154" t="s">
        <v>100</v>
      </c>
      <c r="Y135" s="35" t="s">
        <v>100</v>
      </c>
      <c r="Z135" s="35" t="s">
        <v>100</v>
      </c>
      <c r="AA135" s="35" t="s">
        <v>100</v>
      </c>
      <c r="AB135" s="35" t="s">
        <v>100</v>
      </c>
      <c r="AC135" s="35" t="s">
        <v>100</v>
      </c>
      <c r="AD135" s="145">
        <v>0</v>
      </c>
      <c r="AE135" s="145">
        <v>0</v>
      </c>
      <c r="AF135" s="42" t="s">
        <v>100</v>
      </c>
      <c r="AG135" s="49" t="s">
        <v>100</v>
      </c>
      <c r="AH135" s="145">
        <v>0</v>
      </c>
      <c r="AI135" s="143">
        <f t="shared" si="1"/>
        <v>2182.5</v>
      </c>
      <c r="AJ135" s="145">
        <v>0</v>
      </c>
      <c r="AK135" s="145">
        <v>2182.5</v>
      </c>
      <c r="AL135" s="139">
        <f>AK135</f>
        <v>2182.5</v>
      </c>
      <c r="AM135" s="62" t="s">
        <v>100</v>
      </c>
      <c r="AN135" s="62" t="s">
        <v>100</v>
      </c>
      <c r="AO135" s="62" t="s">
        <v>100</v>
      </c>
      <c r="AP135" s="62" t="s">
        <v>100</v>
      </c>
      <c r="AQ135" s="62" t="s">
        <v>100</v>
      </c>
      <c r="AR135" s="62" t="s">
        <v>100</v>
      </c>
      <c r="AS135" s="62" t="s">
        <v>100</v>
      </c>
      <c r="AT135" s="62" t="s">
        <v>100</v>
      </c>
      <c r="AU135" s="62" t="s">
        <v>100</v>
      </c>
      <c r="AV135" s="62" t="s">
        <v>100</v>
      </c>
      <c r="AW135" s="62" t="s">
        <v>100</v>
      </c>
      <c r="AX135" s="62" t="s">
        <v>100</v>
      </c>
      <c r="AY135" s="62" t="s">
        <v>100</v>
      </c>
      <c r="AZ135" s="62" t="s">
        <v>100</v>
      </c>
      <c r="BA135" s="62" t="s">
        <v>100</v>
      </c>
      <c r="BB135" s="62" t="s">
        <v>100</v>
      </c>
      <c r="BC135" s="62" t="s">
        <v>100</v>
      </c>
      <c r="BD135" s="62" t="s">
        <v>100</v>
      </c>
      <c r="BE135" s="62" t="s">
        <v>100</v>
      </c>
      <c r="BF135" s="62" t="s">
        <v>100</v>
      </c>
      <c r="BG135" s="62" t="s">
        <v>100</v>
      </c>
      <c r="BH135" s="39" t="s">
        <v>100</v>
      </c>
    </row>
    <row r="136" spans="1:60" ht="38.25" x14ac:dyDescent="0.2">
      <c r="A136" s="114">
        <v>31</v>
      </c>
      <c r="B136" s="39" t="s">
        <v>501</v>
      </c>
      <c r="C136" s="39" t="s">
        <v>379</v>
      </c>
      <c r="D136" s="39" t="s">
        <v>97</v>
      </c>
      <c r="E136" s="39" t="s">
        <v>99</v>
      </c>
      <c r="F136" s="39" t="s">
        <v>380</v>
      </c>
      <c r="G136" s="153">
        <v>13199</v>
      </c>
      <c r="H136" s="66" t="s">
        <v>502</v>
      </c>
      <c r="I136" s="32" t="s">
        <v>499</v>
      </c>
      <c r="J136" s="39" t="s">
        <v>298</v>
      </c>
      <c r="K136" s="48">
        <v>44630</v>
      </c>
      <c r="L136" s="138">
        <v>33432.720000000001</v>
      </c>
      <c r="M136" s="47">
        <v>13222</v>
      </c>
      <c r="N136" s="48">
        <v>44630</v>
      </c>
      <c r="O136" s="48">
        <v>44926</v>
      </c>
      <c r="P136" s="39" t="s">
        <v>111</v>
      </c>
      <c r="Q136" s="35" t="s">
        <v>100</v>
      </c>
      <c r="R136" s="144" t="s">
        <v>100</v>
      </c>
      <c r="S136" s="144" t="s">
        <v>100</v>
      </c>
      <c r="T136" s="39" t="s">
        <v>118</v>
      </c>
      <c r="U136" s="39" t="s">
        <v>100</v>
      </c>
      <c r="V136" s="35" t="s">
        <v>100</v>
      </c>
      <c r="W136" s="35" t="s">
        <v>100</v>
      </c>
      <c r="X136" s="154" t="s">
        <v>100</v>
      </c>
      <c r="Y136" s="35" t="s">
        <v>100</v>
      </c>
      <c r="Z136" s="35" t="s">
        <v>100</v>
      </c>
      <c r="AA136" s="35" t="s">
        <v>100</v>
      </c>
      <c r="AB136" s="35" t="s">
        <v>100</v>
      </c>
      <c r="AC136" s="35" t="s">
        <v>100</v>
      </c>
      <c r="AD136" s="145">
        <v>0</v>
      </c>
      <c r="AE136" s="145">
        <v>0</v>
      </c>
      <c r="AF136" s="42" t="s">
        <v>100</v>
      </c>
      <c r="AG136" s="49" t="s">
        <v>100</v>
      </c>
      <c r="AH136" s="145">
        <v>0</v>
      </c>
      <c r="AI136" s="143">
        <f t="shared" si="1"/>
        <v>33432.720000000001</v>
      </c>
      <c r="AJ136" s="145">
        <v>0</v>
      </c>
      <c r="AK136" s="145">
        <f>25478.15+7748.87</f>
        <v>33227.020000000004</v>
      </c>
      <c r="AL136" s="139">
        <f t="shared" ref="AL136:AL137" si="2">AK136</f>
        <v>33227.020000000004</v>
      </c>
      <c r="AM136" s="62" t="s">
        <v>100</v>
      </c>
      <c r="AN136" s="62" t="s">
        <v>100</v>
      </c>
      <c r="AO136" s="62" t="s">
        <v>100</v>
      </c>
      <c r="AP136" s="62" t="s">
        <v>100</v>
      </c>
      <c r="AQ136" s="62" t="s">
        <v>100</v>
      </c>
      <c r="AR136" s="62" t="s">
        <v>100</v>
      </c>
      <c r="AS136" s="62" t="s">
        <v>100</v>
      </c>
      <c r="AT136" s="62" t="s">
        <v>100</v>
      </c>
      <c r="AU136" s="62" t="s">
        <v>100</v>
      </c>
      <c r="AV136" s="62" t="s">
        <v>100</v>
      </c>
      <c r="AW136" s="62" t="s">
        <v>100</v>
      </c>
      <c r="AX136" s="62" t="s">
        <v>100</v>
      </c>
      <c r="AY136" s="62" t="s">
        <v>100</v>
      </c>
      <c r="AZ136" s="62" t="s">
        <v>100</v>
      </c>
      <c r="BA136" s="62" t="s">
        <v>100</v>
      </c>
      <c r="BB136" s="62" t="s">
        <v>100</v>
      </c>
      <c r="BC136" s="62" t="s">
        <v>100</v>
      </c>
      <c r="BD136" s="62" t="s">
        <v>100</v>
      </c>
      <c r="BE136" s="62" t="s">
        <v>100</v>
      </c>
      <c r="BF136" s="62" t="s">
        <v>100</v>
      </c>
      <c r="BG136" s="62" t="s">
        <v>100</v>
      </c>
      <c r="BH136" s="39" t="s">
        <v>100</v>
      </c>
    </row>
    <row r="137" spans="1:60" ht="38.25" x14ac:dyDescent="0.2">
      <c r="A137" s="114">
        <v>32</v>
      </c>
      <c r="B137" s="39" t="s">
        <v>382</v>
      </c>
      <c r="C137" s="39" t="s">
        <v>379</v>
      </c>
      <c r="D137" s="39" t="s">
        <v>97</v>
      </c>
      <c r="E137" s="39" t="s">
        <v>99</v>
      </c>
      <c r="F137" s="39" t="s">
        <v>380</v>
      </c>
      <c r="G137" s="153">
        <v>13199</v>
      </c>
      <c r="H137" s="66" t="s">
        <v>503</v>
      </c>
      <c r="I137" s="32" t="s">
        <v>499</v>
      </c>
      <c r="J137" s="39" t="s">
        <v>298</v>
      </c>
      <c r="K137" s="48">
        <v>44697</v>
      </c>
      <c r="L137" s="138">
        <v>76567.25</v>
      </c>
      <c r="M137" s="47">
        <v>13222</v>
      </c>
      <c r="N137" s="48">
        <v>44697</v>
      </c>
      <c r="O137" s="48">
        <v>44926</v>
      </c>
      <c r="P137" s="39" t="s">
        <v>111</v>
      </c>
      <c r="Q137" s="35" t="s">
        <v>100</v>
      </c>
      <c r="R137" s="144" t="s">
        <v>100</v>
      </c>
      <c r="S137" s="144" t="s">
        <v>100</v>
      </c>
      <c r="T137" s="39" t="s">
        <v>118</v>
      </c>
      <c r="U137" s="39" t="s">
        <v>100</v>
      </c>
      <c r="V137" s="35" t="s">
        <v>100</v>
      </c>
      <c r="W137" s="35" t="s">
        <v>100</v>
      </c>
      <c r="X137" s="154" t="s">
        <v>100</v>
      </c>
      <c r="Y137" s="35" t="s">
        <v>100</v>
      </c>
      <c r="Z137" s="35" t="s">
        <v>100</v>
      </c>
      <c r="AA137" s="35" t="s">
        <v>100</v>
      </c>
      <c r="AB137" s="35" t="s">
        <v>100</v>
      </c>
      <c r="AC137" s="35" t="s">
        <v>100</v>
      </c>
      <c r="AD137" s="145">
        <v>0</v>
      </c>
      <c r="AE137" s="145">
        <v>0</v>
      </c>
      <c r="AF137" s="42" t="s">
        <v>100</v>
      </c>
      <c r="AG137" s="49" t="s">
        <v>100</v>
      </c>
      <c r="AH137" s="145">
        <v>0</v>
      </c>
      <c r="AI137" s="143">
        <f t="shared" si="1"/>
        <v>76567.25</v>
      </c>
      <c r="AJ137" s="145">
        <v>0</v>
      </c>
      <c r="AK137" s="145">
        <f>3869.82+9892.52+12235.63</f>
        <v>25997.97</v>
      </c>
      <c r="AL137" s="139">
        <f t="shared" si="2"/>
        <v>25997.97</v>
      </c>
      <c r="AM137" s="62" t="s">
        <v>100</v>
      </c>
      <c r="AN137" s="62" t="s">
        <v>100</v>
      </c>
      <c r="AO137" s="62" t="s">
        <v>100</v>
      </c>
      <c r="AP137" s="62" t="s">
        <v>100</v>
      </c>
      <c r="AQ137" s="62" t="s">
        <v>100</v>
      </c>
      <c r="AR137" s="62" t="s">
        <v>100</v>
      </c>
      <c r="AS137" s="62" t="s">
        <v>100</v>
      </c>
      <c r="AT137" s="62" t="s">
        <v>100</v>
      </c>
      <c r="AU137" s="62" t="s">
        <v>100</v>
      </c>
      <c r="AV137" s="62" t="s">
        <v>100</v>
      </c>
      <c r="AW137" s="62" t="s">
        <v>100</v>
      </c>
      <c r="AX137" s="62" t="s">
        <v>100</v>
      </c>
      <c r="AY137" s="62" t="s">
        <v>100</v>
      </c>
      <c r="AZ137" s="62" t="s">
        <v>100</v>
      </c>
      <c r="BA137" s="62" t="s">
        <v>100</v>
      </c>
      <c r="BB137" s="62" t="s">
        <v>100</v>
      </c>
      <c r="BC137" s="62" t="s">
        <v>100</v>
      </c>
      <c r="BD137" s="62" t="s">
        <v>100</v>
      </c>
      <c r="BE137" s="62" t="s">
        <v>100</v>
      </c>
      <c r="BF137" s="62" t="s">
        <v>100</v>
      </c>
      <c r="BG137" s="62" t="s">
        <v>100</v>
      </c>
      <c r="BH137" s="39" t="s">
        <v>100</v>
      </c>
    </row>
    <row r="138" spans="1:60" ht="38.25" x14ac:dyDescent="0.2">
      <c r="A138" s="114">
        <v>33</v>
      </c>
      <c r="B138" s="39" t="s">
        <v>378</v>
      </c>
      <c r="C138" s="39" t="s">
        <v>379</v>
      </c>
      <c r="D138" s="39" t="s">
        <v>97</v>
      </c>
      <c r="E138" s="39" t="s">
        <v>99</v>
      </c>
      <c r="F138" s="39" t="s">
        <v>380</v>
      </c>
      <c r="G138" s="153">
        <v>13199</v>
      </c>
      <c r="H138" s="66" t="s">
        <v>381</v>
      </c>
      <c r="I138" s="32" t="s">
        <v>499</v>
      </c>
      <c r="J138" s="39" t="s">
        <v>298</v>
      </c>
      <c r="K138" s="48">
        <v>44594</v>
      </c>
      <c r="L138" s="138">
        <v>362050</v>
      </c>
      <c r="M138" s="47">
        <v>13222</v>
      </c>
      <c r="N138" s="48">
        <v>44594</v>
      </c>
      <c r="O138" s="48">
        <v>44926</v>
      </c>
      <c r="P138" s="39" t="s">
        <v>111</v>
      </c>
      <c r="Q138" s="35" t="s">
        <v>100</v>
      </c>
      <c r="R138" s="144" t="s">
        <v>100</v>
      </c>
      <c r="S138" s="144" t="s">
        <v>100</v>
      </c>
      <c r="T138" s="39" t="s">
        <v>266</v>
      </c>
      <c r="U138" s="39" t="s">
        <v>100</v>
      </c>
      <c r="V138" s="35" t="s">
        <v>100</v>
      </c>
      <c r="W138" s="35" t="s">
        <v>100</v>
      </c>
      <c r="X138" s="154" t="s">
        <v>100</v>
      </c>
      <c r="Y138" s="35" t="s">
        <v>100</v>
      </c>
      <c r="Z138" s="35" t="s">
        <v>100</v>
      </c>
      <c r="AA138" s="35" t="s">
        <v>100</v>
      </c>
      <c r="AB138" s="35" t="s">
        <v>100</v>
      </c>
      <c r="AC138" s="35" t="s">
        <v>100</v>
      </c>
      <c r="AD138" s="145">
        <v>0</v>
      </c>
      <c r="AE138" s="145">
        <v>0</v>
      </c>
      <c r="AF138" s="42" t="s">
        <v>100</v>
      </c>
      <c r="AG138" s="49" t="s">
        <v>100</v>
      </c>
      <c r="AH138" s="145">
        <v>0</v>
      </c>
      <c r="AI138" s="143">
        <f t="shared" si="1"/>
        <v>362050</v>
      </c>
      <c r="AJ138" s="145">
        <v>0</v>
      </c>
      <c r="AK138" s="145">
        <v>101153.11</v>
      </c>
      <c r="AL138" s="139">
        <f>AK138</f>
        <v>101153.11</v>
      </c>
      <c r="AM138" s="62" t="s">
        <v>100</v>
      </c>
      <c r="AN138" s="62" t="s">
        <v>100</v>
      </c>
      <c r="AO138" s="62" t="s">
        <v>100</v>
      </c>
      <c r="AP138" s="62" t="s">
        <v>100</v>
      </c>
      <c r="AQ138" s="62" t="s">
        <v>100</v>
      </c>
      <c r="AR138" s="62" t="s">
        <v>100</v>
      </c>
      <c r="AS138" s="62" t="s">
        <v>100</v>
      </c>
      <c r="AT138" s="62" t="s">
        <v>100</v>
      </c>
      <c r="AU138" s="62" t="s">
        <v>100</v>
      </c>
      <c r="AV138" s="62" t="s">
        <v>100</v>
      </c>
      <c r="AW138" s="62" t="s">
        <v>100</v>
      </c>
      <c r="AX138" s="62" t="s">
        <v>100</v>
      </c>
      <c r="AY138" s="62" t="s">
        <v>100</v>
      </c>
      <c r="AZ138" s="62" t="s">
        <v>100</v>
      </c>
      <c r="BA138" s="62" t="s">
        <v>100</v>
      </c>
      <c r="BB138" s="62" t="s">
        <v>100</v>
      </c>
      <c r="BC138" s="62" t="s">
        <v>100</v>
      </c>
      <c r="BD138" s="62" t="s">
        <v>100</v>
      </c>
      <c r="BE138" s="62" t="s">
        <v>100</v>
      </c>
      <c r="BF138" s="62" t="s">
        <v>100</v>
      </c>
      <c r="BG138" s="62" t="s">
        <v>100</v>
      </c>
      <c r="BH138" s="39" t="s">
        <v>100</v>
      </c>
    </row>
    <row r="139" spans="1:60" ht="38.25" x14ac:dyDescent="0.2">
      <c r="A139" s="114">
        <v>34</v>
      </c>
      <c r="B139" s="39" t="s">
        <v>382</v>
      </c>
      <c r="C139" s="39" t="s">
        <v>379</v>
      </c>
      <c r="D139" s="39" t="s">
        <v>97</v>
      </c>
      <c r="E139" s="39" t="s">
        <v>99</v>
      </c>
      <c r="F139" s="39" t="s">
        <v>380</v>
      </c>
      <c r="G139" s="153">
        <v>13199</v>
      </c>
      <c r="H139" s="66" t="s">
        <v>500</v>
      </c>
      <c r="I139" s="32" t="s">
        <v>499</v>
      </c>
      <c r="J139" s="39" t="s">
        <v>298</v>
      </c>
      <c r="K139" s="48">
        <v>44763</v>
      </c>
      <c r="L139" s="138">
        <v>14950</v>
      </c>
      <c r="M139" s="47">
        <v>13332</v>
      </c>
      <c r="N139" s="48">
        <v>44763</v>
      </c>
      <c r="O139" s="48">
        <v>44926</v>
      </c>
      <c r="P139" s="39" t="s">
        <v>111</v>
      </c>
      <c r="Q139" s="35" t="s">
        <v>100</v>
      </c>
      <c r="R139" s="144" t="s">
        <v>100</v>
      </c>
      <c r="S139" s="144" t="s">
        <v>100</v>
      </c>
      <c r="T139" s="39" t="s">
        <v>118</v>
      </c>
      <c r="U139" s="39" t="s">
        <v>100</v>
      </c>
      <c r="V139" s="35" t="s">
        <v>100</v>
      </c>
      <c r="W139" s="35" t="s">
        <v>100</v>
      </c>
      <c r="X139" s="154" t="s">
        <v>100</v>
      </c>
      <c r="Y139" s="35" t="s">
        <v>100</v>
      </c>
      <c r="Z139" s="35" t="s">
        <v>100</v>
      </c>
      <c r="AA139" s="35" t="s">
        <v>100</v>
      </c>
      <c r="AB139" s="35" t="s">
        <v>100</v>
      </c>
      <c r="AC139" s="35" t="s">
        <v>100</v>
      </c>
      <c r="AD139" s="145">
        <v>0</v>
      </c>
      <c r="AE139" s="145">
        <v>0</v>
      </c>
      <c r="AF139" s="42" t="s">
        <v>100</v>
      </c>
      <c r="AG139" s="49" t="s">
        <v>100</v>
      </c>
      <c r="AH139" s="145">
        <v>0</v>
      </c>
      <c r="AI139" s="143">
        <f t="shared" si="1"/>
        <v>14950</v>
      </c>
      <c r="AJ139" s="145">
        <v>0</v>
      </c>
      <c r="AK139" s="145">
        <v>12566.22</v>
      </c>
      <c r="AL139" s="139">
        <f>AK139</f>
        <v>12566.22</v>
      </c>
      <c r="AM139" s="62" t="s">
        <v>100</v>
      </c>
      <c r="AN139" s="62" t="s">
        <v>100</v>
      </c>
      <c r="AO139" s="62" t="s">
        <v>100</v>
      </c>
      <c r="AP139" s="62" t="s">
        <v>100</v>
      </c>
      <c r="AQ139" s="62" t="s">
        <v>100</v>
      </c>
      <c r="AR139" s="62" t="s">
        <v>100</v>
      </c>
      <c r="AS139" s="62" t="s">
        <v>100</v>
      </c>
      <c r="AT139" s="62" t="s">
        <v>100</v>
      </c>
      <c r="AU139" s="62" t="s">
        <v>100</v>
      </c>
      <c r="AV139" s="62" t="s">
        <v>100</v>
      </c>
      <c r="AW139" s="62" t="s">
        <v>100</v>
      </c>
      <c r="AX139" s="62" t="s">
        <v>100</v>
      </c>
      <c r="AY139" s="62" t="s">
        <v>100</v>
      </c>
      <c r="AZ139" s="62" t="s">
        <v>100</v>
      </c>
      <c r="BA139" s="62" t="s">
        <v>100</v>
      </c>
      <c r="BB139" s="62" t="s">
        <v>100</v>
      </c>
      <c r="BC139" s="62" t="s">
        <v>100</v>
      </c>
      <c r="BD139" s="62" t="s">
        <v>100</v>
      </c>
      <c r="BE139" s="62" t="s">
        <v>100</v>
      </c>
      <c r="BF139" s="62" t="s">
        <v>100</v>
      </c>
      <c r="BG139" s="62" t="s">
        <v>100</v>
      </c>
      <c r="BH139" s="39" t="s">
        <v>100</v>
      </c>
    </row>
    <row r="140" spans="1:60" ht="25.5" x14ac:dyDescent="0.2">
      <c r="A140" s="114">
        <v>35</v>
      </c>
      <c r="B140" s="39" t="s">
        <v>370</v>
      </c>
      <c r="C140" s="39" t="s">
        <v>306</v>
      </c>
      <c r="D140" s="39" t="s">
        <v>672</v>
      </c>
      <c r="E140" s="39" t="s">
        <v>307</v>
      </c>
      <c r="F140" s="39" t="s">
        <v>308</v>
      </c>
      <c r="G140" s="153">
        <v>12898</v>
      </c>
      <c r="H140" s="66" t="s">
        <v>303</v>
      </c>
      <c r="I140" s="32" t="s">
        <v>309</v>
      </c>
      <c r="J140" s="39" t="s">
        <v>310</v>
      </c>
      <c r="K140" s="48">
        <v>44329</v>
      </c>
      <c r="L140" s="138">
        <v>403200</v>
      </c>
      <c r="M140" s="47">
        <v>13048</v>
      </c>
      <c r="N140" s="48">
        <v>44329</v>
      </c>
      <c r="O140" s="48">
        <v>44694</v>
      </c>
      <c r="P140" s="39" t="s">
        <v>111</v>
      </c>
      <c r="Q140" s="35" t="s">
        <v>100</v>
      </c>
      <c r="R140" s="144" t="s">
        <v>100</v>
      </c>
      <c r="S140" s="144" t="s">
        <v>100</v>
      </c>
      <c r="T140" s="39" t="s">
        <v>98</v>
      </c>
      <c r="U140" s="39" t="s">
        <v>100</v>
      </c>
      <c r="V140" s="35" t="s">
        <v>100</v>
      </c>
      <c r="W140" s="35" t="s">
        <v>100</v>
      </c>
      <c r="X140" s="154" t="s">
        <v>100</v>
      </c>
      <c r="Y140" s="35" t="s">
        <v>100</v>
      </c>
      <c r="Z140" s="35" t="s">
        <v>100</v>
      </c>
      <c r="AA140" s="35" t="s">
        <v>100</v>
      </c>
      <c r="AB140" s="35" t="s">
        <v>100</v>
      </c>
      <c r="AC140" s="35" t="s">
        <v>100</v>
      </c>
      <c r="AD140" s="145">
        <v>0</v>
      </c>
      <c r="AE140" s="145">
        <v>0</v>
      </c>
      <c r="AF140" s="42" t="s">
        <v>100</v>
      </c>
      <c r="AG140" s="42" t="s">
        <v>100</v>
      </c>
      <c r="AH140" s="145">
        <v>0</v>
      </c>
      <c r="AI140" s="143">
        <f t="shared" si="1"/>
        <v>403200</v>
      </c>
      <c r="AJ140" s="145">
        <v>0</v>
      </c>
      <c r="AK140" s="145">
        <v>59733.52</v>
      </c>
      <c r="AL140" s="139">
        <f t="shared" ref="AL140:AL141" si="3">AK140</f>
        <v>59733.52</v>
      </c>
      <c r="AM140" s="62" t="s">
        <v>100</v>
      </c>
      <c r="AN140" s="62" t="s">
        <v>100</v>
      </c>
      <c r="AO140" s="62" t="s">
        <v>100</v>
      </c>
      <c r="AP140" s="62" t="s">
        <v>100</v>
      </c>
      <c r="AQ140" s="62" t="s">
        <v>100</v>
      </c>
      <c r="AR140" s="62" t="s">
        <v>100</v>
      </c>
      <c r="AS140" s="62" t="s">
        <v>100</v>
      </c>
      <c r="AT140" s="62" t="s">
        <v>100</v>
      </c>
      <c r="AU140" s="62" t="s">
        <v>100</v>
      </c>
      <c r="AV140" s="62" t="s">
        <v>100</v>
      </c>
      <c r="AW140" s="62" t="s">
        <v>100</v>
      </c>
      <c r="AX140" s="62" t="s">
        <v>100</v>
      </c>
      <c r="AY140" s="62" t="s">
        <v>100</v>
      </c>
      <c r="AZ140" s="62" t="s">
        <v>100</v>
      </c>
      <c r="BA140" s="62" t="s">
        <v>100</v>
      </c>
      <c r="BB140" s="62" t="s">
        <v>100</v>
      </c>
      <c r="BC140" s="62" t="s">
        <v>100</v>
      </c>
      <c r="BD140" s="62" t="s">
        <v>100</v>
      </c>
      <c r="BE140" s="62" t="s">
        <v>100</v>
      </c>
      <c r="BF140" s="62" t="s">
        <v>100</v>
      </c>
      <c r="BG140" s="62" t="s">
        <v>100</v>
      </c>
      <c r="BH140" s="39" t="s">
        <v>100</v>
      </c>
    </row>
    <row r="141" spans="1:60" ht="25.5" x14ac:dyDescent="0.2">
      <c r="A141" s="114">
        <v>36</v>
      </c>
      <c r="B141" s="39" t="s">
        <v>362</v>
      </c>
      <c r="C141" s="39" t="s">
        <v>311</v>
      </c>
      <c r="D141" s="39" t="s">
        <v>97</v>
      </c>
      <c r="E141" s="39" t="s">
        <v>99</v>
      </c>
      <c r="F141" s="39" t="s">
        <v>312</v>
      </c>
      <c r="G141" s="153">
        <v>13085</v>
      </c>
      <c r="H141" s="66" t="s">
        <v>313</v>
      </c>
      <c r="I141" s="32" t="s">
        <v>314</v>
      </c>
      <c r="J141" s="39" t="s">
        <v>315</v>
      </c>
      <c r="K141" s="48">
        <v>44431</v>
      </c>
      <c r="L141" s="138">
        <v>29923.05</v>
      </c>
      <c r="M141" s="47">
        <v>13121</v>
      </c>
      <c r="N141" s="48">
        <v>44431</v>
      </c>
      <c r="O141" s="48">
        <v>44796</v>
      </c>
      <c r="P141" s="39" t="s">
        <v>111</v>
      </c>
      <c r="Q141" s="35" t="s">
        <v>100</v>
      </c>
      <c r="R141" s="144" t="s">
        <v>100</v>
      </c>
      <c r="S141" s="144" t="s">
        <v>100</v>
      </c>
      <c r="T141" s="39" t="s">
        <v>98</v>
      </c>
      <c r="U141" s="39" t="s">
        <v>100</v>
      </c>
      <c r="V141" s="35" t="s">
        <v>100</v>
      </c>
      <c r="W141" s="35" t="s">
        <v>100</v>
      </c>
      <c r="X141" s="154" t="s">
        <v>100</v>
      </c>
      <c r="Y141" s="35" t="s">
        <v>100</v>
      </c>
      <c r="Z141" s="35" t="s">
        <v>100</v>
      </c>
      <c r="AA141" s="35" t="s">
        <v>100</v>
      </c>
      <c r="AB141" s="35" t="s">
        <v>100</v>
      </c>
      <c r="AC141" s="35" t="s">
        <v>100</v>
      </c>
      <c r="AD141" s="145">
        <v>0</v>
      </c>
      <c r="AE141" s="145">
        <v>0</v>
      </c>
      <c r="AF141" s="42" t="s">
        <v>100</v>
      </c>
      <c r="AG141" s="49" t="s">
        <v>100</v>
      </c>
      <c r="AH141" s="145">
        <v>0</v>
      </c>
      <c r="AI141" s="143">
        <f t="shared" si="1"/>
        <v>29923.05</v>
      </c>
      <c r="AJ141" s="145">
        <v>0</v>
      </c>
      <c r="AK141" s="145">
        <v>3810.28</v>
      </c>
      <c r="AL141" s="139">
        <f t="shared" si="3"/>
        <v>3810.28</v>
      </c>
      <c r="AM141" s="62" t="s">
        <v>100</v>
      </c>
      <c r="AN141" s="62" t="s">
        <v>100</v>
      </c>
      <c r="AO141" s="62" t="s">
        <v>100</v>
      </c>
      <c r="AP141" s="62" t="s">
        <v>100</v>
      </c>
      <c r="AQ141" s="62" t="s">
        <v>100</v>
      </c>
      <c r="AR141" s="62" t="s">
        <v>100</v>
      </c>
      <c r="AS141" s="62" t="s">
        <v>100</v>
      </c>
      <c r="AT141" s="62" t="s">
        <v>100</v>
      </c>
      <c r="AU141" s="62" t="s">
        <v>100</v>
      </c>
      <c r="AV141" s="62" t="s">
        <v>100</v>
      </c>
      <c r="AW141" s="62" t="s">
        <v>100</v>
      </c>
      <c r="AX141" s="62" t="s">
        <v>100</v>
      </c>
      <c r="AY141" s="62" t="s">
        <v>100</v>
      </c>
      <c r="AZ141" s="62" t="s">
        <v>100</v>
      </c>
      <c r="BA141" s="62" t="s">
        <v>100</v>
      </c>
      <c r="BB141" s="62" t="s">
        <v>100</v>
      </c>
      <c r="BC141" s="62" t="s">
        <v>100</v>
      </c>
      <c r="BD141" s="62" t="s">
        <v>100</v>
      </c>
      <c r="BE141" s="62" t="s">
        <v>100</v>
      </c>
      <c r="BF141" s="62" t="s">
        <v>100</v>
      </c>
      <c r="BG141" s="62" t="s">
        <v>100</v>
      </c>
      <c r="BH141" s="39" t="s">
        <v>100</v>
      </c>
    </row>
    <row r="142" spans="1:60" ht="25.5" x14ac:dyDescent="0.2">
      <c r="A142" s="114">
        <v>37</v>
      </c>
      <c r="B142" s="42" t="s">
        <v>417</v>
      </c>
      <c r="C142" s="39" t="s">
        <v>478</v>
      </c>
      <c r="D142" s="42" t="s">
        <v>97</v>
      </c>
      <c r="E142" s="39" t="s">
        <v>99</v>
      </c>
      <c r="F142" s="39" t="s">
        <v>471</v>
      </c>
      <c r="G142" s="155">
        <v>13206</v>
      </c>
      <c r="H142" s="64" t="s">
        <v>475</v>
      </c>
      <c r="I142" s="33" t="s">
        <v>477</v>
      </c>
      <c r="J142" s="42" t="s">
        <v>476</v>
      </c>
      <c r="K142" s="48">
        <v>44624</v>
      </c>
      <c r="L142" s="139">
        <v>12500</v>
      </c>
      <c r="M142" s="47">
        <v>13240</v>
      </c>
      <c r="N142" s="48">
        <v>44624</v>
      </c>
      <c r="O142" s="48">
        <v>44926</v>
      </c>
      <c r="P142" s="39" t="s">
        <v>111</v>
      </c>
      <c r="Q142" s="35" t="s">
        <v>100</v>
      </c>
      <c r="R142" s="144" t="s">
        <v>100</v>
      </c>
      <c r="S142" s="144" t="s">
        <v>100</v>
      </c>
      <c r="T142" s="42" t="s">
        <v>266</v>
      </c>
      <c r="U142" s="42" t="s">
        <v>100</v>
      </c>
      <c r="V142" s="35" t="s">
        <v>100</v>
      </c>
      <c r="W142" s="35" t="s">
        <v>100</v>
      </c>
      <c r="X142" s="154" t="s">
        <v>100</v>
      </c>
      <c r="Y142" s="35" t="s">
        <v>100</v>
      </c>
      <c r="Z142" s="35" t="s">
        <v>100</v>
      </c>
      <c r="AA142" s="35" t="s">
        <v>100</v>
      </c>
      <c r="AB142" s="35" t="s">
        <v>100</v>
      </c>
      <c r="AC142" s="35" t="s">
        <v>100</v>
      </c>
      <c r="AD142" s="145">
        <v>0</v>
      </c>
      <c r="AE142" s="145">
        <v>0</v>
      </c>
      <c r="AF142" s="42" t="s">
        <v>100</v>
      </c>
      <c r="AG142" s="49" t="s">
        <v>100</v>
      </c>
      <c r="AH142" s="145">
        <v>0</v>
      </c>
      <c r="AI142" s="143">
        <f t="shared" si="1"/>
        <v>12500</v>
      </c>
      <c r="AJ142" s="145">
        <v>0</v>
      </c>
      <c r="AK142" s="145">
        <v>12500</v>
      </c>
      <c r="AL142" s="139">
        <f t="shared" ref="AL142" si="4">AK142</f>
        <v>12500</v>
      </c>
      <c r="AM142" s="62" t="s">
        <v>100</v>
      </c>
      <c r="AN142" s="62" t="s">
        <v>100</v>
      </c>
      <c r="AO142" s="62" t="s">
        <v>100</v>
      </c>
      <c r="AP142" s="62" t="s">
        <v>100</v>
      </c>
      <c r="AQ142" s="62" t="s">
        <v>100</v>
      </c>
      <c r="AR142" s="62" t="s">
        <v>100</v>
      </c>
      <c r="AS142" s="62" t="s">
        <v>100</v>
      </c>
      <c r="AT142" s="62" t="s">
        <v>100</v>
      </c>
      <c r="AU142" s="62" t="s">
        <v>100</v>
      </c>
      <c r="AV142" s="62" t="s">
        <v>100</v>
      </c>
      <c r="AW142" s="62" t="s">
        <v>100</v>
      </c>
      <c r="AX142" s="62" t="s">
        <v>100</v>
      </c>
      <c r="AY142" s="62" t="s">
        <v>100</v>
      </c>
      <c r="AZ142" s="62" t="s">
        <v>100</v>
      </c>
      <c r="BA142" s="62" t="s">
        <v>100</v>
      </c>
      <c r="BB142" s="62" t="s">
        <v>100</v>
      </c>
      <c r="BC142" s="62" t="s">
        <v>100</v>
      </c>
      <c r="BD142" s="62" t="s">
        <v>100</v>
      </c>
      <c r="BE142" s="62" t="s">
        <v>100</v>
      </c>
      <c r="BF142" s="62" t="s">
        <v>100</v>
      </c>
      <c r="BG142" s="62" t="s">
        <v>100</v>
      </c>
      <c r="BH142" s="39" t="s">
        <v>100</v>
      </c>
    </row>
    <row r="143" spans="1:60" ht="25.5" x14ac:dyDescent="0.2">
      <c r="A143" s="99">
        <v>38</v>
      </c>
      <c r="B143" s="42" t="s">
        <v>402</v>
      </c>
      <c r="C143" s="39" t="s">
        <v>640</v>
      </c>
      <c r="D143" s="39" t="s">
        <v>97</v>
      </c>
      <c r="E143" s="39" t="s">
        <v>99</v>
      </c>
      <c r="F143" s="42" t="s">
        <v>403</v>
      </c>
      <c r="G143" s="155">
        <v>13080</v>
      </c>
      <c r="H143" s="64" t="s">
        <v>404</v>
      </c>
      <c r="I143" s="33" t="s">
        <v>405</v>
      </c>
      <c r="J143" s="42" t="s">
        <v>406</v>
      </c>
      <c r="K143" s="48">
        <v>44529</v>
      </c>
      <c r="L143" s="139">
        <v>14875</v>
      </c>
      <c r="M143" s="47">
        <v>13181</v>
      </c>
      <c r="N143" s="48">
        <v>44529</v>
      </c>
      <c r="O143" s="48">
        <v>44894</v>
      </c>
      <c r="P143" s="39" t="s">
        <v>111</v>
      </c>
      <c r="Q143" s="42" t="s">
        <v>100</v>
      </c>
      <c r="R143" s="145" t="s">
        <v>100</v>
      </c>
      <c r="S143" s="145" t="s">
        <v>100</v>
      </c>
      <c r="T143" s="42" t="s">
        <v>118</v>
      </c>
      <c r="U143" s="42" t="s">
        <v>100</v>
      </c>
      <c r="V143" s="35" t="s">
        <v>100</v>
      </c>
      <c r="W143" s="35" t="s">
        <v>100</v>
      </c>
      <c r="X143" s="156" t="s">
        <v>100</v>
      </c>
      <c r="Y143" s="35" t="s">
        <v>100</v>
      </c>
      <c r="Z143" s="48" t="s">
        <v>100</v>
      </c>
      <c r="AA143" s="35" t="s">
        <v>100</v>
      </c>
      <c r="AB143" s="42" t="s">
        <v>100</v>
      </c>
      <c r="AC143" s="42" t="s">
        <v>100</v>
      </c>
      <c r="AD143" s="145">
        <v>0</v>
      </c>
      <c r="AE143" s="145">
        <v>0</v>
      </c>
      <c r="AF143" s="42" t="s">
        <v>100</v>
      </c>
      <c r="AG143" s="42" t="s">
        <v>100</v>
      </c>
      <c r="AH143" s="145">
        <v>0</v>
      </c>
      <c r="AI143" s="143">
        <f t="shared" si="1"/>
        <v>14875</v>
      </c>
      <c r="AJ143" s="145">
        <v>0</v>
      </c>
      <c r="AK143" s="145">
        <v>17281.25</v>
      </c>
      <c r="AL143" s="139">
        <f>AK143</f>
        <v>17281.25</v>
      </c>
      <c r="AM143" s="42" t="s">
        <v>100</v>
      </c>
      <c r="AN143" s="47" t="s">
        <v>100</v>
      </c>
      <c r="AO143" s="47" t="s">
        <v>100</v>
      </c>
      <c r="AP143" s="47" t="s">
        <v>100</v>
      </c>
      <c r="AQ143" s="47" t="s">
        <v>100</v>
      </c>
      <c r="AR143" s="47" t="s">
        <v>100</v>
      </c>
      <c r="AS143" s="47" t="s">
        <v>100</v>
      </c>
      <c r="AT143" s="47" t="s">
        <v>100</v>
      </c>
      <c r="AU143" s="47" t="s">
        <v>100</v>
      </c>
      <c r="AV143" s="47" t="s">
        <v>100</v>
      </c>
      <c r="AW143" s="47" t="s">
        <v>100</v>
      </c>
      <c r="AX143" s="47" t="s">
        <v>100</v>
      </c>
      <c r="AY143" s="47" t="s">
        <v>100</v>
      </c>
      <c r="AZ143" s="47" t="s">
        <v>100</v>
      </c>
      <c r="BA143" s="47" t="s">
        <v>100</v>
      </c>
      <c r="BB143" s="47" t="s">
        <v>100</v>
      </c>
      <c r="BC143" s="47" t="s">
        <v>100</v>
      </c>
      <c r="BD143" s="47" t="s">
        <v>100</v>
      </c>
      <c r="BE143" s="47" t="s">
        <v>100</v>
      </c>
      <c r="BF143" s="47" t="s">
        <v>100</v>
      </c>
      <c r="BG143" s="47" t="s">
        <v>100</v>
      </c>
      <c r="BH143" s="39" t="s">
        <v>100</v>
      </c>
    </row>
    <row r="144" spans="1:60" x14ac:dyDescent="0.2">
      <c r="A144" s="101"/>
      <c r="B144" s="42"/>
      <c r="C144" s="39"/>
      <c r="D144" s="39"/>
      <c r="E144" s="39"/>
      <c r="F144" s="42"/>
      <c r="G144" s="114"/>
      <c r="H144" s="64"/>
      <c r="I144" s="33"/>
      <c r="J144" s="42"/>
      <c r="K144" s="48"/>
      <c r="L144" s="139"/>
      <c r="M144" s="47"/>
      <c r="N144" s="48"/>
      <c r="O144" s="48"/>
      <c r="P144" s="39"/>
      <c r="Q144" s="42"/>
      <c r="R144" s="145"/>
      <c r="S144" s="145"/>
      <c r="T144" s="42"/>
      <c r="U144" s="42"/>
      <c r="V144" s="42" t="s">
        <v>101</v>
      </c>
      <c r="W144" s="48">
        <v>44806</v>
      </c>
      <c r="X144" s="155">
        <v>13366</v>
      </c>
      <c r="Y144" s="42" t="s">
        <v>407</v>
      </c>
      <c r="Z144" s="48">
        <v>44529</v>
      </c>
      <c r="AA144" s="48">
        <v>44894</v>
      </c>
      <c r="AB144" s="42" t="s">
        <v>100</v>
      </c>
      <c r="AC144" s="42" t="s">
        <v>100</v>
      </c>
      <c r="AD144" s="145">
        <v>0</v>
      </c>
      <c r="AE144" s="145">
        <v>0</v>
      </c>
      <c r="AF144" s="42" t="s">
        <v>100</v>
      </c>
      <c r="AG144" s="42" t="s">
        <v>100</v>
      </c>
      <c r="AH144" s="145">
        <v>0</v>
      </c>
      <c r="AI144" s="143">
        <f t="shared" si="1"/>
        <v>0</v>
      </c>
      <c r="AJ144" s="145"/>
      <c r="AK144" s="145"/>
      <c r="AL144" s="139"/>
      <c r="AM144" s="42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39"/>
    </row>
    <row r="145" spans="1:60" ht="25.5" x14ac:dyDescent="0.2">
      <c r="A145" s="114">
        <v>39</v>
      </c>
      <c r="B145" s="42" t="s">
        <v>408</v>
      </c>
      <c r="C145" s="39" t="s">
        <v>641</v>
      </c>
      <c r="D145" s="39" t="s">
        <v>97</v>
      </c>
      <c r="E145" s="39" t="s">
        <v>99</v>
      </c>
      <c r="F145" s="39" t="s">
        <v>409</v>
      </c>
      <c r="G145" s="155">
        <v>13166</v>
      </c>
      <c r="H145" s="64" t="s">
        <v>410</v>
      </c>
      <c r="I145" s="33" t="s">
        <v>405</v>
      </c>
      <c r="J145" s="42" t="s">
        <v>406</v>
      </c>
      <c r="K145" s="48">
        <v>44778</v>
      </c>
      <c r="L145" s="139">
        <v>1390</v>
      </c>
      <c r="M145" s="47">
        <v>13345</v>
      </c>
      <c r="N145" s="48">
        <v>44777</v>
      </c>
      <c r="O145" s="48">
        <v>45142</v>
      </c>
      <c r="P145" s="42" t="s">
        <v>111</v>
      </c>
      <c r="Q145" s="42" t="s">
        <v>100</v>
      </c>
      <c r="R145" s="145" t="s">
        <v>100</v>
      </c>
      <c r="S145" s="145" t="s">
        <v>100</v>
      </c>
      <c r="T145" s="42" t="s">
        <v>118</v>
      </c>
      <c r="U145" s="42" t="s">
        <v>100</v>
      </c>
      <c r="V145" s="35" t="s">
        <v>100</v>
      </c>
      <c r="W145" s="35" t="s">
        <v>100</v>
      </c>
      <c r="X145" s="156" t="s">
        <v>100</v>
      </c>
      <c r="Y145" s="35" t="s">
        <v>100</v>
      </c>
      <c r="Z145" s="48" t="s">
        <v>100</v>
      </c>
      <c r="AA145" s="35" t="s">
        <v>100</v>
      </c>
      <c r="AB145" s="42" t="s">
        <v>100</v>
      </c>
      <c r="AC145" s="42" t="s">
        <v>100</v>
      </c>
      <c r="AD145" s="145">
        <v>0</v>
      </c>
      <c r="AE145" s="145">
        <v>0</v>
      </c>
      <c r="AF145" s="42" t="s">
        <v>100</v>
      </c>
      <c r="AG145" s="49" t="s">
        <v>100</v>
      </c>
      <c r="AH145" s="145">
        <v>0</v>
      </c>
      <c r="AI145" s="143">
        <f t="shared" si="1"/>
        <v>1390</v>
      </c>
      <c r="AJ145" s="145">
        <v>0</v>
      </c>
      <c r="AK145" s="145">
        <f>139+556</f>
        <v>695</v>
      </c>
      <c r="AL145" s="139">
        <f t="shared" ref="AL145" si="5">AK145</f>
        <v>695</v>
      </c>
      <c r="AM145" s="62" t="s">
        <v>100</v>
      </c>
      <c r="AN145" s="62" t="s">
        <v>100</v>
      </c>
      <c r="AO145" s="62" t="s">
        <v>100</v>
      </c>
      <c r="AP145" s="62" t="s">
        <v>100</v>
      </c>
      <c r="AQ145" s="62" t="s">
        <v>100</v>
      </c>
      <c r="AR145" s="62" t="s">
        <v>100</v>
      </c>
      <c r="AS145" s="62" t="s">
        <v>100</v>
      </c>
      <c r="AT145" s="62" t="s">
        <v>100</v>
      </c>
      <c r="AU145" s="62" t="s">
        <v>100</v>
      </c>
      <c r="AV145" s="62" t="s">
        <v>100</v>
      </c>
      <c r="AW145" s="62" t="s">
        <v>100</v>
      </c>
      <c r="AX145" s="62" t="s">
        <v>100</v>
      </c>
      <c r="AY145" s="62" t="s">
        <v>100</v>
      </c>
      <c r="AZ145" s="62" t="s">
        <v>100</v>
      </c>
      <c r="BA145" s="62" t="s">
        <v>100</v>
      </c>
      <c r="BB145" s="62" t="s">
        <v>100</v>
      </c>
      <c r="BC145" s="62" t="s">
        <v>100</v>
      </c>
      <c r="BD145" s="62" t="s">
        <v>100</v>
      </c>
      <c r="BE145" s="62" t="s">
        <v>100</v>
      </c>
      <c r="BF145" s="62" t="s">
        <v>100</v>
      </c>
      <c r="BG145" s="62" t="s">
        <v>100</v>
      </c>
      <c r="BH145" s="39" t="s">
        <v>100</v>
      </c>
    </row>
    <row r="146" spans="1:60" ht="25.5" x14ac:dyDescent="0.2">
      <c r="A146" s="114">
        <v>40</v>
      </c>
      <c r="B146" s="42" t="s">
        <v>453</v>
      </c>
      <c r="C146" s="39" t="s">
        <v>642</v>
      </c>
      <c r="D146" s="42" t="s">
        <v>97</v>
      </c>
      <c r="E146" s="39" t="s">
        <v>99</v>
      </c>
      <c r="F146" s="39" t="s">
        <v>454</v>
      </c>
      <c r="G146" s="155">
        <v>13166</v>
      </c>
      <c r="H146" s="64" t="s">
        <v>423</v>
      </c>
      <c r="I146" s="33" t="s">
        <v>405</v>
      </c>
      <c r="J146" s="42" t="s">
        <v>406</v>
      </c>
      <c r="K146" s="48">
        <v>44588</v>
      </c>
      <c r="L146" s="139">
        <v>1966</v>
      </c>
      <c r="M146" s="47">
        <v>13217</v>
      </c>
      <c r="N146" s="48">
        <v>44588</v>
      </c>
      <c r="O146" s="48">
        <v>44926</v>
      </c>
      <c r="P146" s="42" t="s">
        <v>111</v>
      </c>
      <c r="Q146" s="42" t="s">
        <v>100</v>
      </c>
      <c r="R146" s="145" t="s">
        <v>100</v>
      </c>
      <c r="S146" s="145" t="s">
        <v>100</v>
      </c>
      <c r="T146" s="42" t="s">
        <v>118</v>
      </c>
      <c r="U146" s="42" t="s">
        <v>100</v>
      </c>
      <c r="V146" s="35" t="s">
        <v>100</v>
      </c>
      <c r="W146" s="35" t="s">
        <v>100</v>
      </c>
      <c r="X146" s="156" t="s">
        <v>100</v>
      </c>
      <c r="Y146" s="35" t="s">
        <v>100</v>
      </c>
      <c r="Z146" s="48" t="s">
        <v>100</v>
      </c>
      <c r="AA146" s="35" t="s">
        <v>100</v>
      </c>
      <c r="AB146" s="42" t="s">
        <v>100</v>
      </c>
      <c r="AC146" s="42" t="s">
        <v>100</v>
      </c>
      <c r="AD146" s="145">
        <v>0</v>
      </c>
      <c r="AE146" s="145">
        <v>0</v>
      </c>
      <c r="AF146" s="42" t="s">
        <v>100</v>
      </c>
      <c r="AG146" s="49" t="s">
        <v>100</v>
      </c>
      <c r="AH146" s="145">
        <v>0</v>
      </c>
      <c r="AI146" s="143">
        <f t="shared" ref="AI146:AI190" si="6">L146-AE146+AD146+AH146</f>
        <v>1966</v>
      </c>
      <c r="AJ146" s="145">
        <v>0</v>
      </c>
      <c r="AK146" s="145">
        <f>854+695+417</f>
        <v>1966</v>
      </c>
      <c r="AL146" s="139">
        <f t="shared" ref="AL146" si="7">AK146</f>
        <v>1966</v>
      </c>
      <c r="AM146" s="62" t="s">
        <v>100</v>
      </c>
      <c r="AN146" s="62" t="s">
        <v>100</v>
      </c>
      <c r="AO146" s="62" t="s">
        <v>100</v>
      </c>
      <c r="AP146" s="62" t="s">
        <v>100</v>
      </c>
      <c r="AQ146" s="62" t="s">
        <v>100</v>
      </c>
      <c r="AR146" s="62" t="s">
        <v>100</v>
      </c>
      <c r="AS146" s="62" t="s">
        <v>100</v>
      </c>
      <c r="AT146" s="62" t="s">
        <v>100</v>
      </c>
      <c r="AU146" s="62" t="s">
        <v>100</v>
      </c>
      <c r="AV146" s="62" t="s">
        <v>100</v>
      </c>
      <c r="AW146" s="62" t="s">
        <v>100</v>
      </c>
      <c r="AX146" s="62" t="s">
        <v>100</v>
      </c>
      <c r="AY146" s="62" t="s">
        <v>100</v>
      </c>
      <c r="AZ146" s="62" t="s">
        <v>100</v>
      </c>
      <c r="BA146" s="62" t="s">
        <v>100</v>
      </c>
      <c r="BB146" s="62" t="s">
        <v>100</v>
      </c>
      <c r="BC146" s="62" t="s">
        <v>100</v>
      </c>
      <c r="BD146" s="62" t="s">
        <v>100</v>
      </c>
      <c r="BE146" s="62" t="s">
        <v>100</v>
      </c>
      <c r="BF146" s="62" t="s">
        <v>100</v>
      </c>
      <c r="BG146" s="62" t="s">
        <v>100</v>
      </c>
      <c r="BH146" s="39" t="s">
        <v>100</v>
      </c>
    </row>
    <row r="147" spans="1:60" ht="25.5" x14ac:dyDescent="0.2">
      <c r="A147" s="99">
        <v>41</v>
      </c>
      <c r="B147" s="42" t="s">
        <v>411</v>
      </c>
      <c r="C147" s="39" t="s">
        <v>643</v>
      </c>
      <c r="D147" s="39" t="s">
        <v>151</v>
      </c>
      <c r="E147" s="39" t="s">
        <v>99</v>
      </c>
      <c r="F147" s="39" t="s">
        <v>412</v>
      </c>
      <c r="G147" s="155">
        <v>13173</v>
      </c>
      <c r="H147" s="64" t="s">
        <v>413</v>
      </c>
      <c r="I147" s="33" t="s">
        <v>398</v>
      </c>
      <c r="J147" s="42" t="s">
        <v>414</v>
      </c>
      <c r="K147" s="48">
        <v>44602</v>
      </c>
      <c r="L147" s="139">
        <v>1731850</v>
      </c>
      <c r="M147" s="47">
        <v>13225</v>
      </c>
      <c r="N147" s="48">
        <v>44602</v>
      </c>
      <c r="O147" s="48">
        <v>44783</v>
      </c>
      <c r="P147" s="42" t="s">
        <v>340</v>
      </c>
      <c r="Q147" s="42" t="s">
        <v>100</v>
      </c>
      <c r="R147" s="145" t="s">
        <v>100</v>
      </c>
      <c r="S147" s="145" t="s">
        <v>100</v>
      </c>
      <c r="T147" s="42" t="s">
        <v>118</v>
      </c>
      <c r="U147" s="42" t="s">
        <v>100</v>
      </c>
      <c r="V147" s="35" t="s">
        <v>100</v>
      </c>
      <c r="W147" s="35" t="s">
        <v>100</v>
      </c>
      <c r="X147" s="156" t="s">
        <v>100</v>
      </c>
      <c r="Y147" s="35" t="s">
        <v>100</v>
      </c>
      <c r="Z147" s="48" t="s">
        <v>100</v>
      </c>
      <c r="AA147" s="35" t="s">
        <v>100</v>
      </c>
      <c r="AB147" s="42" t="s">
        <v>100</v>
      </c>
      <c r="AC147" s="42" t="s">
        <v>100</v>
      </c>
      <c r="AD147" s="145">
        <v>0</v>
      </c>
      <c r="AE147" s="145">
        <v>0</v>
      </c>
      <c r="AF147" s="42" t="s">
        <v>100</v>
      </c>
      <c r="AG147" s="42" t="s">
        <v>100</v>
      </c>
      <c r="AH147" s="145">
        <v>0</v>
      </c>
      <c r="AI147" s="143">
        <f t="shared" si="6"/>
        <v>1731850</v>
      </c>
      <c r="AJ147" s="145">
        <v>0</v>
      </c>
      <c r="AK147" s="145">
        <f>186000+429183+886460</f>
        <v>1501643</v>
      </c>
      <c r="AL147" s="139">
        <f>AK147+AK148</f>
        <v>1841004.57</v>
      </c>
      <c r="AM147" s="42" t="s">
        <v>505</v>
      </c>
      <c r="AN147" s="47">
        <v>43811</v>
      </c>
      <c r="AO147" s="42" t="s">
        <v>506</v>
      </c>
      <c r="AP147" s="47" t="s">
        <v>100</v>
      </c>
      <c r="AQ147" s="42" t="s">
        <v>100</v>
      </c>
      <c r="AR147" s="42" t="s">
        <v>100</v>
      </c>
      <c r="AS147" s="42" t="s">
        <v>100</v>
      </c>
      <c r="AT147" s="42" t="s">
        <v>100</v>
      </c>
      <c r="AU147" s="42" t="s">
        <v>100</v>
      </c>
      <c r="AV147" s="42" t="s">
        <v>100</v>
      </c>
      <c r="AW147" s="42" t="s">
        <v>100</v>
      </c>
      <c r="AX147" s="42" t="s">
        <v>100</v>
      </c>
      <c r="AY147" s="42" t="s">
        <v>100</v>
      </c>
      <c r="AZ147" s="42" t="s">
        <v>100</v>
      </c>
      <c r="BA147" s="42" t="s">
        <v>100</v>
      </c>
      <c r="BB147" s="42" t="s">
        <v>100</v>
      </c>
      <c r="BC147" s="42" t="s">
        <v>100</v>
      </c>
      <c r="BD147" s="42" t="s">
        <v>100</v>
      </c>
      <c r="BE147" s="42" t="s">
        <v>100</v>
      </c>
      <c r="BF147" s="42" t="s">
        <v>100</v>
      </c>
      <c r="BG147" s="42" t="s">
        <v>100</v>
      </c>
      <c r="BH147" s="39" t="s">
        <v>100</v>
      </c>
    </row>
    <row r="148" spans="1:60" x14ac:dyDescent="0.2">
      <c r="A148" s="101"/>
      <c r="B148" s="42"/>
      <c r="C148" s="39"/>
      <c r="D148" s="39"/>
      <c r="E148" s="39"/>
      <c r="F148" s="39"/>
      <c r="G148" s="114"/>
      <c r="H148" s="64"/>
      <c r="I148" s="33"/>
      <c r="J148" s="42"/>
      <c r="K148" s="48"/>
      <c r="L148" s="139"/>
      <c r="M148" s="42"/>
      <c r="N148" s="48"/>
      <c r="O148" s="48"/>
      <c r="P148" s="42"/>
      <c r="Q148" s="42"/>
      <c r="R148" s="145"/>
      <c r="S148" s="145"/>
      <c r="T148" s="42"/>
      <c r="U148" s="42"/>
      <c r="V148" s="42" t="s">
        <v>101</v>
      </c>
      <c r="W148" s="48">
        <v>44706</v>
      </c>
      <c r="X148" s="155">
        <v>13294</v>
      </c>
      <c r="Y148" s="42" t="s">
        <v>396</v>
      </c>
      <c r="Z148" s="48">
        <v>44706</v>
      </c>
      <c r="AA148" s="48">
        <v>44926</v>
      </c>
      <c r="AB148" s="52">
        <v>9.6500000000000002E-2</v>
      </c>
      <c r="AC148" s="42" t="s">
        <v>100</v>
      </c>
      <c r="AD148" s="145">
        <v>167123.53</v>
      </c>
      <c r="AE148" s="145">
        <v>0</v>
      </c>
      <c r="AF148" s="42" t="s">
        <v>100</v>
      </c>
      <c r="AG148" s="42" t="s">
        <v>100</v>
      </c>
      <c r="AH148" s="145">
        <v>0</v>
      </c>
      <c r="AI148" s="143">
        <f t="shared" si="6"/>
        <v>167123.53</v>
      </c>
      <c r="AJ148" s="145">
        <v>0</v>
      </c>
      <c r="AK148" s="145">
        <f>217200+122161.57</f>
        <v>339361.57</v>
      </c>
      <c r="AL148" s="139"/>
      <c r="AM148" s="42"/>
      <c r="AN148" s="47"/>
      <c r="AO148" s="42"/>
      <c r="AP148" s="47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39"/>
    </row>
    <row r="149" spans="1:60" ht="25.5" x14ac:dyDescent="0.2">
      <c r="A149" s="114">
        <v>42</v>
      </c>
      <c r="B149" s="42" t="s">
        <v>507</v>
      </c>
      <c r="C149" s="39" t="s">
        <v>644</v>
      </c>
      <c r="D149" s="42" t="s">
        <v>97</v>
      </c>
      <c r="E149" s="39" t="s">
        <v>99</v>
      </c>
      <c r="F149" s="39" t="s">
        <v>508</v>
      </c>
      <c r="G149" s="155">
        <v>13218</v>
      </c>
      <c r="H149" s="64" t="s">
        <v>509</v>
      </c>
      <c r="I149" s="33" t="s">
        <v>399</v>
      </c>
      <c r="J149" s="42" t="s">
        <v>510</v>
      </c>
      <c r="K149" s="48">
        <v>44627</v>
      </c>
      <c r="L149" s="139">
        <f>199166.67+80000</f>
        <v>279166.67000000004</v>
      </c>
      <c r="M149" s="47">
        <v>13243</v>
      </c>
      <c r="N149" s="48">
        <v>44627</v>
      </c>
      <c r="O149" s="48">
        <v>44992</v>
      </c>
      <c r="P149" s="42" t="s">
        <v>111</v>
      </c>
      <c r="Q149" s="42" t="s">
        <v>100</v>
      </c>
      <c r="R149" s="145" t="s">
        <v>100</v>
      </c>
      <c r="S149" s="145" t="s">
        <v>100</v>
      </c>
      <c r="T149" s="42" t="s">
        <v>118</v>
      </c>
      <c r="U149" s="42" t="s">
        <v>100</v>
      </c>
      <c r="V149" s="35" t="s">
        <v>100</v>
      </c>
      <c r="W149" s="35" t="s">
        <v>100</v>
      </c>
      <c r="X149" s="156" t="s">
        <v>100</v>
      </c>
      <c r="Y149" s="35" t="s">
        <v>100</v>
      </c>
      <c r="Z149" s="48" t="s">
        <v>100</v>
      </c>
      <c r="AA149" s="35" t="s">
        <v>100</v>
      </c>
      <c r="AB149" s="42" t="s">
        <v>100</v>
      </c>
      <c r="AC149" s="42" t="s">
        <v>100</v>
      </c>
      <c r="AD149" s="145">
        <v>0</v>
      </c>
      <c r="AE149" s="145">
        <v>0</v>
      </c>
      <c r="AF149" s="42" t="s">
        <v>100</v>
      </c>
      <c r="AG149" s="49" t="s">
        <v>100</v>
      </c>
      <c r="AH149" s="145">
        <v>0</v>
      </c>
      <c r="AI149" s="143">
        <f t="shared" si="6"/>
        <v>279166.67000000004</v>
      </c>
      <c r="AJ149" s="145">
        <v>0</v>
      </c>
      <c r="AK149" s="145">
        <f>68964.49</f>
        <v>68964.490000000005</v>
      </c>
      <c r="AL149" s="139">
        <f t="shared" ref="AL149" si="8">AK149</f>
        <v>68964.490000000005</v>
      </c>
      <c r="AM149" s="62" t="s">
        <v>100</v>
      </c>
      <c r="AN149" s="62" t="s">
        <v>100</v>
      </c>
      <c r="AO149" s="62" t="s">
        <v>100</v>
      </c>
      <c r="AP149" s="62" t="s">
        <v>100</v>
      </c>
      <c r="AQ149" s="62" t="s">
        <v>100</v>
      </c>
      <c r="AR149" s="62" t="s">
        <v>100</v>
      </c>
      <c r="AS149" s="62" t="s">
        <v>100</v>
      </c>
      <c r="AT149" s="62" t="s">
        <v>100</v>
      </c>
      <c r="AU149" s="62" t="s">
        <v>100</v>
      </c>
      <c r="AV149" s="62" t="s">
        <v>100</v>
      </c>
      <c r="AW149" s="62" t="s">
        <v>100</v>
      </c>
      <c r="AX149" s="62" t="s">
        <v>100</v>
      </c>
      <c r="AY149" s="62" t="s">
        <v>100</v>
      </c>
      <c r="AZ149" s="62" t="s">
        <v>100</v>
      </c>
      <c r="BA149" s="62" t="s">
        <v>100</v>
      </c>
      <c r="BB149" s="62" t="s">
        <v>100</v>
      </c>
      <c r="BC149" s="62" t="s">
        <v>100</v>
      </c>
      <c r="BD149" s="62" t="s">
        <v>100</v>
      </c>
      <c r="BE149" s="62" t="s">
        <v>100</v>
      </c>
      <c r="BF149" s="62" t="s">
        <v>100</v>
      </c>
      <c r="BG149" s="62" t="s">
        <v>100</v>
      </c>
      <c r="BH149" s="39" t="s">
        <v>100</v>
      </c>
    </row>
    <row r="150" spans="1:60" ht="25.5" x14ac:dyDescent="0.2">
      <c r="A150" s="114">
        <v>43</v>
      </c>
      <c r="B150" s="42" t="s">
        <v>422</v>
      </c>
      <c r="C150" s="39" t="s">
        <v>645</v>
      </c>
      <c r="D150" s="42" t="s">
        <v>97</v>
      </c>
      <c r="E150" s="39" t="s">
        <v>99</v>
      </c>
      <c r="F150" s="42" t="s">
        <v>424</v>
      </c>
      <c r="G150" s="155">
        <v>13162</v>
      </c>
      <c r="H150" s="64" t="s">
        <v>353</v>
      </c>
      <c r="I150" s="33" t="s">
        <v>400</v>
      </c>
      <c r="J150" s="42" t="s">
        <v>425</v>
      </c>
      <c r="K150" s="48">
        <v>44586</v>
      </c>
      <c r="L150" s="139">
        <v>18450</v>
      </c>
      <c r="M150" s="47">
        <v>13214</v>
      </c>
      <c r="N150" s="48">
        <v>44571</v>
      </c>
      <c r="O150" s="42" t="s">
        <v>426</v>
      </c>
      <c r="P150" s="42" t="s">
        <v>111</v>
      </c>
      <c r="Q150" s="42" t="s">
        <v>100</v>
      </c>
      <c r="R150" s="145" t="s">
        <v>100</v>
      </c>
      <c r="S150" s="145" t="s">
        <v>100</v>
      </c>
      <c r="T150" s="42" t="s">
        <v>118</v>
      </c>
      <c r="U150" s="42" t="s">
        <v>100</v>
      </c>
      <c r="V150" s="35" t="s">
        <v>100</v>
      </c>
      <c r="W150" s="35" t="s">
        <v>100</v>
      </c>
      <c r="X150" s="156" t="s">
        <v>100</v>
      </c>
      <c r="Y150" s="35" t="s">
        <v>100</v>
      </c>
      <c r="Z150" s="48" t="s">
        <v>100</v>
      </c>
      <c r="AA150" s="35" t="s">
        <v>100</v>
      </c>
      <c r="AB150" s="42" t="s">
        <v>100</v>
      </c>
      <c r="AC150" s="42" t="s">
        <v>100</v>
      </c>
      <c r="AD150" s="145">
        <v>0</v>
      </c>
      <c r="AE150" s="145">
        <v>0</v>
      </c>
      <c r="AF150" s="42" t="s">
        <v>100</v>
      </c>
      <c r="AG150" s="49" t="s">
        <v>100</v>
      </c>
      <c r="AH150" s="145">
        <v>0</v>
      </c>
      <c r="AI150" s="143">
        <f t="shared" si="6"/>
        <v>18450</v>
      </c>
      <c r="AJ150" s="145">
        <v>0</v>
      </c>
      <c r="AK150" s="145">
        <v>18450</v>
      </c>
      <c r="AL150" s="139">
        <f t="shared" ref="AL150" si="9">AK150</f>
        <v>18450</v>
      </c>
      <c r="AM150" s="62" t="s">
        <v>100</v>
      </c>
      <c r="AN150" s="62" t="s">
        <v>100</v>
      </c>
      <c r="AO150" s="62" t="s">
        <v>100</v>
      </c>
      <c r="AP150" s="62" t="s">
        <v>100</v>
      </c>
      <c r="AQ150" s="62" t="s">
        <v>100</v>
      </c>
      <c r="AR150" s="62" t="s">
        <v>100</v>
      </c>
      <c r="AS150" s="62" t="s">
        <v>100</v>
      </c>
      <c r="AT150" s="62" t="s">
        <v>100</v>
      </c>
      <c r="AU150" s="62" t="s">
        <v>100</v>
      </c>
      <c r="AV150" s="62" t="s">
        <v>100</v>
      </c>
      <c r="AW150" s="62" t="s">
        <v>100</v>
      </c>
      <c r="AX150" s="62" t="s">
        <v>100</v>
      </c>
      <c r="AY150" s="62" t="s">
        <v>100</v>
      </c>
      <c r="AZ150" s="62" t="s">
        <v>100</v>
      </c>
      <c r="BA150" s="62" t="s">
        <v>100</v>
      </c>
      <c r="BB150" s="62" t="s">
        <v>100</v>
      </c>
      <c r="BC150" s="62" t="s">
        <v>100</v>
      </c>
      <c r="BD150" s="62" t="s">
        <v>100</v>
      </c>
      <c r="BE150" s="62" t="s">
        <v>100</v>
      </c>
      <c r="BF150" s="62" t="s">
        <v>100</v>
      </c>
      <c r="BG150" s="62" t="s">
        <v>100</v>
      </c>
      <c r="BH150" s="39" t="s">
        <v>100</v>
      </c>
    </row>
    <row r="151" spans="1:60" ht="25.5" x14ac:dyDescent="0.2">
      <c r="A151" s="114">
        <v>44</v>
      </c>
      <c r="B151" s="42" t="s">
        <v>446</v>
      </c>
      <c r="C151" s="39" t="s">
        <v>589</v>
      </c>
      <c r="D151" s="42" t="s">
        <v>97</v>
      </c>
      <c r="E151" s="39" t="s">
        <v>99</v>
      </c>
      <c r="F151" s="39" t="s">
        <v>508</v>
      </c>
      <c r="G151" s="155">
        <v>13218</v>
      </c>
      <c r="H151" s="64" t="s">
        <v>511</v>
      </c>
      <c r="I151" s="33" t="s">
        <v>401</v>
      </c>
      <c r="J151" s="42" t="s">
        <v>512</v>
      </c>
      <c r="K151" s="48">
        <v>44627</v>
      </c>
      <c r="L151" s="139">
        <v>121666.67</v>
      </c>
      <c r="M151" s="47">
        <v>13243</v>
      </c>
      <c r="N151" s="48">
        <v>44630</v>
      </c>
      <c r="O151" s="48">
        <v>44926</v>
      </c>
      <c r="P151" s="42" t="s">
        <v>111</v>
      </c>
      <c r="Q151" s="42" t="s">
        <v>100</v>
      </c>
      <c r="R151" s="145" t="s">
        <v>100</v>
      </c>
      <c r="S151" s="145" t="s">
        <v>100</v>
      </c>
      <c r="T151" s="42" t="s">
        <v>118</v>
      </c>
      <c r="U151" s="42" t="s">
        <v>100</v>
      </c>
      <c r="V151" s="35" t="s">
        <v>100</v>
      </c>
      <c r="W151" s="35" t="s">
        <v>100</v>
      </c>
      <c r="X151" s="156" t="s">
        <v>100</v>
      </c>
      <c r="Y151" s="35" t="s">
        <v>100</v>
      </c>
      <c r="Z151" s="48" t="s">
        <v>100</v>
      </c>
      <c r="AA151" s="35" t="s">
        <v>100</v>
      </c>
      <c r="AB151" s="42" t="s">
        <v>100</v>
      </c>
      <c r="AC151" s="42" t="s">
        <v>100</v>
      </c>
      <c r="AD151" s="145">
        <v>0</v>
      </c>
      <c r="AE151" s="145">
        <v>0</v>
      </c>
      <c r="AF151" s="42" t="s">
        <v>100</v>
      </c>
      <c r="AG151" s="49" t="s">
        <v>100</v>
      </c>
      <c r="AH151" s="145">
        <v>0</v>
      </c>
      <c r="AI151" s="143">
        <f t="shared" si="6"/>
        <v>121666.67</v>
      </c>
      <c r="AJ151" s="145">
        <v>0</v>
      </c>
      <c r="AK151" s="145">
        <v>15599.86</v>
      </c>
      <c r="AL151" s="139">
        <f t="shared" ref="AL151" si="10">AK151</f>
        <v>15599.86</v>
      </c>
      <c r="AM151" s="62" t="s">
        <v>100</v>
      </c>
      <c r="AN151" s="62" t="s">
        <v>100</v>
      </c>
      <c r="AO151" s="62" t="s">
        <v>100</v>
      </c>
      <c r="AP151" s="62" t="s">
        <v>100</v>
      </c>
      <c r="AQ151" s="62" t="s">
        <v>100</v>
      </c>
      <c r="AR151" s="62" t="s">
        <v>100</v>
      </c>
      <c r="AS151" s="62" t="s">
        <v>100</v>
      </c>
      <c r="AT151" s="62" t="s">
        <v>100</v>
      </c>
      <c r="AU151" s="62" t="s">
        <v>100</v>
      </c>
      <c r="AV151" s="62" t="s">
        <v>100</v>
      </c>
      <c r="AW151" s="62" t="s">
        <v>100</v>
      </c>
      <c r="AX151" s="62" t="s">
        <v>100</v>
      </c>
      <c r="AY151" s="62" t="s">
        <v>100</v>
      </c>
      <c r="AZ151" s="62" t="s">
        <v>100</v>
      </c>
      <c r="BA151" s="62" t="s">
        <v>100</v>
      </c>
      <c r="BB151" s="62" t="s">
        <v>100</v>
      </c>
      <c r="BC151" s="62" t="s">
        <v>100</v>
      </c>
      <c r="BD151" s="62" t="s">
        <v>100</v>
      </c>
      <c r="BE151" s="62" t="s">
        <v>100</v>
      </c>
      <c r="BF151" s="62" t="s">
        <v>100</v>
      </c>
      <c r="BG151" s="62" t="s">
        <v>100</v>
      </c>
      <c r="BH151" s="39" t="s">
        <v>100</v>
      </c>
    </row>
    <row r="152" spans="1:60" ht="25.5" x14ac:dyDescent="0.2">
      <c r="A152" s="114">
        <v>45</v>
      </c>
      <c r="B152" s="42" t="s">
        <v>479</v>
      </c>
      <c r="C152" s="39" t="s">
        <v>478</v>
      </c>
      <c r="D152" s="42" t="s">
        <v>97</v>
      </c>
      <c r="E152" s="39" t="s">
        <v>99</v>
      </c>
      <c r="F152" s="39" t="s">
        <v>471</v>
      </c>
      <c r="G152" s="155">
        <v>13206</v>
      </c>
      <c r="H152" s="64" t="s">
        <v>481</v>
      </c>
      <c r="I152" s="33" t="s">
        <v>513</v>
      </c>
      <c r="J152" s="42" t="s">
        <v>480</v>
      </c>
      <c r="K152" s="48">
        <v>44624</v>
      </c>
      <c r="L152" s="139">
        <v>50233</v>
      </c>
      <c r="M152" s="47">
        <v>13240</v>
      </c>
      <c r="N152" s="48">
        <v>44624</v>
      </c>
      <c r="O152" s="48">
        <v>44926</v>
      </c>
      <c r="P152" s="42" t="s">
        <v>111</v>
      </c>
      <c r="Q152" s="42" t="s">
        <v>100</v>
      </c>
      <c r="R152" s="145" t="s">
        <v>100</v>
      </c>
      <c r="S152" s="145" t="s">
        <v>100</v>
      </c>
      <c r="T152" s="42" t="s">
        <v>266</v>
      </c>
      <c r="U152" s="42" t="s">
        <v>100</v>
      </c>
      <c r="V152" s="35" t="s">
        <v>100</v>
      </c>
      <c r="W152" s="35" t="s">
        <v>100</v>
      </c>
      <c r="X152" s="156" t="s">
        <v>100</v>
      </c>
      <c r="Y152" s="35" t="s">
        <v>100</v>
      </c>
      <c r="Z152" s="48" t="s">
        <v>100</v>
      </c>
      <c r="AA152" s="35" t="s">
        <v>100</v>
      </c>
      <c r="AB152" s="42" t="s">
        <v>100</v>
      </c>
      <c r="AC152" s="42" t="s">
        <v>100</v>
      </c>
      <c r="AD152" s="145">
        <v>0</v>
      </c>
      <c r="AE152" s="145">
        <v>0</v>
      </c>
      <c r="AF152" s="42" t="s">
        <v>100</v>
      </c>
      <c r="AG152" s="49" t="s">
        <v>100</v>
      </c>
      <c r="AH152" s="145">
        <v>0</v>
      </c>
      <c r="AI152" s="143">
        <f t="shared" si="6"/>
        <v>50233</v>
      </c>
      <c r="AJ152" s="145">
        <v>0</v>
      </c>
      <c r="AK152" s="145">
        <v>50233</v>
      </c>
      <c r="AL152" s="139">
        <f t="shared" ref="AL152:AL166" si="11">AK152</f>
        <v>50233</v>
      </c>
      <c r="AM152" s="62" t="s">
        <v>100</v>
      </c>
      <c r="AN152" s="62" t="s">
        <v>100</v>
      </c>
      <c r="AO152" s="62" t="s">
        <v>100</v>
      </c>
      <c r="AP152" s="62" t="s">
        <v>100</v>
      </c>
      <c r="AQ152" s="62" t="s">
        <v>100</v>
      </c>
      <c r="AR152" s="62" t="s">
        <v>100</v>
      </c>
      <c r="AS152" s="62" t="s">
        <v>100</v>
      </c>
      <c r="AT152" s="62" t="s">
        <v>100</v>
      </c>
      <c r="AU152" s="62" t="s">
        <v>100</v>
      </c>
      <c r="AV152" s="62" t="s">
        <v>100</v>
      </c>
      <c r="AW152" s="62" t="s">
        <v>100</v>
      </c>
      <c r="AX152" s="62" t="s">
        <v>100</v>
      </c>
      <c r="AY152" s="62" t="s">
        <v>100</v>
      </c>
      <c r="AZ152" s="62" t="s">
        <v>100</v>
      </c>
      <c r="BA152" s="62" t="s">
        <v>100</v>
      </c>
      <c r="BB152" s="62" t="s">
        <v>100</v>
      </c>
      <c r="BC152" s="62" t="s">
        <v>100</v>
      </c>
      <c r="BD152" s="62" t="s">
        <v>100</v>
      </c>
      <c r="BE152" s="62" t="s">
        <v>100</v>
      </c>
      <c r="BF152" s="62" t="s">
        <v>100</v>
      </c>
      <c r="BG152" s="62" t="s">
        <v>100</v>
      </c>
      <c r="BH152" s="39" t="s">
        <v>100</v>
      </c>
    </row>
    <row r="153" spans="1:60" ht="25.5" x14ac:dyDescent="0.2">
      <c r="A153" s="114">
        <v>46</v>
      </c>
      <c r="B153" s="42" t="s">
        <v>439</v>
      </c>
      <c r="C153" s="39" t="s">
        <v>646</v>
      </c>
      <c r="D153" s="42" t="s">
        <v>97</v>
      </c>
      <c r="E153" s="39" t="s">
        <v>99</v>
      </c>
      <c r="F153" s="42" t="s">
        <v>440</v>
      </c>
      <c r="G153" s="155">
        <v>13249</v>
      </c>
      <c r="H153" s="64" t="s">
        <v>441</v>
      </c>
      <c r="I153" s="33" t="s">
        <v>514</v>
      </c>
      <c r="J153" s="42" t="s">
        <v>515</v>
      </c>
      <c r="K153" s="48">
        <v>44743</v>
      </c>
      <c r="L153" s="139">
        <v>2682.85</v>
      </c>
      <c r="M153" s="47">
        <v>13325</v>
      </c>
      <c r="N153" s="48">
        <v>44718</v>
      </c>
      <c r="O153" s="48">
        <v>44926</v>
      </c>
      <c r="P153" s="42" t="s">
        <v>111</v>
      </c>
      <c r="Q153" s="42" t="s">
        <v>100</v>
      </c>
      <c r="R153" s="145" t="s">
        <v>100</v>
      </c>
      <c r="S153" s="145" t="s">
        <v>100</v>
      </c>
      <c r="T153" s="42" t="s">
        <v>118</v>
      </c>
      <c r="U153" s="42" t="s">
        <v>100</v>
      </c>
      <c r="V153" s="35" t="s">
        <v>100</v>
      </c>
      <c r="W153" s="35" t="s">
        <v>100</v>
      </c>
      <c r="X153" s="156" t="s">
        <v>100</v>
      </c>
      <c r="Y153" s="35" t="s">
        <v>100</v>
      </c>
      <c r="Z153" s="48" t="s">
        <v>100</v>
      </c>
      <c r="AA153" s="35" t="s">
        <v>100</v>
      </c>
      <c r="AB153" s="42" t="s">
        <v>100</v>
      </c>
      <c r="AC153" s="42" t="s">
        <v>100</v>
      </c>
      <c r="AD153" s="145">
        <v>0</v>
      </c>
      <c r="AE153" s="145">
        <v>0</v>
      </c>
      <c r="AF153" s="42" t="s">
        <v>100</v>
      </c>
      <c r="AG153" s="49" t="s">
        <v>100</v>
      </c>
      <c r="AH153" s="145">
        <v>0</v>
      </c>
      <c r="AI153" s="143">
        <f t="shared" si="6"/>
        <v>2682.85</v>
      </c>
      <c r="AJ153" s="145">
        <v>0</v>
      </c>
      <c r="AK153" s="145">
        <f>132.85+2320.1+240</f>
        <v>2692.95</v>
      </c>
      <c r="AL153" s="139">
        <f t="shared" si="11"/>
        <v>2692.95</v>
      </c>
      <c r="AM153" s="62" t="s">
        <v>100</v>
      </c>
      <c r="AN153" s="62" t="s">
        <v>100</v>
      </c>
      <c r="AO153" s="62" t="s">
        <v>100</v>
      </c>
      <c r="AP153" s="62" t="s">
        <v>100</v>
      </c>
      <c r="AQ153" s="62" t="s">
        <v>100</v>
      </c>
      <c r="AR153" s="62" t="s">
        <v>100</v>
      </c>
      <c r="AS153" s="62" t="s">
        <v>100</v>
      </c>
      <c r="AT153" s="62" t="s">
        <v>100</v>
      </c>
      <c r="AU153" s="62" t="s">
        <v>100</v>
      </c>
      <c r="AV153" s="62" t="s">
        <v>100</v>
      </c>
      <c r="AW153" s="62" t="s">
        <v>100</v>
      </c>
      <c r="AX153" s="62" t="s">
        <v>100</v>
      </c>
      <c r="AY153" s="62" t="s">
        <v>100</v>
      </c>
      <c r="AZ153" s="62" t="s">
        <v>100</v>
      </c>
      <c r="BA153" s="62" t="s">
        <v>100</v>
      </c>
      <c r="BB153" s="62" t="s">
        <v>100</v>
      </c>
      <c r="BC153" s="62" t="s">
        <v>100</v>
      </c>
      <c r="BD153" s="62" t="s">
        <v>100</v>
      </c>
      <c r="BE153" s="62" t="s">
        <v>100</v>
      </c>
      <c r="BF153" s="62" t="s">
        <v>100</v>
      </c>
      <c r="BG153" s="62" t="s">
        <v>100</v>
      </c>
      <c r="BH153" s="39" t="s">
        <v>100</v>
      </c>
    </row>
    <row r="154" spans="1:60" ht="25.5" x14ac:dyDescent="0.2">
      <c r="A154" s="114">
        <v>47</v>
      </c>
      <c r="B154" s="42" t="s">
        <v>442</v>
      </c>
      <c r="C154" s="39" t="s">
        <v>647</v>
      </c>
      <c r="D154" s="42" t="s">
        <v>97</v>
      </c>
      <c r="E154" s="39" t="s">
        <v>99</v>
      </c>
      <c r="F154" s="42" t="s">
        <v>443</v>
      </c>
      <c r="G154" s="155">
        <v>13209</v>
      </c>
      <c r="H154" s="64" t="s">
        <v>444</v>
      </c>
      <c r="I154" s="33" t="s">
        <v>514</v>
      </c>
      <c r="J154" s="42" t="s">
        <v>515</v>
      </c>
      <c r="K154" s="48">
        <v>44732</v>
      </c>
      <c r="L154" s="139">
        <v>5277.5</v>
      </c>
      <c r="M154" s="47">
        <v>13317</v>
      </c>
      <c r="N154" s="48">
        <v>44714</v>
      </c>
      <c r="O154" s="48">
        <v>44926</v>
      </c>
      <c r="P154" s="42" t="s">
        <v>111</v>
      </c>
      <c r="Q154" s="42" t="s">
        <v>100</v>
      </c>
      <c r="R154" s="145" t="s">
        <v>100</v>
      </c>
      <c r="S154" s="145" t="s">
        <v>100</v>
      </c>
      <c r="T154" s="42" t="s">
        <v>118</v>
      </c>
      <c r="U154" s="42" t="s">
        <v>100</v>
      </c>
      <c r="V154" s="35" t="s">
        <v>100</v>
      </c>
      <c r="W154" s="35" t="s">
        <v>100</v>
      </c>
      <c r="X154" s="156" t="s">
        <v>100</v>
      </c>
      <c r="Y154" s="35" t="s">
        <v>100</v>
      </c>
      <c r="Z154" s="48" t="s">
        <v>100</v>
      </c>
      <c r="AA154" s="35" t="s">
        <v>100</v>
      </c>
      <c r="AB154" s="42" t="s">
        <v>100</v>
      </c>
      <c r="AC154" s="42" t="s">
        <v>100</v>
      </c>
      <c r="AD154" s="145">
        <v>0</v>
      </c>
      <c r="AE154" s="145">
        <v>0</v>
      </c>
      <c r="AF154" s="42" t="s">
        <v>100</v>
      </c>
      <c r="AG154" s="49" t="s">
        <v>100</v>
      </c>
      <c r="AH154" s="145">
        <v>0</v>
      </c>
      <c r="AI154" s="143">
        <f t="shared" si="6"/>
        <v>5277.5</v>
      </c>
      <c r="AJ154" s="145">
        <v>0</v>
      </c>
      <c r="AK154" s="145">
        <f>1692+330+3255.5</f>
        <v>5277.5</v>
      </c>
      <c r="AL154" s="139">
        <f>AK154</f>
        <v>5277.5</v>
      </c>
      <c r="AM154" s="62" t="s">
        <v>100</v>
      </c>
      <c r="AN154" s="62" t="s">
        <v>100</v>
      </c>
      <c r="AO154" s="62" t="s">
        <v>100</v>
      </c>
      <c r="AP154" s="62" t="s">
        <v>100</v>
      </c>
      <c r="AQ154" s="62" t="s">
        <v>100</v>
      </c>
      <c r="AR154" s="62" t="s">
        <v>100</v>
      </c>
      <c r="AS154" s="62" t="s">
        <v>100</v>
      </c>
      <c r="AT154" s="62" t="s">
        <v>100</v>
      </c>
      <c r="AU154" s="62" t="s">
        <v>100</v>
      </c>
      <c r="AV154" s="62" t="s">
        <v>100</v>
      </c>
      <c r="AW154" s="62" t="s">
        <v>100</v>
      </c>
      <c r="AX154" s="62" t="s">
        <v>100</v>
      </c>
      <c r="AY154" s="62" t="s">
        <v>100</v>
      </c>
      <c r="AZ154" s="62" t="s">
        <v>100</v>
      </c>
      <c r="BA154" s="62" t="s">
        <v>100</v>
      </c>
      <c r="BB154" s="62" t="s">
        <v>100</v>
      </c>
      <c r="BC154" s="62" t="s">
        <v>100</v>
      </c>
      <c r="BD154" s="62" t="s">
        <v>100</v>
      </c>
      <c r="BE154" s="62" t="s">
        <v>100</v>
      </c>
      <c r="BF154" s="62" t="s">
        <v>100</v>
      </c>
      <c r="BG154" s="62" t="s">
        <v>100</v>
      </c>
      <c r="BH154" s="39" t="s">
        <v>100</v>
      </c>
    </row>
    <row r="155" spans="1:60" ht="25.5" x14ac:dyDescent="0.2">
      <c r="A155" s="114">
        <v>48</v>
      </c>
      <c r="B155" s="42" t="s">
        <v>484</v>
      </c>
      <c r="C155" s="39" t="s">
        <v>483</v>
      </c>
      <c r="D155" s="42" t="s">
        <v>97</v>
      </c>
      <c r="E155" s="39" t="s">
        <v>99</v>
      </c>
      <c r="F155" s="39" t="s">
        <v>482</v>
      </c>
      <c r="G155" s="155">
        <v>13162</v>
      </c>
      <c r="H155" s="64" t="s">
        <v>339</v>
      </c>
      <c r="I155" s="33" t="s">
        <v>514</v>
      </c>
      <c r="J155" s="42" t="s">
        <v>515</v>
      </c>
      <c r="K155" s="48">
        <v>44586</v>
      </c>
      <c r="L155" s="139">
        <v>36990</v>
      </c>
      <c r="M155" s="47">
        <v>13214</v>
      </c>
      <c r="N155" s="48">
        <v>44571</v>
      </c>
      <c r="O155" s="48">
        <v>44936</v>
      </c>
      <c r="P155" s="42" t="s">
        <v>111</v>
      </c>
      <c r="Q155" s="42" t="s">
        <v>100</v>
      </c>
      <c r="R155" s="145" t="s">
        <v>100</v>
      </c>
      <c r="S155" s="145" t="s">
        <v>100</v>
      </c>
      <c r="T155" s="42" t="s">
        <v>118</v>
      </c>
      <c r="U155" s="42" t="s">
        <v>100</v>
      </c>
      <c r="V155" s="35" t="s">
        <v>100</v>
      </c>
      <c r="W155" s="35" t="s">
        <v>100</v>
      </c>
      <c r="X155" s="156" t="s">
        <v>100</v>
      </c>
      <c r="Y155" s="35" t="s">
        <v>100</v>
      </c>
      <c r="Z155" s="48" t="s">
        <v>100</v>
      </c>
      <c r="AA155" s="35" t="s">
        <v>100</v>
      </c>
      <c r="AB155" s="42" t="s">
        <v>100</v>
      </c>
      <c r="AC155" s="42" t="s">
        <v>100</v>
      </c>
      <c r="AD155" s="145">
        <v>0</v>
      </c>
      <c r="AE155" s="145">
        <v>0</v>
      </c>
      <c r="AF155" s="42" t="s">
        <v>100</v>
      </c>
      <c r="AG155" s="49" t="s">
        <v>100</v>
      </c>
      <c r="AH155" s="145">
        <v>0</v>
      </c>
      <c r="AI155" s="143">
        <f t="shared" si="6"/>
        <v>36990</v>
      </c>
      <c r="AJ155" s="145">
        <v>0</v>
      </c>
      <c r="AK155" s="145">
        <f>36990</f>
        <v>36990</v>
      </c>
      <c r="AL155" s="139">
        <f>AK155</f>
        <v>36990</v>
      </c>
      <c r="AM155" s="62" t="s">
        <v>100</v>
      </c>
      <c r="AN155" s="62" t="s">
        <v>100</v>
      </c>
      <c r="AO155" s="62" t="s">
        <v>100</v>
      </c>
      <c r="AP155" s="62" t="s">
        <v>100</v>
      </c>
      <c r="AQ155" s="62" t="s">
        <v>100</v>
      </c>
      <c r="AR155" s="62" t="s">
        <v>100</v>
      </c>
      <c r="AS155" s="62" t="s">
        <v>100</v>
      </c>
      <c r="AT155" s="62" t="s">
        <v>100</v>
      </c>
      <c r="AU155" s="62" t="s">
        <v>100</v>
      </c>
      <c r="AV155" s="62" t="s">
        <v>100</v>
      </c>
      <c r="AW155" s="62" t="s">
        <v>100</v>
      </c>
      <c r="AX155" s="62" t="s">
        <v>100</v>
      </c>
      <c r="AY155" s="62" t="s">
        <v>100</v>
      </c>
      <c r="AZ155" s="62" t="s">
        <v>100</v>
      </c>
      <c r="BA155" s="62" t="s">
        <v>100</v>
      </c>
      <c r="BB155" s="62" t="s">
        <v>100</v>
      </c>
      <c r="BC155" s="62" t="s">
        <v>100</v>
      </c>
      <c r="BD155" s="62" t="s">
        <v>100</v>
      </c>
      <c r="BE155" s="62" t="s">
        <v>100</v>
      </c>
      <c r="BF155" s="62" t="s">
        <v>100</v>
      </c>
      <c r="BG155" s="62" t="s">
        <v>100</v>
      </c>
      <c r="BH155" s="39" t="s">
        <v>100</v>
      </c>
    </row>
    <row r="156" spans="1:60" ht="25.5" x14ac:dyDescent="0.2">
      <c r="A156" s="114">
        <v>49</v>
      </c>
      <c r="B156" s="42" t="s">
        <v>516</v>
      </c>
      <c r="C156" s="39" t="s">
        <v>638</v>
      </c>
      <c r="D156" s="39" t="s">
        <v>151</v>
      </c>
      <c r="E156" s="39" t="s">
        <v>99</v>
      </c>
      <c r="F156" s="42" t="s">
        <v>517</v>
      </c>
      <c r="G156" s="155">
        <v>13028</v>
      </c>
      <c r="H156" s="64" t="s">
        <v>518</v>
      </c>
      <c r="I156" s="33" t="s">
        <v>415</v>
      </c>
      <c r="J156" s="42" t="s">
        <v>416</v>
      </c>
      <c r="K156" s="48">
        <v>44706</v>
      </c>
      <c r="L156" s="139">
        <v>47500</v>
      </c>
      <c r="M156" s="47">
        <v>13294</v>
      </c>
      <c r="N156" s="48">
        <v>44706</v>
      </c>
      <c r="O156" s="48">
        <v>44926</v>
      </c>
      <c r="P156" s="42" t="s">
        <v>111</v>
      </c>
      <c r="Q156" s="42" t="s">
        <v>100</v>
      </c>
      <c r="R156" s="145" t="s">
        <v>100</v>
      </c>
      <c r="S156" s="145" t="s">
        <v>100</v>
      </c>
      <c r="T156" s="42" t="s">
        <v>118</v>
      </c>
      <c r="U156" s="42" t="s">
        <v>100</v>
      </c>
      <c r="V156" s="35" t="s">
        <v>100</v>
      </c>
      <c r="W156" s="35" t="s">
        <v>100</v>
      </c>
      <c r="X156" s="156" t="s">
        <v>100</v>
      </c>
      <c r="Y156" s="35" t="s">
        <v>100</v>
      </c>
      <c r="Z156" s="48" t="s">
        <v>100</v>
      </c>
      <c r="AA156" s="35" t="s">
        <v>100</v>
      </c>
      <c r="AB156" s="42" t="s">
        <v>100</v>
      </c>
      <c r="AC156" s="42" t="s">
        <v>100</v>
      </c>
      <c r="AD156" s="145">
        <v>0</v>
      </c>
      <c r="AE156" s="145">
        <v>0</v>
      </c>
      <c r="AF156" s="42" t="s">
        <v>100</v>
      </c>
      <c r="AG156" s="49" t="s">
        <v>100</v>
      </c>
      <c r="AH156" s="145">
        <v>0</v>
      </c>
      <c r="AI156" s="143">
        <f t="shared" si="6"/>
        <v>47500</v>
      </c>
      <c r="AJ156" s="145">
        <v>0</v>
      </c>
      <c r="AK156" s="145">
        <f>30020+17480</f>
        <v>47500</v>
      </c>
      <c r="AL156" s="139">
        <f t="shared" si="11"/>
        <v>47500</v>
      </c>
      <c r="AM156" s="62" t="s">
        <v>519</v>
      </c>
      <c r="AN156" s="62" t="s">
        <v>521</v>
      </c>
      <c r="AO156" s="62" t="s">
        <v>520</v>
      </c>
      <c r="AP156" s="62" t="s">
        <v>100</v>
      </c>
      <c r="AQ156" s="62" t="s">
        <v>100</v>
      </c>
      <c r="AR156" s="62" t="s">
        <v>100</v>
      </c>
      <c r="AS156" s="62" t="s">
        <v>100</v>
      </c>
      <c r="AT156" s="62" t="s">
        <v>100</v>
      </c>
      <c r="AU156" s="62" t="s">
        <v>100</v>
      </c>
      <c r="AV156" s="62" t="s">
        <v>100</v>
      </c>
      <c r="AW156" s="62" t="s">
        <v>100</v>
      </c>
      <c r="AX156" s="62" t="s">
        <v>100</v>
      </c>
      <c r="AY156" s="62" t="s">
        <v>100</v>
      </c>
      <c r="AZ156" s="62" t="s">
        <v>100</v>
      </c>
      <c r="BA156" s="62" t="s">
        <v>100</v>
      </c>
      <c r="BB156" s="62" t="s">
        <v>100</v>
      </c>
      <c r="BC156" s="62" t="s">
        <v>100</v>
      </c>
      <c r="BD156" s="62" t="s">
        <v>100</v>
      </c>
      <c r="BE156" s="62" t="s">
        <v>100</v>
      </c>
      <c r="BF156" s="62" t="s">
        <v>100</v>
      </c>
      <c r="BG156" s="62" t="s">
        <v>100</v>
      </c>
      <c r="BH156" s="39" t="s">
        <v>100</v>
      </c>
    </row>
    <row r="157" spans="1:60" ht="25.5" x14ac:dyDescent="0.2">
      <c r="A157" s="114">
        <v>50</v>
      </c>
      <c r="B157" s="42" t="s">
        <v>522</v>
      </c>
      <c r="C157" s="39" t="s">
        <v>673</v>
      </c>
      <c r="D157" s="42" t="s">
        <v>97</v>
      </c>
      <c r="E157" s="39" t="s">
        <v>99</v>
      </c>
      <c r="F157" s="42" t="s">
        <v>674</v>
      </c>
      <c r="G157" s="155">
        <v>13143</v>
      </c>
      <c r="H157" s="64" t="s">
        <v>675</v>
      </c>
      <c r="I157" s="33" t="s">
        <v>415</v>
      </c>
      <c r="J157" s="42" t="s">
        <v>416</v>
      </c>
      <c r="K157" s="48">
        <v>44845</v>
      </c>
      <c r="L157" s="139">
        <v>46737.87</v>
      </c>
      <c r="M157" s="47">
        <v>13391</v>
      </c>
      <c r="N157" s="48">
        <v>44845</v>
      </c>
      <c r="O157" s="48">
        <v>45210</v>
      </c>
      <c r="P157" s="42" t="s">
        <v>111</v>
      </c>
      <c r="Q157" s="42" t="s">
        <v>100</v>
      </c>
      <c r="R157" s="145" t="s">
        <v>100</v>
      </c>
      <c r="S157" s="145" t="s">
        <v>100</v>
      </c>
      <c r="T157" s="42" t="s">
        <v>118</v>
      </c>
      <c r="U157" s="42" t="s">
        <v>100</v>
      </c>
      <c r="V157" s="35" t="s">
        <v>100</v>
      </c>
      <c r="W157" s="35" t="s">
        <v>100</v>
      </c>
      <c r="X157" s="156" t="s">
        <v>100</v>
      </c>
      <c r="Y157" s="35" t="s">
        <v>100</v>
      </c>
      <c r="Z157" s="48" t="s">
        <v>100</v>
      </c>
      <c r="AA157" s="35" t="s">
        <v>100</v>
      </c>
      <c r="AB157" s="42" t="s">
        <v>100</v>
      </c>
      <c r="AC157" s="42" t="s">
        <v>100</v>
      </c>
      <c r="AD157" s="145">
        <v>0</v>
      </c>
      <c r="AE157" s="145">
        <v>0</v>
      </c>
      <c r="AF157" s="42" t="s">
        <v>100</v>
      </c>
      <c r="AG157" s="49" t="s">
        <v>100</v>
      </c>
      <c r="AH157" s="145">
        <v>0</v>
      </c>
      <c r="AI157" s="143">
        <f t="shared" si="6"/>
        <v>46737.87</v>
      </c>
      <c r="AJ157" s="145">
        <v>0</v>
      </c>
      <c r="AK157" s="145">
        <v>3466.4</v>
      </c>
      <c r="AL157" s="139">
        <f t="shared" si="11"/>
        <v>3466.4</v>
      </c>
      <c r="AM157" s="62" t="s">
        <v>100</v>
      </c>
      <c r="AN157" s="62" t="s">
        <v>100</v>
      </c>
      <c r="AO157" s="62" t="s">
        <v>100</v>
      </c>
      <c r="AP157" s="62" t="s">
        <v>100</v>
      </c>
      <c r="AQ157" s="62" t="s">
        <v>100</v>
      </c>
      <c r="AR157" s="62" t="s">
        <v>100</v>
      </c>
      <c r="AS157" s="62" t="s">
        <v>100</v>
      </c>
      <c r="AT157" s="62" t="s">
        <v>100</v>
      </c>
      <c r="AU157" s="62" t="s">
        <v>100</v>
      </c>
      <c r="AV157" s="62" t="s">
        <v>100</v>
      </c>
      <c r="AW157" s="62" t="s">
        <v>100</v>
      </c>
      <c r="AX157" s="62" t="s">
        <v>100</v>
      </c>
      <c r="AY157" s="62" t="s">
        <v>100</v>
      </c>
      <c r="AZ157" s="62" t="s">
        <v>100</v>
      </c>
      <c r="BA157" s="62" t="s">
        <v>100</v>
      </c>
      <c r="BB157" s="62" t="s">
        <v>100</v>
      </c>
      <c r="BC157" s="62" t="s">
        <v>100</v>
      </c>
      <c r="BD157" s="62" t="s">
        <v>100</v>
      </c>
      <c r="BE157" s="62" t="s">
        <v>100</v>
      </c>
      <c r="BF157" s="62" t="s">
        <v>100</v>
      </c>
      <c r="BG157" s="62" t="s">
        <v>100</v>
      </c>
      <c r="BH157" s="39" t="s">
        <v>100</v>
      </c>
    </row>
    <row r="158" spans="1:60" ht="25.5" x14ac:dyDescent="0.2">
      <c r="A158" s="114">
        <v>51</v>
      </c>
      <c r="B158" s="42" t="s">
        <v>446</v>
      </c>
      <c r="C158" s="39" t="s">
        <v>648</v>
      </c>
      <c r="D158" s="39" t="s">
        <v>151</v>
      </c>
      <c r="E158" s="39" t="s">
        <v>99</v>
      </c>
      <c r="F158" s="39" t="s">
        <v>447</v>
      </c>
      <c r="G158" s="155">
        <v>12954</v>
      </c>
      <c r="H158" s="64" t="s">
        <v>445</v>
      </c>
      <c r="I158" s="33" t="s">
        <v>415</v>
      </c>
      <c r="J158" s="42" t="s">
        <v>416</v>
      </c>
      <c r="K158" s="48">
        <v>44706</v>
      </c>
      <c r="L158" s="139">
        <v>300700</v>
      </c>
      <c r="M158" s="47">
        <v>13294</v>
      </c>
      <c r="N158" s="48">
        <v>44706</v>
      </c>
      <c r="O158" s="48">
        <v>44890</v>
      </c>
      <c r="P158" s="48" t="s">
        <v>432</v>
      </c>
      <c r="Q158" s="42" t="s">
        <v>100</v>
      </c>
      <c r="R158" s="145" t="s">
        <v>100</v>
      </c>
      <c r="S158" s="145" t="s">
        <v>100</v>
      </c>
      <c r="T158" s="42" t="s">
        <v>118</v>
      </c>
      <c r="U158" s="42" t="s">
        <v>100</v>
      </c>
      <c r="V158" s="35" t="s">
        <v>100</v>
      </c>
      <c r="W158" s="35" t="s">
        <v>100</v>
      </c>
      <c r="X158" s="156" t="s">
        <v>100</v>
      </c>
      <c r="Y158" s="35" t="s">
        <v>100</v>
      </c>
      <c r="Z158" s="48" t="s">
        <v>100</v>
      </c>
      <c r="AA158" s="35" t="s">
        <v>100</v>
      </c>
      <c r="AB158" s="42" t="s">
        <v>100</v>
      </c>
      <c r="AC158" s="42" t="s">
        <v>100</v>
      </c>
      <c r="AD158" s="145">
        <v>0</v>
      </c>
      <c r="AE158" s="145">
        <v>0</v>
      </c>
      <c r="AF158" s="42" t="s">
        <v>100</v>
      </c>
      <c r="AG158" s="49" t="s">
        <v>100</v>
      </c>
      <c r="AH158" s="145">
        <v>0</v>
      </c>
      <c r="AI158" s="143">
        <f t="shared" si="6"/>
        <v>300700</v>
      </c>
      <c r="AJ158" s="145">
        <v>0</v>
      </c>
      <c r="AK158" s="145">
        <v>300700</v>
      </c>
      <c r="AL158" s="139">
        <f>AK158</f>
        <v>300700</v>
      </c>
      <c r="AM158" s="62" t="s">
        <v>523</v>
      </c>
      <c r="AN158" s="62" t="s">
        <v>524</v>
      </c>
      <c r="AO158" s="62" t="s">
        <v>520</v>
      </c>
      <c r="AP158" s="62" t="s">
        <v>524</v>
      </c>
      <c r="AQ158" s="62" t="s">
        <v>100</v>
      </c>
      <c r="AR158" s="62" t="s">
        <v>100</v>
      </c>
      <c r="AS158" s="62" t="s">
        <v>100</v>
      </c>
      <c r="AT158" s="62" t="s">
        <v>100</v>
      </c>
      <c r="AU158" s="62" t="s">
        <v>100</v>
      </c>
      <c r="AV158" s="62" t="s">
        <v>100</v>
      </c>
      <c r="AW158" s="62" t="s">
        <v>100</v>
      </c>
      <c r="AX158" s="62" t="s">
        <v>100</v>
      </c>
      <c r="AY158" s="62" t="s">
        <v>100</v>
      </c>
      <c r="AZ158" s="62" t="s">
        <v>100</v>
      </c>
      <c r="BA158" s="62" t="s">
        <v>100</v>
      </c>
      <c r="BB158" s="62" t="s">
        <v>100</v>
      </c>
      <c r="BC158" s="62" t="s">
        <v>100</v>
      </c>
      <c r="BD158" s="62" t="s">
        <v>100</v>
      </c>
      <c r="BE158" s="62" t="s">
        <v>100</v>
      </c>
      <c r="BF158" s="62" t="s">
        <v>100</v>
      </c>
      <c r="BG158" s="62" t="s">
        <v>100</v>
      </c>
      <c r="BH158" s="39" t="s">
        <v>100</v>
      </c>
    </row>
    <row r="159" spans="1:60" ht="38.25" x14ac:dyDescent="0.2">
      <c r="A159" s="114">
        <v>52</v>
      </c>
      <c r="B159" s="42" t="s">
        <v>460</v>
      </c>
      <c r="C159" s="39" t="s">
        <v>461</v>
      </c>
      <c r="D159" s="42" t="s">
        <v>97</v>
      </c>
      <c r="E159" s="39" t="s">
        <v>99</v>
      </c>
      <c r="F159" s="39" t="s">
        <v>464</v>
      </c>
      <c r="G159" s="155">
        <v>13143</v>
      </c>
      <c r="H159" s="64" t="s">
        <v>459</v>
      </c>
      <c r="I159" s="33" t="s">
        <v>415</v>
      </c>
      <c r="J159" s="42" t="s">
        <v>416</v>
      </c>
      <c r="K159" s="48">
        <v>44608</v>
      </c>
      <c r="L159" s="139">
        <v>3473.74</v>
      </c>
      <c r="M159" s="47">
        <v>13230</v>
      </c>
      <c r="N159" s="48">
        <v>44608</v>
      </c>
      <c r="O159" s="48">
        <v>44789</v>
      </c>
      <c r="P159" s="42" t="s">
        <v>111</v>
      </c>
      <c r="Q159" s="42" t="s">
        <v>100</v>
      </c>
      <c r="R159" s="145" t="s">
        <v>100</v>
      </c>
      <c r="S159" s="145" t="s">
        <v>100</v>
      </c>
      <c r="T159" s="42" t="s">
        <v>118</v>
      </c>
      <c r="U159" s="42" t="s">
        <v>100</v>
      </c>
      <c r="V159" s="35" t="s">
        <v>100</v>
      </c>
      <c r="W159" s="35" t="s">
        <v>100</v>
      </c>
      <c r="X159" s="156" t="s">
        <v>100</v>
      </c>
      <c r="Y159" s="35" t="s">
        <v>100</v>
      </c>
      <c r="Z159" s="48" t="s">
        <v>100</v>
      </c>
      <c r="AA159" s="35" t="s">
        <v>100</v>
      </c>
      <c r="AB159" s="42" t="s">
        <v>100</v>
      </c>
      <c r="AC159" s="42" t="s">
        <v>100</v>
      </c>
      <c r="AD159" s="145">
        <v>0</v>
      </c>
      <c r="AE159" s="145">
        <v>0</v>
      </c>
      <c r="AF159" s="42" t="s">
        <v>100</v>
      </c>
      <c r="AG159" s="49" t="s">
        <v>100</v>
      </c>
      <c r="AH159" s="145">
        <v>0</v>
      </c>
      <c r="AI159" s="143">
        <f t="shared" si="6"/>
        <v>3473.74</v>
      </c>
      <c r="AJ159" s="145">
        <v>0</v>
      </c>
      <c r="AK159" s="145">
        <v>3473.74</v>
      </c>
      <c r="AL159" s="139">
        <f>AK159</f>
        <v>3473.74</v>
      </c>
      <c r="AM159" s="62" t="s">
        <v>100</v>
      </c>
      <c r="AN159" s="62" t="s">
        <v>100</v>
      </c>
      <c r="AO159" s="62" t="s">
        <v>100</v>
      </c>
      <c r="AP159" s="62" t="s">
        <v>100</v>
      </c>
      <c r="AQ159" s="62" t="s">
        <v>100</v>
      </c>
      <c r="AR159" s="62" t="s">
        <v>100</v>
      </c>
      <c r="AS159" s="62" t="s">
        <v>100</v>
      </c>
      <c r="AT159" s="62" t="s">
        <v>100</v>
      </c>
      <c r="AU159" s="62" t="s">
        <v>100</v>
      </c>
      <c r="AV159" s="62" t="s">
        <v>100</v>
      </c>
      <c r="AW159" s="62" t="s">
        <v>100</v>
      </c>
      <c r="AX159" s="62" t="s">
        <v>100</v>
      </c>
      <c r="AY159" s="62" t="s">
        <v>100</v>
      </c>
      <c r="AZ159" s="62" t="s">
        <v>100</v>
      </c>
      <c r="BA159" s="62" t="s">
        <v>100</v>
      </c>
      <c r="BB159" s="62" t="s">
        <v>100</v>
      </c>
      <c r="BC159" s="62" t="s">
        <v>100</v>
      </c>
      <c r="BD159" s="62" t="s">
        <v>100</v>
      </c>
      <c r="BE159" s="62" t="s">
        <v>100</v>
      </c>
      <c r="BF159" s="62" t="s">
        <v>100</v>
      </c>
      <c r="BG159" s="62" t="s">
        <v>100</v>
      </c>
      <c r="BH159" s="39" t="s">
        <v>100</v>
      </c>
    </row>
    <row r="160" spans="1:60" ht="25.5" x14ac:dyDescent="0.2">
      <c r="A160" s="114">
        <v>53</v>
      </c>
      <c r="B160" s="42" t="s">
        <v>427</v>
      </c>
      <c r="C160" s="39" t="s">
        <v>638</v>
      </c>
      <c r="D160" s="39" t="s">
        <v>151</v>
      </c>
      <c r="E160" s="39" t="s">
        <v>240</v>
      </c>
      <c r="F160" s="39" t="s">
        <v>428</v>
      </c>
      <c r="G160" s="155">
        <v>13028</v>
      </c>
      <c r="H160" s="64" t="s">
        <v>429</v>
      </c>
      <c r="I160" s="33" t="s">
        <v>430</v>
      </c>
      <c r="J160" s="42" t="s">
        <v>431</v>
      </c>
      <c r="K160" s="48">
        <v>44706</v>
      </c>
      <c r="L160" s="139">
        <v>171985</v>
      </c>
      <c r="M160" s="47">
        <v>13295</v>
      </c>
      <c r="N160" s="48">
        <v>44706</v>
      </c>
      <c r="O160" s="48">
        <v>44926</v>
      </c>
      <c r="P160" s="42" t="s">
        <v>111</v>
      </c>
      <c r="Q160" s="42" t="s">
        <v>100</v>
      </c>
      <c r="R160" s="145" t="s">
        <v>100</v>
      </c>
      <c r="S160" s="145" t="s">
        <v>100</v>
      </c>
      <c r="T160" s="42" t="s">
        <v>118</v>
      </c>
      <c r="U160" s="42" t="s">
        <v>100</v>
      </c>
      <c r="V160" s="35" t="s">
        <v>100</v>
      </c>
      <c r="W160" s="35" t="s">
        <v>100</v>
      </c>
      <c r="X160" s="156" t="s">
        <v>100</v>
      </c>
      <c r="Y160" s="35" t="s">
        <v>100</v>
      </c>
      <c r="Z160" s="48" t="s">
        <v>100</v>
      </c>
      <c r="AA160" s="35" t="s">
        <v>100</v>
      </c>
      <c r="AB160" s="42" t="s">
        <v>100</v>
      </c>
      <c r="AC160" s="42" t="s">
        <v>100</v>
      </c>
      <c r="AD160" s="145">
        <v>0</v>
      </c>
      <c r="AE160" s="145">
        <v>0</v>
      </c>
      <c r="AF160" s="42" t="s">
        <v>100</v>
      </c>
      <c r="AG160" s="49" t="s">
        <v>100</v>
      </c>
      <c r="AH160" s="145">
        <v>0</v>
      </c>
      <c r="AI160" s="143">
        <f t="shared" si="6"/>
        <v>171985</v>
      </c>
      <c r="AJ160" s="145">
        <v>0</v>
      </c>
      <c r="AK160" s="145">
        <v>171985</v>
      </c>
      <c r="AL160" s="139">
        <f t="shared" si="11"/>
        <v>171985</v>
      </c>
      <c r="AM160" s="62" t="s">
        <v>100</v>
      </c>
      <c r="AN160" s="62" t="s">
        <v>100</v>
      </c>
      <c r="AO160" s="62" t="s">
        <v>520</v>
      </c>
      <c r="AP160" s="62" t="s">
        <v>100</v>
      </c>
      <c r="AQ160" s="62" t="s">
        <v>100</v>
      </c>
      <c r="AR160" s="62" t="s">
        <v>100</v>
      </c>
      <c r="AS160" s="62" t="s">
        <v>100</v>
      </c>
      <c r="AT160" s="62" t="s">
        <v>100</v>
      </c>
      <c r="AU160" s="62" t="s">
        <v>100</v>
      </c>
      <c r="AV160" s="62" t="s">
        <v>100</v>
      </c>
      <c r="AW160" s="62" t="s">
        <v>100</v>
      </c>
      <c r="AX160" s="62" t="s">
        <v>100</v>
      </c>
      <c r="AY160" s="62" t="s">
        <v>100</v>
      </c>
      <c r="AZ160" s="62" t="s">
        <v>100</v>
      </c>
      <c r="BA160" s="62" t="s">
        <v>100</v>
      </c>
      <c r="BB160" s="62" t="s">
        <v>100</v>
      </c>
      <c r="BC160" s="62" t="s">
        <v>100</v>
      </c>
      <c r="BD160" s="62" t="s">
        <v>100</v>
      </c>
      <c r="BE160" s="62" t="s">
        <v>100</v>
      </c>
      <c r="BF160" s="62" t="s">
        <v>100</v>
      </c>
      <c r="BG160" s="62" t="s">
        <v>100</v>
      </c>
      <c r="BH160" s="39" t="s">
        <v>100</v>
      </c>
    </row>
    <row r="161" spans="1:60" ht="25.5" x14ac:dyDescent="0.2">
      <c r="A161" s="114">
        <v>54</v>
      </c>
      <c r="B161" s="42" t="s">
        <v>433</v>
      </c>
      <c r="C161" s="39" t="s">
        <v>434</v>
      </c>
      <c r="D161" s="39" t="s">
        <v>676</v>
      </c>
      <c r="E161" s="39" t="s">
        <v>99</v>
      </c>
      <c r="F161" s="39" t="s">
        <v>435</v>
      </c>
      <c r="G161" s="155">
        <v>13227</v>
      </c>
      <c r="H161" s="64" t="s">
        <v>436</v>
      </c>
      <c r="I161" s="33" t="s">
        <v>437</v>
      </c>
      <c r="J161" s="42" t="s">
        <v>438</v>
      </c>
      <c r="K161" s="48">
        <v>44614</v>
      </c>
      <c r="L161" s="139">
        <v>162000</v>
      </c>
      <c r="M161" s="47">
        <v>13235</v>
      </c>
      <c r="N161" s="48">
        <v>44621</v>
      </c>
      <c r="O161" s="48">
        <v>44986</v>
      </c>
      <c r="P161" s="42" t="s">
        <v>111</v>
      </c>
      <c r="Q161" s="42" t="s">
        <v>100</v>
      </c>
      <c r="R161" s="145" t="s">
        <v>100</v>
      </c>
      <c r="S161" s="145" t="s">
        <v>100</v>
      </c>
      <c r="T161" s="42" t="s">
        <v>98</v>
      </c>
      <c r="U161" s="42" t="s">
        <v>100</v>
      </c>
      <c r="V161" s="35" t="s">
        <v>100</v>
      </c>
      <c r="W161" s="35" t="s">
        <v>100</v>
      </c>
      <c r="X161" s="156" t="s">
        <v>100</v>
      </c>
      <c r="Y161" s="35" t="s">
        <v>100</v>
      </c>
      <c r="Z161" s="48" t="s">
        <v>100</v>
      </c>
      <c r="AA161" s="35" t="s">
        <v>100</v>
      </c>
      <c r="AB161" s="42" t="s">
        <v>100</v>
      </c>
      <c r="AC161" s="42" t="s">
        <v>100</v>
      </c>
      <c r="AD161" s="145">
        <v>0</v>
      </c>
      <c r="AE161" s="145">
        <v>0</v>
      </c>
      <c r="AF161" s="42" t="s">
        <v>100</v>
      </c>
      <c r="AG161" s="49" t="s">
        <v>100</v>
      </c>
      <c r="AH161" s="145">
        <v>0</v>
      </c>
      <c r="AI161" s="143">
        <f t="shared" si="6"/>
        <v>162000</v>
      </c>
      <c r="AJ161" s="145">
        <v>0</v>
      </c>
      <c r="AK161" s="145">
        <v>121500</v>
      </c>
      <c r="AL161" s="139">
        <f t="shared" si="11"/>
        <v>121500</v>
      </c>
      <c r="AM161" s="62" t="s">
        <v>100</v>
      </c>
      <c r="AN161" s="62" t="s">
        <v>100</v>
      </c>
      <c r="AO161" s="62" t="s">
        <v>100</v>
      </c>
      <c r="AP161" s="62" t="s">
        <v>100</v>
      </c>
      <c r="AQ161" s="62" t="s">
        <v>100</v>
      </c>
      <c r="AR161" s="62" t="s">
        <v>100</v>
      </c>
      <c r="AS161" s="62" t="s">
        <v>100</v>
      </c>
      <c r="AT161" s="62" t="s">
        <v>100</v>
      </c>
      <c r="AU161" s="62" t="s">
        <v>100</v>
      </c>
      <c r="AV161" s="62" t="s">
        <v>100</v>
      </c>
      <c r="AW161" s="62" t="s">
        <v>100</v>
      </c>
      <c r="AX161" s="62" t="s">
        <v>100</v>
      </c>
      <c r="AY161" s="62" t="s">
        <v>100</v>
      </c>
      <c r="AZ161" s="62" t="s">
        <v>100</v>
      </c>
      <c r="BA161" s="62" t="s">
        <v>100</v>
      </c>
      <c r="BB161" s="62" t="s">
        <v>100</v>
      </c>
      <c r="BC161" s="62" t="s">
        <v>100</v>
      </c>
      <c r="BD161" s="62" t="s">
        <v>100</v>
      </c>
      <c r="BE161" s="62" t="s">
        <v>100</v>
      </c>
      <c r="BF161" s="62" t="s">
        <v>100</v>
      </c>
      <c r="BG161" s="62" t="s">
        <v>100</v>
      </c>
      <c r="BH161" s="39" t="s">
        <v>100</v>
      </c>
    </row>
    <row r="162" spans="1:60" ht="25.5" x14ac:dyDescent="0.2">
      <c r="A162" s="114">
        <v>55</v>
      </c>
      <c r="B162" s="42" t="s">
        <v>455</v>
      </c>
      <c r="C162" s="39" t="s">
        <v>646</v>
      </c>
      <c r="D162" s="42" t="s">
        <v>97</v>
      </c>
      <c r="E162" s="39" t="s">
        <v>99</v>
      </c>
      <c r="F162" s="42" t="s">
        <v>440</v>
      </c>
      <c r="G162" s="155">
        <v>13249</v>
      </c>
      <c r="H162" s="64" t="s">
        <v>456</v>
      </c>
      <c r="I162" s="33" t="s">
        <v>457</v>
      </c>
      <c r="J162" s="42" t="s">
        <v>458</v>
      </c>
      <c r="K162" s="48">
        <v>44713</v>
      </c>
      <c r="L162" s="139">
        <v>1154</v>
      </c>
      <c r="M162" s="47">
        <v>13323</v>
      </c>
      <c r="N162" s="48">
        <v>44718</v>
      </c>
      <c r="O162" s="48">
        <v>44926</v>
      </c>
      <c r="P162" s="42" t="s">
        <v>111</v>
      </c>
      <c r="Q162" s="42" t="s">
        <v>100</v>
      </c>
      <c r="R162" s="145" t="s">
        <v>100</v>
      </c>
      <c r="S162" s="145" t="s">
        <v>100</v>
      </c>
      <c r="T162" s="42" t="s">
        <v>266</v>
      </c>
      <c r="U162" s="42" t="s">
        <v>100</v>
      </c>
      <c r="V162" s="35" t="s">
        <v>100</v>
      </c>
      <c r="W162" s="35" t="s">
        <v>100</v>
      </c>
      <c r="X162" s="156" t="s">
        <v>100</v>
      </c>
      <c r="Y162" s="35" t="s">
        <v>100</v>
      </c>
      <c r="Z162" s="48" t="s">
        <v>100</v>
      </c>
      <c r="AA162" s="35" t="s">
        <v>100</v>
      </c>
      <c r="AB162" s="42" t="s">
        <v>100</v>
      </c>
      <c r="AC162" s="42" t="s">
        <v>100</v>
      </c>
      <c r="AD162" s="145">
        <v>0</v>
      </c>
      <c r="AE162" s="145">
        <v>0</v>
      </c>
      <c r="AF162" s="42" t="s">
        <v>100</v>
      </c>
      <c r="AG162" s="49" t="s">
        <v>100</v>
      </c>
      <c r="AH162" s="145">
        <v>0</v>
      </c>
      <c r="AI162" s="143">
        <f t="shared" si="6"/>
        <v>1154</v>
      </c>
      <c r="AJ162" s="145">
        <v>0</v>
      </c>
      <c r="AK162" s="145">
        <v>1154</v>
      </c>
      <c r="AL162" s="139">
        <f t="shared" si="11"/>
        <v>1154</v>
      </c>
      <c r="AM162" s="62" t="s">
        <v>100</v>
      </c>
      <c r="AN162" s="62" t="s">
        <v>100</v>
      </c>
      <c r="AO162" s="62" t="s">
        <v>100</v>
      </c>
      <c r="AP162" s="62" t="s">
        <v>100</v>
      </c>
      <c r="AQ162" s="62" t="s">
        <v>100</v>
      </c>
      <c r="AR162" s="62" t="s">
        <v>100</v>
      </c>
      <c r="AS162" s="62" t="s">
        <v>100</v>
      </c>
      <c r="AT162" s="62" t="s">
        <v>100</v>
      </c>
      <c r="AU162" s="62" t="s">
        <v>100</v>
      </c>
      <c r="AV162" s="62" t="s">
        <v>100</v>
      </c>
      <c r="AW162" s="62" t="s">
        <v>100</v>
      </c>
      <c r="AX162" s="62" t="s">
        <v>100</v>
      </c>
      <c r="AY162" s="62" t="s">
        <v>100</v>
      </c>
      <c r="AZ162" s="62" t="s">
        <v>100</v>
      </c>
      <c r="BA162" s="62" t="s">
        <v>100</v>
      </c>
      <c r="BB162" s="62" t="s">
        <v>100</v>
      </c>
      <c r="BC162" s="62" t="s">
        <v>100</v>
      </c>
      <c r="BD162" s="62" t="s">
        <v>100</v>
      </c>
      <c r="BE162" s="62" t="s">
        <v>100</v>
      </c>
      <c r="BF162" s="62" t="s">
        <v>100</v>
      </c>
      <c r="BG162" s="62" t="s">
        <v>100</v>
      </c>
      <c r="BH162" s="39" t="s">
        <v>100</v>
      </c>
    </row>
    <row r="163" spans="1:60" ht="25.5" x14ac:dyDescent="0.2">
      <c r="A163" s="114">
        <v>56</v>
      </c>
      <c r="B163" s="42" t="s">
        <v>462</v>
      </c>
      <c r="C163" s="39" t="s">
        <v>463</v>
      </c>
      <c r="D163" s="42" t="s">
        <v>97</v>
      </c>
      <c r="E163" s="39" t="s">
        <v>99</v>
      </c>
      <c r="F163" s="39" t="s">
        <v>465</v>
      </c>
      <c r="G163" s="155">
        <v>13201</v>
      </c>
      <c r="H163" s="64" t="s">
        <v>466</v>
      </c>
      <c r="I163" s="33" t="s">
        <v>467</v>
      </c>
      <c r="J163" s="42" t="s">
        <v>468</v>
      </c>
      <c r="K163" s="48">
        <v>44615</v>
      </c>
      <c r="L163" s="139">
        <v>435000</v>
      </c>
      <c r="M163" s="47">
        <v>13237</v>
      </c>
      <c r="N163" s="48">
        <v>44623</v>
      </c>
      <c r="O163" s="48">
        <v>44926</v>
      </c>
      <c r="P163" s="42" t="s">
        <v>111</v>
      </c>
      <c r="Q163" s="42" t="s">
        <v>100</v>
      </c>
      <c r="R163" s="145" t="s">
        <v>100</v>
      </c>
      <c r="S163" s="145" t="s">
        <v>100</v>
      </c>
      <c r="T163" s="42" t="s">
        <v>266</v>
      </c>
      <c r="U163" s="42" t="s">
        <v>100</v>
      </c>
      <c r="V163" s="35" t="s">
        <v>100</v>
      </c>
      <c r="W163" s="35" t="s">
        <v>100</v>
      </c>
      <c r="X163" s="156" t="s">
        <v>100</v>
      </c>
      <c r="Y163" s="35" t="s">
        <v>100</v>
      </c>
      <c r="Z163" s="48" t="s">
        <v>100</v>
      </c>
      <c r="AA163" s="35" t="s">
        <v>100</v>
      </c>
      <c r="AB163" s="42" t="s">
        <v>100</v>
      </c>
      <c r="AC163" s="42" t="s">
        <v>100</v>
      </c>
      <c r="AD163" s="145">
        <v>0</v>
      </c>
      <c r="AE163" s="145">
        <v>0</v>
      </c>
      <c r="AF163" s="42" t="s">
        <v>100</v>
      </c>
      <c r="AG163" s="49" t="s">
        <v>100</v>
      </c>
      <c r="AH163" s="145">
        <v>0</v>
      </c>
      <c r="AI163" s="143">
        <f t="shared" si="6"/>
        <v>435000</v>
      </c>
      <c r="AJ163" s="145">
        <v>0</v>
      </c>
      <c r="AK163" s="145">
        <v>435000</v>
      </c>
      <c r="AL163" s="139">
        <f t="shared" si="11"/>
        <v>435000</v>
      </c>
      <c r="AM163" s="62" t="s">
        <v>100</v>
      </c>
      <c r="AN163" s="62" t="s">
        <v>100</v>
      </c>
      <c r="AO163" s="62" t="s">
        <v>100</v>
      </c>
      <c r="AP163" s="62" t="s">
        <v>100</v>
      </c>
      <c r="AQ163" s="62" t="s">
        <v>100</v>
      </c>
      <c r="AR163" s="62" t="s">
        <v>100</v>
      </c>
      <c r="AS163" s="62" t="s">
        <v>100</v>
      </c>
      <c r="AT163" s="62" t="s">
        <v>100</v>
      </c>
      <c r="AU163" s="62" t="s">
        <v>100</v>
      </c>
      <c r="AV163" s="62" t="s">
        <v>100</v>
      </c>
      <c r="AW163" s="62" t="s">
        <v>100</v>
      </c>
      <c r="AX163" s="62" t="s">
        <v>100</v>
      </c>
      <c r="AY163" s="62" t="s">
        <v>100</v>
      </c>
      <c r="AZ163" s="62" t="s">
        <v>100</v>
      </c>
      <c r="BA163" s="62" t="s">
        <v>100</v>
      </c>
      <c r="BB163" s="62" t="s">
        <v>100</v>
      </c>
      <c r="BC163" s="62" t="s">
        <v>100</v>
      </c>
      <c r="BD163" s="62" t="s">
        <v>100</v>
      </c>
      <c r="BE163" s="62" t="s">
        <v>100</v>
      </c>
      <c r="BF163" s="62" t="s">
        <v>100</v>
      </c>
      <c r="BG163" s="62" t="s">
        <v>100</v>
      </c>
      <c r="BH163" s="39" t="s">
        <v>100</v>
      </c>
    </row>
    <row r="164" spans="1:60" ht="25.5" x14ac:dyDescent="0.2">
      <c r="A164" s="114">
        <v>57</v>
      </c>
      <c r="B164" s="42" t="s">
        <v>469</v>
      </c>
      <c r="C164" s="39" t="s">
        <v>470</v>
      </c>
      <c r="D164" s="42" t="s">
        <v>97</v>
      </c>
      <c r="E164" s="39" t="s">
        <v>99</v>
      </c>
      <c r="F164" s="39" t="s">
        <v>471</v>
      </c>
      <c r="G164" s="155">
        <v>13206</v>
      </c>
      <c r="H164" s="64" t="s">
        <v>472</v>
      </c>
      <c r="I164" s="33" t="s">
        <v>473</v>
      </c>
      <c r="J164" s="42" t="s">
        <v>474</v>
      </c>
      <c r="K164" s="48">
        <v>44624</v>
      </c>
      <c r="L164" s="139">
        <v>18624</v>
      </c>
      <c r="M164" s="47">
        <v>13240</v>
      </c>
      <c r="N164" s="48">
        <v>44624</v>
      </c>
      <c r="O164" s="48">
        <v>44926</v>
      </c>
      <c r="P164" s="42" t="s">
        <v>111</v>
      </c>
      <c r="Q164" s="42" t="s">
        <v>100</v>
      </c>
      <c r="R164" s="145" t="s">
        <v>100</v>
      </c>
      <c r="S164" s="145" t="s">
        <v>100</v>
      </c>
      <c r="T164" s="42" t="s">
        <v>266</v>
      </c>
      <c r="U164" s="42" t="s">
        <v>100</v>
      </c>
      <c r="V164" s="35" t="s">
        <v>100</v>
      </c>
      <c r="W164" s="35" t="s">
        <v>100</v>
      </c>
      <c r="X164" s="156" t="s">
        <v>100</v>
      </c>
      <c r="Y164" s="35" t="s">
        <v>100</v>
      </c>
      <c r="Z164" s="48" t="s">
        <v>100</v>
      </c>
      <c r="AA164" s="35" t="s">
        <v>100</v>
      </c>
      <c r="AB164" s="42" t="s">
        <v>100</v>
      </c>
      <c r="AC164" s="42" t="s">
        <v>528</v>
      </c>
      <c r="AD164" s="145">
        <v>0</v>
      </c>
      <c r="AE164" s="145">
        <v>0</v>
      </c>
      <c r="AF164" s="42" t="s">
        <v>100</v>
      </c>
      <c r="AG164" s="49" t="s">
        <v>100</v>
      </c>
      <c r="AH164" s="145">
        <v>0</v>
      </c>
      <c r="AI164" s="143">
        <f t="shared" si="6"/>
        <v>18624</v>
      </c>
      <c r="AJ164" s="145">
        <v>0</v>
      </c>
      <c r="AK164" s="145">
        <v>18624</v>
      </c>
      <c r="AL164" s="139">
        <f t="shared" ref="AL164" si="12">AK164</f>
        <v>18624</v>
      </c>
      <c r="AM164" s="62" t="s">
        <v>100</v>
      </c>
      <c r="AN164" s="62" t="s">
        <v>100</v>
      </c>
      <c r="AO164" s="62" t="s">
        <v>100</v>
      </c>
      <c r="AP164" s="62" t="s">
        <v>100</v>
      </c>
      <c r="AQ164" s="62" t="s">
        <v>100</v>
      </c>
      <c r="AR164" s="62" t="s">
        <v>100</v>
      </c>
      <c r="AS164" s="62" t="s">
        <v>100</v>
      </c>
      <c r="AT164" s="62" t="s">
        <v>100</v>
      </c>
      <c r="AU164" s="62" t="s">
        <v>100</v>
      </c>
      <c r="AV164" s="62" t="s">
        <v>100</v>
      </c>
      <c r="AW164" s="62" t="s">
        <v>100</v>
      </c>
      <c r="AX164" s="62" t="s">
        <v>100</v>
      </c>
      <c r="AY164" s="62" t="s">
        <v>100</v>
      </c>
      <c r="AZ164" s="62" t="s">
        <v>100</v>
      </c>
      <c r="BA164" s="62" t="s">
        <v>100</v>
      </c>
      <c r="BB164" s="62" t="s">
        <v>100</v>
      </c>
      <c r="BC164" s="62" t="s">
        <v>100</v>
      </c>
      <c r="BD164" s="62" t="s">
        <v>100</v>
      </c>
      <c r="BE164" s="62" t="s">
        <v>100</v>
      </c>
      <c r="BF164" s="62" t="s">
        <v>100</v>
      </c>
      <c r="BG164" s="62" t="s">
        <v>100</v>
      </c>
      <c r="BH164" s="39" t="s">
        <v>100</v>
      </c>
    </row>
    <row r="165" spans="1:60" ht="25.5" x14ac:dyDescent="0.2">
      <c r="A165" s="114">
        <v>58</v>
      </c>
      <c r="B165" s="42" t="s">
        <v>665</v>
      </c>
      <c r="C165" s="39" t="s">
        <v>666</v>
      </c>
      <c r="D165" s="42" t="s">
        <v>97</v>
      </c>
      <c r="E165" s="39" t="s">
        <v>99</v>
      </c>
      <c r="F165" s="39" t="s">
        <v>667</v>
      </c>
      <c r="G165" s="155">
        <v>13245</v>
      </c>
      <c r="H165" s="64" t="s">
        <v>668</v>
      </c>
      <c r="I165" s="33" t="s">
        <v>473</v>
      </c>
      <c r="J165" s="42" t="s">
        <v>474</v>
      </c>
      <c r="K165" s="48">
        <v>44718</v>
      </c>
      <c r="L165" s="139">
        <v>33695</v>
      </c>
      <c r="M165" s="47">
        <v>13313</v>
      </c>
      <c r="N165" s="48">
        <v>44718</v>
      </c>
      <c r="O165" s="48">
        <v>44926</v>
      </c>
      <c r="P165" s="42" t="s">
        <v>111</v>
      </c>
      <c r="Q165" s="42" t="s">
        <v>100</v>
      </c>
      <c r="R165" s="145" t="s">
        <v>100</v>
      </c>
      <c r="S165" s="145" t="s">
        <v>100</v>
      </c>
      <c r="T165" s="42" t="s">
        <v>118</v>
      </c>
      <c r="U165" s="42" t="s">
        <v>100</v>
      </c>
      <c r="V165" s="35" t="s">
        <v>100</v>
      </c>
      <c r="W165" s="35" t="s">
        <v>100</v>
      </c>
      <c r="X165" s="156" t="s">
        <v>100</v>
      </c>
      <c r="Y165" s="35" t="s">
        <v>100</v>
      </c>
      <c r="Z165" s="48" t="s">
        <v>100</v>
      </c>
      <c r="AA165" s="35" t="s">
        <v>100</v>
      </c>
      <c r="AB165" s="42" t="s">
        <v>100</v>
      </c>
      <c r="AC165" s="42" t="s">
        <v>528</v>
      </c>
      <c r="AD165" s="145">
        <v>0</v>
      </c>
      <c r="AE165" s="145">
        <v>0</v>
      </c>
      <c r="AF165" s="42" t="s">
        <v>100</v>
      </c>
      <c r="AG165" s="49" t="s">
        <v>100</v>
      </c>
      <c r="AH165" s="145">
        <v>0</v>
      </c>
      <c r="AI165" s="143">
        <f t="shared" si="6"/>
        <v>33695</v>
      </c>
      <c r="AJ165" s="145">
        <v>0</v>
      </c>
      <c r="AK165" s="145">
        <v>33695</v>
      </c>
      <c r="AL165" s="139">
        <f t="shared" si="11"/>
        <v>33695</v>
      </c>
      <c r="AM165" s="62" t="s">
        <v>100</v>
      </c>
      <c r="AN165" s="62" t="s">
        <v>100</v>
      </c>
      <c r="AO165" s="62" t="s">
        <v>100</v>
      </c>
      <c r="AP165" s="62" t="s">
        <v>100</v>
      </c>
      <c r="AQ165" s="62" t="s">
        <v>100</v>
      </c>
      <c r="AR165" s="62" t="s">
        <v>100</v>
      </c>
      <c r="AS165" s="62" t="s">
        <v>100</v>
      </c>
      <c r="AT165" s="62" t="s">
        <v>100</v>
      </c>
      <c r="AU165" s="62" t="s">
        <v>100</v>
      </c>
      <c r="AV165" s="62" t="s">
        <v>100</v>
      </c>
      <c r="AW165" s="62" t="s">
        <v>100</v>
      </c>
      <c r="AX165" s="62" t="s">
        <v>100</v>
      </c>
      <c r="AY165" s="62" t="s">
        <v>100</v>
      </c>
      <c r="AZ165" s="62" t="s">
        <v>100</v>
      </c>
      <c r="BA165" s="62" t="s">
        <v>100</v>
      </c>
      <c r="BB165" s="62" t="s">
        <v>100</v>
      </c>
      <c r="BC165" s="62" t="s">
        <v>100</v>
      </c>
      <c r="BD165" s="62" t="s">
        <v>100</v>
      </c>
      <c r="BE165" s="62" t="s">
        <v>100</v>
      </c>
      <c r="BF165" s="62" t="s">
        <v>100</v>
      </c>
      <c r="BG165" s="62" t="s">
        <v>100</v>
      </c>
      <c r="BH165" s="39" t="s">
        <v>100</v>
      </c>
    </row>
    <row r="166" spans="1:60" ht="25.5" x14ac:dyDescent="0.2">
      <c r="A166" s="114">
        <v>59</v>
      </c>
      <c r="B166" s="42" t="s">
        <v>485</v>
      </c>
      <c r="C166" s="39" t="s">
        <v>650</v>
      </c>
      <c r="D166" s="42" t="s">
        <v>97</v>
      </c>
      <c r="E166" s="39" t="s">
        <v>99</v>
      </c>
      <c r="F166" s="39" t="s">
        <v>486</v>
      </c>
      <c r="G166" s="155">
        <v>13166</v>
      </c>
      <c r="H166" s="64" t="s">
        <v>487</v>
      </c>
      <c r="I166" s="33" t="s">
        <v>488</v>
      </c>
      <c r="J166" s="42" t="s">
        <v>489</v>
      </c>
      <c r="K166" s="48">
        <v>44588</v>
      </c>
      <c r="L166" s="139">
        <v>12029</v>
      </c>
      <c r="M166" s="47">
        <v>13217</v>
      </c>
      <c r="N166" s="48">
        <v>44588</v>
      </c>
      <c r="O166" s="48">
        <v>44769</v>
      </c>
      <c r="P166" s="42" t="s">
        <v>111</v>
      </c>
      <c r="Q166" s="42" t="s">
        <v>100</v>
      </c>
      <c r="R166" s="145" t="s">
        <v>100</v>
      </c>
      <c r="S166" s="145" t="s">
        <v>100</v>
      </c>
      <c r="T166" s="42" t="s">
        <v>118</v>
      </c>
      <c r="U166" s="42" t="s">
        <v>100</v>
      </c>
      <c r="V166" s="35" t="s">
        <v>100</v>
      </c>
      <c r="W166" s="35" t="s">
        <v>100</v>
      </c>
      <c r="X166" s="156" t="s">
        <v>100</v>
      </c>
      <c r="Y166" s="35" t="s">
        <v>100</v>
      </c>
      <c r="Z166" s="48" t="s">
        <v>100</v>
      </c>
      <c r="AA166" s="35" t="s">
        <v>100</v>
      </c>
      <c r="AB166" s="42" t="s">
        <v>100</v>
      </c>
      <c r="AC166" s="42" t="s">
        <v>100</v>
      </c>
      <c r="AD166" s="145">
        <v>0</v>
      </c>
      <c r="AE166" s="145">
        <v>0</v>
      </c>
      <c r="AF166" s="42" t="s">
        <v>100</v>
      </c>
      <c r="AG166" s="49" t="s">
        <v>100</v>
      </c>
      <c r="AH166" s="145">
        <v>0</v>
      </c>
      <c r="AI166" s="143">
        <f t="shared" si="6"/>
        <v>12029</v>
      </c>
      <c r="AJ166" s="145">
        <v>0</v>
      </c>
      <c r="AK166" s="145">
        <v>12029</v>
      </c>
      <c r="AL166" s="139">
        <f t="shared" si="11"/>
        <v>12029</v>
      </c>
      <c r="AM166" s="62" t="s">
        <v>100</v>
      </c>
      <c r="AN166" s="62" t="s">
        <v>100</v>
      </c>
      <c r="AO166" s="62" t="s">
        <v>100</v>
      </c>
      <c r="AP166" s="62" t="s">
        <v>100</v>
      </c>
      <c r="AQ166" s="62" t="s">
        <v>100</v>
      </c>
      <c r="AR166" s="62" t="s">
        <v>100</v>
      </c>
      <c r="AS166" s="62" t="s">
        <v>100</v>
      </c>
      <c r="AT166" s="62" t="s">
        <v>100</v>
      </c>
      <c r="AU166" s="62" t="s">
        <v>100</v>
      </c>
      <c r="AV166" s="62" t="s">
        <v>100</v>
      </c>
      <c r="AW166" s="62" t="s">
        <v>100</v>
      </c>
      <c r="AX166" s="62" t="s">
        <v>100</v>
      </c>
      <c r="AY166" s="62" t="s">
        <v>100</v>
      </c>
      <c r="AZ166" s="62" t="s">
        <v>100</v>
      </c>
      <c r="BA166" s="62" t="s">
        <v>100</v>
      </c>
      <c r="BB166" s="62" t="s">
        <v>100</v>
      </c>
      <c r="BC166" s="62" t="s">
        <v>100</v>
      </c>
      <c r="BD166" s="62" t="s">
        <v>100</v>
      </c>
      <c r="BE166" s="62" t="s">
        <v>100</v>
      </c>
      <c r="BF166" s="62" t="s">
        <v>100</v>
      </c>
      <c r="BG166" s="62" t="s">
        <v>100</v>
      </c>
      <c r="BH166" s="39" t="s">
        <v>100</v>
      </c>
    </row>
    <row r="167" spans="1:60" ht="25.5" x14ac:dyDescent="0.2">
      <c r="A167" s="114">
        <v>60</v>
      </c>
      <c r="B167" s="42" t="s">
        <v>487</v>
      </c>
      <c r="C167" s="39" t="s">
        <v>649</v>
      </c>
      <c r="D167" s="42" t="s">
        <v>97</v>
      </c>
      <c r="E167" s="39" t="s">
        <v>99</v>
      </c>
      <c r="F167" s="39" t="s">
        <v>525</v>
      </c>
      <c r="G167" s="155">
        <v>13162</v>
      </c>
      <c r="H167" s="64" t="s">
        <v>317</v>
      </c>
      <c r="I167" s="33" t="s">
        <v>526</v>
      </c>
      <c r="J167" s="42" t="s">
        <v>527</v>
      </c>
      <c r="K167" s="48">
        <v>44586</v>
      </c>
      <c r="L167" s="139">
        <v>537212</v>
      </c>
      <c r="M167" s="47">
        <v>13214</v>
      </c>
      <c r="N167" s="48">
        <v>44571</v>
      </c>
      <c r="O167" s="48">
        <v>44927</v>
      </c>
      <c r="P167" s="42" t="s">
        <v>111</v>
      </c>
      <c r="Q167" s="42" t="s">
        <v>100</v>
      </c>
      <c r="R167" s="145" t="s">
        <v>100</v>
      </c>
      <c r="S167" s="145" t="s">
        <v>100</v>
      </c>
      <c r="T167" s="42" t="s">
        <v>118</v>
      </c>
      <c r="U167" s="42" t="s">
        <v>100</v>
      </c>
      <c r="V167" s="35" t="s">
        <v>100</v>
      </c>
      <c r="W167" s="35" t="s">
        <v>100</v>
      </c>
      <c r="X167" s="156" t="s">
        <v>100</v>
      </c>
      <c r="Y167" s="35" t="s">
        <v>100</v>
      </c>
      <c r="Z167" s="48" t="s">
        <v>100</v>
      </c>
      <c r="AA167" s="35" t="s">
        <v>100</v>
      </c>
      <c r="AB167" s="42" t="s">
        <v>100</v>
      </c>
      <c r="AC167" s="42" t="s">
        <v>100</v>
      </c>
      <c r="AD167" s="145">
        <v>0</v>
      </c>
      <c r="AE167" s="145">
        <v>0</v>
      </c>
      <c r="AF167" s="42" t="s">
        <v>100</v>
      </c>
      <c r="AG167" s="49" t="s">
        <v>100</v>
      </c>
      <c r="AH167" s="145">
        <v>0</v>
      </c>
      <c r="AI167" s="143">
        <f t="shared" si="6"/>
        <v>537212</v>
      </c>
      <c r="AJ167" s="145">
        <v>0</v>
      </c>
      <c r="AK167" s="145">
        <v>537212</v>
      </c>
      <c r="AL167" s="139">
        <f t="shared" ref="AL167" si="13">AK167</f>
        <v>537212</v>
      </c>
      <c r="AM167" s="62" t="s">
        <v>100</v>
      </c>
      <c r="AN167" s="62" t="s">
        <v>100</v>
      </c>
      <c r="AO167" s="62" t="s">
        <v>100</v>
      </c>
      <c r="AP167" s="62" t="s">
        <v>100</v>
      </c>
      <c r="AQ167" s="62" t="s">
        <v>100</v>
      </c>
      <c r="AR167" s="62" t="s">
        <v>100</v>
      </c>
      <c r="AS167" s="62" t="s">
        <v>100</v>
      </c>
      <c r="AT167" s="62" t="s">
        <v>100</v>
      </c>
      <c r="AU167" s="62" t="s">
        <v>100</v>
      </c>
      <c r="AV167" s="62" t="s">
        <v>100</v>
      </c>
      <c r="AW167" s="62" t="s">
        <v>100</v>
      </c>
      <c r="AX167" s="62" t="s">
        <v>100</v>
      </c>
      <c r="AY167" s="62" t="s">
        <v>100</v>
      </c>
      <c r="AZ167" s="62" t="s">
        <v>100</v>
      </c>
      <c r="BA167" s="62" t="s">
        <v>100</v>
      </c>
      <c r="BB167" s="62" t="s">
        <v>100</v>
      </c>
      <c r="BC167" s="62" t="s">
        <v>100</v>
      </c>
      <c r="BD167" s="62" t="s">
        <v>100</v>
      </c>
      <c r="BE167" s="62" t="s">
        <v>100</v>
      </c>
      <c r="BF167" s="62" t="s">
        <v>100</v>
      </c>
      <c r="BG167" s="62" t="s">
        <v>100</v>
      </c>
      <c r="BH167" s="39" t="s">
        <v>100</v>
      </c>
    </row>
    <row r="168" spans="1:60" ht="38.25" x14ac:dyDescent="0.2">
      <c r="A168" s="114">
        <v>61</v>
      </c>
      <c r="B168" s="39" t="s">
        <v>529</v>
      </c>
      <c r="C168" s="39" t="s">
        <v>379</v>
      </c>
      <c r="D168" s="39" t="s">
        <v>97</v>
      </c>
      <c r="E168" s="39" t="s">
        <v>99</v>
      </c>
      <c r="F168" s="39" t="s">
        <v>380</v>
      </c>
      <c r="G168" s="153">
        <v>13199</v>
      </c>
      <c r="H168" s="66" t="s">
        <v>530</v>
      </c>
      <c r="I168" s="32" t="s">
        <v>531</v>
      </c>
      <c r="J168" s="39" t="s">
        <v>532</v>
      </c>
      <c r="K168" s="48">
        <v>44600</v>
      </c>
      <c r="L168" s="138">
        <v>20000</v>
      </c>
      <c r="M168" s="47">
        <v>13222</v>
      </c>
      <c r="N168" s="48">
        <v>44594</v>
      </c>
      <c r="O168" s="48">
        <v>44926</v>
      </c>
      <c r="P168" s="39" t="s">
        <v>111</v>
      </c>
      <c r="Q168" s="35" t="s">
        <v>100</v>
      </c>
      <c r="R168" s="144" t="s">
        <v>100</v>
      </c>
      <c r="S168" s="144" t="s">
        <v>100</v>
      </c>
      <c r="T168" s="39" t="s">
        <v>118</v>
      </c>
      <c r="U168" s="39" t="s">
        <v>100</v>
      </c>
      <c r="V168" s="35" t="s">
        <v>100</v>
      </c>
      <c r="W168" s="35" t="s">
        <v>100</v>
      </c>
      <c r="X168" s="154" t="s">
        <v>100</v>
      </c>
      <c r="Y168" s="35" t="s">
        <v>100</v>
      </c>
      <c r="Z168" s="35" t="s">
        <v>100</v>
      </c>
      <c r="AA168" s="35" t="s">
        <v>100</v>
      </c>
      <c r="AB168" s="35" t="s">
        <v>100</v>
      </c>
      <c r="AC168" s="35" t="s">
        <v>100</v>
      </c>
      <c r="AD168" s="145">
        <v>0</v>
      </c>
      <c r="AE168" s="145">
        <v>0</v>
      </c>
      <c r="AF168" s="42" t="s">
        <v>100</v>
      </c>
      <c r="AG168" s="49" t="s">
        <v>100</v>
      </c>
      <c r="AH168" s="145">
        <v>0</v>
      </c>
      <c r="AI168" s="143">
        <f t="shared" si="6"/>
        <v>20000</v>
      </c>
      <c r="AJ168" s="145">
        <v>0</v>
      </c>
      <c r="AK168" s="145">
        <f>1739.28+3914.71+4770.15</f>
        <v>10424.14</v>
      </c>
      <c r="AL168" s="139">
        <f>AK168</f>
        <v>10424.14</v>
      </c>
      <c r="AM168" s="62" t="s">
        <v>100</v>
      </c>
      <c r="AN168" s="62" t="s">
        <v>100</v>
      </c>
      <c r="AO168" s="62" t="s">
        <v>100</v>
      </c>
      <c r="AP168" s="62" t="s">
        <v>100</v>
      </c>
      <c r="AQ168" s="62" t="s">
        <v>100</v>
      </c>
      <c r="AR168" s="62" t="s">
        <v>100</v>
      </c>
      <c r="AS168" s="62" t="s">
        <v>100</v>
      </c>
      <c r="AT168" s="62" t="s">
        <v>100</v>
      </c>
      <c r="AU168" s="62" t="s">
        <v>100</v>
      </c>
      <c r="AV168" s="62" t="s">
        <v>100</v>
      </c>
      <c r="AW168" s="62" t="s">
        <v>100</v>
      </c>
      <c r="AX168" s="62" t="s">
        <v>100</v>
      </c>
      <c r="AY168" s="62" t="s">
        <v>100</v>
      </c>
      <c r="AZ168" s="62" t="s">
        <v>100</v>
      </c>
      <c r="BA168" s="62" t="s">
        <v>100</v>
      </c>
      <c r="BB168" s="62" t="s">
        <v>100</v>
      </c>
      <c r="BC168" s="62" t="s">
        <v>100</v>
      </c>
      <c r="BD168" s="62" t="s">
        <v>100</v>
      </c>
      <c r="BE168" s="62" t="s">
        <v>100</v>
      </c>
      <c r="BF168" s="62" t="s">
        <v>100</v>
      </c>
      <c r="BG168" s="62" t="s">
        <v>100</v>
      </c>
      <c r="BH168" s="39" t="s">
        <v>100</v>
      </c>
    </row>
    <row r="169" spans="1:60" ht="25.5" x14ac:dyDescent="0.2">
      <c r="A169" s="114">
        <v>62</v>
      </c>
      <c r="B169" s="39" t="s">
        <v>552</v>
      </c>
      <c r="C169" s="39" t="s">
        <v>533</v>
      </c>
      <c r="D169" s="39" t="s">
        <v>97</v>
      </c>
      <c r="E169" s="39" t="s">
        <v>99</v>
      </c>
      <c r="F169" s="39" t="s">
        <v>534</v>
      </c>
      <c r="G169" s="153">
        <v>12927</v>
      </c>
      <c r="H169" s="66" t="s">
        <v>485</v>
      </c>
      <c r="I169" s="32" t="s">
        <v>535</v>
      </c>
      <c r="J169" s="39" t="s">
        <v>536</v>
      </c>
      <c r="K169" s="48">
        <v>44614</v>
      </c>
      <c r="L169" s="138">
        <v>54449.8</v>
      </c>
      <c r="M169" s="47">
        <v>13239</v>
      </c>
      <c r="N169" s="48">
        <v>44614</v>
      </c>
      <c r="O169" s="48">
        <v>44926</v>
      </c>
      <c r="P169" s="39" t="s">
        <v>537</v>
      </c>
      <c r="Q169" s="35" t="s">
        <v>100</v>
      </c>
      <c r="R169" s="144" t="s">
        <v>100</v>
      </c>
      <c r="S169" s="144" t="s">
        <v>100</v>
      </c>
      <c r="T169" s="39" t="s">
        <v>118</v>
      </c>
      <c r="U169" s="39" t="s">
        <v>100</v>
      </c>
      <c r="V169" s="35" t="s">
        <v>100</v>
      </c>
      <c r="W169" s="35" t="s">
        <v>100</v>
      </c>
      <c r="X169" s="154" t="s">
        <v>100</v>
      </c>
      <c r="Y169" s="35" t="s">
        <v>100</v>
      </c>
      <c r="Z169" s="35" t="s">
        <v>100</v>
      </c>
      <c r="AA169" s="35" t="s">
        <v>100</v>
      </c>
      <c r="AB169" s="35" t="s">
        <v>100</v>
      </c>
      <c r="AC169" s="35" t="s">
        <v>100</v>
      </c>
      <c r="AD169" s="145">
        <v>0</v>
      </c>
      <c r="AE169" s="145">
        <v>0</v>
      </c>
      <c r="AF169" s="42" t="s">
        <v>100</v>
      </c>
      <c r="AG169" s="42" t="s">
        <v>100</v>
      </c>
      <c r="AH169" s="145">
        <v>0</v>
      </c>
      <c r="AI169" s="143">
        <f t="shared" si="6"/>
        <v>54449.8</v>
      </c>
      <c r="AJ169" s="145">
        <v>0</v>
      </c>
      <c r="AK169" s="145">
        <f>54449.8</f>
        <v>54449.8</v>
      </c>
      <c r="AL169" s="139">
        <f>AK169</f>
        <v>54449.8</v>
      </c>
      <c r="AM169" s="62" t="s">
        <v>100</v>
      </c>
      <c r="AN169" s="62" t="s">
        <v>100</v>
      </c>
      <c r="AO169" s="62" t="s">
        <v>100</v>
      </c>
      <c r="AP169" s="62" t="s">
        <v>100</v>
      </c>
      <c r="AQ169" s="62" t="s">
        <v>100</v>
      </c>
      <c r="AR169" s="62" t="s">
        <v>100</v>
      </c>
      <c r="AS169" s="62" t="s">
        <v>100</v>
      </c>
      <c r="AT169" s="62" t="s">
        <v>100</v>
      </c>
      <c r="AU169" s="62" t="s">
        <v>100</v>
      </c>
      <c r="AV169" s="62" t="s">
        <v>100</v>
      </c>
      <c r="AW169" s="62" t="s">
        <v>100</v>
      </c>
      <c r="AX169" s="62" t="s">
        <v>100</v>
      </c>
      <c r="AY169" s="62" t="s">
        <v>100</v>
      </c>
      <c r="AZ169" s="62" t="s">
        <v>100</v>
      </c>
      <c r="BA169" s="62" t="s">
        <v>100</v>
      </c>
      <c r="BB169" s="62" t="s">
        <v>100</v>
      </c>
      <c r="BC169" s="62" t="s">
        <v>100</v>
      </c>
      <c r="BD169" s="62" t="s">
        <v>100</v>
      </c>
      <c r="BE169" s="62" t="s">
        <v>100</v>
      </c>
      <c r="BF169" s="62" t="s">
        <v>100</v>
      </c>
      <c r="BG169" s="62" t="s">
        <v>100</v>
      </c>
      <c r="BH169" s="39" t="s">
        <v>100</v>
      </c>
    </row>
    <row r="170" spans="1:60" ht="25.5" x14ac:dyDescent="0.2">
      <c r="A170" s="114">
        <v>63</v>
      </c>
      <c r="B170" s="39" t="s">
        <v>538</v>
      </c>
      <c r="C170" s="39" t="s">
        <v>533</v>
      </c>
      <c r="D170" s="39" t="s">
        <v>97</v>
      </c>
      <c r="E170" s="39" t="s">
        <v>99</v>
      </c>
      <c r="F170" s="39" t="s">
        <v>534</v>
      </c>
      <c r="G170" s="153">
        <v>12927</v>
      </c>
      <c r="H170" s="66" t="s">
        <v>539</v>
      </c>
      <c r="I170" s="32" t="s">
        <v>553</v>
      </c>
      <c r="J170" s="39" t="s">
        <v>540</v>
      </c>
      <c r="K170" s="48">
        <v>44614</v>
      </c>
      <c r="L170" s="138">
        <v>250750</v>
      </c>
      <c r="M170" s="47">
        <v>13236</v>
      </c>
      <c r="N170" s="48">
        <v>44614</v>
      </c>
      <c r="O170" s="48">
        <v>44926</v>
      </c>
      <c r="P170" s="39" t="s">
        <v>537</v>
      </c>
      <c r="Q170" s="35" t="s">
        <v>100</v>
      </c>
      <c r="R170" s="144" t="s">
        <v>100</v>
      </c>
      <c r="S170" s="144" t="s">
        <v>100</v>
      </c>
      <c r="T170" s="39" t="s">
        <v>118</v>
      </c>
      <c r="U170" s="39" t="s">
        <v>100</v>
      </c>
      <c r="V170" s="35" t="s">
        <v>100</v>
      </c>
      <c r="W170" s="35" t="s">
        <v>100</v>
      </c>
      <c r="X170" s="154" t="s">
        <v>100</v>
      </c>
      <c r="Y170" s="35" t="s">
        <v>100</v>
      </c>
      <c r="Z170" s="35" t="s">
        <v>100</v>
      </c>
      <c r="AA170" s="35" t="s">
        <v>100</v>
      </c>
      <c r="AB170" s="35" t="s">
        <v>100</v>
      </c>
      <c r="AC170" s="35" t="s">
        <v>100</v>
      </c>
      <c r="AD170" s="145">
        <v>0</v>
      </c>
      <c r="AE170" s="145">
        <v>0</v>
      </c>
      <c r="AF170" s="42" t="s">
        <v>100</v>
      </c>
      <c r="AG170" s="42" t="s">
        <v>100</v>
      </c>
      <c r="AH170" s="145">
        <v>0</v>
      </c>
      <c r="AI170" s="143">
        <f t="shared" si="6"/>
        <v>250750</v>
      </c>
      <c r="AJ170" s="145">
        <v>0</v>
      </c>
      <c r="AK170" s="145">
        <f>486750-236000</f>
        <v>250750</v>
      </c>
      <c r="AL170" s="139">
        <f>AK170</f>
        <v>250750</v>
      </c>
      <c r="AM170" s="62" t="s">
        <v>100</v>
      </c>
      <c r="AN170" s="62" t="s">
        <v>100</v>
      </c>
      <c r="AO170" s="62" t="s">
        <v>100</v>
      </c>
      <c r="AP170" s="62" t="s">
        <v>100</v>
      </c>
      <c r="AQ170" s="62" t="s">
        <v>100</v>
      </c>
      <c r="AR170" s="62" t="s">
        <v>100</v>
      </c>
      <c r="AS170" s="62" t="s">
        <v>100</v>
      </c>
      <c r="AT170" s="62" t="s">
        <v>100</v>
      </c>
      <c r="AU170" s="62" t="s">
        <v>100</v>
      </c>
      <c r="AV170" s="62" t="s">
        <v>100</v>
      </c>
      <c r="AW170" s="62" t="s">
        <v>100</v>
      </c>
      <c r="AX170" s="62" t="s">
        <v>100</v>
      </c>
      <c r="AY170" s="62" t="s">
        <v>100</v>
      </c>
      <c r="AZ170" s="62" t="s">
        <v>100</v>
      </c>
      <c r="BA170" s="62" t="s">
        <v>100</v>
      </c>
      <c r="BB170" s="62" t="s">
        <v>100</v>
      </c>
      <c r="BC170" s="62" t="s">
        <v>100</v>
      </c>
      <c r="BD170" s="62" t="s">
        <v>100</v>
      </c>
      <c r="BE170" s="62" t="s">
        <v>100</v>
      </c>
      <c r="BF170" s="62" t="s">
        <v>100</v>
      </c>
      <c r="BG170" s="62" t="s">
        <v>100</v>
      </c>
      <c r="BH170" s="39" t="s">
        <v>100</v>
      </c>
    </row>
    <row r="171" spans="1:60" ht="25.5" x14ac:dyDescent="0.2">
      <c r="A171" s="114">
        <v>64</v>
      </c>
      <c r="B171" s="42" t="s">
        <v>541</v>
      </c>
      <c r="C171" s="39" t="s">
        <v>646</v>
      </c>
      <c r="D171" s="42" t="s">
        <v>97</v>
      </c>
      <c r="E171" s="39" t="s">
        <v>99</v>
      </c>
      <c r="F171" s="42" t="s">
        <v>440</v>
      </c>
      <c r="G171" s="155">
        <v>13249</v>
      </c>
      <c r="H171" s="64" t="s">
        <v>542</v>
      </c>
      <c r="I171" s="33" t="s">
        <v>543</v>
      </c>
      <c r="J171" s="42" t="s">
        <v>544</v>
      </c>
      <c r="K171" s="48">
        <v>44743</v>
      </c>
      <c r="L171" s="139">
        <v>2207.84</v>
      </c>
      <c r="M171" s="47">
        <v>13327</v>
      </c>
      <c r="N171" s="48">
        <v>44743</v>
      </c>
      <c r="O171" s="48">
        <v>44926</v>
      </c>
      <c r="P171" s="42" t="s">
        <v>111</v>
      </c>
      <c r="Q171" s="42" t="s">
        <v>100</v>
      </c>
      <c r="R171" s="145" t="s">
        <v>100</v>
      </c>
      <c r="S171" s="145" t="s">
        <v>100</v>
      </c>
      <c r="T171" s="42" t="s">
        <v>118</v>
      </c>
      <c r="U171" s="42" t="s">
        <v>100</v>
      </c>
      <c r="V171" s="35" t="s">
        <v>100</v>
      </c>
      <c r="W171" s="35" t="s">
        <v>100</v>
      </c>
      <c r="X171" s="156" t="s">
        <v>100</v>
      </c>
      <c r="Y171" s="35" t="s">
        <v>100</v>
      </c>
      <c r="Z171" s="48" t="s">
        <v>100</v>
      </c>
      <c r="AA171" s="35" t="s">
        <v>100</v>
      </c>
      <c r="AB171" s="42" t="s">
        <v>100</v>
      </c>
      <c r="AC171" s="42" t="s">
        <v>100</v>
      </c>
      <c r="AD171" s="145">
        <v>0</v>
      </c>
      <c r="AE171" s="145">
        <v>0</v>
      </c>
      <c r="AF171" s="42" t="s">
        <v>100</v>
      </c>
      <c r="AG171" s="49" t="s">
        <v>100</v>
      </c>
      <c r="AH171" s="145">
        <v>0</v>
      </c>
      <c r="AI171" s="143">
        <f t="shared" si="6"/>
        <v>2207.84</v>
      </c>
      <c r="AJ171" s="145">
        <v>0</v>
      </c>
      <c r="AK171" s="145">
        <v>2207.84</v>
      </c>
      <c r="AL171" s="139">
        <f t="shared" ref="AL171" si="14">AK171</f>
        <v>2207.84</v>
      </c>
      <c r="AM171" s="62" t="s">
        <v>100</v>
      </c>
      <c r="AN171" s="62" t="s">
        <v>100</v>
      </c>
      <c r="AO171" s="62" t="s">
        <v>100</v>
      </c>
      <c r="AP171" s="62" t="s">
        <v>100</v>
      </c>
      <c r="AQ171" s="62" t="s">
        <v>100</v>
      </c>
      <c r="AR171" s="62" t="s">
        <v>100</v>
      </c>
      <c r="AS171" s="62" t="s">
        <v>100</v>
      </c>
      <c r="AT171" s="62" t="s">
        <v>100</v>
      </c>
      <c r="AU171" s="62" t="s">
        <v>100</v>
      </c>
      <c r="AV171" s="62" t="s">
        <v>100</v>
      </c>
      <c r="AW171" s="62" t="s">
        <v>100</v>
      </c>
      <c r="AX171" s="62" t="s">
        <v>100</v>
      </c>
      <c r="AY171" s="62" t="s">
        <v>100</v>
      </c>
      <c r="AZ171" s="62" t="s">
        <v>100</v>
      </c>
      <c r="BA171" s="62" t="s">
        <v>100</v>
      </c>
      <c r="BB171" s="62" t="s">
        <v>100</v>
      </c>
      <c r="BC171" s="62" t="s">
        <v>100</v>
      </c>
      <c r="BD171" s="62" t="s">
        <v>100</v>
      </c>
      <c r="BE171" s="62" t="s">
        <v>100</v>
      </c>
      <c r="BF171" s="62" t="s">
        <v>100</v>
      </c>
      <c r="BG171" s="62" t="s">
        <v>100</v>
      </c>
      <c r="BH171" s="39" t="s">
        <v>100</v>
      </c>
    </row>
    <row r="172" spans="1:60" ht="25.5" x14ac:dyDescent="0.2">
      <c r="A172" s="114">
        <v>65</v>
      </c>
      <c r="B172" s="42" t="s">
        <v>545</v>
      </c>
      <c r="C172" s="39" t="s">
        <v>546</v>
      </c>
      <c r="D172" s="39" t="s">
        <v>676</v>
      </c>
      <c r="E172" s="39" t="s">
        <v>99</v>
      </c>
      <c r="F172" s="39" t="s">
        <v>547</v>
      </c>
      <c r="G172" s="155">
        <v>13238</v>
      </c>
      <c r="H172" s="64" t="s">
        <v>548</v>
      </c>
      <c r="I172" s="33" t="s">
        <v>549</v>
      </c>
      <c r="J172" s="42" t="s">
        <v>550</v>
      </c>
      <c r="K172" s="48">
        <v>44629</v>
      </c>
      <c r="L172" s="139">
        <v>490000</v>
      </c>
      <c r="M172" s="47">
        <v>13240</v>
      </c>
      <c r="N172" s="48">
        <v>44629</v>
      </c>
      <c r="O172" s="48">
        <v>44751</v>
      </c>
      <c r="P172" s="42" t="s">
        <v>340</v>
      </c>
      <c r="Q172" s="42" t="s">
        <v>100</v>
      </c>
      <c r="R172" s="145" t="s">
        <v>100</v>
      </c>
      <c r="S172" s="145" t="s">
        <v>100</v>
      </c>
      <c r="T172" s="42" t="s">
        <v>98</v>
      </c>
      <c r="U172" s="42" t="s">
        <v>100</v>
      </c>
      <c r="V172" s="35" t="s">
        <v>100</v>
      </c>
      <c r="W172" s="35" t="s">
        <v>100</v>
      </c>
      <c r="X172" s="156" t="s">
        <v>100</v>
      </c>
      <c r="Y172" s="35" t="s">
        <v>100</v>
      </c>
      <c r="Z172" s="48" t="s">
        <v>100</v>
      </c>
      <c r="AA172" s="35" t="s">
        <v>100</v>
      </c>
      <c r="AB172" s="42" t="s">
        <v>100</v>
      </c>
      <c r="AC172" s="42" t="s">
        <v>100</v>
      </c>
      <c r="AD172" s="145">
        <v>0</v>
      </c>
      <c r="AE172" s="145">
        <v>0</v>
      </c>
      <c r="AF172" s="42" t="s">
        <v>100</v>
      </c>
      <c r="AG172" s="49" t="s">
        <v>100</v>
      </c>
      <c r="AH172" s="145">
        <v>0</v>
      </c>
      <c r="AI172" s="143">
        <f t="shared" si="6"/>
        <v>490000</v>
      </c>
      <c r="AJ172" s="145">
        <v>0</v>
      </c>
      <c r="AK172" s="145">
        <v>490000</v>
      </c>
      <c r="AL172" s="139">
        <f t="shared" ref="AL172" si="15">AK172</f>
        <v>490000</v>
      </c>
      <c r="AM172" s="62" t="s">
        <v>100</v>
      </c>
      <c r="AN172" s="62" t="s">
        <v>100</v>
      </c>
      <c r="AO172" s="62" t="s">
        <v>100</v>
      </c>
      <c r="AP172" s="62" t="s">
        <v>100</v>
      </c>
      <c r="AQ172" s="62" t="s">
        <v>100</v>
      </c>
      <c r="AR172" s="62" t="s">
        <v>100</v>
      </c>
      <c r="AS172" s="62" t="s">
        <v>100</v>
      </c>
      <c r="AT172" s="62" t="s">
        <v>100</v>
      </c>
      <c r="AU172" s="62" t="s">
        <v>100</v>
      </c>
      <c r="AV172" s="62" t="s">
        <v>100</v>
      </c>
      <c r="AW172" s="62" t="s">
        <v>100</v>
      </c>
      <c r="AX172" s="62" t="s">
        <v>100</v>
      </c>
      <c r="AY172" s="62" t="s">
        <v>100</v>
      </c>
      <c r="AZ172" s="62" t="s">
        <v>100</v>
      </c>
      <c r="BA172" s="62" t="s">
        <v>100</v>
      </c>
      <c r="BB172" s="62" t="s">
        <v>100</v>
      </c>
      <c r="BC172" s="62" t="s">
        <v>100</v>
      </c>
      <c r="BD172" s="62" t="s">
        <v>100</v>
      </c>
      <c r="BE172" s="62" t="s">
        <v>100</v>
      </c>
      <c r="BF172" s="62" t="s">
        <v>100</v>
      </c>
      <c r="BG172" s="62" t="s">
        <v>100</v>
      </c>
      <c r="BH172" s="39" t="s">
        <v>100</v>
      </c>
    </row>
    <row r="173" spans="1:60" ht="38.25" x14ac:dyDescent="0.2">
      <c r="A173" s="114">
        <v>66</v>
      </c>
      <c r="B173" s="42" t="s">
        <v>554</v>
      </c>
      <c r="C173" s="39" t="s">
        <v>634</v>
      </c>
      <c r="D173" s="42" t="s">
        <v>97</v>
      </c>
      <c r="E173" s="39" t="s">
        <v>99</v>
      </c>
      <c r="F173" s="39" t="s">
        <v>555</v>
      </c>
      <c r="G173" s="155">
        <v>13252</v>
      </c>
      <c r="H173" s="64" t="s">
        <v>556</v>
      </c>
      <c r="I173" s="33" t="s">
        <v>557</v>
      </c>
      <c r="J173" s="42" t="s">
        <v>558</v>
      </c>
      <c r="K173" s="48">
        <v>44714</v>
      </c>
      <c r="L173" s="139">
        <v>88240</v>
      </c>
      <c r="M173" s="47">
        <v>13313</v>
      </c>
      <c r="N173" s="48">
        <v>44697</v>
      </c>
      <c r="O173" s="48">
        <v>45062</v>
      </c>
      <c r="P173" s="39" t="s">
        <v>111</v>
      </c>
      <c r="Q173" s="42" t="s">
        <v>100</v>
      </c>
      <c r="R173" s="145" t="s">
        <v>100</v>
      </c>
      <c r="S173" s="145" t="s">
        <v>100</v>
      </c>
      <c r="T173" s="42" t="s">
        <v>118</v>
      </c>
      <c r="U173" s="42" t="s">
        <v>100</v>
      </c>
      <c r="V173" s="35" t="s">
        <v>100</v>
      </c>
      <c r="W173" s="35" t="s">
        <v>100</v>
      </c>
      <c r="X173" s="156" t="s">
        <v>100</v>
      </c>
      <c r="Y173" s="35" t="s">
        <v>100</v>
      </c>
      <c r="Z173" s="48" t="s">
        <v>100</v>
      </c>
      <c r="AA173" s="35" t="s">
        <v>100</v>
      </c>
      <c r="AB173" s="42" t="s">
        <v>100</v>
      </c>
      <c r="AC173" s="42" t="s">
        <v>100</v>
      </c>
      <c r="AD173" s="145">
        <v>0</v>
      </c>
      <c r="AE173" s="145">
        <v>0</v>
      </c>
      <c r="AF173" s="42" t="s">
        <v>100</v>
      </c>
      <c r="AG173" s="49" t="s">
        <v>100</v>
      </c>
      <c r="AH173" s="145">
        <v>0</v>
      </c>
      <c r="AI173" s="143">
        <f t="shared" si="6"/>
        <v>88240</v>
      </c>
      <c r="AJ173" s="145">
        <v>0</v>
      </c>
      <c r="AK173" s="145">
        <f>79945.44</f>
        <v>79945.440000000002</v>
      </c>
      <c r="AL173" s="139">
        <f>AK173</f>
        <v>79945.440000000002</v>
      </c>
      <c r="AM173" s="62" t="s">
        <v>100</v>
      </c>
      <c r="AN173" s="62" t="s">
        <v>100</v>
      </c>
      <c r="AO173" s="62" t="s">
        <v>100</v>
      </c>
      <c r="AP173" s="62" t="s">
        <v>100</v>
      </c>
      <c r="AQ173" s="62" t="s">
        <v>100</v>
      </c>
      <c r="AR173" s="62" t="s">
        <v>100</v>
      </c>
      <c r="AS173" s="62" t="s">
        <v>100</v>
      </c>
      <c r="AT173" s="62" t="s">
        <v>100</v>
      </c>
      <c r="AU173" s="62" t="s">
        <v>100</v>
      </c>
      <c r="AV173" s="62" t="s">
        <v>100</v>
      </c>
      <c r="AW173" s="62" t="s">
        <v>100</v>
      </c>
      <c r="AX173" s="62" t="s">
        <v>100</v>
      </c>
      <c r="AY173" s="62" t="s">
        <v>100</v>
      </c>
      <c r="AZ173" s="62" t="s">
        <v>100</v>
      </c>
      <c r="BA173" s="62" t="s">
        <v>100</v>
      </c>
      <c r="BB173" s="62" t="s">
        <v>100</v>
      </c>
      <c r="BC173" s="62" t="s">
        <v>100</v>
      </c>
      <c r="BD173" s="62" t="s">
        <v>100</v>
      </c>
      <c r="BE173" s="62" t="s">
        <v>100</v>
      </c>
      <c r="BF173" s="62" t="s">
        <v>100</v>
      </c>
      <c r="BG173" s="62" t="s">
        <v>100</v>
      </c>
      <c r="BH173" s="39" t="s">
        <v>100</v>
      </c>
    </row>
    <row r="174" spans="1:60" ht="38.25" x14ac:dyDescent="0.2">
      <c r="A174" s="99">
        <v>67</v>
      </c>
      <c r="B174" s="42" t="s">
        <v>559</v>
      </c>
      <c r="C174" s="39" t="s">
        <v>560</v>
      </c>
      <c r="D174" s="39" t="s">
        <v>676</v>
      </c>
      <c r="E174" s="39" t="s">
        <v>99</v>
      </c>
      <c r="F174" s="39" t="s">
        <v>561</v>
      </c>
      <c r="G174" s="114"/>
      <c r="H174" s="64" t="s">
        <v>562</v>
      </c>
      <c r="I174" s="33" t="s">
        <v>563</v>
      </c>
      <c r="J174" s="42" t="s">
        <v>564</v>
      </c>
      <c r="K174" s="48">
        <v>44617</v>
      </c>
      <c r="L174" s="139">
        <v>388040</v>
      </c>
      <c r="M174" s="47">
        <v>13236</v>
      </c>
      <c r="N174" s="48">
        <v>44617</v>
      </c>
      <c r="O174" s="48">
        <v>44738</v>
      </c>
      <c r="P174" s="42" t="s">
        <v>340</v>
      </c>
      <c r="Q174" s="42" t="s">
        <v>100</v>
      </c>
      <c r="R174" s="145" t="s">
        <v>100</v>
      </c>
      <c r="S174" s="145" t="s">
        <v>100</v>
      </c>
      <c r="T174" s="42" t="s">
        <v>98</v>
      </c>
      <c r="U174" s="42" t="s">
        <v>100</v>
      </c>
      <c r="V174" s="35" t="s">
        <v>100</v>
      </c>
      <c r="W174" s="35" t="s">
        <v>100</v>
      </c>
      <c r="X174" s="156" t="s">
        <v>100</v>
      </c>
      <c r="Y174" s="35" t="s">
        <v>100</v>
      </c>
      <c r="Z174" s="48" t="s">
        <v>100</v>
      </c>
      <c r="AA174" s="35" t="s">
        <v>100</v>
      </c>
      <c r="AB174" s="42" t="s">
        <v>100</v>
      </c>
      <c r="AC174" s="42" t="s">
        <v>100</v>
      </c>
      <c r="AD174" s="145">
        <v>0</v>
      </c>
      <c r="AE174" s="145">
        <v>0</v>
      </c>
      <c r="AF174" s="42" t="s">
        <v>100</v>
      </c>
      <c r="AG174" s="42" t="s">
        <v>100</v>
      </c>
      <c r="AH174" s="145">
        <v>0</v>
      </c>
      <c r="AI174" s="143">
        <f t="shared" si="6"/>
        <v>388040</v>
      </c>
      <c r="AJ174" s="145">
        <v>0</v>
      </c>
      <c r="AK174" s="145">
        <v>97010</v>
      </c>
      <c r="AL174" s="139">
        <f>AK174+AK175</f>
        <v>388040</v>
      </c>
      <c r="AM174" s="62" t="s">
        <v>100</v>
      </c>
      <c r="AN174" s="62" t="s">
        <v>100</v>
      </c>
      <c r="AO174" s="62" t="s">
        <v>100</v>
      </c>
      <c r="AP174" s="62" t="s">
        <v>100</v>
      </c>
      <c r="AQ174" s="62" t="s">
        <v>100</v>
      </c>
      <c r="AR174" s="62" t="s">
        <v>100</v>
      </c>
      <c r="AS174" s="62" t="s">
        <v>100</v>
      </c>
      <c r="AT174" s="62" t="s">
        <v>100</v>
      </c>
      <c r="AU174" s="62" t="s">
        <v>100</v>
      </c>
      <c r="AV174" s="62" t="s">
        <v>100</v>
      </c>
      <c r="AW174" s="62" t="s">
        <v>100</v>
      </c>
      <c r="AX174" s="62" t="s">
        <v>100</v>
      </c>
      <c r="AY174" s="62" t="s">
        <v>100</v>
      </c>
      <c r="AZ174" s="62" t="s">
        <v>100</v>
      </c>
      <c r="BA174" s="62" t="s">
        <v>100</v>
      </c>
      <c r="BB174" s="62" t="s">
        <v>100</v>
      </c>
      <c r="BC174" s="62" t="s">
        <v>100</v>
      </c>
      <c r="BD174" s="62" t="s">
        <v>100</v>
      </c>
      <c r="BE174" s="62" t="s">
        <v>100</v>
      </c>
      <c r="BF174" s="62" t="s">
        <v>100</v>
      </c>
      <c r="BG174" s="62" t="s">
        <v>100</v>
      </c>
      <c r="BH174" s="39" t="s">
        <v>100</v>
      </c>
    </row>
    <row r="175" spans="1:60" x14ac:dyDescent="0.2">
      <c r="A175" s="101"/>
      <c r="B175" s="42"/>
      <c r="C175" s="39"/>
      <c r="D175" s="39"/>
      <c r="E175" s="39"/>
      <c r="F175" s="39"/>
      <c r="G175" s="114"/>
      <c r="H175" s="64"/>
      <c r="I175" s="33"/>
      <c r="J175" s="42"/>
      <c r="K175" s="48"/>
      <c r="L175" s="139"/>
      <c r="M175" s="47"/>
      <c r="N175" s="48"/>
      <c r="O175" s="48"/>
      <c r="P175" s="42"/>
      <c r="Q175" s="42"/>
      <c r="R175" s="145"/>
      <c r="S175" s="145"/>
      <c r="T175" s="42"/>
      <c r="U175" s="42"/>
      <c r="V175" s="42" t="s">
        <v>101</v>
      </c>
      <c r="W175" s="48">
        <v>44736</v>
      </c>
      <c r="X175" s="155">
        <v>13314</v>
      </c>
      <c r="Y175" s="42" t="s">
        <v>290</v>
      </c>
      <c r="Z175" s="48">
        <v>44739</v>
      </c>
      <c r="AA175" s="48">
        <v>44861</v>
      </c>
      <c r="AB175" s="39" t="s">
        <v>100</v>
      </c>
      <c r="AC175" s="39" t="s">
        <v>100</v>
      </c>
      <c r="AD175" s="145">
        <v>0</v>
      </c>
      <c r="AE175" s="145">
        <v>0</v>
      </c>
      <c r="AF175" s="42" t="s">
        <v>100</v>
      </c>
      <c r="AG175" s="42" t="s">
        <v>100</v>
      </c>
      <c r="AH175" s="145">
        <v>0</v>
      </c>
      <c r="AI175" s="143">
        <f t="shared" si="6"/>
        <v>0</v>
      </c>
      <c r="AJ175" s="145"/>
      <c r="AK175" s="145">
        <f>97010*3</f>
        <v>291030</v>
      </c>
      <c r="AL175" s="139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39"/>
    </row>
    <row r="176" spans="1:60" ht="51" x14ac:dyDescent="0.2">
      <c r="A176" s="114">
        <v>68</v>
      </c>
      <c r="B176" s="42" t="s">
        <v>568</v>
      </c>
      <c r="C176" s="39" t="s">
        <v>591</v>
      </c>
      <c r="D176" s="42" t="s">
        <v>97</v>
      </c>
      <c r="E176" s="42" t="s">
        <v>567</v>
      </c>
      <c r="F176" s="39" t="s">
        <v>569</v>
      </c>
      <c r="G176" s="155">
        <v>13209</v>
      </c>
      <c r="H176" s="64" t="s">
        <v>570</v>
      </c>
      <c r="I176" s="33" t="s">
        <v>571</v>
      </c>
      <c r="J176" s="42" t="s">
        <v>572</v>
      </c>
      <c r="K176" s="48">
        <v>44732</v>
      </c>
      <c r="L176" s="139">
        <v>155697</v>
      </c>
      <c r="M176" s="47">
        <v>13317</v>
      </c>
      <c r="N176" s="48">
        <v>44732</v>
      </c>
      <c r="O176" s="48">
        <v>44926</v>
      </c>
      <c r="P176" s="42" t="s">
        <v>111</v>
      </c>
      <c r="Q176" s="42" t="s">
        <v>100</v>
      </c>
      <c r="R176" s="145" t="s">
        <v>100</v>
      </c>
      <c r="S176" s="145" t="s">
        <v>100</v>
      </c>
      <c r="T176" s="42" t="s">
        <v>118</v>
      </c>
      <c r="U176" s="42" t="s">
        <v>100</v>
      </c>
      <c r="V176" s="35" t="s">
        <v>100</v>
      </c>
      <c r="W176" s="35" t="s">
        <v>100</v>
      </c>
      <c r="X176" s="157" t="s">
        <v>100</v>
      </c>
      <c r="Y176" s="35" t="s">
        <v>100</v>
      </c>
      <c r="Z176" s="48" t="s">
        <v>100</v>
      </c>
      <c r="AA176" s="35" t="s">
        <v>100</v>
      </c>
      <c r="AB176" s="42" t="s">
        <v>100</v>
      </c>
      <c r="AC176" s="42" t="s">
        <v>100</v>
      </c>
      <c r="AD176" s="145">
        <v>0</v>
      </c>
      <c r="AE176" s="145">
        <v>0</v>
      </c>
      <c r="AF176" s="42" t="s">
        <v>100</v>
      </c>
      <c r="AG176" s="49" t="s">
        <v>100</v>
      </c>
      <c r="AH176" s="145">
        <v>0</v>
      </c>
      <c r="AI176" s="143">
        <f t="shared" si="6"/>
        <v>155697</v>
      </c>
      <c r="AJ176" s="145">
        <v>0</v>
      </c>
      <c r="AK176" s="145">
        <v>106760.4</v>
      </c>
      <c r="AL176" s="139">
        <f t="shared" ref="AL176:AL188" si="16">AK176</f>
        <v>106760.4</v>
      </c>
      <c r="AM176" s="62" t="s">
        <v>100</v>
      </c>
      <c r="AN176" s="62" t="s">
        <v>100</v>
      </c>
      <c r="AO176" s="62" t="s">
        <v>100</v>
      </c>
      <c r="AP176" s="62" t="s">
        <v>100</v>
      </c>
      <c r="AQ176" s="62" t="s">
        <v>100</v>
      </c>
      <c r="AR176" s="62" t="s">
        <v>100</v>
      </c>
      <c r="AS176" s="62" t="s">
        <v>100</v>
      </c>
      <c r="AT176" s="62" t="s">
        <v>100</v>
      </c>
      <c r="AU176" s="62" t="s">
        <v>100</v>
      </c>
      <c r="AV176" s="62" t="s">
        <v>100</v>
      </c>
      <c r="AW176" s="62" t="s">
        <v>100</v>
      </c>
      <c r="AX176" s="62" t="s">
        <v>100</v>
      </c>
      <c r="AY176" s="62" t="s">
        <v>100</v>
      </c>
      <c r="AZ176" s="62" t="s">
        <v>100</v>
      </c>
      <c r="BA176" s="62" t="s">
        <v>100</v>
      </c>
      <c r="BB176" s="62" t="s">
        <v>100</v>
      </c>
      <c r="BC176" s="62" t="s">
        <v>100</v>
      </c>
      <c r="BD176" s="62" t="s">
        <v>100</v>
      </c>
      <c r="BE176" s="62" t="s">
        <v>100</v>
      </c>
      <c r="BF176" s="62" t="s">
        <v>100</v>
      </c>
      <c r="BG176" s="62" t="s">
        <v>100</v>
      </c>
      <c r="BH176" s="39" t="s">
        <v>100</v>
      </c>
    </row>
    <row r="177" spans="1:60" ht="38.25" x14ac:dyDescent="0.2">
      <c r="A177" s="114">
        <v>69</v>
      </c>
      <c r="B177" s="42" t="s">
        <v>573</v>
      </c>
      <c r="C177" s="39" t="s">
        <v>574</v>
      </c>
      <c r="D177" s="42" t="s">
        <v>97</v>
      </c>
      <c r="E177" s="42" t="s">
        <v>567</v>
      </c>
      <c r="F177" s="39" t="s">
        <v>575</v>
      </c>
      <c r="G177" s="155">
        <v>13309</v>
      </c>
      <c r="H177" s="64" t="s">
        <v>576</v>
      </c>
      <c r="I177" s="33" t="s">
        <v>577</v>
      </c>
      <c r="J177" s="42" t="s">
        <v>578</v>
      </c>
      <c r="K177" s="48">
        <v>44897</v>
      </c>
      <c r="L177" s="139">
        <v>39597.25</v>
      </c>
      <c r="M177" s="47">
        <v>13424</v>
      </c>
      <c r="N177" s="48">
        <v>44897</v>
      </c>
      <c r="O177" s="48">
        <v>45048</v>
      </c>
      <c r="P177" s="42" t="s">
        <v>111</v>
      </c>
      <c r="Q177" s="42" t="s">
        <v>100</v>
      </c>
      <c r="R177" s="145" t="s">
        <v>100</v>
      </c>
      <c r="S177" s="145" t="s">
        <v>100</v>
      </c>
      <c r="T177" s="42" t="s">
        <v>118</v>
      </c>
      <c r="U177" s="42" t="s">
        <v>100</v>
      </c>
      <c r="V177" s="35" t="s">
        <v>100</v>
      </c>
      <c r="W177" s="35" t="s">
        <v>100</v>
      </c>
      <c r="X177" s="157" t="s">
        <v>100</v>
      </c>
      <c r="Y177" s="35" t="s">
        <v>100</v>
      </c>
      <c r="Z177" s="48" t="s">
        <v>100</v>
      </c>
      <c r="AA177" s="35" t="s">
        <v>100</v>
      </c>
      <c r="AB177" s="42" t="s">
        <v>100</v>
      </c>
      <c r="AC177" s="42" t="s">
        <v>100</v>
      </c>
      <c r="AD177" s="145">
        <v>0</v>
      </c>
      <c r="AE177" s="145">
        <v>0</v>
      </c>
      <c r="AF177" s="42" t="s">
        <v>100</v>
      </c>
      <c r="AG177" s="49" t="s">
        <v>100</v>
      </c>
      <c r="AH177" s="145">
        <v>0</v>
      </c>
      <c r="AI177" s="143">
        <f t="shared" si="6"/>
        <v>39597.25</v>
      </c>
      <c r="AJ177" s="145">
        <v>0</v>
      </c>
      <c r="AK177" s="145">
        <v>24437.87</v>
      </c>
      <c r="AL177" s="139">
        <f t="shared" si="16"/>
        <v>24437.87</v>
      </c>
      <c r="AM177" s="62" t="s">
        <v>100</v>
      </c>
      <c r="AN177" s="62" t="s">
        <v>100</v>
      </c>
      <c r="AO177" s="62" t="s">
        <v>100</v>
      </c>
      <c r="AP177" s="62" t="s">
        <v>100</v>
      </c>
      <c r="AQ177" s="62" t="s">
        <v>100</v>
      </c>
      <c r="AR177" s="62" t="s">
        <v>100</v>
      </c>
      <c r="AS177" s="62" t="s">
        <v>100</v>
      </c>
      <c r="AT177" s="62" t="s">
        <v>100</v>
      </c>
      <c r="AU177" s="62" t="s">
        <v>100</v>
      </c>
      <c r="AV177" s="62" t="s">
        <v>100</v>
      </c>
      <c r="AW177" s="62" t="s">
        <v>100</v>
      </c>
      <c r="AX177" s="62" t="s">
        <v>100</v>
      </c>
      <c r="AY177" s="62" t="s">
        <v>100</v>
      </c>
      <c r="AZ177" s="62" t="s">
        <v>100</v>
      </c>
      <c r="BA177" s="62" t="s">
        <v>100</v>
      </c>
      <c r="BB177" s="62" t="s">
        <v>100</v>
      </c>
      <c r="BC177" s="62" t="s">
        <v>100</v>
      </c>
      <c r="BD177" s="62" t="s">
        <v>100</v>
      </c>
      <c r="BE177" s="62" t="s">
        <v>100</v>
      </c>
      <c r="BF177" s="62" t="s">
        <v>100</v>
      </c>
      <c r="BG177" s="62" t="s">
        <v>100</v>
      </c>
      <c r="BH177" s="39" t="s">
        <v>100</v>
      </c>
    </row>
    <row r="178" spans="1:60" ht="38.25" x14ac:dyDescent="0.2">
      <c r="A178" s="114">
        <v>70</v>
      </c>
      <c r="B178" s="42" t="s">
        <v>579</v>
      </c>
      <c r="C178" s="39" t="s">
        <v>590</v>
      </c>
      <c r="D178" s="42" t="s">
        <v>97</v>
      </c>
      <c r="E178" s="42" t="s">
        <v>567</v>
      </c>
      <c r="F178" s="39" t="s">
        <v>580</v>
      </c>
      <c r="G178" s="155">
        <v>12927</v>
      </c>
      <c r="H178" s="64" t="s">
        <v>581</v>
      </c>
      <c r="I178" s="33" t="s">
        <v>582</v>
      </c>
      <c r="J178" s="42" t="s">
        <v>583</v>
      </c>
      <c r="K178" s="48">
        <v>44614</v>
      </c>
      <c r="L178" s="139">
        <v>260820</v>
      </c>
      <c r="M178" s="47">
        <v>13236</v>
      </c>
      <c r="N178" s="48">
        <v>44614</v>
      </c>
      <c r="O178" s="48">
        <v>44926</v>
      </c>
      <c r="P178" s="42" t="s">
        <v>111</v>
      </c>
      <c r="Q178" s="42" t="s">
        <v>100</v>
      </c>
      <c r="R178" s="145" t="s">
        <v>100</v>
      </c>
      <c r="S178" s="145" t="s">
        <v>100</v>
      </c>
      <c r="T178" s="39" t="s">
        <v>584</v>
      </c>
      <c r="U178" s="42" t="s">
        <v>100</v>
      </c>
      <c r="V178" s="35" t="s">
        <v>100</v>
      </c>
      <c r="W178" s="35" t="s">
        <v>100</v>
      </c>
      <c r="X178" s="157" t="s">
        <v>100</v>
      </c>
      <c r="Y178" s="35" t="s">
        <v>100</v>
      </c>
      <c r="Z178" s="48" t="s">
        <v>100</v>
      </c>
      <c r="AA178" s="35" t="s">
        <v>100</v>
      </c>
      <c r="AB178" s="42" t="s">
        <v>100</v>
      </c>
      <c r="AC178" s="42" t="s">
        <v>100</v>
      </c>
      <c r="AD178" s="145">
        <v>0</v>
      </c>
      <c r="AE178" s="145">
        <v>0</v>
      </c>
      <c r="AF178" s="42" t="s">
        <v>100</v>
      </c>
      <c r="AG178" s="49" t="s">
        <v>100</v>
      </c>
      <c r="AH178" s="145">
        <v>0</v>
      </c>
      <c r="AI178" s="143">
        <f t="shared" si="6"/>
        <v>260820</v>
      </c>
      <c r="AJ178" s="145">
        <v>0</v>
      </c>
      <c r="AK178" s="145">
        <v>0</v>
      </c>
      <c r="AL178" s="139">
        <f>AJ178+AK178</f>
        <v>0</v>
      </c>
      <c r="AM178" s="62" t="s">
        <v>100</v>
      </c>
      <c r="AN178" s="62" t="s">
        <v>100</v>
      </c>
      <c r="AO178" s="62" t="s">
        <v>100</v>
      </c>
      <c r="AP178" s="62" t="s">
        <v>100</v>
      </c>
      <c r="AQ178" s="62" t="s">
        <v>100</v>
      </c>
      <c r="AR178" s="62" t="s">
        <v>100</v>
      </c>
      <c r="AS178" s="62" t="s">
        <v>100</v>
      </c>
      <c r="AT178" s="62" t="s">
        <v>100</v>
      </c>
      <c r="AU178" s="62" t="s">
        <v>100</v>
      </c>
      <c r="AV178" s="62" t="s">
        <v>100</v>
      </c>
      <c r="AW178" s="62" t="s">
        <v>100</v>
      </c>
      <c r="AX178" s="62" t="s">
        <v>100</v>
      </c>
      <c r="AY178" s="62" t="s">
        <v>100</v>
      </c>
      <c r="AZ178" s="62" t="s">
        <v>100</v>
      </c>
      <c r="BA178" s="62" t="s">
        <v>100</v>
      </c>
      <c r="BB178" s="62" t="s">
        <v>100</v>
      </c>
      <c r="BC178" s="62" t="s">
        <v>100</v>
      </c>
      <c r="BD178" s="62" t="s">
        <v>100</v>
      </c>
      <c r="BE178" s="62" t="s">
        <v>100</v>
      </c>
      <c r="BF178" s="62" t="s">
        <v>100</v>
      </c>
      <c r="BG178" s="62" t="s">
        <v>100</v>
      </c>
      <c r="BH178" s="39" t="s">
        <v>100</v>
      </c>
    </row>
    <row r="179" spans="1:60" ht="51" x14ac:dyDescent="0.2">
      <c r="A179" s="114">
        <v>71</v>
      </c>
      <c r="B179" s="42" t="s">
        <v>585</v>
      </c>
      <c r="C179" s="39" t="s">
        <v>589</v>
      </c>
      <c r="D179" s="42" t="s">
        <v>97</v>
      </c>
      <c r="E179" s="42" t="s">
        <v>567</v>
      </c>
      <c r="F179" s="39" t="s">
        <v>586</v>
      </c>
      <c r="G179" s="155">
        <v>13205</v>
      </c>
      <c r="H179" s="64" t="s">
        <v>587</v>
      </c>
      <c r="I179" s="33" t="s">
        <v>651</v>
      </c>
      <c r="J179" s="42" t="s">
        <v>588</v>
      </c>
      <c r="K179" s="48">
        <v>44775</v>
      </c>
      <c r="L179" s="139">
        <v>163546</v>
      </c>
      <c r="M179" s="47">
        <v>13433</v>
      </c>
      <c r="N179" s="48">
        <v>44775</v>
      </c>
      <c r="O179" s="48">
        <v>45140</v>
      </c>
      <c r="P179" s="42" t="s">
        <v>111</v>
      </c>
      <c r="Q179" s="42" t="s">
        <v>100</v>
      </c>
      <c r="R179" s="145" t="s">
        <v>100</v>
      </c>
      <c r="S179" s="145" t="s">
        <v>100</v>
      </c>
      <c r="T179" s="42" t="s">
        <v>118</v>
      </c>
      <c r="U179" s="42" t="s">
        <v>100</v>
      </c>
      <c r="V179" s="35" t="s">
        <v>100</v>
      </c>
      <c r="W179" s="35" t="s">
        <v>100</v>
      </c>
      <c r="X179" s="157" t="s">
        <v>100</v>
      </c>
      <c r="Y179" s="35" t="s">
        <v>100</v>
      </c>
      <c r="Z179" s="48" t="s">
        <v>100</v>
      </c>
      <c r="AA179" s="35" t="s">
        <v>100</v>
      </c>
      <c r="AB179" s="42" t="s">
        <v>100</v>
      </c>
      <c r="AC179" s="42" t="s">
        <v>100</v>
      </c>
      <c r="AD179" s="145">
        <v>0</v>
      </c>
      <c r="AE179" s="145">
        <v>0</v>
      </c>
      <c r="AF179" s="42" t="s">
        <v>100</v>
      </c>
      <c r="AG179" s="49" t="s">
        <v>100</v>
      </c>
      <c r="AH179" s="145">
        <v>0</v>
      </c>
      <c r="AI179" s="143">
        <f t="shared" si="6"/>
        <v>163546</v>
      </c>
      <c r="AJ179" s="145">
        <v>0</v>
      </c>
      <c r="AK179" s="145">
        <v>1236</v>
      </c>
      <c r="AL179" s="139">
        <f t="shared" si="16"/>
        <v>1236</v>
      </c>
      <c r="AM179" s="62" t="s">
        <v>100</v>
      </c>
      <c r="AN179" s="62" t="s">
        <v>100</v>
      </c>
      <c r="AO179" s="62" t="s">
        <v>100</v>
      </c>
      <c r="AP179" s="62" t="s">
        <v>100</v>
      </c>
      <c r="AQ179" s="62" t="s">
        <v>100</v>
      </c>
      <c r="AR179" s="62" t="s">
        <v>100</v>
      </c>
      <c r="AS179" s="62" t="s">
        <v>100</v>
      </c>
      <c r="AT179" s="62" t="s">
        <v>100</v>
      </c>
      <c r="AU179" s="62" t="s">
        <v>100</v>
      </c>
      <c r="AV179" s="62" t="s">
        <v>100</v>
      </c>
      <c r="AW179" s="62" t="s">
        <v>100</v>
      </c>
      <c r="AX179" s="62" t="s">
        <v>100</v>
      </c>
      <c r="AY179" s="62" t="s">
        <v>100</v>
      </c>
      <c r="AZ179" s="62" t="s">
        <v>100</v>
      </c>
      <c r="BA179" s="62" t="s">
        <v>100</v>
      </c>
      <c r="BB179" s="62" t="s">
        <v>100</v>
      </c>
      <c r="BC179" s="62" t="s">
        <v>100</v>
      </c>
      <c r="BD179" s="62" t="s">
        <v>100</v>
      </c>
      <c r="BE179" s="62" t="s">
        <v>100</v>
      </c>
      <c r="BF179" s="62" t="s">
        <v>100</v>
      </c>
      <c r="BG179" s="62" t="s">
        <v>100</v>
      </c>
      <c r="BH179" s="39" t="s">
        <v>100</v>
      </c>
    </row>
    <row r="180" spans="1:60" ht="63.75" x14ac:dyDescent="0.2">
      <c r="A180" s="114">
        <v>72</v>
      </c>
      <c r="B180" s="42" t="s">
        <v>597</v>
      </c>
      <c r="C180" s="39" t="s">
        <v>596</v>
      </c>
      <c r="D180" s="42" t="s">
        <v>97</v>
      </c>
      <c r="E180" s="42" t="s">
        <v>567</v>
      </c>
      <c r="F180" s="39" t="s">
        <v>595</v>
      </c>
      <c r="G180" s="155">
        <v>13262</v>
      </c>
      <c r="H180" s="64" t="s">
        <v>594</v>
      </c>
      <c r="I180" s="33" t="s">
        <v>592</v>
      </c>
      <c r="J180" s="42" t="s">
        <v>593</v>
      </c>
      <c r="K180" s="48">
        <v>44753</v>
      </c>
      <c r="L180" s="139">
        <v>171489.8</v>
      </c>
      <c r="M180" s="47">
        <v>13325</v>
      </c>
      <c r="N180" s="48">
        <v>44732</v>
      </c>
      <c r="O180" s="48">
        <v>45097</v>
      </c>
      <c r="P180" s="42" t="s">
        <v>111</v>
      </c>
      <c r="Q180" s="42" t="s">
        <v>100</v>
      </c>
      <c r="R180" s="145" t="s">
        <v>100</v>
      </c>
      <c r="S180" s="145" t="s">
        <v>100</v>
      </c>
      <c r="T180" s="39" t="s">
        <v>633</v>
      </c>
      <c r="U180" s="42" t="s">
        <v>100</v>
      </c>
      <c r="V180" s="35" t="s">
        <v>100</v>
      </c>
      <c r="W180" s="35" t="s">
        <v>100</v>
      </c>
      <c r="X180" s="157" t="s">
        <v>100</v>
      </c>
      <c r="Y180" s="35" t="s">
        <v>100</v>
      </c>
      <c r="Z180" s="48" t="s">
        <v>100</v>
      </c>
      <c r="AA180" s="35" t="s">
        <v>100</v>
      </c>
      <c r="AB180" s="42" t="s">
        <v>100</v>
      </c>
      <c r="AC180" s="42" t="s">
        <v>100</v>
      </c>
      <c r="AD180" s="145">
        <v>0</v>
      </c>
      <c r="AE180" s="145">
        <v>0</v>
      </c>
      <c r="AF180" s="42" t="s">
        <v>100</v>
      </c>
      <c r="AG180" s="49" t="s">
        <v>100</v>
      </c>
      <c r="AH180" s="145">
        <v>0</v>
      </c>
      <c r="AI180" s="143">
        <f t="shared" si="6"/>
        <v>171489.8</v>
      </c>
      <c r="AJ180" s="145">
        <v>0</v>
      </c>
      <c r="AK180" s="145">
        <v>9378</v>
      </c>
      <c r="AL180" s="139">
        <f t="shared" ref="AL180:AL185" si="17">AK180</f>
        <v>9378</v>
      </c>
      <c r="AM180" s="62" t="s">
        <v>100</v>
      </c>
      <c r="AN180" s="62" t="s">
        <v>100</v>
      </c>
      <c r="AO180" s="62" t="s">
        <v>100</v>
      </c>
      <c r="AP180" s="62" t="s">
        <v>100</v>
      </c>
      <c r="AQ180" s="62" t="s">
        <v>100</v>
      </c>
      <c r="AR180" s="62" t="s">
        <v>100</v>
      </c>
      <c r="AS180" s="62" t="s">
        <v>100</v>
      </c>
      <c r="AT180" s="62" t="s">
        <v>100</v>
      </c>
      <c r="AU180" s="62" t="s">
        <v>100</v>
      </c>
      <c r="AV180" s="62" t="s">
        <v>100</v>
      </c>
      <c r="AW180" s="62" t="s">
        <v>100</v>
      </c>
      <c r="AX180" s="62" t="s">
        <v>100</v>
      </c>
      <c r="AY180" s="62" t="s">
        <v>100</v>
      </c>
      <c r="AZ180" s="62" t="s">
        <v>100</v>
      </c>
      <c r="BA180" s="62" t="s">
        <v>100</v>
      </c>
      <c r="BB180" s="62" t="s">
        <v>100</v>
      </c>
      <c r="BC180" s="62" t="s">
        <v>100</v>
      </c>
      <c r="BD180" s="62" t="s">
        <v>100</v>
      </c>
      <c r="BE180" s="62" t="s">
        <v>100</v>
      </c>
      <c r="BF180" s="62" t="s">
        <v>100</v>
      </c>
      <c r="BG180" s="62" t="s">
        <v>100</v>
      </c>
      <c r="BH180" s="39" t="s">
        <v>100</v>
      </c>
    </row>
    <row r="181" spans="1:60" ht="114.75" x14ac:dyDescent="0.2">
      <c r="A181" s="114">
        <v>73</v>
      </c>
      <c r="B181" s="42" t="s">
        <v>615</v>
      </c>
      <c r="C181" s="39" t="s">
        <v>614</v>
      </c>
      <c r="D181" s="42" t="s">
        <v>97</v>
      </c>
      <c r="E181" s="42" t="s">
        <v>567</v>
      </c>
      <c r="F181" s="39" t="s">
        <v>613</v>
      </c>
      <c r="G181" s="155">
        <v>13259</v>
      </c>
      <c r="H181" s="64" t="s">
        <v>611</v>
      </c>
      <c r="I181" s="33" t="s">
        <v>610</v>
      </c>
      <c r="J181" s="42" t="s">
        <v>612</v>
      </c>
      <c r="K181" s="48">
        <v>44714</v>
      </c>
      <c r="L181" s="139">
        <v>139165</v>
      </c>
      <c r="M181" s="47">
        <v>13375</v>
      </c>
      <c r="N181" s="48">
        <v>44694</v>
      </c>
      <c r="O181" s="48">
        <v>45059</v>
      </c>
      <c r="P181" s="42" t="s">
        <v>616</v>
      </c>
      <c r="Q181" s="42" t="s">
        <v>100</v>
      </c>
      <c r="R181" s="145" t="s">
        <v>100</v>
      </c>
      <c r="S181" s="145" t="s">
        <v>100</v>
      </c>
      <c r="T181" s="39" t="s">
        <v>630</v>
      </c>
      <c r="U181" s="42" t="s">
        <v>100</v>
      </c>
      <c r="V181" s="35" t="s">
        <v>100</v>
      </c>
      <c r="W181" s="35" t="s">
        <v>100</v>
      </c>
      <c r="X181" s="157" t="s">
        <v>100</v>
      </c>
      <c r="Y181" s="35" t="s">
        <v>100</v>
      </c>
      <c r="Z181" s="48" t="s">
        <v>100</v>
      </c>
      <c r="AA181" s="35" t="s">
        <v>100</v>
      </c>
      <c r="AB181" s="42" t="s">
        <v>100</v>
      </c>
      <c r="AC181" s="42" t="s">
        <v>100</v>
      </c>
      <c r="AD181" s="145">
        <v>0</v>
      </c>
      <c r="AE181" s="145">
        <v>0</v>
      </c>
      <c r="AF181" s="42" t="s">
        <v>100</v>
      </c>
      <c r="AG181" s="49" t="s">
        <v>100</v>
      </c>
      <c r="AH181" s="145">
        <v>0</v>
      </c>
      <c r="AI181" s="143">
        <f t="shared" si="6"/>
        <v>139165</v>
      </c>
      <c r="AJ181" s="145">
        <v>0</v>
      </c>
      <c r="AK181" s="145">
        <v>27898.76</v>
      </c>
      <c r="AL181" s="139">
        <f t="shared" si="17"/>
        <v>27898.76</v>
      </c>
      <c r="AM181" s="62" t="s">
        <v>100</v>
      </c>
      <c r="AN181" s="62" t="s">
        <v>100</v>
      </c>
      <c r="AO181" s="62" t="s">
        <v>100</v>
      </c>
      <c r="AP181" s="62" t="s">
        <v>100</v>
      </c>
      <c r="AQ181" s="62" t="s">
        <v>100</v>
      </c>
      <c r="AR181" s="62" t="s">
        <v>100</v>
      </c>
      <c r="AS181" s="62" t="s">
        <v>100</v>
      </c>
      <c r="AT181" s="62" t="s">
        <v>100</v>
      </c>
      <c r="AU181" s="62" t="s">
        <v>100</v>
      </c>
      <c r="AV181" s="62" t="s">
        <v>100</v>
      </c>
      <c r="AW181" s="62" t="s">
        <v>100</v>
      </c>
      <c r="AX181" s="62" t="s">
        <v>100</v>
      </c>
      <c r="AY181" s="62" t="s">
        <v>100</v>
      </c>
      <c r="AZ181" s="62" t="s">
        <v>100</v>
      </c>
      <c r="BA181" s="62" t="s">
        <v>100</v>
      </c>
      <c r="BB181" s="62" t="s">
        <v>100</v>
      </c>
      <c r="BC181" s="62" t="s">
        <v>100</v>
      </c>
      <c r="BD181" s="62" t="s">
        <v>100</v>
      </c>
      <c r="BE181" s="62" t="s">
        <v>100</v>
      </c>
      <c r="BF181" s="62" t="s">
        <v>100</v>
      </c>
      <c r="BG181" s="62" t="s">
        <v>100</v>
      </c>
      <c r="BH181" s="39" t="s">
        <v>100</v>
      </c>
    </row>
    <row r="182" spans="1:60" ht="51" x14ac:dyDescent="0.2">
      <c r="A182" s="114">
        <v>74</v>
      </c>
      <c r="B182" s="42" t="s">
        <v>603</v>
      </c>
      <c r="C182" s="39" t="s">
        <v>602</v>
      </c>
      <c r="D182" s="42" t="s">
        <v>97</v>
      </c>
      <c r="E182" s="42" t="s">
        <v>567</v>
      </c>
      <c r="F182" s="39" t="s">
        <v>601</v>
      </c>
      <c r="G182" s="155">
        <v>12886</v>
      </c>
      <c r="H182" s="64" t="s">
        <v>599</v>
      </c>
      <c r="I182" s="33" t="s">
        <v>598</v>
      </c>
      <c r="J182" s="42" t="s">
        <v>600</v>
      </c>
      <c r="K182" s="48">
        <v>44417</v>
      </c>
      <c r="L182" s="139">
        <v>179122</v>
      </c>
      <c r="M182" s="47">
        <v>13109</v>
      </c>
      <c r="N182" s="48">
        <v>44417</v>
      </c>
      <c r="O182" s="48">
        <v>44561</v>
      </c>
      <c r="P182" s="42" t="s">
        <v>111</v>
      </c>
      <c r="Q182" s="42" t="s">
        <v>100</v>
      </c>
      <c r="R182" s="145" t="s">
        <v>100</v>
      </c>
      <c r="S182" s="145" t="s">
        <v>100</v>
      </c>
      <c r="T182" s="42" t="s">
        <v>118</v>
      </c>
      <c r="U182" s="42" t="s">
        <v>100</v>
      </c>
      <c r="V182" s="35" t="s">
        <v>100</v>
      </c>
      <c r="W182" s="35" t="s">
        <v>100</v>
      </c>
      <c r="X182" s="157" t="s">
        <v>100</v>
      </c>
      <c r="Y182" s="35" t="s">
        <v>100</v>
      </c>
      <c r="Z182" s="48" t="s">
        <v>100</v>
      </c>
      <c r="AA182" s="35" t="s">
        <v>100</v>
      </c>
      <c r="AB182" s="42" t="s">
        <v>100</v>
      </c>
      <c r="AC182" s="42" t="s">
        <v>100</v>
      </c>
      <c r="AD182" s="145">
        <v>0</v>
      </c>
      <c r="AE182" s="145">
        <v>0</v>
      </c>
      <c r="AF182" s="42" t="s">
        <v>100</v>
      </c>
      <c r="AG182" s="49" t="s">
        <v>100</v>
      </c>
      <c r="AH182" s="145">
        <v>0</v>
      </c>
      <c r="AI182" s="143">
        <f t="shared" si="6"/>
        <v>179122</v>
      </c>
      <c r="AJ182" s="145">
        <v>0</v>
      </c>
      <c r="AK182" s="145">
        <v>179122</v>
      </c>
      <c r="AL182" s="139">
        <f t="shared" si="17"/>
        <v>179122</v>
      </c>
      <c r="AM182" s="62" t="s">
        <v>100</v>
      </c>
      <c r="AN182" s="62" t="s">
        <v>100</v>
      </c>
      <c r="AO182" s="62" t="s">
        <v>100</v>
      </c>
      <c r="AP182" s="62" t="s">
        <v>100</v>
      </c>
      <c r="AQ182" s="62" t="s">
        <v>100</v>
      </c>
      <c r="AR182" s="62" t="s">
        <v>100</v>
      </c>
      <c r="AS182" s="62" t="s">
        <v>100</v>
      </c>
      <c r="AT182" s="62" t="s">
        <v>100</v>
      </c>
      <c r="AU182" s="62" t="s">
        <v>100</v>
      </c>
      <c r="AV182" s="62" t="s">
        <v>100</v>
      </c>
      <c r="AW182" s="62" t="s">
        <v>100</v>
      </c>
      <c r="AX182" s="62" t="s">
        <v>100</v>
      </c>
      <c r="AY182" s="62" t="s">
        <v>100</v>
      </c>
      <c r="AZ182" s="62" t="s">
        <v>100</v>
      </c>
      <c r="BA182" s="62" t="s">
        <v>100</v>
      </c>
      <c r="BB182" s="62" t="s">
        <v>100</v>
      </c>
      <c r="BC182" s="62" t="s">
        <v>100</v>
      </c>
      <c r="BD182" s="62" t="s">
        <v>100</v>
      </c>
      <c r="BE182" s="62" t="s">
        <v>100</v>
      </c>
      <c r="BF182" s="62" t="s">
        <v>100</v>
      </c>
      <c r="BG182" s="62" t="s">
        <v>100</v>
      </c>
      <c r="BH182" s="39" t="s">
        <v>100</v>
      </c>
    </row>
    <row r="183" spans="1:60" ht="38.25" x14ac:dyDescent="0.2">
      <c r="A183" s="114">
        <v>75</v>
      </c>
      <c r="B183" s="42" t="s">
        <v>608</v>
      </c>
      <c r="C183" s="39" t="s">
        <v>609</v>
      </c>
      <c r="D183" s="42" t="s">
        <v>97</v>
      </c>
      <c r="E183" s="42" t="s">
        <v>567</v>
      </c>
      <c r="F183" s="39" t="s">
        <v>607</v>
      </c>
      <c r="G183" s="155">
        <v>12927</v>
      </c>
      <c r="H183" s="64" t="s">
        <v>606</v>
      </c>
      <c r="I183" s="33" t="s">
        <v>604</v>
      </c>
      <c r="J183" s="42" t="s">
        <v>605</v>
      </c>
      <c r="K183" s="48">
        <v>44461</v>
      </c>
      <c r="L183" s="139">
        <v>83213</v>
      </c>
      <c r="M183" s="47">
        <v>13133</v>
      </c>
      <c r="N183" s="48">
        <v>44455</v>
      </c>
      <c r="O183" s="48">
        <v>44636</v>
      </c>
      <c r="P183" s="42" t="s">
        <v>111</v>
      </c>
      <c r="Q183" s="42" t="s">
        <v>100</v>
      </c>
      <c r="R183" s="145" t="s">
        <v>100</v>
      </c>
      <c r="S183" s="145" t="s">
        <v>100</v>
      </c>
      <c r="T183" s="39" t="s">
        <v>584</v>
      </c>
      <c r="U183" s="42" t="s">
        <v>100</v>
      </c>
      <c r="V183" s="35" t="s">
        <v>100</v>
      </c>
      <c r="W183" s="35" t="s">
        <v>100</v>
      </c>
      <c r="X183" s="157" t="s">
        <v>100</v>
      </c>
      <c r="Y183" s="35" t="s">
        <v>100</v>
      </c>
      <c r="Z183" s="48" t="s">
        <v>100</v>
      </c>
      <c r="AA183" s="35" t="s">
        <v>100</v>
      </c>
      <c r="AB183" s="42" t="s">
        <v>100</v>
      </c>
      <c r="AC183" s="42" t="s">
        <v>100</v>
      </c>
      <c r="AD183" s="145">
        <v>0</v>
      </c>
      <c r="AE183" s="145">
        <v>0</v>
      </c>
      <c r="AF183" s="42" t="s">
        <v>100</v>
      </c>
      <c r="AG183" s="49" t="s">
        <v>100</v>
      </c>
      <c r="AH183" s="145">
        <v>0</v>
      </c>
      <c r="AI183" s="143">
        <f t="shared" si="6"/>
        <v>83213</v>
      </c>
      <c r="AJ183" s="145">
        <v>0</v>
      </c>
      <c r="AK183" s="145">
        <v>83213</v>
      </c>
      <c r="AL183" s="139">
        <f t="shared" si="17"/>
        <v>83213</v>
      </c>
      <c r="AM183" s="62" t="s">
        <v>100</v>
      </c>
      <c r="AN183" s="62" t="s">
        <v>100</v>
      </c>
      <c r="AO183" s="62" t="s">
        <v>100</v>
      </c>
      <c r="AP183" s="62" t="s">
        <v>100</v>
      </c>
      <c r="AQ183" s="62" t="s">
        <v>100</v>
      </c>
      <c r="AR183" s="62" t="s">
        <v>100</v>
      </c>
      <c r="AS183" s="62" t="s">
        <v>100</v>
      </c>
      <c r="AT183" s="62" t="s">
        <v>100</v>
      </c>
      <c r="AU183" s="62" t="s">
        <v>100</v>
      </c>
      <c r="AV183" s="62" t="s">
        <v>100</v>
      </c>
      <c r="AW183" s="62" t="s">
        <v>100</v>
      </c>
      <c r="AX183" s="62" t="s">
        <v>100</v>
      </c>
      <c r="AY183" s="62" t="s">
        <v>100</v>
      </c>
      <c r="AZ183" s="62" t="s">
        <v>100</v>
      </c>
      <c r="BA183" s="62" t="s">
        <v>100</v>
      </c>
      <c r="BB183" s="62" t="s">
        <v>100</v>
      </c>
      <c r="BC183" s="62" t="s">
        <v>100</v>
      </c>
      <c r="BD183" s="62" t="s">
        <v>100</v>
      </c>
      <c r="BE183" s="62" t="s">
        <v>100</v>
      </c>
      <c r="BF183" s="62" t="s">
        <v>100</v>
      </c>
      <c r="BG183" s="62" t="s">
        <v>100</v>
      </c>
      <c r="BH183" s="39" t="s">
        <v>100</v>
      </c>
    </row>
    <row r="184" spans="1:60" ht="51" x14ac:dyDescent="0.2">
      <c r="A184" s="114">
        <v>76</v>
      </c>
      <c r="B184" s="42" t="s">
        <v>623</v>
      </c>
      <c r="C184" s="39" t="s">
        <v>602</v>
      </c>
      <c r="D184" s="42" t="s">
        <v>97</v>
      </c>
      <c r="E184" s="42" t="s">
        <v>567</v>
      </c>
      <c r="F184" s="39" t="s">
        <v>601</v>
      </c>
      <c r="G184" s="155">
        <v>12926</v>
      </c>
      <c r="H184" s="64" t="s">
        <v>622</v>
      </c>
      <c r="I184" s="33" t="s">
        <v>598</v>
      </c>
      <c r="J184" s="42" t="s">
        <v>600</v>
      </c>
      <c r="K184" s="48">
        <v>44656</v>
      </c>
      <c r="L184" s="139">
        <v>25456</v>
      </c>
      <c r="M184" s="47">
        <v>13268</v>
      </c>
      <c r="N184" s="48">
        <v>44656</v>
      </c>
      <c r="O184" s="48">
        <v>44839</v>
      </c>
      <c r="P184" s="42" t="s">
        <v>111</v>
      </c>
      <c r="Q184" s="42" t="s">
        <v>100</v>
      </c>
      <c r="R184" s="145" t="s">
        <v>100</v>
      </c>
      <c r="S184" s="145" t="s">
        <v>100</v>
      </c>
      <c r="T184" s="42" t="s">
        <v>118</v>
      </c>
      <c r="U184" s="42" t="s">
        <v>100</v>
      </c>
      <c r="V184" s="35" t="s">
        <v>100</v>
      </c>
      <c r="W184" s="35" t="s">
        <v>100</v>
      </c>
      <c r="X184" s="157" t="s">
        <v>100</v>
      </c>
      <c r="Y184" s="35" t="s">
        <v>100</v>
      </c>
      <c r="Z184" s="48" t="s">
        <v>100</v>
      </c>
      <c r="AA184" s="35" t="s">
        <v>100</v>
      </c>
      <c r="AB184" s="42" t="s">
        <v>100</v>
      </c>
      <c r="AC184" s="42" t="s">
        <v>100</v>
      </c>
      <c r="AD184" s="145">
        <v>0</v>
      </c>
      <c r="AE184" s="145">
        <v>0</v>
      </c>
      <c r="AF184" s="42" t="s">
        <v>100</v>
      </c>
      <c r="AG184" s="49" t="s">
        <v>100</v>
      </c>
      <c r="AH184" s="145">
        <v>0</v>
      </c>
      <c r="AI184" s="143">
        <f t="shared" si="6"/>
        <v>25456</v>
      </c>
      <c r="AJ184" s="145">
        <v>0</v>
      </c>
      <c r="AK184" s="145">
        <v>25456</v>
      </c>
      <c r="AL184" s="139">
        <f t="shared" si="17"/>
        <v>25456</v>
      </c>
      <c r="AM184" s="62" t="s">
        <v>100</v>
      </c>
      <c r="AN184" s="62" t="s">
        <v>100</v>
      </c>
      <c r="AO184" s="62" t="s">
        <v>100</v>
      </c>
      <c r="AP184" s="62" t="s">
        <v>100</v>
      </c>
      <c r="AQ184" s="62" t="s">
        <v>100</v>
      </c>
      <c r="AR184" s="62" t="s">
        <v>100</v>
      </c>
      <c r="AS184" s="62" t="s">
        <v>100</v>
      </c>
      <c r="AT184" s="62" t="s">
        <v>100</v>
      </c>
      <c r="AU184" s="62" t="s">
        <v>100</v>
      </c>
      <c r="AV184" s="62" t="s">
        <v>100</v>
      </c>
      <c r="AW184" s="62" t="s">
        <v>100</v>
      </c>
      <c r="AX184" s="62" t="s">
        <v>100</v>
      </c>
      <c r="AY184" s="62" t="s">
        <v>100</v>
      </c>
      <c r="AZ184" s="62" t="s">
        <v>100</v>
      </c>
      <c r="BA184" s="62" t="s">
        <v>100</v>
      </c>
      <c r="BB184" s="62" t="s">
        <v>100</v>
      </c>
      <c r="BC184" s="62" t="s">
        <v>100</v>
      </c>
      <c r="BD184" s="62" t="s">
        <v>100</v>
      </c>
      <c r="BE184" s="62" t="s">
        <v>100</v>
      </c>
      <c r="BF184" s="62" t="s">
        <v>100</v>
      </c>
      <c r="BG184" s="62" t="s">
        <v>100</v>
      </c>
      <c r="BH184" s="39" t="s">
        <v>100</v>
      </c>
    </row>
    <row r="185" spans="1:60" ht="25.5" x14ac:dyDescent="0.2">
      <c r="A185" s="114">
        <v>77</v>
      </c>
      <c r="B185" s="42" t="s">
        <v>418</v>
      </c>
      <c r="C185" s="39" t="s">
        <v>637</v>
      </c>
      <c r="D185" s="42" t="s">
        <v>97</v>
      </c>
      <c r="E185" s="39" t="s">
        <v>99</v>
      </c>
      <c r="F185" s="39" t="s">
        <v>565</v>
      </c>
      <c r="G185" s="114"/>
      <c r="H185" s="64" t="s">
        <v>419</v>
      </c>
      <c r="I185" s="33" t="s">
        <v>420</v>
      </c>
      <c r="J185" s="42" t="s">
        <v>421</v>
      </c>
      <c r="K185" s="48">
        <v>44599</v>
      </c>
      <c r="L185" s="139">
        <v>12000</v>
      </c>
      <c r="M185" s="47">
        <v>13223</v>
      </c>
      <c r="N185" s="48">
        <v>44571</v>
      </c>
      <c r="O185" s="48">
        <v>44752</v>
      </c>
      <c r="P185" s="42" t="s">
        <v>111</v>
      </c>
      <c r="Q185" s="42" t="s">
        <v>100</v>
      </c>
      <c r="R185" s="145" t="s">
        <v>100</v>
      </c>
      <c r="S185" s="145" t="s">
        <v>100</v>
      </c>
      <c r="T185" s="42" t="s">
        <v>98</v>
      </c>
      <c r="U185" s="42" t="s">
        <v>100</v>
      </c>
      <c r="V185" s="35" t="s">
        <v>100</v>
      </c>
      <c r="W185" s="35" t="s">
        <v>100</v>
      </c>
      <c r="X185" s="156" t="s">
        <v>100</v>
      </c>
      <c r="Y185" s="35" t="s">
        <v>100</v>
      </c>
      <c r="Z185" s="48" t="s">
        <v>100</v>
      </c>
      <c r="AA185" s="35" t="s">
        <v>100</v>
      </c>
      <c r="AB185" s="42" t="s">
        <v>100</v>
      </c>
      <c r="AC185" s="42" t="s">
        <v>100</v>
      </c>
      <c r="AD185" s="145">
        <v>0</v>
      </c>
      <c r="AE185" s="145">
        <v>0</v>
      </c>
      <c r="AF185" s="42" t="s">
        <v>100</v>
      </c>
      <c r="AG185" s="49" t="s">
        <v>100</v>
      </c>
      <c r="AH185" s="145">
        <v>0</v>
      </c>
      <c r="AI185" s="143">
        <f t="shared" si="6"/>
        <v>12000</v>
      </c>
      <c r="AJ185" s="145">
        <v>0</v>
      </c>
      <c r="AK185" s="145">
        <v>12000</v>
      </c>
      <c r="AL185" s="139">
        <f t="shared" si="17"/>
        <v>12000</v>
      </c>
      <c r="AM185" s="62" t="s">
        <v>100</v>
      </c>
      <c r="AN185" s="62" t="s">
        <v>100</v>
      </c>
      <c r="AO185" s="62" t="s">
        <v>100</v>
      </c>
      <c r="AP185" s="62" t="s">
        <v>100</v>
      </c>
      <c r="AQ185" s="62" t="s">
        <v>100</v>
      </c>
      <c r="AR185" s="62" t="s">
        <v>100</v>
      </c>
      <c r="AS185" s="62" t="s">
        <v>100</v>
      </c>
      <c r="AT185" s="62" t="s">
        <v>100</v>
      </c>
      <c r="AU185" s="62" t="s">
        <v>100</v>
      </c>
      <c r="AV185" s="62" t="s">
        <v>100</v>
      </c>
      <c r="AW185" s="62" t="s">
        <v>100</v>
      </c>
      <c r="AX185" s="62" t="s">
        <v>100</v>
      </c>
      <c r="AY185" s="62" t="s">
        <v>100</v>
      </c>
      <c r="AZ185" s="62" t="s">
        <v>100</v>
      </c>
      <c r="BA185" s="62" t="s">
        <v>100</v>
      </c>
      <c r="BB185" s="62" t="s">
        <v>100</v>
      </c>
      <c r="BC185" s="62" t="s">
        <v>100</v>
      </c>
      <c r="BD185" s="62" t="s">
        <v>100</v>
      </c>
      <c r="BE185" s="62" t="s">
        <v>100</v>
      </c>
      <c r="BF185" s="62" t="s">
        <v>100</v>
      </c>
      <c r="BG185" s="62" t="s">
        <v>100</v>
      </c>
      <c r="BH185" s="39" t="s">
        <v>100</v>
      </c>
    </row>
    <row r="186" spans="1:60" ht="51" x14ac:dyDescent="0.2">
      <c r="A186" s="114">
        <v>78</v>
      </c>
      <c r="B186" s="42" t="s">
        <v>479</v>
      </c>
      <c r="C186" s="39" t="s">
        <v>618</v>
      </c>
      <c r="D186" s="42" t="s">
        <v>97</v>
      </c>
      <c r="E186" s="39" t="s">
        <v>99</v>
      </c>
      <c r="F186" s="39" t="s">
        <v>566</v>
      </c>
      <c r="G186" s="155">
        <v>13143</v>
      </c>
      <c r="H186" s="64" t="s">
        <v>551</v>
      </c>
      <c r="I186" s="33" t="s">
        <v>420</v>
      </c>
      <c r="J186" s="42" t="s">
        <v>421</v>
      </c>
      <c r="K186" s="48">
        <v>44664</v>
      </c>
      <c r="L186" s="139">
        <v>6901.94</v>
      </c>
      <c r="M186" s="47">
        <v>13272</v>
      </c>
      <c r="N186" s="48">
        <v>44664</v>
      </c>
      <c r="O186" s="48">
        <v>44817</v>
      </c>
      <c r="P186" s="42" t="s">
        <v>111</v>
      </c>
      <c r="Q186" s="42" t="s">
        <v>100</v>
      </c>
      <c r="R186" s="145" t="s">
        <v>100</v>
      </c>
      <c r="S186" s="145" t="s">
        <v>100</v>
      </c>
      <c r="T186" s="39" t="s">
        <v>178</v>
      </c>
      <c r="U186" s="42" t="s">
        <v>100</v>
      </c>
      <c r="V186" s="35" t="s">
        <v>100</v>
      </c>
      <c r="W186" s="35" t="s">
        <v>100</v>
      </c>
      <c r="X186" s="156" t="s">
        <v>100</v>
      </c>
      <c r="Y186" s="35" t="s">
        <v>100</v>
      </c>
      <c r="Z186" s="48" t="s">
        <v>100</v>
      </c>
      <c r="AA186" s="35" t="s">
        <v>100</v>
      </c>
      <c r="AB186" s="42" t="s">
        <v>100</v>
      </c>
      <c r="AC186" s="42" t="s">
        <v>100</v>
      </c>
      <c r="AD186" s="145">
        <v>0</v>
      </c>
      <c r="AE186" s="145">
        <v>0</v>
      </c>
      <c r="AF186" s="42" t="s">
        <v>100</v>
      </c>
      <c r="AG186" s="49" t="s">
        <v>100</v>
      </c>
      <c r="AH186" s="145">
        <v>0</v>
      </c>
      <c r="AI186" s="143">
        <f t="shared" si="6"/>
        <v>6901.94</v>
      </c>
      <c r="AJ186" s="145">
        <v>0</v>
      </c>
      <c r="AK186" s="145">
        <f>1210+53.94+438+5200</f>
        <v>6901.9400000000005</v>
      </c>
      <c r="AL186" s="139">
        <f t="shared" ref="AL186" si="18">AK186</f>
        <v>6901.9400000000005</v>
      </c>
      <c r="AM186" s="62" t="s">
        <v>100</v>
      </c>
      <c r="AN186" s="62" t="s">
        <v>100</v>
      </c>
      <c r="AO186" s="62" t="s">
        <v>100</v>
      </c>
      <c r="AP186" s="62" t="s">
        <v>100</v>
      </c>
      <c r="AQ186" s="62" t="s">
        <v>100</v>
      </c>
      <c r="AR186" s="62" t="s">
        <v>100</v>
      </c>
      <c r="AS186" s="62" t="s">
        <v>100</v>
      </c>
      <c r="AT186" s="62" t="s">
        <v>100</v>
      </c>
      <c r="AU186" s="62" t="s">
        <v>100</v>
      </c>
      <c r="AV186" s="62" t="s">
        <v>100</v>
      </c>
      <c r="AW186" s="62" t="s">
        <v>100</v>
      </c>
      <c r="AX186" s="62" t="s">
        <v>100</v>
      </c>
      <c r="AY186" s="62" t="s">
        <v>100</v>
      </c>
      <c r="AZ186" s="62" t="s">
        <v>100</v>
      </c>
      <c r="BA186" s="62" t="s">
        <v>100</v>
      </c>
      <c r="BB186" s="62" t="s">
        <v>100</v>
      </c>
      <c r="BC186" s="62" t="s">
        <v>100</v>
      </c>
      <c r="BD186" s="62" t="s">
        <v>100</v>
      </c>
      <c r="BE186" s="62" t="s">
        <v>100</v>
      </c>
      <c r="BF186" s="62" t="s">
        <v>100</v>
      </c>
      <c r="BG186" s="62" t="s">
        <v>100</v>
      </c>
      <c r="BH186" s="39" t="s">
        <v>100</v>
      </c>
    </row>
    <row r="187" spans="1:60" ht="51" x14ac:dyDescent="0.2">
      <c r="A187" s="114">
        <v>79</v>
      </c>
      <c r="B187" s="42" t="s">
        <v>619</v>
      </c>
      <c r="C187" s="39" t="s">
        <v>618</v>
      </c>
      <c r="D187" s="42" t="s">
        <v>97</v>
      </c>
      <c r="E187" s="42" t="s">
        <v>567</v>
      </c>
      <c r="F187" s="39" t="s">
        <v>566</v>
      </c>
      <c r="G187" s="155">
        <v>13143</v>
      </c>
      <c r="H187" s="168" t="s">
        <v>617</v>
      </c>
      <c r="I187" s="33" t="s">
        <v>420</v>
      </c>
      <c r="J187" s="42" t="s">
        <v>421</v>
      </c>
      <c r="K187" s="48">
        <v>44714</v>
      </c>
      <c r="L187" s="139">
        <v>1807.88</v>
      </c>
      <c r="M187" s="47">
        <v>13302</v>
      </c>
      <c r="N187" s="48">
        <v>44714</v>
      </c>
      <c r="O187" s="48">
        <v>44926</v>
      </c>
      <c r="P187" s="42" t="s">
        <v>111</v>
      </c>
      <c r="Q187" s="42" t="s">
        <v>100</v>
      </c>
      <c r="R187" s="145" t="s">
        <v>100</v>
      </c>
      <c r="S187" s="145" t="s">
        <v>100</v>
      </c>
      <c r="T187" s="42" t="s">
        <v>118</v>
      </c>
      <c r="U187" s="42" t="s">
        <v>100</v>
      </c>
      <c r="V187" s="35" t="s">
        <v>100</v>
      </c>
      <c r="W187" s="35" t="s">
        <v>100</v>
      </c>
      <c r="X187" s="157" t="s">
        <v>100</v>
      </c>
      <c r="Y187" s="35" t="s">
        <v>100</v>
      </c>
      <c r="Z187" s="48" t="s">
        <v>100</v>
      </c>
      <c r="AA187" s="35" t="s">
        <v>100</v>
      </c>
      <c r="AB187" s="42" t="s">
        <v>100</v>
      </c>
      <c r="AC187" s="42" t="s">
        <v>100</v>
      </c>
      <c r="AD187" s="145">
        <v>0</v>
      </c>
      <c r="AE187" s="145">
        <v>0</v>
      </c>
      <c r="AF187" s="42" t="s">
        <v>100</v>
      </c>
      <c r="AG187" s="49" t="s">
        <v>100</v>
      </c>
      <c r="AH187" s="145">
        <v>0</v>
      </c>
      <c r="AI187" s="143">
        <f t="shared" si="6"/>
        <v>1807.88</v>
      </c>
      <c r="AJ187" s="145">
        <v>0</v>
      </c>
      <c r="AK187" s="145">
        <f>787.88+680</f>
        <v>1467.88</v>
      </c>
      <c r="AL187" s="139">
        <f t="shared" si="16"/>
        <v>1467.88</v>
      </c>
      <c r="AM187" s="62" t="s">
        <v>100</v>
      </c>
      <c r="AN187" s="62" t="s">
        <v>100</v>
      </c>
      <c r="AO187" s="62" t="s">
        <v>100</v>
      </c>
      <c r="AP187" s="62" t="s">
        <v>100</v>
      </c>
      <c r="AQ187" s="62" t="s">
        <v>100</v>
      </c>
      <c r="AR187" s="62" t="s">
        <v>100</v>
      </c>
      <c r="AS187" s="62" t="s">
        <v>100</v>
      </c>
      <c r="AT187" s="62" t="s">
        <v>100</v>
      </c>
      <c r="AU187" s="62" t="s">
        <v>100</v>
      </c>
      <c r="AV187" s="62" t="s">
        <v>100</v>
      </c>
      <c r="AW187" s="62" t="s">
        <v>100</v>
      </c>
      <c r="AX187" s="62" t="s">
        <v>100</v>
      </c>
      <c r="AY187" s="62" t="s">
        <v>100</v>
      </c>
      <c r="AZ187" s="62" t="s">
        <v>100</v>
      </c>
      <c r="BA187" s="62" t="s">
        <v>100</v>
      </c>
      <c r="BB187" s="62" t="s">
        <v>100</v>
      </c>
      <c r="BC187" s="62" t="s">
        <v>100</v>
      </c>
      <c r="BD187" s="62" t="s">
        <v>100</v>
      </c>
      <c r="BE187" s="62" t="s">
        <v>100</v>
      </c>
      <c r="BF187" s="62" t="s">
        <v>100</v>
      </c>
      <c r="BG187" s="62" t="s">
        <v>100</v>
      </c>
      <c r="BH187" s="39" t="s">
        <v>100</v>
      </c>
    </row>
    <row r="188" spans="1:60" ht="38.25" x14ac:dyDescent="0.2">
      <c r="A188" s="114">
        <v>80</v>
      </c>
      <c r="B188" s="42" t="s">
        <v>621</v>
      </c>
      <c r="C188" s="39" t="s">
        <v>618</v>
      </c>
      <c r="D188" s="42" t="s">
        <v>97</v>
      </c>
      <c r="E188" s="42" t="s">
        <v>567</v>
      </c>
      <c r="F188" s="39" t="s">
        <v>620</v>
      </c>
      <c r="G188" s="155">
        <v>13143</v>
      </c>
      <c r="H188" s="64" t="s">
        <v>360</v>
      </c>
      <c r="I188" s="33" t="s">
        <v>420</v>
      </c>
      <c r="J188" s="42" t="s">
        <v>421</v>
      </c>
      <c r="K188" s="48">
        <v>44564</v>
      </c>
      <c r="L188" s="139">
        <v>37895.599999999999</v>
      </c>
      <c r="M188" s="47">
        <v>13212</v>
      </c>
      <c r="N188" s="48">
        <v>44564</v>
      </c>
      <c r="O188" s="48">
        <v>44926</v>
      </c>
      <c r="P188" s="42" t="s">
        <v>537</v>
      </c>
      <c r="Q188" s="42" t="s">
        <v>100</v>
      </c>
      <c r="R188" s="145" t="s">
        <v>100</v>
      </c>
      <c r="S188" s="145" t="s">
        <v>100</v>
      </c>
      <c r="T188" s="39" t="s">
        <v>629</v>
      </c>
      <c r="U188" s="42" t="s">
        <v>100</v>
      </c>
      <c r="V188" s="35" t="s">
        <v>100</v>
      </c>
      <c r="W188" s="35" t="s">
        <v>100</v>
      </c>
      <c r="X188" s="157" t="s">
        <v>100</v>
      </c>
      <c r="Y188" s="35" t="s">
        <v>100</v>
      </c>
      <c r="Z188" s="48" t="s">
        <v>100</v>
      </c>
      <c r="AA188" s="35" t="s">
        <v>100</v>
      </c>
      <c r="AB188" s="42" t="s">
        <v>100</v>
      </c>
      <c r="AC188" s="42" t="s">
        <v>100</v>
      </c>
      <c r="AD188" s="145">
        <v>0</v>
      </c>
      <c r="AE188" s="145">
        <v>0</v>
      </c>
      <c r="AF188" s="42" t="s">
        <v>100</v>
      </c>
      <c r="AG188" s="49" t="s">
        <v>100</v>
      </c>
      <c r="AH188" s="145">
        <v>0</v>
      </c>
      <c r="AI188" s="143">
        <f t="shared" si="6"/>
        <v>37895.599999999999</v>
      </c>
      <c r="AJ188" s="145">
        <v>0</v>
      </c>
      <c r="AK188" s="145">
        <f>13041.2+288.67+2592.77+3.29+168.94+204.98+1494+277.69+405.39+1800.07+77.99+175.24+67.96+13.9</f>
        <v>20612.090000000004</v>
      </c>
      <c r="AL188" s="139">
        <f t="shared" si="16"/>
        <v>20612.090000000004</v>
      </c>
      <c r="AM188" s="62" t="s">
        <v>100</v>
      </c>
      <c r="AN188" s="62" t="s">
        <v>100</v>
      </c>
      <c r="AO188" s="62" t="s">
        <v>100</v>
      </c>
      <c r="AP188" s="62" t="s">
        <v>100</v>
      </c>
      <c r="AQ188" s="62" t="s">
        <v>100</v>
      </c>
      <c r="AR188" s="62" t="s">
        <v>100</v>
      </c>
      <c r="AS188" s="62" t="s">
        <v>100</v>
      </c>
      <c r="AT188" s="62" t="s">
        <v>100</v>
      </c>
      <c r="AU188" s="62" t="s">
        <v>100</v>
      </c>
      <c r="AV188" s="62" t="s">
        <v>100</v>
      </c>
      <c r="AW188" s="62" t="s">
        <v>100</v>
      </c>
      <c r="AX188" s="62" t="s">
        <v>100</v>
      </c>
      <c r="AY188" s="62" t="s">
        <v>100</v>
      </c>
      <c r="AZ188" s="62" t="s">
        <v>100</v>
      </c>
      <c r="BA188" s="62" t="s">
        <v>100</v>
      </c>
      <c r="BB188" s="62" t="s">
        <v>100</v>
      </c>
      <c r="BC188" s="62" t="s">
        <v>100</v>
      </c>
      <c r="BD188" s="62" t="s">
        <v>100</v>
      </c>
      <c r="BE188" s="62" t="s">
        <v>100</v>
      </c>
      <c r="BF188" s="62" t="s">
        <v>100</v>
      </c>
      <c r="BG188" s="62" t="s">
        <v>100</v>
      </c>
      <c r="BH188" s="39" t="s">
        <v>100</v>
      </c>
    </row>
    <row r="189" spans="1:60" ht="51" x14ac:dyDescent="0.2">
      <c r="A189" s="114">
        <v>81</v>
      </c>
      <c r="B189" s="42" t="s">
        <v>636</v>
      </c>
      <c r="C189" s="39" t="s">
        <v>618</v>
      </c>
      <c r="D189" s="42" t="s">
        <v>97</v>
      </c>
      <c r="E189" s="42" t="s">
        <v>567</v>
      </c>
      <c r="F189" s="39" t="s">
        <v>566</v>
      </c>
      <c r="G189" s="155">
        <v>13143</v>
      </c>
      <c r="H189" s="64" t="s">
        <v>635</v>
      </c>
      <c r="I189" s="33" t="s">
        <v>420</v>
      </c>
      <c r="J189" s="42" t="s">
        <v>421</v>
      </c>
      <c r="K189" s="48">
        <v>44837</v>
      </c>
      <c r="L189" s="139">
        <v>292042.11</v>
      </c>
      <c r="M189" s="47">
        <v>13383</v>
      </c>
      <c r="N189" s="48">
        <v>44837</v>
      </c>
      <c r="O189" s="48">
        <v>45202</v>
      </c>
      <c r="P189" s="42" t="s">
        <v>111</v>
      </c>
      <c r="Q189" s="42" t="s">
        <v>100</v>
      </c>
      <c r="R189" s="145" t="s">
        <v>100</v>
      </c>
      <c r="S189" s="145" t="s">
        <v>100</v>
      </c>
      <c r="T189" s="42" t="s">
        <v>118</v>
      </c>
      <c r="U189" s="42" t="s">
        <v>100</v>
      </c>
      <c r="V189" s="35" t="s">
        <v>100</v>
      </c>
      <c r="W189" s="35" t="s">
        <v>100</v>
      </c>
      <c r="X189" s="157" t="s">
        <v>100</v>
      </c>
      <c r="Y189" s="35" t="s">
        <v>100</v>
      </c>
      <c r="Z189" s="48" t="s">
        <v>100</v>
      </c>
      <c r="AA189" s="35" t="s">
        <v>100</v>
      </c>
      <c r="AB189" s="42" t="s">
        <v>100</v>
      </c>
      <c r="AC189" s="42" t="s">
        <v>100</v>
      </c>
      <c r="AD189" s="145">
        <v>0</v>
      </c>
      <c r="AE189" s="145">
        <v>0</v>
      </c>
      <c r="AF189" s="42" t="s">
        <v>100</v>
      </c>
      <c r="AG189" s="49" t="s">
        <v>100</v>
      </c>
      <c r="AH189" s="145">
        <v>0</v>
      </c>
      <c r="AI189" s="143">
        <f t="shared" si="6"/>
        <v>292042.11</v>
      </c>
      <c r="AJ189" s="145">
        <v>0</v>
      </c>
      <c r="AK189" s="145">
        <f>242.94+35.96+37.45+373.5+1320.87+2360+4200</f>
        <v>8570.7199999999993</v>
      </c>
      <c r="AL189" s="139">
        <f>AK189</f>
        <v>8570.7199999999993</v>
      </c>
      <c r="AM189" s="62" t="s">
        <v>100</v>
      </c>
      <c r="AN189" s="62" t="s">
        <v>100</v>
      </c>
      <c r="AO189" s="62" t="s">
        <v>100</v>
      </c>
      <c r="AP189" s="62" t="s">
        <v>100</v>
      </c>
      <c r="AQ189" s="62" t="s">
        <v>100</v>
      </c>
      <c r="AR189" s="62" t="s">
        <v>100</v>
      </c>
      <c r="AS189" s="62" t="s">
        <v>100</v>
      </c>
      <c r="AT189" s="62" t="s">
        <v>100</v>
      </c>
      <c r="AU189" s="62" t="s">
        <v>100</v>
      </c>
      <c r="AV189" s="62" t="s">
        <v>100</v>
      </c>
      <c r="AW189" s="62" t="s">
        <v>100</v>
      </c>
      <c r="AX189" s="62" t="s">
        <v>100</v>
      </c>
      <c r="AY189" s="62" t="s">
        <v>100</v>
      </c>
      <c r="AZ189" s="62" t="s">
        <v>100</v>
      </c>
      <c r="BA189" s="62" t="s">
        <v>100</v>
      </c>
      <c r="BB189" s="62" t="s">
        <v>100</v>
      </c>
      <c r="BC189" s="62" t="s">
        <v>100</v>
      </c>
      <c r="BD189" s="62" t="s">
        <v>100</v>
      </c>
      <c r="BE189" s="62" t="s">
        <v>100</v>
      </c>
      <c r="BF189" s="62" t="s">
        <v>100</v>
      </c>
      <c r="BG189" s="62" t="s">
        <v>100</v>
      </c>
      <c r="BH189" s="39" t="s">
        <v>100</v>
      </c>
    </row>
    <row r="190" spans="1:60" ht="64.5" thickBot="1" x14ac:dyDescent="0.25">
      <c r="A190" s="75">
        <v>82</v>
      </c>
      <c r="B190" s="116" t="s">
        <v>417</v>
      </c>
      <c r="C190" s="117" t="s">
        <v>624</v>
      </c>
      <c r="D190" s="117" t="s">
        <v>678</v>
      </c>
      <c r="E190" s="116" t="s">
        <v>567</v>
      </c>
      <c r="F190" s="117" t="s">
        <v>625</v>
      </c>
      <c r="G190" s="163">
        <v>13284</v>
      </c>
      <c r="H190" s="169" t="s">
        <v>626</v>
      </c>
      <c r="I190" s="119" t="s">
        <v>627</v>
      </c>
      <c r="J190" s="116" t="s">
        <v>628</v>
      </c>
      <c r="K190" s="120">
        <v>44700</v>
      </c>
      <c r="L190" s="140">
        <v>5358</v>
      </c>
      <c r="M190" s="118">
        <v>13295</v>
      </c>
      <c r="N190" s="120">
        <v>44700</v>
      </c>
      <c r="O190" s="120">
        <v>44853</v>
      </c>
      <c r="P190" s="116" t="s">
        <v>111</v>
      </c>
      <c r="Q190" s="116" t="s">
        <v>100</v>
      </c>
      <c r="R190" s="146" t="s">
        <v>100</v>
      </c>
      <c r="S190" s="146" t="s">
        <v>100</v>
      </c>
      <c r="T190" s="117" t="s">
        <v>631</v>
      </c>
      <c r="U190" s="116" t="s">
        <v>100</v>
      </c>
      <c r="V190" s="121" t="s">
        <v>100</v>
      </c>
      <c r="W190" s="121" t="s">
        <v>100</v>
      </c>
      <c r="X190" s="158" t="s">
        <v>100</v>
      </c>
      <c r="Y190" s="121" t="s">
        <v>100</v>
      </c>
      <c r="Z190" s="120" t="s">
        <v>100</v>
      </c>
      <c r="AA190" s="121" t="s">
        <v>100</v>
      </c>
      <c r="AB190" s="116" t="s">
        <v>100</v>
      </c>
      <c r="AC190" s="116" t="s">
        <v>100</v>
      </c>
      <c r="AD190" s="146">
        <v>0</v>
      </c>
      <c r="AE190" s="146">
        <v>0</v>
      </c>
      <c r="AF190" s="116" t="s">
        <v>100</v>
      </c>
      <c r="AG190" s="122" t="s">
        <v>100</v>
      </c>
      <c r="AH190" s="146">
        <v>0</v>
      </c>
      <c r="AI190" s="143">
        <f t="shared" si="6"/>
        <v>5358</v>
      </c>
      <c r="AJ190" s="146">
        <v>0</v>
      </c>
      <c r="AK190" s="146">
        <v>1680</v>
      </c>
      <c r="AL190" s="140">
        <f>AK190</f>
        <v>1680</v>
      </c>
      <c r="AM190" s="123" t="s">
        <v>100</v>
      </c>
      <c r="AN190" s="123" t="s">
        <v>100</v>
      </c>
      <c r="AO190" s="123" t="s">
        <v>100</v>
      </c>
      <c r="AP190" s="123" t="s">
        <v>100</v>
      </c>
      <c r="AQ190" s="123" t="s">
        <v>100</v>
      </c>
      <c r="AR190" s="123" t="s">
        <v>100</v>
      </c>
      <c r="AS190" s="123" t="s">
        <v>100</v>
      </c>
      <c r="AT190" s="123" t="s">
        <v>100</v>
      </c>
      <c r="AU190" s="123" t="s">
        <v>100</v>
      </c>
      <c r="AV190" s="123" t="s">
        <v>100</v>
      </c>
      <c r="AW190" s="123" t="s">
        <v>100</v>
      </c>
      <c r="AX190" s="123" t="s">
        <v>100</v>
      </c>
      <c r="AY190" s="123" t="s">
        <v>100</v>
      </c>
      <c r="AZ190" s="123" t="s">
        <v>100</v>
      </c>
      <c r="BA190" s="123" t="s">
        <v>100</v>
      </c>
      <c r="BB190" s="123" t="s">
        <v>100</v>
      </c>
      <c r="BC190" s="123" t="s">
        <v>100</v>
      </c>
      <c r="BD190" s="123" t="s">
        <v>100</v>
      </c>
      <c r="BE190" s="123" t="s">
        <v>100</v>
      </c>
      <c r="BF190" s="123" t="s">
        <v>100</v>
      </c>
      <c r="BG190" s="123" t="s">
        <v>100</v>
      </c>
      <c r="BH190" s="117" t="s">
        <v>100</v>
      </c>
    </row>
    <row r="191" spans="1:60" s="44" customFormat="1" ht="13.5" thickBot="1" x14ac:dyDescent="0.25">
      <c r="A191" s="124" t="s">
        <v>632</v>
      </c>
      <c r="B191" s="125"/>
      <c r="C191" s="125"/>
      <c r="D191" s="125"/>
      <c r="E191" s="126"/>
      <c r="F191" s="127"/>
      <c r="G191" s="159"/>
      <c r="H191" s="159"/>
      <c r="I191" s="127"/>
      <c r="J191" s="127"/>
      <c r="K191" s="127"/>
      <c r="L191" s="141">
        <f>SUM(L17:L190)</f>
        <v>14178457.02</v>
      </c>
      <c r="M191" s="127"/>
      <c r="N191" s="127"/>
      <c r="O191" s="127"/>
      <c r="P191" s="127"/>
      <c r="Q191" s="127"/>
      <c r="R191" s="141">
        <f>SUM(R17:R190)</f>
        <v>0</v>
      </c>
      <c r="S191" s="141">
        <f>SUM(S17:S190)</f>
        <v>0</v>
      </c>
      <c r="T191" s="127"/>
      <c r="U191" s="127"/>
      <c r="V191" s="127"/>
      <c r="W191" s="127"/>
      <c r="X191" s="159"/>
      <c r="Y191" s="127"/>
      <c r="Z191" s="128" t="s">
        <v>100</v>
      </c>
      <c r="AA191" s="129" t="s">
        <v>100</v>
      </c>
      <c r="AB191" s="127" t="s">
        <v>100</v>
      </c>
      <c r="AC191" s="130" t="s">
        <v>100</v>
      </c>
      <c r="AD191" s="141">
        <f>SUM(AD17:AD190)</f>
        <v>579714.77</v>
      </c>
      <c r="AE191" s="141">
        <f>SUM(AE17:AE190)</f>
        <v>0</v>
      </c>
      <c r="AF191" s="127" t="s">
        <v>100</v>
      </c>
      <c r="AG191" s="131" t="s">
        <v>100</v>
      </c>
      <c r="AH191" s="141">
        <f>SUM(AH17:AH190)</f>
        <v>64418.27</v>
      </c>
      <c r="AI191" s="141">
        <f>SUM(AI17:AI190)</f>
        <v>14822590.059999999</v>
      </c>
      <c r="AJ191" s="141">
        <f>SUM(AJ17:AJ190)</f>
        <v>11458714.009999998</v>
      </c>
      <c r="AK191" s="141">
        <f>SUM(AK17:AK190)</f>
        <v>13396383.489999998</v>
      </c>
      <c r="AL191" s="141">
        <f>SUM(AL17:AL190)</f>
        <v>24927097.499999993</v>
      </c>
      <c r="AM191" s="132" t="s">
        <v>100</v>
      </c>
      <c r="AN191" s="132" t="s">
        <v>100</v>
      </c>
      <c r="AO191" s="132" t="s">
        <v>100</v>
      </c>
      <c r="AP191" s="132" t="s">
        <v>100</v>
      </c>
      <c r="AQ191" s="132" t="s">
        <v>100</v>
      </c>
      <c r="AR191" s="132" t="s">
        <v>100</v>
      </c>
      <c r="AS191" s="132" t="s">
        <v>100</v>
      </c>
      <c r="AT191" s="132" t="s">
        <v>100</v>
      </c>
      <c r="AU191" s="132" t="s">
        <v>100</v>
      </c>
      <c r="AV191" s="132" t="s">
        <v>100</v>
      </c>
      <c r="AW191" s="132" t="s">
        <v>100</v>
      </c>
      <c r="AX191" s="132" t="s">
        <v>100</v>
      </c>
      <c r="AY191" s="132" t="s">
        <v>100</v>
      </c>
      <c r="AZ191" s="132" t="s">
        <v>100</v>
      </c>
      <c r="BA191" s="132" t="s">
        <v>100</v>
      </c>
      <c r="BB191" s="132" t="s">
        <v>100</v>
      </c>
      <c r="BC191" s="132" t="s">
        <v>100</v>
      </c>
      <c r="BD191" s="132" t="s">
        <v>100</v>
      </c>
      <c r="BE191" s="132" t="s">
        <v>100</v>
      </c>
      <c r="BF191" s="132" t="s">
        <v>100</v>
      </c>
      <c r="BG191" s="132" t="s">
        <v>100</v>
      </c>
      <c r="BH191" s="133" t="s">
        <v>100</v>
      </c>
    </row>
    <row r="192" spans="1:60" x14ac:dyDescent="0.2">
      <c r="AI192" s="147"/>
      <c r="AL192" s="142"/>
    </row>
    <row r="193" spans="1:38" x14ac:dyDescent="0.2">
      <c r="A193" s="26" t="s">
        <v>715</v>
      </c>
      <c r="AI193" s="147"/>
      <c r="AL193" s="142"/>
    </row>
    <row r="194" spans="1:38" x14ac:dyDescent="0.2">
      <c r="A194" s="26" t="s">
        <v>707</v>
      </c>
      <c r="AI194" s="147"/>
      <c r="AL194" s="142"/>
    </row>
    <row r="195" spans="1:38" x14ac:dyDescent="0.2">
      <c r="AI195" s="147"/>
      <c r="AL195" s="142"/>
    </row>
    <row r="196" spans="1:38" x14ac:dyDescent="0.2">
      <c r="AI196" s="147"/>
      <c r="AL196" s="142"/>
    </row>
    <row r="197" spans="1:38" x14ac:dyDescent="0.2">
      <c r="AI197" s="147"/>
      <c r="AL197" s="142"/>
    </row>
    <row r="198" spans="1:38" x14ac:dyDescent="0.2">
      <c r="AI198" s="147"/>
      <c r="AL198" s="142"/>
    </row>
    <row r="199" spans="1:38" x14ac:dyDescent="0.2">
      <c r="AI199" s="147"/>
      <c r="AL199" s="142"/>
    </row>
    <row r="200" spans="1:38" x14ac:dyDescent="0.2">
      <c r="AI200" s="147"/>
      <c r="AL200" s="142"/>
    </row>
    <row r="201" spans="1:38" x14ac:dyDescent="0.2">
      <c r="AI201" s="147"/>
      <c r="AL201" s="142"/>
    </row>
    <row r="202" spans="1:38" x14ac:dyDescent="0.2">
      <c r="AI202" s="147"/>
      <c r="AL202" s="142"/>
    </row>
    <row r="203" spans="1:38" x14ac:dyDescent="0.2">
      <c r="AI203" s="147"/>
      <c r="AL203" s="142"/>
    </row>
    <row r="204" spans="1:38" x14ac:dyDescent="0.2">
      <c r="AI204" s="147"/>
      <c r="AL204" s="142"/>
    </row>
    <row r="205" spans="1:38" x14ac:dyDescent="0.2">
      <c r="AI205" s="147"/>
      <c r="AL205" s="142"/>
    </row>
    <row r="206" spans="1:38" x14ac:dyDescent="0.2">
      <c r="AI206" s="147"/>
      <c r="AL206" s="142"/>
    </row>
    <row r="207" spans="1:38" x14ac:dyDescent="0.2">
      <c r="AI207" s="147"/>
      <c r="AL207" s="142"/>
    </row>
    <row r="208" spans="1:38" x14ac:dyDescent="0.2">
      <c r="AI208" s="147"/>
      <c r="AL208" s="142"/>
    </row>
    <row r="209" spans="35:38" x14ac:dyDescent="0.2">
      <c r="AI209" s="147"/>
      <c r="AL209" s="142"/>
    </row>
    <row r="210" spans="35:38" x14ac:dyDescent="0.2">
      <c r="AI210" s="147"/>
      <c r="AL210" s="142"/>
    </row>
    <row r="211" spans="35:38" x14ac:dyDescent="0.2">
      <c r="AI211" s="147"/>
      <c r="AL211" s="142"/>
    </row>
    <row r="212" spans="35:38" x14ac:dyDescent="0.2">
      <c r="AI212" s="147"/>
      <c r="AL212" s="142"/>
    </row>
    <row r="213" spans="35:38" x14ac:dyDescent="0.2">
      <c r="AI213" s="147"/>
      <c r="AL213" s="142"/>
    </row>
    <row r="214" spans="35:38" x14ac:dyDescent="0.2">
      <c r="AI214" s="147"/>
      <c r="AL214" s="142"/>
    </row>
    <row r="215" spans="35:38" x14ac:dyDescent="0.2">
      <c r="AI215" s="147"/>
      <c r="AL215" s="142"/>
    </row>
    <row r="216" spans="35:38" x14ac:dyDescent="0.2">
      <c r="AI216" s="147"/>
      <c r="AL216" s="142"/>
    </row>
    <row r="217" spans="35:38" x14ac:dyDescent="0.2">
      <c r="AI217" s="147"/>
      <c r="AL217" s="142"/>
    </row>
    <row r="218" spans="35:38" x14ac:dyDescent="0.2">
      <c r="AI218" s="147"/>
      <c r="AL218" s="142"/>
    </row>
    <row r="219" spans="35:38" x14ac:dyDescent="0.2">
      <c r="AI219" s="147"/>
      <c r="AL219" s="142"/>
    </row>
    <row r="220" spans="35:38" x14ac:dyDescent="0.2">
      <c r="AI220" s="147"/>
      <c r="AL220" s="142"/>
    </row>
    <row r="221" spans="35:38" x14ac:dyDescent="0.2">
      <c r="AI221" s="147"/>
      <c r="AL221" s="142"/>
    </row>
    <row r="222" spans="35:38" x14ac:dyDescent="0.2">
      <c r="AI222" s="147"/>
      <c r="AL222" s="142"/>
    </row>
    <row r="223" spans="35:38" x14ac:dyDescent="0.2">
      <c r="AI223" s="147"/>
      <c r="AL223" s="142"/>
    </row>
    <row r="224" spans="35:38" x14ac:dyDescent="0.2">
      <c r="AI224" s="147"/>
      <c r="AL224" s="142"/>
    </row>
    <row r="225" spans="35:38" x14ac:dyDescent="0.2">
      <c r="AI225" s="147"/>
      <c r="AL225" s="142"/>
    </row>
    <row r="226" spans="35:38" x14ac:dyDescent="0.2">
      <c r="AI226" s="147"/>
      <c r="AL226" s="142"/>
    </row>
    <row r="227" spans="35:38" x14ac:dyDescent="0.2">
      <c r="AI227" s="147"/>
      <c r="AL227" s="142"/>
    </row>
    <row r="228" spans="35:38" x14ac:dyDescent="0.2">
      <c r="AI228" s="147"/>
      <c r="AL228" s="142"/>
    </row>
    <row r="229" spans="35:38" x14ac:dyDescent="0.2">
      <c r="AI229" s="147"/>
      <c r="AL229" s="142"/>
    </row>
    <row r="230" spans="35:38" x14ac:dyDescent="0.2">
      <c r="AI230" s="147"/>
      <c r="AL230" s="142"/>
    </row>
    <row r="231" spans="35:38" x14ac:dyDescent="0.2">
      <c r="AI231" s="147"/>
      <c r="AL231" s="142"/>
    </row>
    <row r="232" spans="35:38" x14ac:dyDescent="0.2">
      <c r="AI232" s="147"/>
      <c r="AL232" s="142"/>
    </row>
    <row r="233" spans="35:38" x14ac:dyDescent="0.2">
      <c r="AI233" s="147"/>
      <c r="AL233" s="142"/>
    </row>
    <row r="234" spans="35:38" x14ac:dyDescent="0.2">
      <c r="AI234" s="147"/>
      <c r="AL234" s="142"/>
    </row>
    <row r="235" spans="35:38" x14ac:dyDescent="0.2">
      <c r="AI235" s="147"/>
      <c r="AL235" s="142"/>
    </row>
    <row r="236" spans="35:38" x14ac:dyDescent="0.2">
      <c r="AI236" s="147"/>
      <c r="AL236" s="142"/>
    </row>
    <row r="237" spans="35:38" x14ac:dyDescent="0.2">
      <c r="AI237" s="147"/>
      <c r="AL237" s="142"/>
    </row>
    <row r="238" spans="35:38" x14ac:dyDescent="0.2">
      <c r="AI238" s="147"/>
      <c r="AL238" s="142"/>
    </row>
    <row r="239" spans="35:38" x14ac:dyDescent="0.2">
      <c r="AI239" s="147"/>
      <c r="AL239" s="142"/>
    </row>
    <row r="240" spans="35:38" x14ac:dyDescent="0.2">
      <c r="AI240" s="147"/>
      <c r="AL240" s="142"/>
    </row>
    <row r="241" spans="35:38" x14ac:dyDescent="0.2">
      <c r="AI241" s="147"/>
      <c r="AL241" s="142"/>
    </row>
    <row r="242" spans="35:38" x14ac:dyDescent="0.2">
      <c r="AI242" s="147"/>
      <c r="AL242" s="142"/>
    </row>
    <row r="243" spans="35:38" x14ac:dyDescent="0.2">
      <c r="AI243" s="147"/>
      <c r="AL243" s="142"/>
    </row>
    <row r="244" spans="35:38" x14ac:dyDescent="0.2">
      <c r="AI244" s="147"/>
      <c r="AL244" s="142"/>
    </row>
    <row r="245" spans="35:38" x14ac:dyDescent="0.2">
      <c r="AI245" s="147"/>
      <c r="AL245" s="142"/>
    </row>
    <row r="246" spans="35:38" x14ac:dyDescent="0.2">
      <c r="AI246" s="147"/>
      <c r="AL246" s="142"/>
    </row>
    <row r="247" spans="35:38" x14ac:dyDescent="0.2">
      <c r="AI247" s="147"/>
      <c r="AL247" s="142"/>
    </row>
    <row r="248" spans="35:38" x14ac:dyDescent="0.2">
      <c r="AI248" s="147"/>
      <c r="AL248" s="142"/>
    </row>
    <row r="249" spans="35:38" x14ac:dyDescent="0.2">
      <c r="AI249" s="147"/>
      <c r="AL249" s="142"/>
    </row>
    <row r="250" spans="35:38" x14ac:dyDescent="0.2">
      <c r="AI250" s="147"/>
      <c r="AL250" s="142"/>
    </row>
    <row r="251" spans="35:38" x14ac:dyDescent="0.2">
      <c r="AI251" s="147"/>
      <c r="AL251" s="142"/>
    </row>
    <row r="252" spans="35:38" x14ac:dyDescent="0.2">
      <c r="AI252" s="147"/>
      <c r="AL252" s="142"/>
    </row>
    <row r="253" spans="35:38" x14ac:dyDescent="0.2">
      <c r="AI253" s="147"/>
      <c r="AL253" s="142"/>
    </row>
    <row r="254" spans="35:38" x14ac:dyDescent="0.2">
      <c r="AI254" s="147"/>
      <c r="AL254" s="142"/>
    </row>
    <row r="255" spans="35:38" x14ac:dyDescent="0.2">
      <c r="AI255" s="147"/>
      <c r="AL255" s="142"/>
    </row>
    <row r="256" spans="35:38" x14ac:dyDescent="0.2">
      <c r="AI256" s="147"/>
      <c r="AL256" s="142"/>
    </row>
    <row r="257" spans="35:38" x14ac:dyDescent="0.2">
      <c r="AI257" s="147"/>
      <c r="AL257" s="142"/>
    </row>
    <row r="258" spans="35:38" x14ac:dyDescent="0.2">
      <c r="AI258" s="147"/>
      <c r="AL258" s="142"/>
    </row>
    <row r="259" spans="35:38" x14ac:dyDescent="0.2">
      <c r="AI259" s="147"/>
      <c r="AL259" s="142"/>
    </row>
    <row r="260" spans="35:38" x14ac:dyDescent="0.2">
      <c r="AI260" s="147"/>
      <c r="AL260" s="142"/>
    </row>
    <row r="261" spans="35:38" x14ac:dyDescent="0.2">
      <c r="AI261" s="147"/>
      <c r="AL261" s="142"/>
    </row>
    <row r="262" spans="35:38" x14ac:dyDescent="0.2">
      <c r="AI262" s="147"/>
      <c r="AL262" s="142"/>
    </row>
    <row r="263" spans="35:38" x14ac:dyDescent="0.2">
      <c r="AI263" s="147"/>
      <c r="AL263" s="142"/>
    </row>
    <row r="264" spans="35:38" x14ac:dyDescent="0.2">
      <c r="AI264" s="147"/>
      <c r="AL264" s="142"/>
    </row>
    <row r="265" spans="35:38" x14ac:dyDescent="0.2">
      <c r="AI265" s="147"/>
      <c r="AL265" s="142"/>
    </row>
    <row r="266" spans="35:38" x14ac:dyDescent="0.2">
      <c r="AI266" s="147"/>
      <c r="AL266" s="142"/>
    </row>
    <row r="267" spans="35:38" x14ac:dyDescent="0.2">
      <c r="AI267" s="147"/>
      <c r="AL267" s="142"/>
    </row>
    <row r="268" spans="35:38" x14ac:dyDescent="0.2">
      <c r="AI268" s="147"/>
      <c r="AL268" s="142"/>
    </row>
    <row r="269" spans="35:38" x14ac:dyDescent="0.2">
      <c r="AI269" s="147"/>
      <c r="AL269" s="142"/>
    </row>
    <row r="270" spans="35:38" x14ac:dyDescent="0.2">
      <c r="AI270" s="147"/>
      <c r="AL270" s="142"/>
    </row>
    <row r="271" spans="35:38" x14ac:dyDescent="0.2">
      <c r="AI271" s="147"/>
      <c r="AL271" s="142"/>
    </row>
    <row r="272" spans="35:38" x14ac:dyDescent="0.2">
      <c r="AI272" s="147"/>
      <c r="AL272" s="142"/>
    </row>
    <row r="273" spans="35:38" x14ac:dyDescent="0.2">
      <c r="AI273" s="147"/>
      <c r="AL273" s="142"/>
    </row>
    <row r="274" spans="35:38" x14ac:dyDescent="0.2">
      <c r="AI274" s="147"/>
      <c r="AL274" s="142"/>
    </row>
    <row r="275" spans="35:38" x14ac:dyDescent="0.2">
      <c r="AI275" s="147"/>
      <c r="AL275" s="142"/>
    </row>
    <row r="276" spans="35:38" x14ac:dyDescent="0.2">
      <c r="AI276" s="147"/>
      <c r="AL276" s="142"/>
    </row>
    <row r="277" spans="35:38" x14ac:dyDescent="0.2">
      <c r="AI277" s="147"/>
      <c r="AL277" s="142"/>
    </row>
    <row r="278" spans="35:38" x14ac:dyDescent="0.2">
      <c r="AI278" s="147"/>
      <c r="AL278" s="142"/>
    </row>
    <row r="279" spans="35:38" x14ac:dyDescent="0.2">
      <c r="AI279" s="147"/>
      <c r="AL279" s="142"/>
    </row>
    <row r="280" spans="35:38" x14ac:dyDescent="0.2">
      <c r="AI280" s="147"/>
      <c r="AL280" s="142"/>
    </row>
    <row r="281" spans="35:38" x14ac:dyDescent="0.2">
      <c r="AI281" s="147"/>
      <c r="AL281" s="142"/>
    </row>
    <row r="282" spans="35:38" x14ac:dyDescent="0.2">
      <c r="AI282" s="147"/>
      <c r="AL282" s="142"/>
    </row>
    <row r="283" spans="35:38" x14ac:dyDescent="0.2">
      <c r="AI283" s="147"/>
      <c r="AL283" s="142"/>
    </row>
    <row r="284" spans="35:38" x14ac:dyDescent="0.2">
      <c r="AI284" s="147"/>
      <c r="AL284" s="142"/>
    </row>
    <row r="285" spans="35:38" x14ac:dyDescent="0.2">
      <c r="AI285" s="147"/>
      <c r="AL285" s="142"/>
    </row>
    <row r="286" spans="35:38" x14ac:dyDescent="0.2">
      <c r="AI286" s="147"/>
      <c r="AL286" s="142"/>
    </row>
    <row r="287" spans="35:38" x14ac:dyDescent="0.2">
      <c r="AI287" s="147"/>
      <c r="AL287" s="142"/>
    </row>
    <row r="288" spans="35:38" x14ac:dyDescent="0.2">
      <c r="AI288" s="147"/>
      <c r="AL288" s="142"/>
    </row>
    <row r="289" spans="35:38" x14ac:dyDescent="0.2">
      <c r="AI289" s="147"/>
      <c r="AL289" s="142"/>
    </row>
    <row r="290" spans="35:38" x14ac:dyDescent="0.2">
      <c r="AI290" s="147"/>
      <c r="AL290" s="142"/>
    </row>
    <row r="291" spans="35:38" x14ac:dyDescent="0.2">
      <c r="AI291" s="147"/>
      <c r="AL291" s="142"/>
    </row>
    <row r="292" spans="35:38" x14ac:dyDescent="0.2">
      <c r="AI292" s="147"/>
      <c r="AL292" s="142"/>
    </row>
    <row r="293" spans="35:38" x14ac:dyDescent="0.2">
      <c r="AI293" s="147"/>
      <c r="AL293" s="142"/>
    </row>
    <row r="294" spans="35:38" x14ac:dyDescent="0.2">
      <c r="AI294" s="147"/>
      <c r="AL294" s="142"/>
    </row>
    <row r="295" spans="35:38" x14ac:dyDescent="0.2">
      <c r="AI295" s="147"/>
      <c r="AL295" s="142"/>
    </row>
    <row r="296" spans="35:38" x14ac:dyDescent="0.2">
      <c r="AI296" s="147"/>
      <c r="AL296" s="142"/>
    </row>
    <row r="297" spans="35:38" x14ac:dyDescent="0.2">
      <c r="AI297" s="147"/>
      <c r="AL297" s="142"/>
    </row>
    <row r="298" spans="35:38" x14ac:dyDescent="0.2">
      <c r="AI298" s="147"/>
      <c r="AL298" s="142"/>
    </row>
    <row r="299" spans="35:38" x14ac:dyDescent="0.2">
      <c r="AI299" s="147"/>
      <c r="AL299" s="142"/>
    </row>
    <row r="300" spans="35:38" x14ac:dyDescent="0.2">
      <c r="AI300" s="147"/>
      <c r="AL300" s="142"/>
    </row>
    <row r="301" spans="35:38" x14ac:dyDescent="0.2">
      <c r="AI301" s="147"/>
      <c r="AL301" s="142"/>
    </row>
    <row r="302" spans="35:38" x14ac:dyDescent="0.2">
      <c r="AI302" s="147"/>
      <c r="AL302" s="142"/>
    </row>
    <row r="303" spans="35:38" x14ac:dyDescent="0.2">
      <c r="AI303" s="147"/>
      <c r="AL303" s="142"/>
    </row>
    <row r="304" spans="35:38" x14ac:dyDescent="0.2">
      <c r="AI304" s="147"/>
      <c r="AL304" s="142"/>
    </row>
    <row r="305" spans="35:38" x14ac:dyDescent="0.2">
      <c r="AI305" s="147"/>
      <c r="AL305" s="142"/>
    </row>
    <row r="306" spans="35:38" x14ac:dyDescent="0.2">
      <c r="AI306" s="147"/>
      <c r="AL306" s="142"/>
    </row>
    <row r="307" spans="35:38" x14ac:dyDescent="0.2">
      <c r="AI307" s="147"/>
      <c r="AL307" s="142"/>
    </row>
    <row r="308" spans="35:38" x14ac:dyDescent="0.2">
      <c r="AI308" s="147"/>
      <c r="AL308" s="142"/>
    </row>
    <row r="309" spans="35:38" x14ac:dyDescent="0.2">
      <c r="AI309" s="147"/>
      <c r="AL309" s="142"/>
    </row>
    <row r="310" spans="35:38" x14ac:dyDescent="0.2">
      <c r="AI310" s="147"/>
      <c r="AL310" s="142"/>
    </row>
    <row r="311" spans="35:38" x14ac:dyDescent="0.2">
      <c r="AI311" s="147"/>
      <c r="AL311" s="142"/>
    </row>
    <row r="312" spans="35:38" x14ac:dyDescent="0.2">
      <c r="AI312" s="147"/>
      <c r="AL312" s="142"/>
    </row>
    <row r="313" spans="35:38" x14ac:dyDescent="0.2">
      <c r="AI313" s="147"/>
      <c r="AL313" s="142"/>
    </row>
    <row r="314" spans="35:38" x14ac:dyDescent="0.2">
      <c r="AI314" s="147"/>
      <c r="AL314" s="142"/>
    </row>
    <row r="315" spans="35:38" x14ac:dyDescent="0.2">
      <c r="AI315" s="147"/>
      <c r="AL315" s="142"/>
    </row>
    <row r="316" spans="35:38" x14ac:dyDescent="0.2">
      <c r="AI316" s="147"/>
      <c r="AL316" s="142"/>
    </row>
    <row r="317" spans="35:38" x14ac:dyDescent="0.2">
      <c r="AI317" s="147"/>
      <c r="AL317" s="142"/>
    </row>
    <row r="318" spans="35:38" x14ac:dyDescent="0.2">
      <c r="AI318" s="147"/>
      <c r="AL318" s="142"/>
    </row>
    <row r="319" spans="35:38" x14ac:dyDescent="0.2">
      <c r="AI319" s="147"/>
      <c r="AL319" s="142"/>
    </row>
    <row r="320" spans="35:38" x14ac:dyDescent="0.2">
      <c r="AI320" s="147"/>
      <c r="AL320" s="142"/>
    </row>
    <row r="321" spans="35:38" x14ac:dyDescent="0.2">
      <c r="AI321" s="147"/>
      <c r="AL321" s="142"/>
    </row>
    <row r="322" spans="35:38" x14ac:dyDescent="0.2">
      <c r="AI322" s="147"/>
      <c r="AL322" s="142"/>
    </row>
    <row r="323" spans="35:38" x14ac:dyDescent="0.2">
      <c r="AI323" s="147"/>
      <c r="AL323" s="142"/>
    </row>
    <row r="324" spans="35:38" x14ac:dyDescent="0.2">
      <c r="AI324" s="147"/>
      <c r="AL324" s="142"/>
    </row>
    <row r="325" spans="35:38" x14ac:dyDescent="0.2">
      <c r="AI325" s="147"/>
      <c r="AL325" s="142"/>
    </row>
    <row r="326" spans="35:38" x14ac:dyDescent="0.2">
      <c r="AI326" s="147"/>
      <c r="AL326" s="142"/>
    </row>
    <row r="327" spans="35:38" x14ac:dyDescent="0.2">
      <c r="AI327" s="147"/>
      <c r="AL327" s="142"/>
    </row>
    <row r="328" spans="35:38" x14ac:dyDescent="0.2">
      <c r="AI328" s="147"/>
      <c r="AL328" s="142"/>
    </row>
    <row r="329" spans="35:38" x14ac:dyDescent="0.2">
      <c r="AI329" s="147"/>
      <c r="AL329" s="142"/>
    </row>
    <row r="330" spans="35:38" x14ac:dyDescent="0.2">
      <c r="AI330" s="147"/>
      <c r="AL330" s="142"/>
    </row>
    <row r="331" spans="35:38" x14ac:dyDescent="0.2">
      <c r="AI331" s="147"/>
      <c r="AL331" s="142"/>
    </row>
    <row r="332" spans="35:38" x14ac:dyDescent="0.2">
      <c r="AI332" s="147"/>
      <c r="AL332" s="142"/>
    </row>
    <row r="333" spans="35:38" x14ac:dyDescent="0.2">
      <c r="AI333" s="147"/>
      <c r="AL333" s="142"/>
    </row>
    <row r="334" spans="35:38" x14ac:dyDescent="0.2">
      <c r="AI334" s="147"/>
      <c r="AL334" s="142"/>
    </row>
    <row r="335" spans="35:38" x14ac:dyDescent="0.2">
      <c r="AI335" s="147"/>
      <c r="AL335" s="142"/>
    </row>
    <row r="336" spans="35:38" x14ac:dyDescent="0.2">
      <c r="AI336" s="147"/>
      <c r="AL336" s="142"/>
    </row>
    <row r="337" spans="35:38" x14ac:dyDescent="0.2">
      <c r="AI337" s="147"/>
      <c r="AL337" s="142"/>
    </row>
    <row r="338" spans="35:38" x14ac:dyDescent="0.2">
      <c r="AI338" s="147"/>
      <c r="AL338" s="142"/>
    </row>
    <row r="339" spans="35:38" x14ac:dyDescent="0.2">
      <c r="AI339" s="147"/>
      <c r="AL339" s="142"/>
    </row>
    <row r="340" spans="35:38" x14ac:dyDescent="0.2">
      <c r="AI340" s="147"/>
      <c r="AL340" s="142"/>
    </row>
    <row r="341" spans="35:38" x14ac:dyDescent="0.2">
      <c r="AI341" s="147"/>
      <c r="AL341" s="142"/>
    </row>
    <row r="342" spans="35:38" x14ac:dyDescent="0.2">
      <c r="AI342" s="147"/>
      <c r="AL342" s="142"/>
    </row>
    <row r="343" spans="35:38" x14ac:dyDescent="0.2">
      <c r="AI343" s="147"/>
      <c r="AL343" s="142"/>
    </row>
    <row r="344" spans="35:38" x14ac:dyDescent="0.2">
      <c r="AI344" s="147"/>
      <c r="AL344" s="142"/>
    </row>
    <row r="345" spans="35:38" x14ac:dyDescent="0.2">
      <c r="AI345" s="147"/>
      <c r="AL345" s="142"/>
    </row>
    <row r="346" spans="35:38" x14ac:dyDescent="0.2">
      <c r="AI346" s="147"/>
      <c r="AL346" s="142"/>
    </row>
    <row r="347" spans="35:38" x14ac:dyDescent="0.2">
      <c r="AI347" s="147"/>
      <c r="AL347" s="142"/>
    </row>
    <row r="348" spans="35:38" x14ac:dyDescent="0.2">
      <c r="AI348" s="147"/>
      <c r="AL348" s="142"/>
    </row>
    <row r="349" spans="35:38" x14ac:dyDescent="0.2">
      <c r="AI349" s="147"/>
      <c r="AL349" s="142"/>
    </row>
    <row r="350" spans="35:38" x14ac:dyDescent="0.2">
      <c r="AI350" s="147"/>
      <c r="AL350" s="142"/>
    </row>
    <row r="351" spans="35:38" x14ac:dyDescent="0.2">
      <c r="AI351" s="147"/>
      <c r="AL351" s="142"/>
    </row>
    <row r="352" spans="35:38" x14ac:dyDescent="0.2">
      <c r="AI352" s="147"/>
      <c r="AL352" s="142"/>
    </row>
    <row r="353" spans="35:38" x14ac:dyDescent="0.2">
      <c r="AI353" s="147"/>
      <c r="AL353" s="142"/>
    </row>
    <row r="354" spans="35:38" x14ac:dyDescent="0.2">
      <c r="AI354" s="147"/>
      <c r="AL354" s="142"/>
    </row>
    <row r="355" spans="35:38" x14ac:dyDescent="0.2">
      <c r="AI355" s="147"/>
      <c r="AL355" s="142"/>
    </row>
    <row r="356" spans="35:38" x14ac:dyDescent="0.2">
      <c r="AI356" s="147"/>
      <c r="AL356" s="142"/>
    </row>
    <row r="357" spans="35:38" x14ac:dyDescent="0.2">
      <c r="AI357" s="147"/>
      <c r="AL357" s="142"/>
    </row>
    <row r="358" spans="35:38" x14ac:dyDescent="0.2">
      <c r="AI358" s="147"/>
      <c r="AL358" s="142"/>
    </row>
    <row r="359" spans="35:38" x14ac:dyDescent="0.2">
      <c r="AI359" s="147"/>
      <c r="AL359" s="142"/>
    </row>
    <row r="360" spans="35:38" x14ac:dyDescent="0.2">
      <c r="AI360" s="147"/>
      <c r="AL360" s="142"/>
    </row>
    <row r="361" spans="35:38" x14ac:dyDescent="0.2">
      <c r="AI361" s="147"/>
      <c r="AL361" s="142"/>
    </row>
    <row r="362" spans="35:38" x14ac:dyDescent="0.2">
      <c r="AI362" s="147"/>
      <c r="AL362" s="142"/>
    </row>
    <row r="363" spans="35:38" x14ac:dyDescent="0.2">
      <c r="AI363" s="147"/>
      <c r="AL363" s="142"/>
    </row>
    <row r="364" spans="35:38" x14ac:dyDescent="0.2">
      <c r="AI364" s="147"/>
      <c r="AL364" s="142"/>
    </row>
    <row r="365" spans="35:38" x14ac:dyDescent="0.2">
      <c r="AI365" s="147"/>
      <c r="AL365" s="142"/>
    </row>
    <row r="366" spans="35:38" x14ac:dyDescent="0.2">
      <c r="AI366" s="147"/>
      <c r="AL366" s="142"/>
    </row>
    <row r="367" spans="35:38" x14ac:dyDescent="0.2">
      <c r="AI367" s="147"/>
      <c r="AL367" s="142"/>
    </row>
    <row r="368" spans="35:38" x14ac:dyDescent="0.2">
      <c r="AI368" s="147"/>
      <c r="AL368" s="142"/>
    </row>
    <row r="369" spans="35:38" x14ac:dyDescent="0.2">
      <c r="AI369" s="147"/>
      <c r="AL369" s="142"/>
    </row>
    <row r="370" spans="35:38" x14ac:dyDescent="0.2">
      <c r="AI370" s="147"/>
      <c r="AL370" s="142"/>
    </row>
    <row r="371" spans="35:38" x14ac:dyDescent="0.2">
      <c r="AI371" s="147"/>
      <c r="AL371" s="142"/>
    </row>
    <row r="372" spans="35:38" x14ac:dyDescent="0.2">
      <c r="AI372" s="147"/>
      <c r="AL372" s="142"/>
    </row>
    <row r="373" spans="35:38" x14ac:dyDescent="0.2">
      <c r="AI373" s="147"/>
      <c r="AL373" s="142"/>
    </row>
    <row r="374" spans="35:38" x14ac:dyDescent="0.2">
      <c r="AI374" s="147"/>
      <c r="AL374" s="142"/>
    </row>
    <row r="375" spans="35:38" x14ac:dyDescent="0.2">
      <c r="AI375" s="147"/>
      <c r="AL375" s="142"/>
    </row>
    <row r="376" spans="35:38" x14ac:dyDescent="0.2">
      <c r="AI376" s="147"/>
      <c r="AL376" s="142"/>
    </row>
    <row r="377" spans="35:38" x14ac:dyDescent="0.2">
      <c r="AI377" s="147"/>
      <c r="AL377" s="142"/>
    </row>
    <row r="378" spans="35:38" x14ac:dyDescent="0.2">
      <c r="AI378" s="147"/>
      <c r="AL378" s="142"/>
    </row>
    <row r="379" spans="35:38" x14ac:dyDescent="0.2">
      <c r="AI379" s="147"/>
      <c r="AL379" s="142"/>
    </row>
    <row r="380" spans="35:38" x14ac:dyDescent="0.2">
      <c r="AI380" s="147"/>
      <c r="AL380" s="142"/>
    </row>
    <row r="381" spans="35:38" x14ac:dyDescent="0.2">
      <c r="AI381" s="147"/>
      <c r="AL381" s="142"/>
    </row>
    <row r="382" spans="35:38" x14ac:dyDescent="0.2">
      <c r="AI382" s="147"/>
      <c r="AL382" s="142"/>
    </row>
    <row r="383" spans="35:38" x14ac:dyDescent="0.2">
      <c r="AI383" s="147"/>
      <c r="AL383" s="142"/>
    </row>
    <row r="384" spans="35:38" x14ac:dyDescent="0.2">
      <c r="AI384" s="147"/>
      <c r="AL384" s="142"/>
    </row>
    <row r="385" spans="35:38" x14ac:dyDescent="0.2">
      <c r="AI385" s="147"/>
      <c r="AL385" s="142"/>
    </row>
    <row r="386" spans="35:38" x14ac:dyDescent="0.2">
      <c r="AI386" s="147"/>
      <c r="AL386" s="142"/>
    </row>
    <row r="387" spans="35:38" x14ac:dyDescent="0.2">
      <c r="AI387" s="147"/>
      <c r="AL387" s="142"/>
    </row>
    <row r="388" spans="35:38" x14ac:dyDescent="0.2">
      <c r="AI388" s="147"/>
      <c r="AL388" s="142"/>
    </row>
    <row r="389" spans="35:38" x14ac:dyDescent="0.2">
      <c r="AI389" s="147"/>
      <c r="AL389" s="142"/>
    </row>
    <row r="390" spans="35:38" x14ac:dyDescent="0.2">
      <c r="AI390" s="147"/>
      <c r="AL390" s="142"/>
    </row>
    <row r="391" spans="35:38" x14ac:dyDescent="0.2">
      <c r="AI391" s="147"/>
      <c r="AL391" s="142"/>
    </row>
    <row r="392" spans="35:38" x14ac:dyDescent="0.2">
      <c r="AI392" s="147"/>
      <c r="AL392" s="142"/>
    </row>
    <row r="393" spans="35:38" x14ac:dyDescent="0.2">
      <c r="AI393" s="147"/>
      <c r="AL393" s="142"/>
    </row>
    <row r="394" spans="35:38" x14ac:dyDescent="0.2">
      <c r="AI394" s="147"/>
      <c r="AL394" s="142"/>
    </row>
    <row r="395" spans="35:38" x14ac:dyDescent="0.2">
      <c r="AI395" s="147"/>
      <c r="AL395" s="142"/>
    </row>
    <row r="396" spans="35:38" x14ac:dyDescent="0.2">
      <c r="AI396" s="147"/>
      <c r="AL396" s="142"/>
    </row>
    <row r="397" spans="35:38" x14ac:dyDescent="0.2">
      <c r="AI397" s="147"/>
      <c r="AL397" s="142"/>
    </row>
    <row r="398" spans="35:38" x14ac:dyDescent="0.2">
      <c r="AI398" s="147"/>
      <c r="AL398" s="142"/>
    </row>
    <row r="399" spans="35:38" x14ac:dyDescent="0.2">
      <c r="AI399" s="147"/>
      <c r="AL399" s="142"/>
    </row>
    <row r="400" spans="35:38" x14ac:dyDescent="0.2">
      <c r="AI400" s="147"/>
      <c r="AL400" s="142"/>
    </row>
    <row r="401" spans="35:38" x14ac:dyDescent="0.2">
      <c r="AI401" s="147"/>
      <c r="AL401" s="142"/>
    </row>
    <row r="402" spans="35:38" x14ac:dyDescent="0.2">
      <c r="AI402" s="147"/>
      <c r="AL402" s="142"/>
    </row>
    <row r="403" spans="35:38" x14ac:dyDescent="0.2">
      <c r="AI403" s="147"/>
      <c r="AL403" s="142"/>
    </row>
    <row r="404" spans="35:38" x14ac:dyDescent="0.2">
      <c r="AI404" s="147"/>
      <c r="AL404" s="142"/>
    </row>
    <row r="405" spans="35:38" x14ac:dyDescent="0.2">
      <c r="AI405" s="147"/>
      <c r="AL405" s="142"/>
    </row>
    <row r="406" spans="35:38" x14ac:dyDescent="0.2">
      <c r="AI406" s="147"/>
      <c r="AL406" s="142"/>
    </row>
    <row r="407" spans="35:38" x14ac:dyDescent="0.2">
      <c r="AI407" s="147"/>
      <c r="AL407" s="142"/>
    </row>
    <row r="408" spans="35:38" x14ac:dyDescent="0.2">
      <c r="AI408" s="147"/>
      <c r="AL408" s="142"/>
    </row>
    <row r="409" spans="35:38" x14ac:dyDescent="0.2">
      <c r="AI409" s="147"/>
      <c r="AL409" s="142"/>
    </row>
    <row r="410" spans="35:38" x14ac:dyDescent="0.2">
      <c r="AI410" s="147"/>
      <c r="AL410" s="142"/>
    </row>
    <row r="411" spans="35:38" x14ac:dyDescent="0.2">
      <c r="AI411" s="147"/>
      <c r="AL411" s="142"/>
    </row>
    <row r="412" spans="35:38" x14ac:dyDescent="0.2">
      <c r="AI412" s="147"/>
      <c r="AL412" s="142"/>
    </row>
    <row r="413" spans="35:38" x14ac:dyDescent="0.2">
      <c r="AI413" s="147"/>
      <c r="AL413" s="142"/>
    </row>
    <row r="414" spans="35:38" x14ac:dyDescent="0.2">
      <c r="AI414" s="147"/>
      <c r="AL414" s="142"/>
    </row>
    <row r="415" spans="35:38" x14ac:dyDescent="0.2">
      <c r="AI415" s="147"/>
      <c r="AL415" s="142"/>
    </row>
    <row r="416" spans="35:38" x14ac:dyDescent="0.2">
      <c r="AI416" s="147"/>
      <c r="AL416" s="142"/>
    </row>
    <row r="417" spans="35:38" x14ac:dyDescent="0.2">
      <c r="AI417" s="147"/>
      <c r="AL417" s="142"/>
    </row>
    <row r="418" spans="35:38" x14ac:dyDescent="0.2">
      <c r="AI418" s="147"/>
      <c r="AL418" s="142"/>
    </row>
    <row r="419" spans="35:38" x14ac:dyDescent="0.2">
      <c r="AI419" s="147"/>
      <c r="AL419" s="142"/>
    </row>
    <row r="420" spans="35:38" x14ac:dyDescent="0.2">
      <c r="AI420" s="147"/>
      <c r="AL420" s="142"/>
    </row>
    <row r="421" spans="35:38" x14ac:dyDescent="0.2">
      <c r="AI421" s="147"/>
      <c r="AL421" s="142"/>
    </row>
    <row r="422" spans="35:38" x14ac:dyDescent="0.2">
      <c r="AI422" s="147"/>
      <c r="AL422" s="142"/>
    </row>
    <row r="423" spans="35:38" x14ac:dyDescent="0.2">
      <c r="AI423" s="147"/>
      <c r="AL423" s="142"/>
    </row>
    <row r="424" spans="35:38" x14ac:dyDescent="0.2">
      <c r="AI424" s="147"/>
      <c r="AL424" s="142"/>
    </row>
    <row r="425" spans="35:38" x14ac:dyDescent="0.2">
      <c r="AI425" s="147"/>
      <c r="AL425" s="142"/>
    </row>
    <row r="426" spans="35:38" x14ac:dyDescent="0.2">
      <c r="AI426" s="147"/>
      <c r="AL426" s="142"/>
    </row>
    <row r="427" spans="35:38" x14ac:dyDescent="0.2">
      <c r="AI427" s="147"/>
      <c r="AL427" s="142"/>
    </row>
    <row r="428" spans="35:38" x14ac:dyDescent="0.2">
      <c r="AI428" s="147"/>
      <c r="AL428" s="142"/>
    </row>
    <row r="429" spans="35:38" x14ac:dyDescent="0.2">
      <c r="AI429" s="147"/>
      <c r="AL429" s="142"/>
    </row>
    <row r="430" spans="35:38" x14ac:dyDescent="0.2">
      <c r="AI430" s="147"/>
      <c r="AL430" s="142"/>
    </row>
    <row r="431" spans="35:38" x14ac:dyDescent="0.2">
      <c r="AI431" s="147"/>
      <c r="AL431" s="142"/>
    </row>
    <row r="432" spans="35:38" x14ac:dyDescent="0.2">
      <c r="AI432" s="147"/>
      <c r="AL432" s="142"/>
    </row>
    <row r="433" spans="35:38" x14ac:dyDescent="0.2">
      <c r="AI433" s="147"/>
      <c r="AL433" s="142"/>
    </row>
    <row r="434" spans="35:38" x14ac:dyDescent="0.2">
      <c r="AI434" s="147"/>
      <c r="AL434" s="142"/>
    </row>
    <row r="435" spans="35:38" x14ac:dyDescent="0.2">
      <c r="AI435" s="147"/>
      <c r="AL435" s="142"/>
    </row>
    <row r="436" spans="35:38" x14ac:dyDescent="0.2">
      <c r="AI436" s="147"/>
      <c r="AL436" s="142"/>
    </row>
    <row r="437" spans="35:38" x14ac:dyDescent="0.2">
      <c r="AI437" s="147"/>
      <c r="AL437" s="142"/>
    </row>
    <row r="438" spans="35:38" x14ac:dyDescent="0.2">
      <c r="AI438" s="147"/>
      <c r="AL438" s="142"/>
    </row>
    <row r="439" spans="35:38" x14ac:dyDescent="0.2">
      <c r="AI439" s="147"/>
      <c r="AL439" s="142"/>
    </row>
    <row r="440" spans="35:38" x14ac:dyDescent="0.2">
      <c r="AI440" s="147"/>
      <c r="AL440" s="142"/>
    </row>
    <row r="441" spans="35:38" x14ac:dyDescent="0.2">
      <c r="AI441" s="147"/>
      <c r="AL441" s="142"/>
    </row>
    <row r="442" spans="35:38" x14ac:dyDescent="0.2">
      <c r="AI442" s="147"/>
      <c r="AL442" s="142"/>
    </row>
    <row r="443" spans="35:38" x14ac:dyDescent="0.2">
      <c r="AI443" s="147"/>
      <c r="AL443" s="142"/>
    </row>
    <row r="444" spans="35:38" x14ac:dyDescent="0.2">
      <c r="AI444" s="147"/>
      <c r="AL444" s="142"/>
    </row>
    <row r="445" spans="35:38" x14ac:dyDescent="0.2">
      <c r="AI445" s="147"/>
      <c r="AL445" s="142"/>
    </row>
    <row r="446" spans="35:38" x14ac:dyDescent="0.2">
      <c r="AI446" s="147"/>
      <c r="AL446" s="142"/>
    </row>
    <row r="447" spans="35:38" x14ac:dyDescent="0.2">
      <c r="AI447" s="147"/>
      <c r="AL447" s="142"/>
    </row>
    <row r="448" spans="35:38" x14ac:dyDescent="0.2">
      <c r="AI448" s="147"/>
      <c r="AL448" s="142"/>
    </row>
    <row r="449" spans="35:38" x14ac:dyDescent="0.2">
      <c r="AI449" s="147"/>
      <c r="AL449" s="142"/>
    </row>
    <row r="450" spans="35:38" x14ac:dyDescent="0.2">
      <c r="AI450" s="147"/>
      <c r="AL450" s="142"/>
    </row>
    <row r="451" spans="35:38" x14ac:dyDescent="0.2">
      <c r="AI451" s="147"/>
      <c r="AL451" s="142"/>
    </row>
    <row r="452" spans="35:38" x14ac:dyDescent="0.2">
      <c r="AI452" s="147"/>
      <c r="AL452" s="142"/>
    </row>
    <row r="453" spans="35:38" x14ac:dyDescent="0.2">
      <c r="AI453" s="147"/>
      <c r="AL453" s="142"/>
    </row>
    <row r="454" spans="35:38" x14ac:dyDescent="0.2">
      <c r="AI454" s="147"/>
      <c r="AL454" s="142"/>
    </row>
    <row r="455" spans="35:38" x14ac:dyDescent="0.2">
      <c r="AI455" s="147"/>
      <c r="AL455" s="142"/>
    </row>
    <row r="456" spans="35:38" x14ac:dyDescent="0.2">
      <c r="AI456" s="147"/>
      <c r="AL456" s="142"/>
    </row>
    <row r="457" spans="35:38" x14ac:dyDescent="0.2">
      <c r="AI457" s="147"/>
      <c r="AL457" s="142"/>
    </row>
    <row r="458" spans="35:38" x14ac:dyDescent="0.2">
      <c r="AI458" s="147"/>
      <c r="AL458" s="142"/>
    </row>
    <row r="459" spans="35:38" x14ac:dyDescent="0.2">
      <c r="AI459" s="147"/>
      <c r="AL459" s="142"/>
    </row>
    <row r="460" spans="35:38" x14ac:dyDescent="0.2">
      <c r="AI460" s="147"/>
      <c r="AL460" s="142"/>
    </row>
    <row r="461" spans="35:38" x14ac:dyDescent="0.2">
      <c r="AI461" s="147"/>
      <c r="AL461" s="142"/>
    </row>
    <row r="462" spans="35:38" x14ac:dyDescent="0.2">
      <c r="AI462" s="147"/>
      <c r="AL462" s="142"/>
    </row>
    <row r="463" spans="35:38" x14ac:dyDescent="0.2">
      <c r="AI463" s="147"/>
      <c r="AL463" s="142"/>
    </row>
    <row r="464" spans="35:38" x14ac:dyDescent="0.2">
      <c r="AI464" s="147"/>
      <c r="AL464" s="142"/>
    </row>
    <row r="465" spans="35:38" x14ac:dyDescent="0.2">
      <c r="AI465" s="147"/>
      <c r="AL465" s="142"/>
    </row>
    <row r="466" spans="35:38" x14ac:dyDescent="0.2">
      <c r="AI466" s="147"/>
      <c r="AL466" s="142"/>
    </row>
    <row r="467" spans="35:38" x14ac:dyDescent="0.2">
      <c r="AI467" s="147"/>
      <c r="AL467" s="142"/>
    </row>
    <row r="468" spans="35:38" x14ac:dyDescent="0.2">
      <c r="AI468" s="147"/>
      <c r="AL468" s="142"/>
    </row>
    <row r="469" spans="35:38" x14ac:dyDescent="0.2">
      <c r="AI469" s="147"/>
      <c r="AL469" s="142"/>
    </row>
    <row r="470" spans="35:38" x14ac:dyDescent="0.2">
      <c r="AI470" s="147"/>
      <c r="AL470" s="142"/>
    </row>
    <row r="471" spans="35:38" x14ac:dyDescent="0.2">
      <c r="AI471" s="147"/>
      <c r="AL471" s="142"/>
    </row>
    <row r="472" spans="35:38" x14ac:dyDescent="0.2">
      <c r="AI472" s="147"/>
      <c r="AL472" s="142"/>
    </row>
    <row r="473" spans="35:38" x14ac:dyDescent="0.2">
      <c r="AI473" s="147"/>
      <c r="AL473" s="142"/>
    </row>
    <row r="474" spans="35:38" x14ac:dyDescent="0.2">
      <c r="AI474" s="147"/>
      <c r="AL474" s="142"/>
    </row>
    <row r="475" spans="35:38" x14ac:dyDescent="0.2">
      <c r="AI475" s="147"/>
      <c r="AL475" s="142"/>
    </row>
    <row r="476" spans="35:38" x14ac:dyDescent="0.2">
      <c r="AI476" s="147"/>
      <c r="AL476" s="142"/>
    </row>
    <row r="477" spans="35:38" x14ac:dyDescent="0.2">
      <c r="AI477" s="147"/>
      <c r="AL477" s="142"/>
    </row>
    <row r="478" spans="35:38" x14ac:dyDescent="0.2">
      <c r="AI478" s="147"/>
      <c r="AL478" s="142"/>
    </row>
    <row r="479" spans="35:38" x14ac:dyDescent="0.2">
      <c r="AI479" s="147"/>
      <c r="AL479" s="142"/>
    </row>
    <row r="480" spans="35:38" x14ac:dyDescent="0.2">
      <c r="AI480" s="147"/>
      <c r="AL480" s="142"/>
    </row>
    <row r="481" spans="35:38" x14ac:dyDescent="0.2">
      <c r="AI481" s="147"/>
      <c r="AL481" s="142"/>
    </row>
    <row r="482" spans="35:38" x14ac:dyDescent="0.2">
      <c r="AI482" s="147"/>
      <c r="AL482" s="142"/>
    </row>
    <row r="483" spans="35:38" x14ac:dyDescent="0.2">
      <c r="AI483" s="147"/>
      <c r="AL483" s="142"/>
    </row>
    <row r="484" spans="35:38" x14ac:dyDescent="0.2">
      <c r="AI484" s="147"/>
      <c r="AL484" s="142"/>
    </row>
    <row r="485" spans="35:38" x14ac:dyDescent="0.2">
      <c r="AI485" s="147"/>
      <c r="AL485" s="142"/>
    </row>
    <row r="486" spans="35:38" x14ac:dyDescent="0.2">
      <c r="AI486" s="147"/>
      <c r="AL486" s="142"/>
    </row>
    <row r="487" spans="35:38" x14ac:dyDescent="0.2">
      <c r="AI487" s="147"/>
      <c r="AL487" s="142"/>
    </row>
    <row r="488" spans="35:38" x14ac:dyDescent="0.2">
      <c r="AI488" s="147"/>
      <c r="AL488" s="142"/>
    </row>
    <row r="489" spans="35:38" x14ac:dyDescent="0.2">
      <c r="AI489" s="147"/>
      <c r="AL489" s="142"/>
    </row>
    <row r="490" spans="35:38" x14ac:dyDescent="0.2">
      <c r="AI490" s="147"/>
      <c r="AL490" s="142"/>
    </row>
    <row r="491" spans="35:38" x14ac:dyDescent="0.2">
      <c r="AI491" s="147"/>
      <c r="AL491" s="142"/>
    </row>
    <row r="492" spans="35:38" x14ac:dyDescent="0.2">
      <c r="AI492" s="147"/>
      <c r="AL492" s="142"/>
    </row>
    <row r="493" spans="35:38" x14ac:dyDescent="0.2">
      <c r="AI493" s="147"/>
      <c r="AL493" s="142"/>
    </row>
    <row r="494" spans="35:38" x14ac:dyDescent="0.2">
      <c r="AI494" s="147"/>
      <c r="AL494" s="142"/>
    </row>
    <row r="495" spans="35:38" x14ac:dyDescent="0.2">
      <c r="AI495" s="147"/>
      <c r="AL495" s="142"/>
    </row>
    <row r="496" spans="35:38" x14ac:dyDescent="0.2">
      <c r="AI496" s="147"/>
      <c r="AL496" s="142"/>
    </row>
    <row r="497" spans="35:38" x14ac:dyDescent="0.2">
      <c r="AI497" s="147"/>
      <c r="AL497" s="142"/>
    </row>
    <row r="498" spans="35:38" x14ac:dyDescent="0.2">
      <c r="AI498" s="147"/>
      <c r="AL498" s="142"/>
    </row>
    <row r="499" spans="35:38" x14ac:dyDescent="0.2">
      <c r="AI499" s="147"/>
      <c r="AL499" s="142"/>
    </row>
    <row r="500" spans="35:38" x14ac:dyDescent="0.2">
      <c r="AI500" s="147"/>
      <c r="AL500" s="142"/>
    </row>
    <row r="501" spans="35:38" x14ac:dyDescent="0.2">
      <c r="AI501" s="147"/>
      <c r="AL501" s="142"/>
    </row>
    <row r="502" spans="35:38" x14ac:dyDescent="0.2">
      <c r="AI502" s="147"/>
      <c r="AL502" s="142"/>
    </row>
    <row r="503" spans="35:38" x14ac:dyDescent="0.2">
      <c r="AI503" s="147"/>
      <c r="AL503" s="142"/>
    </row>
    <row r="504" spans="35:38" x14ac:dyDescent="0.2">
      <c r="AI504" s="147"/>
      <c r="AL504" s="142"/>
    </row>
    <row r="505" spans="35:38" x14ac:dyDescent="0.2">
      <c r="AI505" s="147"/>
      <c r="AL505" s="142"/>
    </row>
    <row r="506" spans="35:38" x14ac:dyDescent="0.2">
      <c r="AI506" s="147"/>
      <c r="AL506" s="142"/>
    </row>
    <row r="507" spans="35:38" x14ac:dyDescent="0.2">
      <c r="AI507" s="147"/>
      <c r="AL507" s="142"/>
    </row>
    <row r="508" spans="35:38" x14ac:dyDescent="0.2">
      <c r="AI508" s="147"/>
      <c r="AL508" s="142"/>
    </row>
    <row r="509" spans="35:38" x14ac:dyDescent="0.2">
      <c r="AI509" s="147"/>
      <c r="AL509" s="142"/>
    </row>
    <row r="510" spans="35:38" x14ac:dyDescent="0.2">
      <c r="AI510" s="147"/>
      <c r="AL510" s="142"/>
    </row>
    <row r="511" spans="35:38" x14ac:dyDescent="0.2">
      <c r="AI511" s="147"/>
      <c r="AL511" s="142"/>
    </row>
    <row r="512" spans="35:38" x14ac:dyDescent="0.2">
      <c r="AI512" s="147"/>
      <c r="AL512" s="142"/>
    </row>
    <row r="513" spans="35:38" x14ac:dyDescent="0.2">
      <c r="AI513" s="147"/>
      <c r="AL513" s="142"/>
    </row>
    <row r="514" spans="35:38" x14ac:dyDescent="0.2">
      <c r="AI514" s="147"/>
      <c r="AL514" s="142"/>
    </row>
    <row r="515" spans="35:38" x14ac:dyDescent="0.2">
      <c r="AI515" s="147"/>
      <c r="AL515" s="142"/>
    </row>
    <row r="516" spans="35:38" x14ac:dyDescent="0.2">
      <c r="AI516" s="147"/>
      <c r="AL516" s="142"/>
    </row>
    <row r="517" spans="35:38" x14ac:dyDescent="0.2">
      <c r="AI517" s="147"/>
      <c r="AL517" s="142"/>
    </row>
    <row r="518" spans="35:38" x14ac:dyDescent="0.2">
      <c r="AI518" s="147"/>
      <c r="AL518" s="142"/>
    </row>
    <row r="519" spans="35:38" x14ac:dyDescent="0.2">
      <c r="AI519" s="147"/>
      <c r="AL519" s="142"/>
    </row>
    <row r="520" spans="35:38" x14ac:dyDescent="0.2">
      <c r="AI520" s="147"/>
      <c r="AL520" s="142"/>
    </row>
    <row r="521" spans="35:38" x14ac:dyDescent="0.2">
      <c r="AI521" s="147"/>
      <c r="AL521" s="142"/>
    </row>
    <row r="522" spans="35:38" x14ac:dyDescent="0.2">
      <c r="AI522" s="147"/>
      <c r="AL522" s="142"/>
    </row>
    <row r="523" spans="35:38" x14ac:dyDescent="0.2">
      <c r="AI523" s="147"/>
      <c r="AL523" s="142"/>
    </row>
    <row r="524" spans="35:38" x14ac:dyDescent="0.2">
      <c r="AI524" s="147"/>
      <c r="AL524" s="142"/>
    </row>
    <row r="525" spans="35:38" x14ac:dyDescent="0.2">
      <c r="AI525" s="147"/>
      <c r="AL525" s="142"/>
    </row>
    <row r="526" spans="35:38" x14ac:dyDescent="0.2">
      <c r="AI526" s="147"/>
      <c r="AL526" s="142"/>
    </row>
    <row r="527" spans="35:38" x14ac:dyDescent="0.2">
      <c r="AI527" s="147"/>
      <c r="AL527" s="142"/>
    </row>
    <row r="528" spans="35:38" x14ac:dyDescent="0.2">
      <c r="AI528" s="147"/>
      <c r="AL528" s="142"/>
    </row>
    <row r="529" spans="35:38" x14ac:dyDescent="0.2">
      <c r="AI529" s="147"/>
      <c r="AL529" s="142"/>
    </row>
    <row r="530" spans="35:38" x14ac:dyDescent="0.2">
      <c r="AI530" s="147"/>
      <c r="AL530" s="142"/>
    </row>
    <row r="531" spans="35:38" x14ac:dyDescent="0.2">
      <c r="AI531" s="147"/>
      <c r="AL531" s="142"/>
    </row>
    <row r="532" spans="35:38" x14ac:dyDescent="0.2">
      <c r="AI532" s="147"/>
      <c r="AL532" s="142"/>
    </row>
    <row r="533" spans="35:38" x14ac:dyDescent="0.2">
      <c r="AI533" s="147"/>
      <c r="AL533" s="142"/>
    </row>
    <row r="534" spans="35:38" x14ac:dyDescent="0.2">
      <c r="AI534" s="147"/>
      <c r="AL534" s="142"/>
    </row>
    <row r="535" spans="35:38" x14ac:dyDescent="0.2">
      <c r="AI535" s="147"/>
      <c r="AL535" s="142"/>
    </row>
    <row r="536" spans="35:38" x14ac:dyDescent="0.2">
      <c r="AI536" s="147"/>
      <c r="AL536" s="142"/>
    </row>
    <row r="537" spans="35:38" x14ac:dyDescent="0.2">
      <c r="AI537" s="147"/>
      <c r="AL537" s="142"/>
    </row>
    <row r="538" spans="35:38" x14ac:dyDescent="0.2">
      <c r="AI538" s="147"/>
      <c r="AL538" s="142"/>
    </row>
    <row r="539" spans="35:38" x14ac:dyDescent="0.2">
      <c r="AI539" s="147"/>
      <c r="AL539" s="142"/>
    </row>
    <row r="540" spans="35:38" x14ac:dyDescent="0.2">
      <c r="AI540" s="147"/>
      <c r="AL540" s="142"/>
    </row>
    <row r="541" spans="35:38" x14ac:dyDescent="0.2">
      <c r="AI541" s="147"/>
      <c r="AL541" s="142"/>
    </row>
    <row r="542" spans="35:38" x14ac:dyDescent="0.2">
      <c r="AI542" s="147"/>
      <c r="AL542" s="142"/>
    </row>
    <row r="543" spans="35:38" x14ac:dyDescent="0.2">
      <c r="AI543" s="147"/>
      <c r="AL543" s="142"/>
    </row>
    <row r="544" spans="35:38" x14ac:dyDescent="0.2">
      <c r="AI544" s="147"/>
      <c r="AL544" s="142"/>
    </row>
    <row r="545" spans="35:38" x14ac:dyDescent="0.2">
      <c r="AI545" s="147"/>
      <c r="AL545" s="142"/>
    </row>
    <row r="546" spans="35:38" x14ac:dyDescent="0.2">
      <c r="AI546" s="147"/>
      <c r="AL546" s="142"/>
    </row>
    <row r="547" spans="35:38" x14ac:dyDescent="0.2">
      <c r="AI547" s="147"/>
      <c r="AL547" s="142"/>
    </row>
    <row r="548" spans="35:38" x14ac:dyDescent="0.2">
      <c r="AI548" s="147"/>
      <c r="AL548" s="142"/>
    </row>
    <row r="549" spans="35:38" x14ac:dyDescent="0.2">
      <c r="AI549" s="147"/>
      <c r="AL549" s="142"/>
    </row>
    <row r="550" spans="35:38" x14ac:dyDescent="0.2">
      <c r="AI550" s="147"/>
      <c r="AL550" s="142"/>
    </row>
    <row r="551" spans="35:38" x14ac:dyDescent="0.2">
      <c r="AI551" s="147"/>
      <c r="AL551" s="142"/>
    </row>
    <row r="552" spans="35:38" x14ac:dyDescent="0.2">
      <c r="AI552" s="147"/>
      <c r="AL552" s="142"/>
    </row>
    <row r="553" spans="35:38" x14ac:dyDescent="0.2">
      <c r="AI553" s="147"/>
      <c r="AL553" s="142"/>
    </row>
    <row r="554" spans="35:38" x14ac:dyDescent="0.2">
      <c r="AI554" s="147"/>
      <c r="AL554" s="142"/>
    </row>
    <row r="555" spans="35:38" x14ac:dyDescent="0.2">
      <c r="AI555" s="147"/>
      <c r="AL555" s="142"/>
    </row>
    <row r="556" spans="35:38" x14ac:dyDescent="0.2">
      <c r="AI556" s="147"/>
      <c r="AL556" s="142"/>
    </row>
    <row r="557" spans="35:38" x14ac:dyDescent="0.2">
      <c r="AI557" s="147"/>
      <c r="AL557" s="142"/>
    </row>
    <row r="558" spans="35:38" x14ac:dyDescent="0.2">
      <c r="AI558" s="147"/>
      <c r="AL558" s="142"/>
    </row>
    <row r="559" spans="35:38" x14ac:dyDescent="0.2">
      <c r="AI559" s="147"/>
      <c r="AL559" s="142"/>
    </row>
    <row r="560" spans="35:38" x14ac:dyDescent="0.2">
      <c r="AI560" s="147"/>
      <c r="AL560" s="142"/>
    </row>
    <row r="561" spans="35:38" x14ac:dyDescent="0.2">
      <c r="AI561" s="147"/>
      <c r="AL561" s="142"/>
    </row>
    <row r="562" spans="35:38" x14ac:dyDescent="0.2">
      <c r="AI562" s="147"/>
      <c r="AL562" s="142"/>
    </row>
    <row r="563" spans="35:38" x14ac:dyDescent="0.2">
      <c r="AI563" s="147"/>
      <c r="AL563" s="142"/>
    </row>
    <row r="564" spans="35:38" x14ac:dyDescent="0.2">
      <c r="AI564" s="147"/>
      <c r="AL564" s="142"/>
    </row>
    <row r="565" spans="35:38" x14ac:dyDescent="0.2">
      <c r="AI565" s="147"/>
      <c r="AL565" s="142"/>
    </row>
    <row r="566" spans="35:38" x14ac:dyDescent="0.2">
      <c r="AI566" s="147"/>
      <c r="AL566" s="142"/>
    </row>
    <row r="567" spans="35:38" x14ac:dyDescent="0.2">
      <c r="AI567" s="147"/>
      <c r="AL567" s="142"/>
    </row>
    <row r="568" spans="35:38" x14ac:dyDescent="0.2">
      <c r="AI568" s="147"/>
      <c r="AL568" s="142"/>
    </row>
    <row r="569" spans="35:38" x14ac:dyDescent="0.2">
      <c r="AI569" s="147"/>
      <c r="AL569" s="142"/>
    </row>
    <row r="570" spans="35:38" x14ac:dyDescent="0.2">
      <c r="AI570" s="147"/>
      <c r="AL570" s="142"/>
    </row>
    <row r="571" spans="35:38" x14ac:dyDescent="0.2">
      <c r="AI571" s="147"/>
      <c r="AL571" s="142"/>
    </row>
    <row r="572" spans="35:38" x14ac:dyDescent="0.2">
      <c r="AI572" s="147"/>
      <c r="AL572" s="142"/>
    </row>
    <row r="573" spans="35:38" x14ac:dyDescent="0.2">
      <c r="AI573" s="147"/>
      <c r="AL573" s="142"/>
    </row>
    <row r="574" spans="35:38" x14ac:dyDescent="0.2">
      <c r="AI574" s="147"/>
      <c r="AL574" s="142"/>
    </row>
    <row r="575" spans="35:38" x14ac:dyDescent="0.2">
      <c r="AI575" s="147"/>
      <c r="AL575" s="142"/>
    </row>
    <row r="576" spans="35:38" x14ac:dyDescent="0.2">
      <c r="AI576" s="147"/>
      <c r="AL576" s="142"/>
    </row>
    <row r="577" spans="35:38" x14ac:dyDescent="0.2">
      <c r="AI577" s="147"/>
      <c r="AL577" s="142"/>
    </row>
    <row r="578" spans="35:38" x14ac:dyDescent="0.2">
      <c r="AI578" s="147"/>
      <c r="AL578" s="142"/>
    </row>
    <row r="579" spans="35:38" x14ac:dyDescent="0.2">
      <c r="AI579" s="147"/>
      <c r="AL579" s="142"/>
    </row>
    <row r="580" spans="35:38" x14ac:dyDescent="0.2">
      <c r="AI580" s="147"/>
      <c r="AL580" s="142"/>
    </row>
    <row r="581" spans="35:38" x14ac:dyDescent="0.2">
      <c r="AI581" s="147"/>
      <c r="AL581" s="142"/>
    </row>
  </sheetData>
  <mergeCells count="74">
    <mergeCell ref="A143:A144"/>
    <mergeCell ref="A147:A148"/>
    <mergeCell ref="A174:A175"/>
    <mergeCell ref="A110:A115"/>
    <mergeCell ref="A116:A119"/>
    <mergeCell ref="A120:A123"/>
    <mergeCell ref="A126:A131"/>
    <mergeCell ref="A132:A134"/>
    <mergeCell ref="A87:A96"/>
    <mergeCell ref="A97:A98"/>
    <mergeCell ref="A99:A102"/>
    <mergeCell ref="A103:A106"/>
    <mergeCell ref="A107:A109"/>
    <mergeCell ref="A64:A68"/>
    <mergeCell ref="A69:A73"/>
    <mergeCell ref="A74:A79"/>
    <mergeCell ref="A80:A83"/>
    <mergeCell ref="A84:A86"/>
    <mergeCell ref="A32:A35"/>
    <mergeCell ref="A191:E191"/>
    <mergeCell ref="A13:A16"/>
    <mergeCell ref="A21:A25"/>
    <mergeCell ref="A26:A28"/>
    <mergeCell ref="A29:A31"/>
    <mergeCell ref="B13:G14"/>
    <mergeCell ref="B17:B20"/>
    <mergeCell ref="A17:A20"/>
    <mergeCell ref="A36:A40"/>
    <mergeCell ref="A41:A47"/>
    <mergeCell ref="A48:A54"/>
    <mergeCell ref="A55:A56"/>
    <mergeCell ref="A57:A59"/>
    <mergeCell ref="A60:A61"/>
    <mergeCell ref="A62:A63"/>
    <mergeCell ref="H14:AL14"/>
    <mergeCell ref="AM13:AP14"/>
    <mergeCell ref="AQ13:AV14"/>
    <mergeCell ref="H13:AL13"/>
    <mergeCell ref="AW13:BH13"/>
    <mergeCell ref="AW14:BA14"/>
    <mergeCell ref="BF14:BH14"/>
    <mergeCell ref="BD14:BD15"/>
    <mergeCell ref="BE14:BE15"/>
    <mergeCell ref="BB14:BC14"/>
    <mergeCell ref="BG17:BG20"/>
    <mergeCell ref="BH17:BH20"/>
    <mergeCell ref="BA17:BA20"/>
    <mergeCell ref="BB17:BB20"/>
    <mergeCell ref="BC17:BC20"/>
    <mergeCell ref="BD17:BD20"/>
    <mergeCell ref="BE17:BE20"/>
    <mergeCell ref="BF17:BF20"/>
    <mergeCell ref="AZ17:AZ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W17:AW20"/>
    <mergeCell ref="AX17:AX20"/>
    <mergeCell ref="AY17:AY20"/>
    <mergeCell ref="AN17:AN20"/>
    <mergeCell ref="F17:F20"/>
    <mergeCell ref="E17:E20"/>
    <mergeCell ref="D17:D20"/>
    <mergeCell ref="C17:C20"/>
    <mergeCell ref="G17:G20"/>
    <mergeCell ref="H17:H20"/>
    <mergeCell ref="I17:I20"/>
    <mergeCell ref="AL17:AL20"/>
    <mergeCell ref="AM17:AM20"/>
  </mergeCells>
  <phoneticPr fontId="2" type="noConversion"/>
  <printOptions horizontalCentered="1" verticalCentered="1"/>
  <pageMargins left="0.98425196850393704" right="0.98425196850393704" top="0.78740157480314965" bottom="0.78740157480314965" header="0.31496062992125984" footer="0.31496062992125984"/>
  <pageSetup paperSize="9" scale="40" fitToHeight="0" orientation="landscape" horizontalDpi="4294967293" verticalDpi="4294967293" r:id="rId1"/>
  <colBreaks count="4" manualBreakCount="4">
    <brk id="7" max="1048575" man="1"/>
    <brk id="21" max="1048575" man="1"/>
    <brk id="38" max="1048575" man="1"/>
    <brk id="48" max="1048575" man="1"/>
  </colBreaks>
  <ignoredErrors>
    <ignoredError sqref="H99 AN80 X1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opLeftCell="A73" workbookViewId="0">
      <selection activeCell="E98" sqref="E98"/>
    </sheetView>
  </sheetViews>
  <sheetFormatPr defaultRowHeight="15.75" x14ac:dyDescent="0.25"/>
  <cols>
    <col min="1" max="1" width="70.28515625" style="5" bestFit="1" customWidth="1"/>
    <col min="2" max="2" width="47" style="7" bestFit="1" customWidth="1"/>
    <col min="3" max="3" width="18.28515625" style="6" bestFit="1" customWidth="1"/>
    <col min="4" max="5" width="20.28515625" style="1" customWidth="1"/>
    <col min="8" max="8" width="14.28515625" bestFit="1" customWidth="1"/>
  </cols>
  <sheetData>
    <row r="1" spans="1:8" x14ac:dyDescent="0.25">
      <c r="A1" s="108" t="s">
        <v>704</v>
      </c>
      <c r="B1" s="109"/>
      <c r="C1" s="110"/>
      <c r="D1" s="111" t="s">
        <v>684</v>
      </c>
      <c r="E1" s="111" t="s">
        <v>705</v>
      </c>
      <c r="H1" s="12"/>
    </row>
    <row r="2" spans="1:8" x14ac:dyDescent="0.25">
      <c r="A2" s="2" t="s">
        <v>669</v>
      </c>
      <c r="B2" s="3" t="s">
        <v>671</v>
      </c>
      <c r="C2" s="4" t="s">
        <v>670</v>
      </c>
      <c r="D2" s="112"/>
      <c r="E2" s="112"/>
    </row>
    <row r="3" spans="1:8" x14ac:dyDescent="0.25">
      <c r="A3" s="11" t="s">
        <v>114</v>
      </c>
      <c r="B3" s="14" t="s">
        <v>679</v>
      </c>
      <c r="C3" s="13">
        <v>41722.559999999998</v>
      </c>
      <c r="D3" s="15">
        <v>0</v>
      </c>
      <c r="E3" s="15">
        <v>0</v>
      </c>
    </row>
    <row r="4" spans="1:8" x14ac:dyDescent="0.25">
      <c r="A4" s="10" t="s">
        <v>437</v>
      </c>
      <c r="B4" s="14" t="s">
        <v>679</v>
      </c>
      <c r="C4" s="13">
        <v>121500</v>
      </c>
      <c r="D4" s="15">
        <v>0</v>
      </c>
      <c r="E4" s="15">
        <v>0</v>
      </c>
    </row>
    <row r="5" spans="1:8" x14ac:dyDescent="0.25">
      <c r="A5" s="10" t="s">
        <v>549</v>
      </c>
      <c r="B5" s="14" t="s">
        <v>679</v>
      </c>
      <c r="C5" s="13">
        <v>490000</v>
      </c>
      <c r="D5" s="15">
        <v>0</v>
      </c>
      <c r="E5" s="15">
        <v>0</v>
      </c>
    </row>
    <row r="6" spans="1:8" x14ac:dyDescent="0.25">
      <c r="A6" s="10" t="s">
        <v>563</v>
      </c>
      <c r="B6" s="14" t="s">
        <v>679</v>
      </c>
      <c r="C6" s="13">
        <v>388040</v>
      </c>
      <c r="D6" s="15">
        <v>0</v>
      </c>
      <c r="E6" s="15">
        <v>0</v>
      </c>
    </row>
    <row r="7" spans="1:8" x14ac:dyDescent="0.25">
      <c r="A7" s="10"/>
      <c r="B7" s="14"/>
      <c r="C7" s="16">
        <f>SUM(C3:C6)</f>
        <v>1041262.56</v>
      </c>
      <c r="D7" s="16">
        <f>SUM(D3:D6)</f>
        <v>0</v>
      </c>
      <c r="E7" s="16">
        <f>C7+D7</f>
        <v>1041262.56</v>
      </c>
    </row>
    <row r="8" spans="1:8" x14ac:dyDescent="0.25">
      <c r="A8" s="10" t="s">
        <v>259</v>
      </c>
      <c r="B8" s="14" t="s">
        <v>680</v>
      </c>
      <c r="C8" s="13">
        <v>8100</v>
      </c>
      <c r="D8" s="15">
        <v>0</v>
      </c>
      <c r="E8" s="15">
        <v>0</v>
      </c>
    </row>
    <row r="9" spans="1:8" x14ac:dyDescent="0.25">
      <c r="A9" s="10" t="s">
        <v>627</v>
      </c>
      <c r="B9" s="14" t="s">
        <v>680</v>
      </c>
      <c r="C9" s="13">
        <v>1680</v>
      </c>
      <c r="D9" s="15">
        <v>0</v>
      </c>
      <c r="E9" s="15">
        <v>0</v>
      </c>
    </row>
    <row r="10" spans="1:8" x14ac:dyDescent="0.25">
      <c r="A10" s="10"/>
      <c r="B10" s="14"/>
      <c r="C10" s="16">
        <f>SUM(C8:C9)</f>
        <v>9780</v>
      </c>
      <c r="D10" s="16">
        <f>SUM(D8:D9)</f>
        <v>0</v>
      </c>
      <c r="E10" s="16">
        <f>C10+D10</f>
        <v>9780</v>
      </c>
    </row>
    <row r="11" spans="1:8" x14ac:dyDescent="0.25">
      <c r="A11" s="10" t="s">
        <v>702</v>
      </c>
      <c r="B11" s="14" t="s">
        <v>681</v>
      </c>
      <c r="C11" s="16">
        <v>0</v>
      </c>
      <c r="D11" s="13">
        <v>62920</v>
      </c>
      <c r="E11" s="13">
        <v>0</v>
      </c>
    </row>
    <row r="12" spans="1:8" x14ac:dyDescent="0.25">
      <c r="A12" s="10" t="s">
        <v>183</v>
      </c>
      <c r="B12" s="14" t="s">
        <v>681</v>
      </c>
      <c r="C12" s="13">
        <v>475067.01</v>
      </c>
      <c r="D12" s="15">
        <v>110000</v>
      </c>
      <c r="E12" s="15">
        <v>0</v>
      </c>
    </row>
    <row r="13" spans="1:8" x14ac:dyDescent="0.25">
      <c r="A13" s="10" t="s">
        <v>309</v>
      </c>
      <c r="B13" s="14" t="s">
        <v>681</v>
      </c>
      <c r="C13" s="13">
        <v>59733.52</v>
      </c>
      <c r="D13" s="15">
        <v>233997</v>
      </c>
      <c r="E13" s="15">
        <v>0</v>
      </c>
    </row>
    <row r="14" spans="1:8" x14ac:dyDescent="0.25">
      <c r="A14" s="10"/>
      <c r="B14" s="14"/>
      <c r="C14" s="16">
        <f>SUM(C11:C13)</f>
        <v>534800.53</v>
      </c>
      <c r="D14" s="16">
        <f>SUM(D11:D13)</f>
        <v>406917</v>
      </c>
      <c r="E14" s="16">
        <f>C14+D14</f>
        <v>941717.53</v>
      </c>
    </row>
    <row r="15" spans="1:8" x14ac:dyDescent="0.25">
      <c r="A15" s="10" t="s">
        <v>103</v>
      </c>
      <c r="B15" s="14" t="s">
        <v>682</v>
      </c>
      <c r="C15" s="13">
        <v>76800</v>
      </c>
      <c r="D15" s="15">
        <v>0</v>
      </c>
      <c r="E15" s="15">
        <v>0</v>
      </c>
    </row>
    <row r="16" spans="1:8" x14ac:dyDescent="0.25">
      <c r="A16" s="10" t="s">
        <v>200</v>
      </c>
      <c r="B16" s="14" t="s">
        <v>682</v>
      </c>
      <c r="C16" s="13">
        <v>480991.68</v>
      </c>
      <c r="D16" s="15">
        <v>0</v>
      </c>
      <c r="E16" s="15">
        <v>0</v>
      </c>
    </row>
    <row r="17" spans="1:5" x14ac:dyDescent="0.25">
      <c r="A17" s="10" t="s">
        <v>155</v>
      </c>
      <c r="B17" s="14" t="s">
        <v>682</v>
      </c>
      <c r="C17" s="13">
        <v>72000</v>
      </c>
      <c r="D17" s="15">
        <v>0</v>
      </c>
      <c r="E17" s="15">
        <v>0</v>
      </c>
    </row>
    <row r="18" spans="1:5" x14ac:dyDescent="0.25">
      <c r="A18" s="10" t="s">
        <v>149</v>
      </c>
      <c r="B18" s="14" t="s">
        <v>682</v>
      </c>
      <c r="C18" s="13">
        <v>312028.59999999998</v>
      </c>
      <c r="D18" s="15">
        <f>40055.35</f>
        <v>40055.35</v>
      </c>
      <c r="E18" s="15">
        <v>0</v>
      </c>
    </row>
    <row r="19" spans="1:5" x14ac:dyDescent="0.25">
      <c r="A19" s="10" t="s">
        <v>173</v>
      </c>
      <c r="B19" s="14" t="s">
        <v>682</v>
      </c>
      <c r="C19" s="13">
        <v>2023271.62</v>
      </c>
      <c r="D19" s="15">
        <v>0</v>
      </c>
      <c r="E19" s="15">
        <v>0</v>
      </c>
    </row>
    <row r="20" spans="1:5" x14ac:dyDescent="0.25">
      <c r="A20" s="10" t="s">
        <v>257</v>
      </c>
      <c r="B20" s="14" t="s">
        <v>682</v>
      </c>
      <c r="C20" s="13">
        <v>238945.92000000001</v>
      </c>
      <c r="D20" s="15">
        <v>0</v>
      </c>
      <c r="E20" s="15">
        <v>0</v>
      </c>
    </row>
    <row r="21" spans="1:5" x14ac:dyDescent="0.25">
      <c r="A21" s="10" t="s">
        <v>398</v>
      </c>
      <c r="B21" s="14" t="s">
        <v>682</v>
      </c>
      <c r="C21" s="13">
        <v>1841004.57</v>
      </c>
      <c r="D21" s="15">
        <v>0</v>
      </c>
      <c r="E21" s="15">
        <v>0</v>
      </c>
    </row>
    <row r="22" spans="1:5" x14ac:dyDescent="0.25">
      <c r="A22" s="10" t="s">
        <v>415</v>
      </c>
      <c r="B22" s="14" t="s">
        <v>682</v>
      </c>
      <c r="C22" s="13">
        <v>348200</v>
      </c>
      <c r="D22" s="15">
        <v>0</v>
      </c>
      <c r="E22" s="15">
        <v>0</v>
      </c>
    </row>
    <row r="23" spans="1:5" x14ac:dyDescent="0.25">
      <c r="A23" s="10" t="s">
        <v>430</v>
      </c>
      <c r="B23" s="14" t="s">
        <v>682</v>
      </c>
      <c r="C23" s="13">
        <v>171985</v>
      </c>
      <c r="D23" s="15">
        <v>0</v>
      </c>
      <c r="E23" s="15">
        <v>0</v>
      </c>
    </row>
    <row r="24" spans="1:5" x14ac:dyDescent="0.25">
      <c r="A24" s="10"/>
      <c r="B24" s="14"/>
      <c r="C24" s="16">
        <f>SUM(C15:C23)</f>
        <v>5565227.3899999997</v>
      </c>
      <c r="D24" s="16">
        <f>SUM(D15:D23)</f>
        <v>40055.35</v>
      </c>
      <c r="E24" s="16">
        <f>C24+D24</f>
        <v>5605282.7399999993</v>
      </c>
    </row>
    <row r="25" spans="1:5" x14ac:dyDescent="0.25">
      <c r="A25" s="10" t="s">
        <v>140</v>
      </c>
      <c r="B25" s="14" t="s">
        <v>683</v>
      </c>
      <c r="C25" s="13">
        <v>24190.2</v>
      </c>
      <c r="D25" s="15">
        <f>2100+1209.8</f>
        <v>3309.8</v>
      </c>
      <c r="E25" s="15">
        <v>0</v>
      </c>
    </row>
    <row r="26" spans="1:5" x14ac:dyDescent="0.25">
      <c r="A26" s="10" t="s">
        <v>299</v>
      </c>
      <c r="B26" s="14" t="s">
        <v>683</v>
      </c>
      <c r="C26" s="13">
        <v>99590.16</v>
      </c>
      <c r="D26" s="15">
        <v>0</v>
      </c>
      <c r="E26" s="15">
        <v>0</v>
      </c>
    </row>
    <row r="27" spans="1:5" x14ac:dyDescent="0.25">
      <c r="A27" s="10" t="s">
        <v>200</v>
      </c>
      <c r="B27" s="14" t="s">
        <v>683</v>
      </c>
      <c r="C27" s="13">
        <f>3071222.38-C16</f>
        <v>2590230.6999999997</v>
      </c>
      <c r="D27" s="15">
        <f>1429.26+3206.62+1854.54+3000+2000+1000+1755.32+2755.32</f>
        <v>17001.060000000001</v>
      </c>
      <c r="E27" s="15">
        <v>0</v>
      </c>
    </row>
    <row r="28" spans="1:5" x14ac:dyDescent="0.25">
      <c r="A28" s="10" t="s">
        <v>155</v>
      </c>
      <c r="B28" s="14" t="s">
        <v>683</v>
      </c>
      <c r="C28" s="13">
        <v>354480</v>
      </c>
      <c r="D28" s="15">
        <v>0</v>
      </c>
      <c r="E28" s="15">
        <v>0</v>
      </c>
    </row>
    <row r="29" spans="1:5" x14ac:dyDescent="0.25">
      <c r="A29" s="10" t="s">
        <v>194</v>
      </c>
      <c r="B29" s="14" t="s">
        <v>683</v>
      </c>
      <c r="C29" s="13">
        <v>61320</v>
      </c>
      <c r="D29" s="15">
        <v>0</v>
      </c>
      <c r="E29" s="15">
        <v>0</v>
      </c>
    </row>
    <row r="30" spans="1:5" x14ac:dyDescent="0.25">
      <c r="A30" s="10" t="s">
        <v>188</v>
      </c>
      <c r="B30" s="14" t="s">
        <v>683</v>
      </c>
      <c r="C30" s="13">
        <v>117128.65</v>
      </c>
      <c r="D30" s="15">
        <f>4555.3</f>
        <v>4555.3</v>
      </c>
      <c r="E30" s="15">
        <v>0</v>
      </c>
    </row>
    <row r="31" spans="1:5" x14ac:dyDescent="0.25">
      <c r="A31" s="10" t="s">
        <v>238</v>
      </c>
      <c r="B31" s="14" t="s">
        <v>683</v>
      </c>
      <c r="C31" s="13">
        <v>16380</v>
      </c>
      <c r="D31" s="15">
        <v>0</v>
      </c>
      <c r="E31" s="15">
        <v>0</v>
      </c>
    </row>
    <row r="32" spans="1:5" x14ac:dyDescent="0.25">
      <c r="A32" s="10" t="s">
        <v>227</v>
      </c>
      <c r="B32" s="14" t="s">
        <v>683</v>
      </c>
      <c r="C32" s="13">
        <v>8400</v>
      </c>
      <c r="D32" s="15">
        <v>0</v>
      </c>
      <c r="E32" s="15">
        <v>0</v>
      </c>
    </row>
    <row r="33" spans="1:5" x14ac:dyDescent="0.25">
      <c r="A33" s="10" t="s">
        <v>248</v>
      </c>
      <c r="B33" s="14" t="s">
        <v>683</v>
      </c>
      <c r="C33" s="13">
        <v>26700</v>
      </c>
      <c r="D33" s="15">
        <v>0</v>
      </c>
      <c r="E33" s="15">
        <v>0</v>
      </c>
    </row>
    <row r="34" spans="1:5" x14ac:dyDescent="0.25">
      <c r="A34" s="10" t="s">
        <v>259</v>
      </c>
      <c r="B34" s="14" t="s">
        <v>683</v>
      </c>
      <c r="C34" s="13">
        <v>10006.1</v>
      </c>
      <c r="D34" s="15">
        <f>1858.2</f>
        <v>1858.2</v>
      </c>
      <c r="E34" s="15">
        <v>0</v>
      </c>
    </row>
    <row r="35" spans="1:5" x14ac:dyDescent="0.25">
      <c r="A35" s="10" t="s">
        <v>375</v>
      </c>
      <c r="B35" s="14" t="s">
        <v>683</v>
      </c>
      <c r="C35" s="13">
        <v>548534.03</v>
      </c>
      <c r="D35" s="15">
        <f>57615.24+150898.12+47000</f>
        <v>255513.36</v>
      </c>
      <c r="E35" s="15">
        <v>0</v>
      </c>
    </row>
    <row r="36" spans="1:5" x14ac:dyDescent="0.25">
      <c r="A36" s="10" t="s">
        <v>230</v>
      </c>
      <c r="B36" s="14" t="s">
        <v>683</v>
      </c>
      <c r="C36" s="13">
        <v>29280</v>
      </c>
      <c r="D36" s="15">
        <v>0</v>
      </c>
      <c r="E36" s="15">
        <v>0</v>
      </c>
    </row>
    <row r="37" spans="1:5" x14ac:dyDescent="0.25">
      <c r="A37" s="10" t="s">
        <v>295</v>
      </c>
      <c r="B37" s="14" t="s">
        <v>683</v>
      </c>
      <c r="C37" s="13">
        <v>2182.5</v>
      </c>
      <c r="D37" s="15">
        <v>0</v>
      </c>
      <c r="E37" s="15">
        <v>0</v>
      </c>
    </row>
    <row r="38" spans="1:5" x14ac:dyDescent="0.25">
      <c r="A38" s="10" t="s">
        <v>499</v>
      </c>
      <c r="B38" s="14" t="s">
        <v>683</v>
      </c>
      <c r="C38" s="13">
        <v>172944.32</v>
      </c>
      <c r="D38" s="15">
        <f>873.54+16049.99+2388.49+0.01+2804.9</f>
        <v>22116.929999999997</v>
      </c>
      <c r="E38" s="15">
        <v>0</v>
      </c>
    </row>
    <row r="39" spans="1:5" x14ac:dyDescent="0.25">
      <c r="A39" s="10" t="s">
        <v>314</v>
      </c>
      <c r="B39" s="14" t="s">
        <v>683</v>
      </c>
      <c r="C39" s="13">
        <v>3810.28</v>
      </c>
      <c r="D39" s="15">
        <v>0</v>
      </c>
      <c r="E39" s="15">
        <v>0</v>
      </c>
    </row>
    <row r="40" spans="1:5" x14ac:dyDescent="0.25">
      <c r="A40" s="10" t="s">
        <v>477</v>
      </c>
      <c r="B40" s="14" t="s">
        <v>683</v>
      </c>
      <c r="C40" s="13">
        <v>12500</v>
      </c>
      <c r="D40" s="15">
        <v>0</v>
      </c>
      <c r="E40" s="15">
        <v>0</v>
      </c>
    </row>
    <row r="41" spans="1:5" x14ac:dyDescent="0.25">
      <c r="A41" s="10" t="s">
        <v>405</v>
      </c>
      <c r="B41" s="14" t="s">
        <v>683</v>
      </c>
      <c r="C41" s="13">
        <v>19942.25</v>
      </c>
      <c r="D41" s="15">
        <v>0</v>
      </c>
      <c r="E41" s="15">
        <v>0</v>
      </c>
    </row>
    <row r="42" spans="1:5" x14ac:dyDescent="0.25">
      <c r="A42" s="10" t="s">
        <v>399</v>
      </c>
      <c r="B42" s="14" t="s">
        <v>683</v>
      </c>
      <c r="C42" s="13">
        <v>68964.490000000005</v>
      </c>
      <c r="D42" s="15">
        <f>6741.41+4251.65+20000</f>
        <v>30993.059999999998</v>
      </c>
      <c r="E42" s="15">
        <v>0</v>
      </c>
    </row>
    <row r="43" spans="1:5" x14ac:dyDescent="0.25">
      <c r="A43" s="10" t="s">
        <v>400</v>
      </c>
      <c r="B43" s="14" t="s">
        <v>683</v>
      </c>
      <c r="C43" s="13">
        <v>18450</v>
      </c>
      <c r="D43" s="15">
        <v>0</v>
      </c>
      <c r="E43" s="15">
        <v>0</v>
      </c>
    </row>
    <row r="44" spans="1:5" x14ac:dyDescent="0.25">
      <c r="A44" s="10" t="s">
        <v>401</v>
      </c>
      <c r="B44" s="14" t="s">
        <v>683</v>
      </c>
      <c r="C44" s="13">
        <v>15599.86</v>
      </c>
      <c r="D44" s="15">
        <v>0</v>
      </c>
      <c r="E44" s="15">
        <v>0</v>
      </c>
    </row>
    <row r="45" spans="1:5" x14ac:dyDescent="0.25">
      <c r="A45" s="10" t="s">
        <v>513</v>
      </c>
      <c r="B45" s="14" t="s">
        <v>683</v>
      </c>
      <c r="C45" s="13">
        <v>50233</v>
      </c>
      <c r="D45" s="15">
        <v>0</v>
      </c>
      <c r="E45" s="15">
        <v>0</v>
      </c>
    </row>
    <row r="46" spans="1:5" x14ac:dyDescent="0.25">
      <c r="A46" s="10" t="s">
        <v>514</v>
      </c>
      <c r="B46" s="14" t="s">
        <v>683</v>
      </c>
      <c r="C46" s="13">
        <v>44960.45</v>
      </c>
      <c r="D46" s="15">
        <v>1500</v>
      </c>
      <c r="E46" s="15">
        <v>0</v>
      </c>
    </row>
    <row r="47" spans="1:5" x14ac:dyDescent="0.25">
      <c r="A47" s="10" t="s">
        <v>415</v>
      </c>
      <c r="B47" s="14" t="s">
        <v>683</v>
      </c>
      <c r="C47" s="13">
        <f>355140.14-C22</f>
        <v>6940.140000000014</v>
      </c>
      <c r="D47" s="15">
        <v>0</v>
      </c>
      <c r="E47" s="15">
        <v>0</v>
      </c>
    </row>
    <row r="48" spans="1:5" x14ac:dyDescent="0.25">
      <c r="A48" s="10" t="s">
        <v>457</v>
      </c>
      <c r="B48" s="14" t="s">
        <v>683</v>
      </c>
      <c r="C48" s="13">
        <v>1154</v>
      </c>
      <c r="D48" s="15">
        <v>0</v>
      </c>
      <c r="E48" s="15">
        <v>0</v>
      </c>
    </row>
    <row r="49" spans="1:5" x14ac:dyDescent="0.25">
      <c r="A49" s="10" t="s">
        <v>467</v>
      </c>
      <c r="B49" s="14" t="s">
        <v>683</v>
      </c>
      <c r="C49" s="13">
        <v>435000</v>
      </c>
      <c r="D49" s="15">
        <v>0</v>
      </c>
      <c r="E49" s="15">
        <v>0</v>
      </c>
    </row>
    <row r="50" spans="1:5" x14ac:dyDescent="0.25">
      <c r="A50" s="10" t="s">
        <v>473</v>
      </c>
      <c r="B50" s="14" t="s">
        <v>683</v>
      </c>
      <c r="C50" s="13">
        <v>52319</v>
      </c>
      <c r="D50" s="15">
        <v>0</v>
      </c>
      <c r="E50" s="15">
        <v>0</v>
      </c>
    </row>
    <row r="51" spans="1:5" x14ac:dyDescent="0.25">
      <c r="A51" s="10" t="s">
        <v>488</v>
      </c>
      <c r="B51" s="14" t="s">
        <v>683</v>
      </c>
      <c r="C51" s="13">
        <v>12029</v>
      </c>
      <c r="D51" s="15">
        <v>0</v>
      </c>
      <c r="E51" s="15">
        <v>0</v>
      </c>
    </row>
    <row r="52" spans="1:5" x14ac:dyDescent="0.25">
      <c r="A52" s="10" t="s">
        <v>526</v>
      </c>
      <c r="B52" s="14" t="s">
        <v>683</v>
      </c>
      <c r="C52" s="13">
        <v>537212</v>
      </c>
      <c r="D52" s="15">
        <v>316640</v>
      </c>
      <c r="E52" s="15">
        <v>0</v>
      </c>
    </row>
    <row r="53" spans="1:5" x14ac:dyDescent="0.25">
      <c r="A53" s="10" t="s">
        <v>531</v>
      </c>
      <c r="B53" s="14" t="s">
        <v>683</v>
      </c>
      <c r="C53" s="13">
        <v>10424.14</v>
      </c>
      <c r="D53" s="15">
        <v>0</v>
      </c>
      <c r="E53" s="15">
        <v>0</v>
      </c>
    </row>
    <row r="54" spans="1:5" x14ac:dyDescent="0.25">
      <c r="A54" s="10" t="s">
        <v>703</v>
      </c>
      <c r="B54" s="14" t="s">
        <v>683</v>
      </c>
      <c r="C54" s="13">
        <v>0</v>
      </c>
      <c r="D54" s="15">
        <v>37991.620000000003</v>
      </c>
      <c r="E54" s="15">
        <v>0</v>
      </c>
    </row>
    <row r="55" spans="1:5" x14ac:dyDescent="0.25">
      <c r="A55" s="10" t="s">
        <v>535</v>
      </c>
      <c r="B55" s="14" t="s">
        <v>683</v>
      </c>
      <c r="C55" s="13">
        <v>54449.8</v>
      </c>
      <c r="D55" s="15">
        <v>0</v>
      </c>
      <c r="E55" s="15">
        <v>0</v>
      </c>
    </row>
    <row r="56" spans="1:5" x14ac:dyDescent="0.25">
      <c r="A56" s="10" t="s">
        <v>553</v>
      </c>
      <c r="B56" s="14" t="s">
        <v>683</v>
      </c>
      <c r="C56" s="13">
        <v>250750</v>
      </c>
      <c r="D56" s="15">
        <v>0</v>
      </c>
      <c r="E56" s="15">
        <v>0</v>
      </c>
    </row>
    <row r="57" spans="1:5" x14ac:dyDescent="0.25">
      <c r="A57" s="10" t="s">
        <v>543</v>
      </c>
      <c r="B57" s="14" t="s">
        <v>683</v>
      </c>
      <c r="C57" s="13">
        <v>2207.84</v>
      </c>
      <c r="D57" s="15">
        <v>0</v>
      </c>
      <c r="E57" s="15">
        <v>0</v>
      </c>
    </row>
    <row r="58" spans="1:5" x14ac:dyDescent="0.25">
      <c r="A58" s="10" t="s">
        <v>557</v>
      </c>
      <c r="B58" s="14" t="s">
        <v>683</v>
      </c>
      <c r="C58" s="13">
        <v>79945.440000000002</v>
      </c>
      <c r="D58" s="15">
        <v>52944</v>
      </c>
      <c r="E58" s="15">
        <v>0</v>
      </c>
    </row>
    <row r="59" spans="1:5" x14ac:dyDescent="0.25">
      <c r="A59" s="10" t="s">
        <v>571</v>
      </c>
      <c r="B59" s="14" t="s">
        <v>683</v>
      </c>
      <c r="C59" s="13">
        <v>106760.4</v>
      </c>
      <c r="D59" s="15">
        <f>45750+3186.6</f>
        <v>48936.6</v>
      </c>
      <c r="E59" s="15">
        <v>0</v>
      </c>
    </row>
    <row r="60" spans="1:5" x14ac:dyDescent="0.25">
      <c r="A60" s="10" t="s">
        <v>577</v>
      </c>
      <c r="B60" s="14" t="s">
        <v>683</v>
      </c>
      <c r="C60" s="13">
        <v>24437.87</v>
      </c>
      <c r="D60" s="15">
        <f>15159.38</f>
        <v>15159.38</v>
      </c>
      <c r="E60" s="15">
        <v>0</v>
      </c>
    </row>
    <row r="61" spans="1:5" x14ac:dyDescent="0.25">
      <c r="A61" s="10" t="s">
        <v>701</v>
      </c>
      <c r="B61" s="14" t="s">
        <v>683</v>
      </c>
      <c r="C61" s="13">
        <v>0</v>
      </c>
      <c r="D61" s="15">
        <f>63000+197820</f>
        <v>260820</v>
      </c>
      <c r="E61" s="15">
        <v>0</v>
      </c>
    </row>
    <row r="62" spans="1:5" x14ac:dyDescent="0.25">
      <c r="A62" s="10" t="s">
        <v>651</v>
      </c>
      <c r="B62" s="14" t="s">
        <v>683</v>
      </c>
      <c r="C62" s="13">
        <v>1236</v>
      </c>
      <c r="D62" s="15">
        <f>162309.8</f>
        <v>162309.79999999999</v>
      </c>
      <c r="E62" s="15">
        <v>0</v>
      </c>
    </row>
    <row r="63" spans="1:5" x14ac:dyDescent="0.25">
      <c r="A63" s="10" t="s">
        <v>592</v>
      </c>
      <c r="B63" s="14" t="s">
        <v>683</v>
      </c>
      <c r="C63" s="13">
        <v>9378</v>
      </c>
      <c r="D63" s="15">
        <f>6695.3+4496.64+1880</f>
        <v>13071.94</v>
      </c>
      <c r="E63" s="15">
        <v>0</v>
      </c>
    </row>
    <row r="64" spans="1:5" x14ac:dyDescent="0.25">
      <c r="A64" s="10" t="s">
        <v>610</v>
      </c>
      <c r="B64" s="14" t="s">
        <v>683</v>
      </c>
      <c r="C64" s="13">
        <v>27898.76</v>
      </c>
      <c r="D64" s="15">
        <v>0</v>
      </c>
      <c r="E64" s="15">
        <v>0</v>
      </c>
    </row>
    <row r="65" spans="1:5" x14ac:dyDescent="0.25">
      <c r="A65" s="10" t="s">
        <v>598</v>
      </c>
      <c r="B65" s="14" t="s">
        <v>683</v>
      </c>
      <c r="C65" s="13">
        <v>25456</v>
      </c>
      <c r="D65" s="15">
        <v>0</v>
      </c>
      <c r="E65" s="15">
        <v>0</v>
      </c>
    </row>
    <row r="66" spans="1:5" x14ac:dyDescent="0.25">
      <c r="A66" s="10" t="s">
        <v>420</v>
      </c>
      <c r="B66" s="14" t="s">
        <v>683</v>
      </c>
      <c r="C66" s="13">
        <v>49552.63</v>
      </c>
      <c r="D66" s="15">
        <f>4683+373.5+2757.05+793.35</f>
        <v>8606.9</v>
      </c>
      <c r="E66" s="15">
        <v>0</v>
      </c>
    </row>
    <row r="67" spans="1:5" x14ac:dyDescent="0.25">
      <c r="A67" s="10"/>
      <c r="B67" s="14" t="s">
        <v>683</v>
      </c>
      <c r="C67" s="16">
        <f>SUM(C25:C66)</f>
        <v>5982978.0099999998</v>
      </c>
      <c r="D67" s="16">
        <f>SUM(D25:D66)</f>
        <v>1253327.95</v>
      </c>
      <c r="E67" s="16">
        <f>C67+D67</f>
        <v>7236305.96</v>
      </c>
    </row>
    <row r="68" spans="1:5" x14ac:dyDescent="0.25">
      <c r="A68" s="8"/>
      <c r="C68" s="9">
        <f>C67+C24+C14+C10+C7</f>
        <v>13134048.489999998</v>
      </c>
      <c r="D68" s="9">
        <f>D67+D24+D14+D10+D7</f>
        <v>1700300.3</v>
      </c>
      <c r="E68" s="9">
        <f>E67+E24+E14+E10+E7</f>
        <v>14834348.789999999</v>
      </c>
    </row>
    <row r="69" spans="1:5" x14ac:dyDescent="0.25">
      <c r="A69" s="10" t="s">
        <v>686</v>
      </c>
      <c r="B69" s="105" t="s">
        <v>685</v>
      </c>
      <c r="C69" s="13">
        <f>6468.91+3234.45</f>
        <v>9703.36</v>
      </c>
      <c r="D69" s="15">
        <v>0</v>
      </c>
      <c r="E69" s="15">
        <v>0</v>
      </c>
    </row>
    <row r="70" spans="1:5" x14ac:dyDescent="0.25">
      <c r="A70" s="10" t="s">
        <v>687</v>
      </c>
      <c r="B70" s="106"/>
      <c r="C70" s="13">
        <f>8364.8+6691.84+3345.92+1672.96+1672.96+1672.96+10874.24+1672.96+3345.92+1672.96+10874.24+3345.92+17566.08</f>
        <v>72773.75999999998</v>
      </c>
      <c r="D70" s="15">
        <f>1672.96+1672.96+1672.96+5018.88</f>
        <v>10037.76</v>
      </c>
      <c r="E70" s="15">
        <v>0</v>
      </c>
    </row>
    <row r="71" spans="1:5" x14ac:dyDescent="0.25">
      <c r="A71" s="10" t="s">
        <v>688</v>
      </c>
      <c r="B71" s="106"/>
      <c r="C71" s="13">
        <f>21486.75+63707.25+13693584.8+9500.25</f>
        <v>13788279.050000001</v>
      </c>
      <c r="D71" s="15">
        <v>0</v>
      </c>
      <c r="E71" s="15">
        <v>0</v>
      </c>
    </row>
    <row r="72" spans="1:5" x14ac:dyDescent="0.25">
      <c r="A72" s="10" t="s">
        <v>689</v>
      </c>
      <c r="B72" s="106"/>
      <c r="C72" s="13">
        <f>19502.5+13510.96</f>
        <v>33013.46</v>
      </c>
      <c r="D72" s="15">
        <f>1766.09+1800+1000</f>
        <v>4566.09</v>
      </c>
      <c r="E72" s="15">
        <v>0</v>
      </c>
    </row>
    <row r="73" spans="1:5" x14ac:dyDescent="0.25">
      <c r="A73" s="10" t="s">
        <v>690</v>
      </c>
      <c r="B73" s="106"/>
      <c r="C73" s="13">
        <f>234.78+197.18+397.6</f>
        <v>829.56000000000006</v>
      </c>
      <c r="D73" s="15">
        <v>0</v>
      </c>
      <c r="E73" s="15">
        <v>0</v>
      </c>
    </row>
    <row r="74" spans="1:5" x14ac:dyDescent="0.25">
      <c r="A74" s="10" t="s">
        <v>691</v>
      </c>
      <c r="B74" s="106"/>
      <c r="C74" s="13">
        <f>1861.47+1723.58+1723.58</f>
        <v>5308.63</v>
      </c>
      <c r="D74" s="15">
        <v>0</v>
      </c>
      <c r="E74" s="15">
        <v>0</v>
      </c>
    </row>
    <row r="75" spans="1:5" x14ac:dyDescent="0.25">
      <c r="A75" s="10" t="s">
        <v>692</v>
      </c>
      <c r="B75" s="106"/>
      <c r="C75" s="13">
        <v>3445.83</v>
      </c>
      <c r="D75" s="15">
        <v>0</v>
      </c>
      <c r="E75" s="15">
        <v>0</v>
      </c>
    </row>
    <row r="76" spans="1:5" x14ac:dyDescent="0.25">
      <c r="A76" s="10" t="s">
        <v>693</v>
      </c>
      <c r="B76" s="106"/>
      <c r="C76" s="13">
        <f>1098644.64+579073.03+9705686.13</f>
        <v>11383403.800000001</v>
      </c>
      <c r="D76" s="15">
        <v>0</v>
      </c>
      <c r="E76" s="15">
        <v>0</v>
      </c>
    </row>
    <row r="77" spans="1:5" x14ac:dyDescent="0.25">
      <c r="A77" s="10" t="s">
        <v>694</v>
      </c>
      <c r="B77" s="106"/>
      <c r="C77" s="13">
        <v>235.2</v>
      </c>
      <c r="D77" s="15">
        <v>0</v>
      </c>
      <c r="E77" s="15">
        <v>0</v>
      </c>
    </row>
    <row r="78" spans="1:5" x14ac:dyDescent="0.25">
      <c r="A78" s="10" t="s">
        <v>695</v>
      </c>
      <c r="B78" s="106"/>
      <c r="C78" s="13">
        <f>6143.87+156.19</f>
        <v>6300.0599999999995</v>
      </c>
      <c r="D78" s="15">
        <v>0</v>
      </c>
      <c r="E78" s="15">
        <v>0</v>
      </c>
    </row>
    <row r="79" spans="1:5" x14ac:dyDescent="0.25">
      <c r="A79" s="10" t="s">
        <v>696</v>
      </c>
      <c r="B79" s="106"/>
      <c r="C79" s="13">
        <v>15810.16</v>
      </c>
      <c r="D79" s="15">
        <v>0</v>
      </c>
      <c r="E79" s="15">
        <v>0</v>
      </c>
    </row>
    <row r="80" spans="1:5" x14ac:dyDescent="0.25">
      <c r="A80" s="10" t="s">
        <v>697</v>
      </c>
      <c r="B80" s="106"/>
      <c r="C80" s="13">
        <f>747600+534416.18+56177.78+692875.41+82231.28+139416.98+380103.18+37419</f>
        <v>2670239.81</v>
      </c>
      <c r="D80" s="15">
        <f>16276.58+399915.91+278687.46+125234.5</f>
        <v>820114.45</v>
      </c>
      <c r="E80" s="15">
        <v>0</v>
      </c>
    </row>
    <row r="81" spans="1:5" x14ac:dyDescent="0.25">
      <c r="A81" s="10" t="s">
        <v>699</v>
      </c>
      <c r="B81" s="106"/>
      <c r="C81" s="13">
        <v>207.28</v>
      </c>
      <c r="D81" s="15">
        <v>0</v>
      </c>
      <c r="E81" s="15">
        <v>0</v>
      </c>
    </row>
    <row r="82" spans="1:5" x14ac:dyDescent="0.25">
      <c r="A82" s="10" t="s">
        <v>700</v>
      </c>
      <c r="B82" s="106"/>
      <c r="C82" s="13">
        <v>3970.83</v>
      </c>
      <c r="D82" s="15">
        <v>0</v>
      </c>
      <c r="E82" s="15">
        <v>0</v>
      </c>
    </row>
    <row r="83" spans="1:5" x14ac:dyDescent="0.25">
      <c r="A83" s="10" t="s">
        <v>698</v>
      </c>
      <c r="B83" s="107"/>
      <c r="C83" s="13">
        <f>25206.82+11771.16</f>
        <v>36977.979999999996</v>
      </c>
      <c r="D83" s="15">
        <v>0</v>
      </c>
      <c r="E83" s="15">
        <v>0</v>
      </c>
    </row>
    <row r="84" spans="1:5" x14ac:dyDescent="0.25">
      <c r="A84" s="23"/>
      <c r="B84" s="24"/>
      <c r="C84" s="25">
        <f>SUM(C69:C83)</f>
        <v>28030498.77</v>
      </c>
      <c r="D84" s="25">
        <f>SUM(D69:D83)</f>
        <v>834718.29999999993</v>
      </c>
      <c r="E84" s="16">
        <f>C84+D84</f>
        <v>28865217.07</v>
      </c>
    </row>
    <row r="85" spans="1:5" x14ac:dyDescent="0.25">
      <c r="B85" s="17" t="s">
        <v>704</v>
      </c>
      <c r="C85" s="18">
        <f>C68+C84</f>
        <v>41164547.259999998</v>
      </c>
      <c r="D85" s="9">
        <f>D68+D84</f>
        <v>2535018.6</v>
      </c>
      <c r="E85" s="9">
        <f>E68+E84</f>
        <v>43699565.859999999</v>
      </c>
    </row>
    <row r="87" spans="1:5" x14ac:dyDescent="0.25">
      <c r="B87" s="17" t="s">
        <v>705</v>
      </c>
      <c r="C87" s="19">
        <f>C85+D85</f>
        <v>43699565.859999999</v>
      </c>
    </row>
    <row r="90" spans="1:5" x14ac:dyDescent="0.25">
      <c r="A90" s="113" t="s">
        <v>706</v>
      </c>
      <c r="B90" s="113"/>
      <c r="C90" s="113"/>
    </row>
    <row r="91" spans="1:5" x14ac:dyDescent="0.25">
      <c r="A91" s="17" t="s">
        <v>671</v>
      </c>
      <c r="B91" s="17" t="s">
        <v>705</v>
      </c>
      <c r="C91" s="17" t="s">
        <v>704</v>
      </c>
    </row>
    <row r="92" spans="1:5" x14ac:dyDescent="0.25">
      <c r="A92" s="7" t="s">
        <v>679</v>
      </c>
      <c r="B92" s="20">
        <f>E7</f>
        <v>1041262.56</v>
      </c>
      <c r="C92" s="6">
        <f>C7</f>
        <v>1041262.56</v>
      </c>
    </row>
    <row r="93" spans="1:5" x14ac:dyDescent="0.25">
      <c r="A93" s="7" t="s">
        <v>680</v>
      </c>
      <c r="B93" s="20">
        <f>E10</f>
        <v>9780</v>
      </c>
      <c r="C93" s="6">
        <f>C10</f>
        <v>9780</v>
      </c>
    </row>
    <row r="94" spans="1:5" x14ac:dyDescent="0.25">
      <c r="A94" s="7" t="s">
        <v>681</v>
      </c>
      <c r="B94" s="20">
        <f>E14</f>
        <v>941717.53</v>
      </c>
      <c r="C94" s="6">
        <f>C14</f>
        <v>534800.53</v>
      </c>
    </row>
    <row r="95" spans="1:5" x14ac:dyDescent="0.25">
      <c r="A95" s="7" t="s">
        <v>683</v>
      </c>
      <c r="B95" s="20">
        <f>E67</f>
        <v>7236305.96</v>
      </c>
      <c r="C95" s="6">
        <f>C67</f>
        <v>5982978.0099999998</v>
      </c>
    </row>
    <row r="96" spans="1:5" x14ac:dyDescent="0.25">
      <c r="A96" s="7" t="s">
        <v>682</v>
      </c>
      <c r="B96" s="20">
        <f>E24</f>
        <v>5605282.7399999993</v>
      </c>
      <c r="C96" s="6">
        <f>C24</f>
        <v>5565227.3899999997</v>
      </c>
    </row>
    <row r="97" spans="1:3" x14ac:dyDescent="0.25">
      <c r="A97" s="7" t="s">
        <v>685</v>
      </c>
      <c r="B97" s="20">
        <f>E84</f>
        <v>28865217.07</v>
      </c>
      <c r="C97" s="6">
        <f>C84</f>
        <v>28030498.77</v>
      </c>
    </row>
    <row r="98" spans="1:3" x14ac:dyDescent="0.25">
      <c r="B98" s="22">
        <f>SUM(B92:B97)</f>
        <v>43699565.859999999</v>
      </c>
      <c r="C98" s="22">
        <f>SUM(C92:C97)</f>
        <v>41164547.259999998</v>
      </c>
    </row>
    <row r="100" spans="1:3" x14ac:dyDescent="0.25">
      <c r="B100" s="21">
        <f>B98-C87</f>
        <v>0</v>
      </c>
    </row>
  </sheetData>
  <mergeCells count="5">
    <mergeCell ref="B69:B83"/>
    <mergeCell ref="A1:C1"/>
    <mergeCell ref="D1:D2"/>
    <mergeCell ref="E1:E2"/>
    <mergeCell ref="A90:C90"/>
  </mergeCells>
  <pageMargins left="0.511811024" right="0.511811024" top="0.78740157499999996" bottom="0.78740157499999996" header="0.31496062000000002" footer="0.31496062000000002"/>
  <pageSetup paperSize="9" scale="4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RBTRANS LICITAÇÕES DEZ 2022</vt:lpstr>
      <vt:lpstr>RESUMO</vt:lpstr>
      <vt:lpstr>'RBTRANS LICITAÇÕES DEZ 2022'!Area_de_impressao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2023-03-26T13:23:18Z</cp:lastPrinted>
  <dcterms:created xsi:type="dcterms:W3CDTF">2013-10-11T22:10:57Z</dcterms:created>
  <dcterms:modified xsi:type="dcterms:W3CDTF">2023-03-31T15:02:42Z</dcterms:modified>
</cp:coreProperties>
</file>