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9040" windowHeight="15840" tabRatio="615"/>
  </bookViews>
  <sheets>
    <sheet name="RBTRANS LICITAÇÕES ABR 2023" sheetId="4" r:id="rId1"/>
  </sheets>
  <definedNames>
    <definedName name="_xlnm.Print_Area" localSheetId="0">'RBTRANS LICITAÇÕES ABR 2023'!$A$4:$BH$105</definedName>
  </definedNames>
  <calcPr calcId="125725"/>
</workbook>
</file>

<file path=xl/calcChain.xml><?xml version="1.0" encoding="utf-8"?>
<calcChain xmlns="http://schemas.openxmlformats.org/spreadsheetml/2006/main">
  <c r="L126" i="4"/>
  <c r="AD126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5"/>
  <c r="AI19"/>
  <c r="AE126"/>
  <c r="AH126"/>
  <c r="AJ126"/>
  <c r="AK126"/>
  <c r="AL126"/>
  <c r="AL19"/>
  <c r="AI126" l="1"/>
  <c r="AK87"/>
  <c r="AK120"/>
  <c r="AK119"/>
  <c r="AK91"/>
  <c r="AK118"/>
  <c r="AK108"/>
  <c r="AK107"/>
  <c r="AL106" s="1"/>
  <c r="AK121"/>
  <c r="AL121" s="1"/>
  <c r="AK102"/>
  <c r="AK98"/>
  <c r="AK105"/>
  <c r="AK117"/>
  <c r="AL117" s="1"/>
  <c r="AL108"/>
  <c r="AK68"/>
  <c r="AL125"/>
  <c r="AL109"/>
  <c r="AL110"/>
  <c r="AL111"/>
  <c r="AL112"/>
  <c r="AL113"/>
  <c r="AL114"/>
  <c r="AL115"/>
  <c r="AL116"/>
  <c r="AL118"/>
  <c r="AL119"/>
  <c r="AL120"/>
  <c r="AL122"/>
  <c r="AL123"/>
  <c r="AL124"/>
  <c r="AL69"/>
  <c r="AL43"/>
  <c r="AL57"/>
  <c r="AL55"/>
  <c r="AL52"/>
  <c r="AL50"/>
  <c r="AK81"/>
  <c r="AL72" s="1"/>
  <c r="AK83"/>
  <c r="AL82" s="1"/>
  <c r="AL27" l="1"/>
  <c r="AJ105" l="1"/>
  <c r="AL103" s="1"/>
  <c r="AJ102"/>
  <c r="AJ94"/>
  <c r="AJ91"/>
  <c r="AL88" s="1"/>
  <c r="AJ87"/>
  <c r="AJ68"/>
  <c r="AJ26"/>
  <c r="AJ101" l="1"/>
  <c r="AJ93" l="1"/>
  <c r="AL92" s="1"/>
  <c r="AJ86"/>
  <c r="AJ67" l="1"/>
  <c r="AJ25"/>
  <c r="AL24" s="1"/>
  <c r="AJ36" l="1"/>
  <c r="AL36" s="1"/>
  <c r="AJ96" l="1"/>
  <c r="AL95" s="1"/>
  <c r="AJ99" l="1"/>
  <c r="AL99" s="1"/>
  <c r="AJ84" l="1"/>
  <c r="AL84" s="1"/>
  <c r="AJ65" l="1"/>
  <c r="AL65" s="1"/>
  <c r="AJ60"/>
  <c r="AL59" s="1"/>
  <c r="AJ31"/>
  <c r="AL31" s="1"/>
  <c r="AJ19" l="1"/>
</calcChain>
</file>

<file path=xl/sharedStrings.xml><?xml version="1.0" encoding="utf-8"?>
<sst xmlns="http://schemas.openxmlformats.org/spreadsheetml/2006/main" count="2254" uniqueCount="474">
  <si>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</si>
  <si>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</si>
  <si>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</si>
  <si>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</si>
  <si>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</si>
  <si>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</si>
  <si>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</si>
  <si>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</si>
  <si>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</si>
  <si>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</si>
  <si>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</si>
  <si>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</si>
  <si>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</si>
  <si>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</si>
  <si>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</si>
  <si>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</si>
  <si>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</si>
  <si>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</si>
  <si>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</si>
  <si>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</si>
  <si>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</si>
  <si>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</si>
  <si>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</si>
  <si>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</si>
  <si>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</si>
  <si>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</si>
  <si>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</si>
  <si>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</si>
  <si>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</si>
  <si>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</si>
  <si>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</si>
  <si>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</si>
  <si>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</si>
  <si>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</si>
  <si>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</si>
  <si>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</si>
  <si>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</si>
  <si>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</si>
  <si>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</si>
  <si>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</si>
  <si>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</si>
  <si>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</si>
  <si>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</si>
  <si>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</si>
  <si>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</si>
  <si>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</si>
  <si>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</si>
  <si>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</si>
  <si>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</si>
  <si>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</si>
  <si>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</si>
  <si>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</si>
  <si>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</si>
  <si>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</si>
  <si>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</si>
  <si>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</si>
  <si>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</si>
  <si>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</si>
  <si>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</si>
  <si>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</si>
  <si>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</si>
  <si>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</si>
  <si>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</si>
  <si>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</si>
  <si>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</si>
  <si>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</si>
  <si>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</si>
  <si>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</si>
  <si>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</si>
  <si>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</si>
  <si>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</si>
  <si>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</si>
  <si>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</si>
  <si>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>Contrato e Termo Aditivo</t>
  </si>
  <si>
    <t>Especificação de obras e serviços de engenharia</t>
  </si>
  <si>
    <t>(at)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</si>
  <si>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</si>
  <si>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</si>
  <si>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</si>
  <si>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</si>
  <si>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</si>
  <si>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</si>
  <si>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</si>
  <si>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</si>
  <si>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</si>
  <si>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</si>
  <si>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</si>
  <si>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</si>
  <si>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</si>
  <si>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</si>
  <si>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</si>
  <si>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</si>
  <si>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</si>
  <si>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</si>
  <si>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</si>
  <si>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</si>
  <si>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</si>
  <si>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Sistema de Registro de Preços</t>
  </si>
  <si>
    <t>33.90.39.00</t>
  </si>
  <si>
    <t>Menor preço por item</t>
  </si>
  <si>
    <t>-</t>
  </si>
  <si>
    <t>1º Termo Aditivo</t>
  </si>
  <si>
    <t>11.140.110/0001-75</t>
  </si>
  <si>
    <t>2º Termo Aditivo</t>
  </si>
  <si>
    <t>3º Termo Aditivo</t>
  </si>
  <si>
    <t>4º Termo Aditivo</t>
  </si>
  <si>
    <t>Fonte 10</t>
  </si>
  <si>
    <t>Termo Aditivo de Valor</t>
  </si>
  <si>
    <t>33.90.30.00</t>
  </si>
  <si>
    <t>(t)</t>
  </si>
  <si>
    <t>(u )</t>
  </si>
  <si>
    <t>Nº do Termo</t>
  </si>
  <si>
    <t>Especificações de Termo Aditivo ou Termo de Apostilamento</t>
  </si>
  <si>
    <t>Art. 57 - LF nº 8.666/93</t>
  </si>
  <si>
    <t>Art. 65, caput e §§ 1º a 6º - LF nº 8.666/93</t>
  </si>
  <si>
    <t>(ad)</t>
  </si>
  <si>
    <t xml:space="preserve">(ae) </t>
  </si>
  <si>
    <t>Apostilamento</t>
  </si>
  <si>
    <t>Art. 65, § 8º - LF nº 8.666/93</t>
  </si>
  <si>
    <t>Data da concessão do reajuste</t>
  </si>
  <si>
    <t>% de reajuste</t>
  </si>
  <si>
    <t>Valor do reajuste</t>
  </si>
  <si>
    <t>(ag)</t>
  </si>
  <si>
    <t>(ah)</t>
  </si>
  <si>
    <t>(ai) = (k) - (ae) + (ad) + (ah)</t>
  </si>
  <si>
    <t xml:space="preserve">(ak) </t>
  </si>
  <si>
    <t>(al) = (aj) + (ak)</t>
  </si>
  <si>
    <t>(aw)</t>
  </si>
  <si>
    <t>(bf)</t>
  </si>
  <si>
    <t>(bg)</t>
  </si>
  <si>
    <t>(bh)</t>
  </si>
  <si>
    <t>Pregão SRP Nº 069/2017</t>
  </si>
  <si>
    <t>A. S. LIMA - ME</t>
  </si>
  <si>
    <t>04.035.754/0001-38</t>
  </si>
  <si>
    <t>Prorrogação de prazo até 31 de dezembro de 2019</t>
  </si>
  <si>
    <t>12.457</t>
  </si>
  <si>
    <t>001/2019</t>
  </si>
  <si>
    <t>007/2019</t>
  </si>
  <si>
    <t>009/2019</t>
  </si>
  <si>
    <t>Serviço de implantação e operacionalização de sistema informatizado de abastecimento e administração de despesas de combustível.</t>
  </si>
  <si>
    <t>LINK CARD ADMINISTRADORA DE BENEFÍCIOS EIRELI</t>
  </si>
  <si>
    <t>12.039.966/0001-11</t>
  </si>
  <si>
    <t>Sistema de Registro de Preços - Adesão</t>
  </si>
  <si>
    <t>Pregão SRP Nº 002/2017 CEL/PMRB</t>
  </si>
  <si>
    <t>LOACRE - LOC. E COM. DE MÁQ. E EQUIP.</t>
  </si>
  <si>
    <t>03.520.514/0001-66</t>
  </si>
  <si>
    <t>025/2017</t>
  </si>
  <si>
    <t>Prorrogar o prazo até 15 de fevereiro de 2019</t>
  </si>
  <si>
    <t>030/2019</t>
  </si>
  <si>
    <t>080/2019</t>
  </si>
  <si>
    <t>Pregão SRP nº 427/2018 CPL 04</t>
  </si>
  <si>
    <t>12.521</t>
  </si>
  <si>
    <t xml:space="preserve">SECRETARIA DE ESTADO  DA EDUCAÇÃO, CULTURA E ESPORTES </t>
  </si>
  <si>
    <t>Contratação de empresa para prestação de serviços de limpeza de prédios, mobiliários e equipamentos</t>
  </si>
  <si>
    <t>TEC NEWS EIRELI</t>
  </si>
  <si>
    <t>05.608.779/0001-46</t>
  </si>
  <si>
    <t>Parecer PROJU Nº 001/2019</t>
  </si>
  <si>
    <t>Inexigibilidade de licitação</t>
  </si>
  <si>
    <t>Contratação da Empresa Brasileira de Correios e Telegráfos - CORREIOS</t>
  </si>
  <si>
    <t>9912462363</t>
  </si>
  <si>
    <t>EMPRESA BRASILEIRA DE CORREIOS E TELEGRÁFOS - CORREIOS</t>
  </si>
  <si>
    <t>34.028.316/7709-95</t>
  </si>
  <si>
    <t>12.570</t>
  </si>
  <si>
    <t>Artigo 25 e inciso VIII do art. 24 da Lei de Licitações nº 8.666/93</t>
  </si>
  <si>
    <t>Serviços de impressão</t>
  </si>
  <si>
    <t>SERMATEC COM. E SERVIÇOS IMP. E EXP. LTDA</t>
  </si>
  <si>
    <t>04.439.665/0001-57</t>
  </si>
  <si>
    <t>12.711</t>
  </si>
  <si>
    <t>Prorrogação de prazo até 31 de dezembro de 2020</t>
  </si>
  <si>
    <t>Pregão SRP Nº 130/2019 CEL/PMRB</t>
  </si>
  <si>
    <t>Contratação dos serviços de transportes, caminhão carga seca, como motorista.</t>
  </si>
  <si>
    <t>R. J. ANDRADE TRANSPORTES E TERRAPLANAGEM</t>
  </si>
  <si>
    <t>22.901.124/0001-80</t>
  </si>
  <si>
    <t>002/2020</t>
  </si>
  <si>
    <t>Pregão SRP Nº 141/2019 CPL - PMRB</t>
  </si>
  <si>
    <t>Contratação de serviço de mensageria através da utilização de motocicleta</t>
  </si>
  <si>
    <t>F. M. TERCEIRIZAÇÃO LTDA</t>
  </si>
  <si>
    <t>20.345.453/0001-67</t>
  </si>
  <si>
    <t>Pregão SRP Nº 110/2019 CEL/PMRB</t>
  </si>
  <si>
    <t>Contratação de empresa para prestação de serviços de terceirizados para apoio técnico e atividades auxiliares</t>
  </si>
  <si>
    <t>062/2020</t>
  </si>
  <si>
    <t>33.90.37.00</t>
  </si>
  <si>
    <t>071/2020</t>
  </si>
  <si>
    <t>066/2020</t>
  </si>
  <si>
    <t>012/2020</t>
  </si>
  <si>
    <t>Prestação de serviço de manutenção preventiva e corretiva de veículo tipo motocicleta</t>
  </si>
  <si>
    <t>Prorogar o prazo até 30 de junho de 2020</t>
  </si>
  <si>
    <t>Prorrogar o prazo até 31 de dezembro de 2020</t>
  </si>
  <si>
    <t>4,844256%</t>
  </si>
  <si>
    <t>Termo Aditivo de Repactuação</t>
  </si>
  <si>
    <t>16,9247458%</t>
  </si>
  <si>
    <t>12.486</t>
  </si>
  <si>
    <t>Prefeitura Municipal de Rio Branco</t>
  </si>
  <si>
    <t>Prorrogar o prazo até 02 de março de 2021</t>
  </si>
  <si>
    <t>Pregão SRP Nº 082/2019 CEL/PMRB</t>
  </si>
  <si>
    <t>Prorrogar o prazo até 24 de setembro de 2021</t>
  </si>
  <si>
    <t>Prestação de serviços de transporte automotivo c/ e s/ condutor</t>
  </si>
  <si>
    <t>Prorrogar o prazo até 16 de fevereiro de 2020</t>
  </si>
  <si>
    <t>Prorrogar o prazo até 17 de fevereiro de 2021</t>
  </si>
  <si>
    <t>Contratação Direta - Dispensa de Licitação</t>
  </si>
  <si>
    <t>Pregão SRP Nº 143/2019 CEL/PMRB</t>
  </si>
  <si>
    <t>Locação com manutenção preventiva e corretiva de bebedouros industriais</t>
  </si>
  <si>
    <t xml:space="preserve">ACQUALIMP PRODUTOS QUÍMICOS LTDA - ME </t>
  </si>
  <si>
    <t>34.704.593/0001-99</t>
  </si>
  <si>
    <t>Pregão SRP Nº 117/2019 CEL/PMRB</t>
  </si>
  <si>
    <t xml:space="preserve">Cotratação de empresa especializada no serviço de rastreamento e monitoramento de veículos via satélite, compreendendo a instalação em comodata, de módulos rastreadores </t>
  </si>
  <si>
    <t>054/2020</t>
  </si>
  <si>
    <t>ECS - EMPRESA DE COMUNICAÇÃO E SEGURANÇA LTDA - EPP</t>
  </si>
  <si>
    <t>00.405.867/0001-27</t>
  </si>
  <si>
    <t xml:space="preserve">Menor preço </t>
  </si>
  <si>
    <t>Prorrogar o prazo até 30 de abril de 2021</t>
  </si>
  <si>
    <t>Prorrogar o prazo até 31 de maio de 2021</t>
  </si>
  <si>
    <t>003/2021</t>
  </si>
  <si>
    <t>Pregão SRP Nº 091/2019 CPL/PMRB</t>
  </si>
  <si>
    <t>Locação de envelopadora</t>
  </si>
  <si>
    <t>DUX COMÉRCIO, REPRESENTAÇÕES, IMPORTAÇÃO E EXPORTAÇÃO LTDA</t>
  </si>
  <si>
    <t>05.502.105/0001-62</t>
  </si>
  <si>
    <t>Prorrogar o prazo até 20/11/2021</t>
  </si>
  <si>
    <t>Prorrogar o prazo até 31/12/2021</t>
  </si>
  <si>
    <t>Pregão SRP Nº 170/2018 - CPL 02</t>
  </si>
  <si>
    <t xml:space="preserve">Sistema de Registro de Preço -  Adesão </t>
  </si>
  <si>
    <t>Locação de equipamentos de informática e mobiliário</t>
  </si>
  <si>
    <t>07.471.301/0001-42</t>
  </si>
  <si>
    <t>C.COM INFORMÁTICA,IMPORTAÇÃO, EXPORTÇÃO COM. E INDÚSTRIA</t>
  </si>
  <si>
    <t>099/2020</t>
  </si>
  <si>
    <t>Prorrogar o prazo até 30 de junho de 2021</t>
  </si>
  <si>
    <t>Prorrogar o prazo até 02 de março de 2022</t>
  </si>
  <si>
    <t>Pregão SRP Nº 006/2018    CEL/PMRB</t>
  </si>
  <si>
    <t>5º Termo Aditivo</t>
  </si>
  <si>
    <t>Termo Aditivo de Prazo</t>
  </si>
  <si>
    <t>6º Termo Aditivo</t>
  </si>
  <si>
    <t>Prorrogar o prazo até 31/01/2022</t>
  </si>
  <si>
    <t>12.961</t>
  </si>
  <si>
    <t>12.953</t>
  </si>
  <si>
    <t>Prorrogar o prazo até 31 de março de 2021</t>
  </si>
  <si>
    <t>13.033</t>
  </si>
  <si>
    <t>Prorrogar o prazo até 31 de dezembro de 2021</t>
  </si>
  <si>
    <t>13.073</t>
  </si>
  <si>
    <t>13.012</t>
  </si>
  <si>
    <t>13.071</t>
  </si>
  <si>
    <t>095/2020</t>
  </si>
  <si>
    <t>Prorrogar o prazo até 08 de janeiro de 2022</t>
  </si>
  <si>
    <t>13.069</t>
  </si>
  <si>
    <t>21/06/2021</t>
  </si>
  <si>
    <t>Prorrogação de prazo até 31 de dezembro de 2021</t>
  </si>
  <si>
    <t>12.942</t>
  </si>
  <si>
    <t>2° Termo Aditivo</t>
  </si>
  <si>
    <t>Prorrogar o prazo até 01/10/2022</t>
  </si>
  <si>
    <t>Prorrogar o prazo até 20/11/2022</t>
  </si>
  <si>
    <t>Prorrogar o prazo até 14 de outubro de 2022</t>
  </si>
  <si>
    <t>NORTE XPRESS TRANSPORTES E SERVIÇOS LTDA</t>
  </si>
  <si>
    <t>Prorrogar o prazo até 02 de julho de 2022</t>
  </si>
  <si>
    <t>13.153</t>
  </si>
  <si>
    <t>Prorrogar o prazo até 02 de dezembro de 2022</t>
  </si>
  <si>
    <t>004/2021</t>
  </si>
  <si>
    <t>Acréscimo de um veículo</t>
  </si>
  <si>
    <t>Prorrogar o prazo até 17 de fevereiro de 2022</t>
  </si>
  <si>
    <t>SANCAR COMERCIO E SERVIÇOS EIRELI</t>
  </si>
  <si>
    <t>08.805.247/0001-97</t>
  </si>
  <si>
    <t>Acréscimo de 25% do valor do contrato</t>
  </si>
  <si>
    <t>3°Termo Aditivo</t>
  </si>
  <si>
    <t>Prorrogar o prazo até 30/09/2023</t>
  </si>
  <si>
    <t>Prorrogar o prazo até 25 de setembro de 2022</t>
  </si>
  <si>
    <t>Prorrogar o prazo até 25 de setembro de 2023</t>
  </si>
  <si>
    <t>13.312</t>
  </si>
  <si>
    <t>20/06/2022</t>
  </si>
  <si>
    <t>Prorrogar a prazo até 01 de julho de 2023</t>
  </si>
  <si>
    <t>Prorrogar o prazo até 02 de março de de 2023</t>
  </si>
  <si>
    <t>Prorrogar o prazo até 31 de dezembro 2020</t>
  </si>
  <si>
    <t>Prorrogar o prazo até 31 de dezembro de 2022</t>
  </si>
  <si>
    <t>7º Termo Aditivo</t>
  </si>
  <si>
    <t>Prorrogar o prazo até 30 de junho de 2022</t>
  </si>
  <si>
    <t xml:space="preserve">8º Termo Aditivo </t>
  </si>
  <si>
    <t>9º Termo Aditivo</t>
  </si>
  <si>
    <t>6,391837%</t>
  </si>
  <si>
    <t>13.057</t>
  </si>
  <si>
    <t>Prorrogar o prazo até 01 de novembro de 2021</t>
  </si>
  <si>
    <t>Prorrogar o prazo até 30/04/2022</t>
  </si>
  <si>
    <t>13.275</t>
  </si>
  <si>
    <t>13.195</t>
  </si>
  <si>
    <t>Prorrogar o prazo até 31 de dezembro 2022</t>
  </si>
  <si>
    <t>Prorrogar o prazo até 17 de fevereiro de 2023</t>
  </si>
  <si>
    <t>Prorrogar o prazo até 23 de junho 2022</t>
  </si>
  <si>
    <t>Prorrogar o prazo até 23 de junho de 2023</t>
  </si>
  <si>
    <t>13.194</t>
  </si>
  <si>
    <t>Prorrogar o prazo até 20 de novembro de 2023</t>
  </si>
  <si>
    <t>13.314</t>
  </si>
  <si>
    <t>Prorrogar o prazo até o dia 31 de janeiro de 2023</t>
  </si>
  <si>
    <t>13.216</t>
  </si>
  <si>
    <t>13.316</t>
  </si>
  <si>
    <t>13.225</t>
  </si>
  <si>
    <t>Prorrogar o prazo até 24 de janeiro de 2023</t>
  </si>
  <si>
    <t>005/2022</t>
  </si>
  <si>
    <t>Prorrogar o prazo até o dia 31 de dezembro de 2022</t>
  </si>
  <si>
    <t>13.429</t>
  </si>
  <si>
    <t>Termo aditivo de valor</t>
  </si>
  <si>
    <t>13.317</t>
  </si>
  <si>
    <t>Locação de imóvel tipo galpão, com escritório, 03 banheiros e estacionamento</t>
  </si>
  <si>
    <t>1179/2022</t>
  </si>
  <si>
    <t>IF LOCAÇÕES DE IMÓVEIS EIRELI</t>
  </si>
  <si>
    <t>34.625.024/0001-58</t>
  </si>
  <si>
    <t>SEQ.</t>
  </si>
  <si>
    <t>Prorrogação de prazo até 31 de dezembro de 2022</t>
  </si>
  <si>
    <t>Prorrogar o prazo até 14 de outubro de 2023</t>
  </si>
  <si>
    <t>Prorrogar o prazo até 09 de janeiro de 2023</t>
  </si>
  <si>
    <t>04.475.329/0001-60</t>
  </si>
  <si>
    <t>Pregão SRP Nº 037/2022 CPL/ PMRB</t>
  </si>
  <si>
    <t>Pregão SRP Nº 060/2021 CEL/PMRB</t>
  </si>
  <si>
    <t>Pregão SRP Nº 197/2020 CPL 04</t>
  </si>
  <si>
    <t>Contrattação de empresa para prestação de serviço terceirizado e continuado de apoio operacional e administrativo com disponibilização de mao de obra em regime de dedicação exclusiva</t>
  </si>
  <si>
    <t>1541/2022</t>
  </si>
  <si>
    <t>SECRETARIA DE ESTADO DA FAZENDA</t>
  </si>
  <si>
    <t>13.309</t>
  </si>
  <si>
    <t>Termo aditivo de Prazo</t>
  </si>
  <si>
    <t>Menor Preço por item</t>
  </si>
  <si>
    <t>Contratação de empresa para prestação de serviços de terceirizados de apoio administrativo e operacional</t>
  </si>
  <si>
    <t>1593/2022</t>
  </si>
  <si>
    <t>SEFIN/PMRB</t>
  </si>
  <si>
    <t>13.405</t>
  </si>
  <si>
    <t>Executado até o exercício de 2022</t>
  </si>
  <si>
    <t xml:space="preserve">Pregão SRP  Nº 41/2021  CPL/PMRB </t>
  </si>
  <si>
    <t>Fornecimento e prestação de serviço de diversos materiais gráficos</t>
  </si>
  <si>
    <t>2068/2022</t>
  </si>
  <si>
    <t>G.S SILVEIRA - ME</t>
  </si>
  <si>
    <t>84.313.923/0001-93</t>
  </si>
  <si>
    <t>065/2023</t>
  </si>
  <si>
    <t>054/2023</t>
  </si>
  <si>
    <t>Pregão SRP Nº 104/2022 CPL/ PMRB</t>
  </si>
  <si>
    <t xml:space="preserve">Aquisição de material de consumo e gêneros alimentícios - Água mineral sem gás (garrafas de 500 ml, garrafão com carga de água - 20 Litros), gelo em bara, Gás Liquefeito de Petróleo, café, açucar e copo descartáveis 180 ml, para atender as necessidades da Superintendência Municipal de Transporte e Trânsito - RBTRANS. </t>
  </si>
  <si>
    <t>1218/2023</t>
  </si>
  <si>
    <t xml:space="preserve">R.B DA SILVA </t>
  </si>
  <si>
    <t>39.286.296/0001-94</t>
  </si>
  <si>
    <t>4.4.90.52.00</t>
  </si>
  <si>
    <t>052/2023</t>
  </si>
  <si>
    <t>1217/2023</t>
  </si>
  <si>
    <t>AUGUSTO S. DE ARAUJO EIRELI</t>
  </si>
  <si>
    <t>05.511.061/0001-37</t>
  </si>
  <si>
    <t>043/2023</t>
  </si>
  <si>
    <t>027/2023</t>
  </si>
  <si>
    <t>053/2023</t>
  </si>
  <si>
    <t>042/2023</t>
  </si>
  <si>
    <t>MS SERVIÇOS, COMÉRCIO E REPRESENTAÇÕES LTDA</t>
  </si>
  <si>
    <t>22.172.177/0001-08</t>
  </si>
  <si>
    <t>064/2023</t>
  </si>
  <si>
    <t>Contratação de empresa para ministração de curso aos profissionais dos órgãos executivos de trânsito municipais e rodoviários e aos membros indicados e nomeados pela Junta Administrativa de Recursos de Infrações (JARI), Diretoria de Trânsito (DITR) e pela Divisão de Atendimento ao Público e Processamento de Autos de Infração (DAPA), para conhecimentos que possibilitem uma visão abrangente do trabalho e a prática do julgamento dos recursos de multas, visando atender as necessidades da Superintendência Municipal de Transportes e Trânsito – RBTRANS.</t>
  </si>
  <si>
    <t>1284/2023</t>
  </si>
  <si>
    <t>IMEP/ PLANOTRAN</t>
  </si>
  <si>
    <t>02.718.891/0001-41</t>
  </si>
  <si>
    <t>15/02//2023</t>
  </si>
  <si>
    <t>059/2023</t>
  </si>
  <si>
    <t>Pregão SRP N° 002/2022 CPL/PMRB</t>
  </si>
  <si>
    <t>Aquisição de material (Material para manutenção de bens imóveis, hidráulico, elétrico, equipamentos de proteção e segurança, material básico de construção ferramentas, mobilitário e máquinas e utensílios de oficina), sob demanda, para atender as demandas da RBTRANS.</t>
  </si>
  <si>
    <t>1176/2023</t>
  </si>
  <si>
    <t>V&amp;K PALOMBO IMPORTAÇÃO E EXP. LTDA</t>
  </si>
  <si>
    <t>16.807.046/0001-57</t>
  </si>
  <si>
    <t>056/2023</t>
  </si>
  <si>
    <t>1215/2023</t>
  </si>
  <si>
    <t>A.A RODRIGUES LTDA</t>
  </si>
  <si>
    <t>44.474.199/001-65</t>
  </si>
  <si>
    <t>024/2023</t>
  </si>
  <si>
    <t>Contratação de empresa para fornecimento de água potável através de carros-pipas, para abastecimento de cisternas e caixa d'água dos locais sob responsabilidade da Superintendência Municipal de Transporte e Trânsito - RBTRANS</t>
  </si>
  <si>
    <t>2437/2022</t>
  </si>
  <si>
    <t>ACRETEC INDUSTRIA COMERCIO DE ÁGUA E REPRESENTAÇÕES</t>
  </si>
  <si>
    <t>062/2023</t>
  </si>
  <si>
    <t>Contratação de pessoa jurídica para prestação de locação de veículos do tipo caminhonete e passeios sem motorista, visando prestar apoio logístico necessário a Superintendência Municipal de Transporte e Trânsito - RBTRANS</t>
  </si>
  <si>
    <t>2182/2022</t>
  </si>
  <si>
    <t>RECHE GALDEANO &amp; CIA LTDA</t>
  </si>
  <si>
    <t>08.713.403/0001-90</t>
  </si>
  <si>
    <t>17/112022</t>
  </si>
  <si>
    <t>Adesão ARP Nº 254/2022</t>
  </si>
  <si>
    <t>041/2023</t>
  </si>
  <si>
    <t>Contratação de empresa especializada na prestação de serviços especiais e continuos de tecnologia da informação, compreendendo o processamento e armazenamento de dados, trasnmissão eletrônica de arquivos</t>
  </si>
  <si>
    <t>2087/2023 (008/2022)</t>
  </si>
  <si>
    <t>SERPRO</t>
  </si>
  <si>
    <t>33.683.111/0001-07</t>
  </si>
  <si>
    <t>2088/2023 (007/2022)</t>
  </si>
  <si>
    <t>051/2023</t>
  </si>
  <si>
    <t>1216/2023</t>
  </si>
  <si>
    <t>37.169.375/0001-90</t>
  </si>
  <si>
    <t>055/2023</t>
  </si>
  <si>
    <t>1219/2023</t>
  </si>
  <si>
    <t>F.F DE MEDEIROS</t>
  </si>
  <si>
    <t>09.638.709/0001-91</t>
  </si>
  <si>
    <t>13.427</t>
  </si>
  <si>
    <t>Prorogação de prazo até 31 de dezembro de 2023</t>
  </si>
  <si>
    <t>017/2023</t>
  </si>
  <si>
    <t>Pregão SRP Nº 046/2022 CPL/ PMRB</t>
  </si>
  <si>
    <t>Contratação de empresa especializada na prestação de serviços de manutenção preventiva e instalação e desinstalação de aprelhos de ar condicionado com fornecimento de peças para atender as necessidades da RBTRANS</t>
  </si>
  <si>
    <t>1715/2022</t>
  </si>
  <si>
    <t>AMAZONAS COMERCIO SERV. E REPRESENTAÇÕES LTDA</t>
  </si>
  <si>
    <t>08.580.940/0001-09</t>
  </si>
  <si>
    <t>33.90.39.00                            33.90.30.00</t>
  </si>
  <si>
    <t>33.90.39.00           33.90.30.00</t>
  </si>
  <si>
    <t>074/2023</t>
  </si>
  <si>
    <t>Contratação de empresa para ministração de curso presencial junto com  o professor, pelo Instituto Euvlado Lofo (IEL), visando atender as necessidades da Superintendência Municipal de Transporte e Trânsito - RBTRANS</t>
  </si>
  <si>
    <t>2140/2023</t>
  </si>
  <si>
    <t>INSTITUTO EUVALDO LODI (IEL)</t>
  </si>
  <si>
    <t>02.373.341/0001-38</t>
  </si>
  <si>
    <t xml:space="preserve">33.90.39.00  </t>
  </si>
  <si>
    <t>049/2023</t>
  </si>
  <si>
    <t>Adesão ARP Nº 077/2022</t>
  </si>
  <si>
    <t>2205/2022</t>
  </si>
  <si>
    <t>COOPERTATIVA DE PROPRIETÁRIO DE VEÍCULOS DO ESTADO DO ACRE - COOPERVEL</t>
  </si>
  <si>
    <t>13.052.004/0001-65</t>
  </si>
  <si>
    <t>PODER EXECUTIVO MUNICIPAL</t>
  </si>
  <si>
    <t>PRESTAÇÃO DE CONTAS  - EXERCÍCIO 2023</t>
  </si>
  <si>
    <t>RESOLUÇÃO Nº 87, DE 28 DE NOVEMBRO DE 2013 - TRIBUNAL DE CONTAS DO ESTADO DO ACRE</t>
  </si>
  <si>
    <t>DEMONSTRATIVO DE LICITAÇÕES E CONTRATOS</t>
  </si>
  <si>
    <t>Nome do responsável pela elaboração: Rosineuda Silva de Freitas da Cunha</t>
  </si>
  <si>
    <t>Nome do titular do Órgão/Entidade/Fundo (no exercício do cargo): Francisco José Benício Dias</t>
  </si>
  <si>
    <t>1.256/2018 (023/2018)</t>
  </si>
  <si>
    <t>636/2020  (055/2020)</t>
  </si>
  <si>
    <t xml:space="preserve"> Executado no exercício  de 2023</t>
  </si>
  <si>
    <t>Valor do contrato após alteração</t>
  </si>
  <si>
    <t>254/2022</t>
  </si>
  <si>
    <t>13.354</t>
  </si>
  <si>
    <t>SECRETARIA DE ESTADO DE SAUDE - SESACRE</t>
  </si>
  <si>
    <t>Concluída em 2023</t>
  </si>
  <si>
    <t>Em andamento em 2023</t>
  </si>
  <si>
    <t>054/2019 (1035/2019)</t>
  </si>
  <si>
    <t>071/2019 (1479/2020)</t>
  </si>
  <si>
    <t>073/2020 (570/2021)</t>
  </si>
  <si>
    <t>066/2023</t>
  </si>
  <si>
    <t>Pregão SRP Nº 091/2022  CPL/PMRB</t>
  </si>
  <si>
    <t>Aquisiçãio de materiais de consumo (cimento, areia, telhas fibrocimento ondulada, tintas, entre outros)</t>
  </si>
  <si>
    <t>1257/2023</t>
  </si>
  <si>
    <t>J R DISTRIBUIDORA LTDA</t>
  </si>
  <si>
    <t>33.412.571/001-92</t>
  </si>
  <si>
    <t>Fonte 110</t>
  </si>
  <si>
    <t>Fonte 101, Fonte 107  e Fonte 110</t>
  </si>
  <si>
    <t>Fonte 101 e Fonte 110</t>
  </si>
  <si>
    <t>Fonte 101</t>
  </si>
  <si>
    <t xml:space="preserve">Fonte 101, Fonte 107  e Fonte 110 </t>
  </si>
  <si>
    <t>Fonte 107 e Fonte 110</t>
  </si>
  <si>
    <t>039/2023</t>
  </si>
  <si>
    <t>025/2023</t>
  </si>
  <si>
    <t>023/2023</t>
  </si>
  <si>
    <t>021/2023</t>
  </si>
  <si>
    <t>013/2023</t>
  </si>
  <si>
    <t>Termo de Ratificação de Inexigibilidade</t>
  </si>
  <si>
    <t>Contratação Direta  -  Inexigibilidade de licitação</t>
  </si>
  <si>
    <t>Contratação Direta - Inexigibilidade de licitação</t>
  </si>
  <si>
    <t>Artigo 25, inciso II da Lei de Licitações nº 8.666/93</t>
  </si>
  <si>
    <t>Inexigibilidade</t>
  </si>
  <si>
    <t>13.435</t>
  </si>
  <si>
    <t>21/12/2023</t>
  </si>
  <si>
    <t>009/2023</t>
  </si>
  <si>
    <t>008/2023</t>
  </si>
  <si>
    <t>011/2023</t>
  </si>
  <si>
    <t>020/2023</t>
  </si>
  <si>
    <t>030/2023</t>
  </si>
  <si>
    <t>029/2023</t>
  </si>
  <si>
    <t>019/2023</t>
  </si>
  <si>
    <t>046/2023</t>
  </si>
  <si>
    <t>022/2023</t>
  </si>
  <si>
    <t>003/2023</t>
  </si>
  <si>
    <t>006/2023</t>
  </si>
  <si>
    <t>002/2023</t>
  </si>
  <si>
    <t>005/2023</t>
  </si>
  <si>
    <t>007/2023</t>
  </si>
  <si>
    <t>004/2023</t>
  </si>
  <si>
    <t>001/2023</t>
  </si>
  <si>
    <t>Dispensa de Licitação Nº 013/2022</t>
  </si>
  <si>
    <t>Dispensa de Licitação</t>
  </si>
  <si>
    <t>Artigo 24, inciso X da Lei de Licitações nº 8.666/93</t>
  </si>
  <si>
    <t>Artigo 25, inciso II da Lei de Licitações nº 8.666/94</t>
  </si>
  <si>
    <t xml:space="preserve"> </t>
  </si>
  <si>
    <t>Data da emissão: 28/04/2023</t>
  </si>
  <si>
    <t xml:space="preserve">ER COMERCIO E SERVIÇOS </t>
  </si>
  <si>
    <t>Manual de Referência 9º edição</t>
  </si>
  <si>
    <t>TOTAL</t>
  </si>
  <si>
    <t>Nº do Convênio/ Contrato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</si>
  <si>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SUPERINTENDÊNCIA MUNICIPAL DE TRANSPORTES E TRÂNSITO - RBTRANS</t>
    </r>
  </si>
  <si>
    <r>
      <t xml:space="preserve">REALIZADO ATÉ O MÊS (ACUMULADO): </t>
    </r>
    <r>
      <rPr>
        <b/>
        <sz val="11"/>
        <rFont val="Calibri"/>
        <family val="2"/>
        <scheme val="minor"/>
      </rPr>
      <t>JANEIRO A ABRIL/2023</t>
    </r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</si>
</sst>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4" xfId="1" applyFont="1" applyFill="1" applyBorder="1" applyAlignment="1">
      <alignment horizontal="center" vertical="center" wrapText="1"/>
    </xf>
    <xf numFmtId="44" fontId="4" fillId="0" borderId="5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4" fillId="0" borderId="10" xfId="1" applyFont="1" applyFill="1" applyBorder="1" applyAlignment="1">
      <alignment horizontal="center" vertical="center"/>
    </xf>
    <xf numFmtId="44" fontId="4" fillId="0" borderId="11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left" vertical="center"/>
    </xf>
    <xf numFmtId="44" fontId="3" fillId="0" borderId="5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44" fontId="3" fillId="0" borderId="10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vertical="center"/>
    </xf>
    <xf numFmtId="44" fontId="3" fillId="0" borderId="5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4" fillId="0" borderId="11" xfId="1" applyFont="1" applyFill="1" applyBorder="1" applyAlignment="1">
      <alignment horizontal="right" vertical="center"/>
    </xf>
    <xf numFmtId="44" fontId="3" fillId="0" borderId="0" xfId="1" applyFont="1" applyFill="1" applyBorder="1" applyAlignment="1">
      <alignment horizontal="center" vertical="center"/>
    </xf>
    <xf numFmtId="44" fontId="3" fillId="0" borderId="5" xfId="1" applyFont="1" applyFill="1" applyBorder="1" applyAlignment="1">
      <alignment vertical="center" wrapText="1"/>
    </xf>
    <xf numFmtId="44" fontId="3" fillId="0" borderId="5" xfId="1" applyFont="1" applyFill="1" applyBorder="1" applyAlignment="1">
      <alignment horizontal="right" vertical="center" wrapText="1"/>
    </xf>
    <xf numFmtId="44" fontId="3" fillId="0" borderId="5" xfId="1" applyFont="1" applyFill="1" applyBorder="1" applyAlignment="1">
      <alignment horizontal="right" vertical="center"/>
    </xf>
    <xf numFmtId="44" fontId="4" fillId="0" borderId="5" xfId="1" applyFont="1" applyFill="1" applyBorder="1" applyAlignment="1">
      <alignment horizontal="right" vertical="center" wrapText="1"/>
    </xf>
    <xf numFmtId="44" fontId="3" fillId="0" borderId="1" xfId="1" applyFont="1" applyFill="1" applyBorder="1" applyAlignment="1">
      <alignment horizontal="right" vertical="center" wrapText="1"/>
    </xf>
    <xf numFmtId="44" fontId="3" fillId="0" borderId="1" xfId="1" applyFont="1" applyFill="1" applyBorder="1" applyAlignment="1">
      <alignment horizontal="right" vertical="center"/>
    </xf>
    <xf numFmtId="44" fontId="4" fillId="0" borderId="1" xfId="1" applyFont="1" applyFill="1" applyBorder="1" applyAlignment="1">
      <alignment horizontal="right" vertical="center" wrapText="1"/>
    </xf>
    <xf numFmtId="44" fontId="4" fillId="0" borderId="1" xfId="1" applyFont="1" applyFill="1" applyBorder="1" applyAlignment="1">
      <alignment horizontal="right" vertical="center"/>
    </xf>
    <xf numFmtId="44" fontId="4" fillId="0" borderId="1" xfId="1" applyFont="1" applyFill="1" applyBorder="1" applyAlignment="1">
      <alignment horizontal="right" vertical="center"/>
    </xf>
    <xf numFmtId="44" fontId="3" fillId="0" borderId="10" xfId="1" applyFont="1" applyFill="1" applyBorder="1" applyAlignment="1">
      <alignment horizontal="right" vertical="center"/>
    </xf>
    <xf numFmtId="44" fontId="4" fillId="0" borderId="10" xfId="1" applyFont="1" applyFill="1" applyBorder="1" applyAlignment="1">
      <alignment horizontal="right" vertical="center"/>
    </xf>
    <xf numFmtId="44" fontId="3" fillId="0" borderId="0" xfId="1" applyFont="1" applyFill="1" applyBorder="1" applyAlignment="1">
      <alignment horizontal="right" vertical="center"/>
    </xf>
    <xf numFmtId="44" fontId="4" fillId="0" borderId="0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44" fontId="6" fillId="0" borderId="0" xfId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13</xdr:row>
      <xdr:rowOff>0</xdr:rowOff>
    </xdr:from>
    <xdr:to>
      <xdr:col>8</xdr:col>
      <xdr:colOff>981075</xdr:colOff>
      <xdr:row>14</xdr:row>
      <xdr:rowOff>20731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4860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981075</xdr:colOff>
      <xdr:row>3</xdr:row>
      <xdr:rowOff>0</xdr:rowOff>
    </xdr:from>
    <xdr:to>
      <xdr:col>8</xdr:col>
      <xdr:colOff>981075</xdr:colOff>
      <xdr:row>3</xdr:row>
      <xdr:rowOff>180975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5" name="Imagem 4" descr="pmrb_evandr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06489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6" name="Imagem 5" descr="pmrb_evandr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3249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7" name="Imagem 6" descr="pmrb_evandr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78974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8" name="Imagem 7" descr="pmrb_evandr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21361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9" name="Imagem 8" descr="pmrb_evandr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53936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10" name="Imagem 9" descr="pmrb_evandr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98037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11" name="Imagem 10" descr="pmrb_evandr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338423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12" name="Imagem 11" descr="pmrb_evandr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385286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990600</xdr:colOff>
      <xdr:row>23</xdr:row>
      <xdr:rowOff>0</xdr:rowOff>
    </xdr:from>
    <xdr:ext cx="0" cy="469900"/>
    <xdr:pic>
      <xdr:nvPicPr>
        <xdr:cNvPr id="13" name="Imagem 12" descr="pmrb_evandr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0225" y="17449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14" name="Imagem 13" descr="pmrb_evandr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47434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15" name="Imagem 14" descr="pmrb_evandr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503491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23</xdr:row>
      <xdr:rowOff>0</xdr:rowOff>
    </xdr:from>
    <xdr:ext cx="0" cy="469900"/>
    <xdr:pic>
      <xdr:nvPicPr>
        <xdr:cNvPr id="16" name="Imagem 15" descr="pmrb_evandr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30981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17" name="Imagem 16" descr="pmrb_evandr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576738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18" name="Imagem 17" descr="pmrb_evandr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09123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19" name="Imagem 18" descr="pmrb_evandr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41127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20" name="Imagem 19" descr="pmrb_evandr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79989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21" name="Imagem 20" descr="pmrb_evandr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15613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22" name="Imagem 21" descr="pmrb_evandr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4942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23" name="Imagem 22" descr="pmrb_evandr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98004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24" name="Imagem 23" descr="pmrb_evandr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42676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25" name="Imagem 24" descr="pmrb_evandr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80014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23</xdr:row>
      <xdr:rowOff>0</xdr:rowOff>
    </xdr:from>
    <xdr:ext cx="0" cy="469900"/>
    <xdr:pic>
      <xdr:nvPicPr>
        <xdr:cNvPr id="26" name="Imagem 25" descr="pmrb_evandr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57605" y="2641226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27" name="Imagem 26" descr="pmrb_evandr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54786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28" name="Imagem 27" descr="pmrb_evandro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91647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29" name="Imagem 28" descr="pmrb_evandr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030509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30" name="Imagem 29" descr="pmrb_evandr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3440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31" name="Imagem 30" descr="pmrb_evandr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4762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32" name="Imagem 31" descr="pmrb_evandro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63080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18</xdr:row>
      <xdr:rowOff>0</xdr:rowOff>
    </xdr:from>
    <xdr:ext cx="0" cy="469900"/>
    <xdr:pic>
      <xdr:nvPicPr>
        <xdr:cNvPr id="33" name="Imagem 32" descr="pmrb_evandro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23184" y="248221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43" name="Imagem 42" descr="pmrb_evandr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44" name="Imagem 43" descr="pmrb_evandr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45" name="Imagem 44" descr="pmrb_evandro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26</xdr:row>
      <xdr:rowOff>0</xdr:rowOff>
    </xdr:from>
    <xdr:ext cx="0" cy="469900"/>
    <xdr:pic>
      <xdr:nvPicPr>
        <xdr:cNvPr id="46" name="Imagem 45" descr="pmrb_evandro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25400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47" name="Imagem 46" descr="pmrb_evandro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48" name="Imagem 47" descr="pmrb_evandro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49" name="Imagem 48" descr="pmrb_evandro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50" name="Imagem 49" descr="pmrb_evandro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51" name="Imagem 50" descr="pmrb_evandr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52" name="Imagem 51" descr="pmrb_evandro">
          <a:extLst>
            <a:ext uri="{FF2B5EF4-FFF2-40B4-BE49-F238E27FC236}">
              <a16:creationId xmlns:a16="http://schemas.microsoft.com/office/drawing/2014/main" xmlns="" id="{E376BE9D-5D5F-482C-8A48-ED8C01C99F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53" name="Imagem 52" descr="pmrb_evandro">
          <a:extLst>
            <a:ext uri="{FF2B5EF4-FFF2-40B4-BE49-F238E27FC236}">
              <a16:creationId xmlns:a16="http://schemas.microsoft.com/office/drawing/2014/main" xmlns="" id="{B9CD5D59-B83E-45F3-B402-2EAE165378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54" name="Imagem 53" descr="pmrb_evandro">
          <a:extLst>
            <a:ext uri="{FF2B5EF4-FFF2-40B4-BE49-F238E27FC236}">
              <a16:creationId xmlns:a16="http://schemas.microsoft.com/office/drawing/2014/main" xmlns="" id="{E81E299F-21AD-407D-A438-DD82289A5D4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26</xdr:row>
      <xdr:rowOff>0</xdr:rowOff>
    </xdr:from>
    <xdr:ext cx="0" cy="469900"/>
    <xdr:pic>
      <xdr:nvPicPr>
        <xdr:cNvPr id="55" name="Imagem 54" descr="pmrb_evandro">
          <a:extLst>
            <a:ext uri="{FF2B5EF4-FFF2-40B4-BE49-F238E27FC236}">
              <a16:creationId xmlns:a16="http://schemas.microsoft.com/office/drawing/2014/main" xmlns="" id="{2E759501-8D73-4FB3-A43C-4C414F38724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82800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56" name="Imagem 55" descr="pmrb_evandro">
          <a:extLst>
            <a:ext uri="{FF2B5EF4-FFF2-40B4-BE49-F238E27FC236}">
              <a16:creationId xmlns:a16="http://schemas.microsoft.com/office/drawing/2014/main" xmlns="" id="{70F882EA-B020-4435-8C5C-2825B19C2EA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57" name="Imagem 56" descr="pmrb_evandro">
          <a:extLst>
            <a:ext uri="{FF2B5EF4-FFF2-40B4-BE49-F238E27FC236}">
              <a16:creationId xmlns:a16="http://schemas.microsoft.com/office/drawing/2014/main" xmlns="" id="{A10040CE-81B4-4976-9372-614E3A534CE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58" name="Imagem 57" descr="pmrb_evandro">
          <a:extLst>
            <a:ext uri="{FF2B5EF4-FFF2-40B4-BE49-F238E27FC236}">
              <a16:creationId xmlns:a16="http://schemas.microsoft.com/office/drawing/2014/main" xmlns="" id="{A4A60F7E-7BE2-4C23-86E6-7E5A1E30CF3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59" name="Imagem 58" descr="pmrb_evandro">
          <a:extLst>
            <a:ext uri="{FF2B5EF4-FFF2-40B4-BE49-F238E27FC236}">
              <a16:creationId xmlns:a16="http://schemas.microsoft.com/office/drawing/2014/main" xmlns="" id="{71C5DDFC-78E6-4236-9660-42450600B83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60" name="Imagem 59" descr="pmrb_evandro">
          <a:extLst>
            <a:ext uri="{FF2B5EF4-FFF2-40B4-BE49-F238E27FC236}">
              <a16:creationId xmlns:a16="http://schemas.microsoft.com/office/drawing/2014/main" xmlns="" id="{2D66FCBF-3585-4041-B0C3-F2EC1D58407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61" name="Imagem 60" descr="pmrb_evandro">
          <a:extLst>
            <a:ext uri="{FF2B5EF4-FFF2-40B4-BE49-F238E27FC236}">
              <a16:creationId xmlns:a16="http://schemas.microsoft.com/office/drawing/2014/main" xmlns="" id="{5ACDF188-9C03-41E1-AA26-6AE77E6163C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62" name="Imagem 61" descr="pmrb_evandro">
          <a:extLst>
            <a:ext uri="{FF2B5EF4-FFF2-40B4-BE49-F238E27FC236}">
              <a16:creationId xmlns:a16="http://schemas.microsoft.com/office/drawing/2014/main" xmlns="" id="{A9E6F7F3-DD1C-46D2-8608-0CA56F509EB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63" name="Imagem 62" descr="pmrb_evandro">
          <a:extLst>
            <a:ext uri="{FF2B5EF4-FFF2-40B4-BE49-F238E27FC236}">
              <a16:creationId xmlns:a16="http://schemas.microsoft.com/office/drawing/2014/main" xmlns="" id="{8536228D-549B-494E-8D97-636B2AD51D1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26</xdr:row>
      <xdr:rowOff>0</xdr:rowOff>
    </xdr:from>
    <xdr:ext cx="0" cy="469900"/>
    <xdr:pic>
      <xdr:nvPicPr>
        <xdr:cNvPr id="64" name="Imagem 63" descr="pmrb_evandro">
          <a:extLst>
            <a:ext uri="{FF2B5EF4-FFF2-40B4-BE49-F238E27FC236}">
              <a16:creationId xmlns:a16="http://schemas.microsoft.com/office/drawing/2014/main" xmlns="" id="{4FECC584-D672-4C02-ACD6-6B8B12A5020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63675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65" name="Imagem 64" descr="pmrb_evandro">
          <a:extLst>
            <a:ext uri="{FF2B5EF4-FFF2-40B4-BE49-F238E27FC236}">
              <a16:creationId xmlns:a16="http://schemas.microsoft.com/office/drawing/2014/main" xmlns="" id="{F041C9BB-B253-44CE-A0EA-39A889EA999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66" name="Imagem 65" descr="pmrb_evandro">
          <a:extLst>
            <a:ext uri="{FF2B5EF4-FFF2-40B4-BE49-F238E27FC236}">
              <a16:creationId xmlns:a16="http://schemas.microsoft.com/office/drawing/2014/main" xmlns="" id="{6EFD5A8B-B244-41F1-BE93-3E5CE212CBA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67" name="Imagem 66" descr="pmrb_evandro">
          <a:extLst>
            <a:ext uri="{FF2B5EF4-FFF2-40B4-BE49-F238E27FC236}">
              <a16:creationId xmlns:a16="http://schemas.microsoft.com/office/drawing/2014/main" xmlns="" id="{386C88E4-4201-4C65-AB47-615917057D5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68" name="Imagem 67" descr="pmrb_evandro">
          <a:extLst>
            <a:ext uri="{FF2B5EF4-FFF2-40B4-BE49-F238E27FC236}">
              <a16:creationId xmlns:a16="http://schemas.microsoft.com/office/drawing/2014/main" xmlns="" id="{E77222B3-F39B-47FB-8390-B52D7E12968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69" name="Imagem 68" descr="pmrb_evandro">
          <a:extLst>
            <a:ext uri="{FF2B5EF4-FFF2-40B4-BE49-F238E27FC236}">
              <a16:creationId xmlns:a16="http://schemas.microsoft.com/office/drawing/2014/main" xmlns="" id="{AB95C9E4-D666-4E17-A341-1E76C309EA1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</xdr:col>
      <xdr:colOff>291044</xdr:colOff>
      <xdr:row>0</xdr:row>
      <xdr:rowOff>38100</xdr:rowOff>
    </xdr:from>
    <xdr:to>
      <xdr:col>1</xdr:col>
      <xdr:colOff>685799</xdr:colOff>
      <xdr:row>3</xdr:row>
      <xdr:rowOff>0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xmlns="" id="{D8C11C6A-D3CA-7752-4FFB-257E563B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8244" y="38100"/>
          <a:ext cx="39475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E196"/>
  <sheetViews>
    <sheetView tabSelected="1" zoomScaleNormal="100" workbookViewId="0">
      <selection activeCell="B6" sqref="B6"/>
    </sheetView>
  </sheetViews>
  <sheetFormatPr defaultRowHeight="12.75"/>
  <cols>
    <col min="1" max="1" width="6.85546875" style="2" customWidth="1"/>
    <col min="2" max="2" width="22.85546875" style="1" bestFit="1" customWidth="1"/>
    <col min="3" max="3" width="30.42578125" style="1" bestFit="1" customWidth="1"/>
    <col min="4" max="4" width="19.7109375" style="2" customWidth="1"/>
    <col min="5" max="5" width="12.7109375" style="1" customWidth="1"/>
    <col min="6" max="6" width="56.140625" style="1" customWidth="1"/>
    <col min="7" max="7" width="14" style="1" customWidth="1"/>
    <col min="8" max="8" width="20" style="3" bestFit="1" customWidth="1"/>
    <col min="9" max="9" width="51" style="6" customWidth="1"/>
    <col min="10" max="10" width="17.42578125" style="1" bestFit="1" customWidth="1"/>
    <col min="11" max="11" width="11.140625" style="1" bestFit="1" customWidth="1"/>
    <col min="12" max="12" width="15" style="97" bestFit="1" customWidth="1"/>
    <col min="13" max="13" width="12.5703125" style="1" customWidth="1"/>
    <col min="14" max="15" width="10.42578125" style="1" bestFit="1" customWidth="1"/>
    <col min="16" max="16" width="27.7109375" style="1" bestFit="1" customWidth="1"/>
    <col min="17" max="17" width="14.28515625" style="1" bestFit="1" customWidth="1"/>
    <col min="18" max="18" width="10.42578125" style="104" bestFit="1" customWidth="1"/>
    <col min="19" max="19" width="11.85546875" style="104" bestFit="1" customWidth="1"/>
    <col min="20" max="20" width="24.7109375" style="1" bestFit="1" customWidth="1"/>
    <col min="21" max="21" width="4.28515625" style="1" bestFit="1" customWidth="1"/>
    <col min="22" max="22" width="15.5703125" style="1" bestFit="1" customWidth="1"/>
    <col min="23" max="23" width="11.5703125" style="1" bestFit="1" customWidth="1"/>
    <col min="24" max="24" width="11.7109375" style="2" customWidth="1"/>
    <col min="25" max="25" width="46.7109375" style="1" customWidth="1"/>
    <col min="26" max="26" width="10.42578125" style="2" bestFit="1" customWidth="1"/>
    <col min="27" max="27" width="10.42578125" style="1" bestFit="1" customWidth="1"/>
    <col min="28" max="28" width="12.85546875" style="2" bestFit="1" customWidth="1"/>
    <col min="29" max="29" width="8.7109375" style="2" bestFit="1" customWidth="1"/>
    <col min="30" max="30" width="16.28515625" style="108" bestFit="1" customWidth="1"/>
    <col min="31" max="31" width="8.7109375" style="108" bestFit="1" customWidth="1"/>
    <col min="32" max="32" width="12.42578125" style="2" customWidth="1"/>
    <col min="33" max="33" width="9.28515625" style="2" bestFit="1" customWidth="1"/>
    <col min="34" max="34" width="12.42578125" style="108" bestFit="1" customWidth="1"/>
    <col min="35" max="35" width="22.85546875" style="104" customWidth="1"/>
    <col min="36" max="36" width="16" style="120" bestFit="1" customWidth="1"/>
    <col min="37" max="37" width="19.85546875" style="121" bestFit="1" customWidth="1"/>
    <col min="38" max="38" width="16" style="121" bestFit="1" customWidth="1"/>
    <col min="39" max="39" width="8.7109375" style="2" bestFit="1" customWidth="1"/>
    <col min="40" max="40" width="12.5703125" style="4" customWidth="1"/>
    <col min="41" max="41" width="33.85546875" style="2" customWidth="1"/>
    <col min="42" max="42" width="13.140625" style="4" customWidth="1"/>
    <col min="43" max="43" width="23" style="2" bestFit="1" customWidth="1"/>
    <col min="44" max="44" width="23.7109375" style="2" customWidth="1"/>
    <col min="45" max="45" width="12.42578125" style="2" customWidth="1"/>
    <col min="46" max="46" width="10.7109375" style="2" bestFit="1" customWidth="1"/>
    <col min="47" max="47" width="13.28515625" style="2" customWidth="1"/>
    <col min="48" max="48" width="10.7109375" style="2" bestFit="1" customWidth="1"/>
    <col min="49" max="49" width="4.42578125" style="1" bestFit="1" customWidth="1"/>
    <col min="50" max="50" width="9.28515625" style="1" customWidth="1"/>
    <col min="51" max="51" width="5" style="1" bestFit="1" customWidth="1"/>
    <col min="52" max="52" width="7.5703125" style="1" bestFit="1" customWidth="1"/>
    <col min="53" max="53" width="4" style="1" bestFit="1" customWidth="1"/>
    <col min="54" max="54" width="4.140625" style="1" bestFit="1" customWidth="1"/>
    <col min="55" max="55" width="10.140625" style="1" bestFit="1" customWidth="1"/>
    <col min="56" max="56" width="16" style="1" bestFit="1" customWidth="1"/>
    <col min="57" max="57" width="12.5703125" style="1" customWidth="1"/>
    <col min="58" max="58" width="5" style="1" bestFit="1" customWidth="1"/>
    <col min="59" max="59" width="7" style="1" bestFit="1" customWidth="1"/>
    <col min="60" max="60" width="6.5703125" style="1" bestFit="1" customWidth="1"/>
    <col min="61" max="61" width="9" style="1" customWidth="1"/>
    <col min="62" max="16384" width="9.140625" style="1"/>
  </cols>
  <sheetData>
    <row r="1" spans="1:60" s="122" customFormat="1" ht="15">
      <c r="H1" s="84"/>
      <c r="I1" s="123"/>
      <c r="L1" s="98"/>
      <c r="R1" s="124"/>
      <c r="S1" s="124"/>
      <c r="AD1" s="124"/>
      <c r="AE1" s="124"/>
      <c r="AH1" s="124"/>
      <c r="AI1" s="124"/>
      <c r="AJ1" s="124"/>
      <c r="AK1" s="98"/>
      <c r="AL1" s="98"/>
      <c r="AN1" s="125"/>
      <c r="AP1" s="125"/>
    </row>
    <row r="2" spans="1:60" s="122" customFormat="1" ht="15">
      <c r="H2" s="84"/>
      <c r="I2" s="123"/>
      <c r="L2" s="98"/>
      <c r="R2" s="124"/>
      <c r="S2" s="124"/>
      <c r="AD2" s="124"/>
      <c r="AE2" s="124"/>
      <c r="AH2" s="124"/>
      <c r="AI2" s="124"/>
      <c r="AJ2" s="124"/>
      <c r="AK2" s="98"/>
      <c r="AL2" s="98"/>
      <c r="AN2" s="125"/>
      <c r="AP2" s="125"/>
    </row>
    <row r="3" spans="1:60" s="122" customFormat="1" ht="15">
      <c r="H3" s="84"/>
      <c r="I3" s="123"/>
      <c r="L3" s="98"/>
      <c r="R3" s="124"/>
      <c r="S3" s="124"/>
      <c r="AD3" s="124"/>
      <c r="AE3" s="124"/>
      <c r="AH3" s="124"/>
      <c r="AI3" s="124"/>
      <c r="AJ3" s="124"/>
      <c r="AK3" s="98"/>
      <c r="AL3" s="98"/>
      <c r="AN3" s="125"/>
      <c r="AP3" s="125"/>
    </row>
    <row r="4" spans="1:60" s="122" customFormat="1" ht="15">
      <c r="A4" s="84" t="s">
        <v>404</v>
      </c>
      <c r="H4" s="84"/>
      <c r="I4" s="123"/>
      <c r="L4" s="124"/>
      <c r="R4" s="124"/>
      <c r="S4" s="124"/>
      <c r="AD4" s="124"/>
      <c r="AE4" s="124"/>
      <c r="AH4" s="124"/>
      <c r="AI4" s="124"/>
      <c r="AJ4" s="124"/>
      <c r="AK4" s="124"/>
      <c r="AL4" s="124"/>
    </row>
    <row r="5" spans="1:60" s="122" customFormat="1" ht="15">
      <c r="H5" s="84"/>
      <c r="I5" s="123"/>
      <c r="L5" s="124"/>
      <c r="R5" s="124"/>
      <c r="S5" s="124"/>
      <c r="AD5" s="124"/>
      <c r="AE5" s="124"/>
      <c r="AH5" s="124"/>
      <c r="AI5" s="124"/>
      <c r="AJ5" s="124"/>
      <c r="AK5" s="124"/>
      <c r="AL5" s="124"/>
    </row>
    <row r="6" spans="1:60" s="122" customFormat="1" ht="15">
      <c r="A6" s="84" t="s">
        <v>405</v>
      </c>
      <c r="H6" s="84"/>
      <c r="I6" s="123"/>
      <c r="L6" s="124"/>
      <c r="R6" s="124"/>
      <c r="S6" s="124"/>
      <c r="AD6" s="124"/>
      <c r="AE6" s="124"/>
      <c r="AH6" s="124"/>
      <c r="AI6" s="124"/>
      <c r="AJ6" s="124"/>
      <c r="AK6" s="124"/>
      <c r="AL6" s="124"/>
    </row>
    <row r="7" spans="1:60" s="122" customFormat="1" ht="15">
      <c r="A7" s="122" t="s">
        <v>406</v>
      </c>
      <c r="H7" s="84"/>
      <c r="I7" s="123"/>
      <c r="L7" s="124"/>
      <c r="R7" s="124"/>
      <c r="S7" s="124"/>
      <c r="AD7" s="124"/>
      <c r="AE7" s="124"/>
      <c r="AH7" s="124"/>
      <c r="AI7" s="124"/>
      <c r="AJ7" s="124"/>
      <c r="AK7" s="124"/>
      <c r="AL7" s="124"/>
    </row>
    <row r="8" spans="1:60" s="122" customFormat="1" ht="15">
      <c r="A8" s="122" t="s">
        <v>469</v>
      </c>
      <c r="H8" s="84"/>
      <c r="I8" s="123"/>
      <c r="L8" s="124"/>
      <c r="R8" s="124"/>
      <c r="S8" s="124"/>
      <c r="AD8" s="124"/>
      <c r="AE8" s="124"/>
      <c r="AH8" s="124"/>
      <c r="AI8" s="124"/>
      <c r="AJ8" s="124"/>
      <c r="AK8" s="124"/>
      <c r="AL8" s="124"/>
    </row>
    <row r="9" spans="1:60" s="122" customFormat="1" ht="15">
      <c r="H9" s="84"/>
      <c r="I9" s="123"/>
      <c r="L9" s="124"/>
      <c r="R9" s="124"/>
      <c r="S9" s="124"/>
      <c r="AD9" s="124"/>
      <c r="AE9" s="124"/>
      <c r="AH9" s="124"/>
      <c r="AI9" s="124"/>
      <c r="AJ9" s="124"/>
      <c r="AK9" s="124"/>
      <c r="AL9" s="124"/>
    </row>
    <row r="10" spans="1:60" s="122" customFormat="1" ht="15">
      <c r="A10" s="122" t="s">
        <v>472</v>
      </c>
      <c r="H10" s="84"/>
      <c r="I10" s="123"/>
      <c r="L10" s="124"/>
      <c r="R10" s="124"/>
      <c r="S10" s="124"/>
      <c r="AD10" s="124"/>
      <c r="AE10" s="124"/>
      <c r="AH10" s="124"/>
      <c r="AI10" s="124"/>
      <c r="AJ10" s="124"/>
      <c r="AK10" s="124"/>
      <c r="AL10" s="124"/>
    </row>
    <row r="11" spans="1:60" s="122" customFormat="1" ht="15">
      <c r="A11" s="122" t="s">
        <v>473</v>
      </c>
      <c r="H11" s="84"/>
      <c r="I11" s="123"/>
      <c r="L11" s="124"/>
      <c r="R11" s="124"/>
      <c r="S11" s="124"/>
      <c r="AD11" s="124"/>
      <c r="AE11" s="124"/>
      <c r="AH11" s="124"/>
      <c r="AI11" s="124"/>
      <c r="AJ11" s="124"/>
      <c r="AK11" s="124"/>
      <c r="AL11" s="124"/>
    </row>
    <row r="12" spans="1:60" s="122" customFormat="1" ht="15">
      <c r="H12" s="84"/>
      <c r="I12" s="123"/>
      <c r="L12" s="124"/>
      <c r="R12" s="124"/>
      <c r="S12" s="124"/>
      <c r="AD12" s="124"/>
      <c r="AE12" s="124"/>
      <c r="AH12" s="124"/>
      <c r="AI12" s="124"/>
      <c r="AJ12" s="124"/>
      <c r="AK12" s="124"/>
      <c r="AL12" s="124"/>
    </row>
    <row r="13" spans="1:60" s="122" customFormat="1" ht="15" customHeight="1" thickBot="1">
      <c r="A13" s="84" t="s">
        <v>407</v>
      </c>
      <c r="B13" s="84"/>
      <c r="C13" s="84"/>
      <c r="D13" s="84"/>
      <c r="E13" s="84"/>
      <c r="F13" s="84"/>
      <c r="G13" s="84"/>
      <c r="H13" s="84"/>
      <c r="I13" s="88"/>
      <c r="J13" s="84"/>
      <c r="K13" s="84"/>
      <c r="L13" s="98"/>
      <c r="M13" s="84"/>
      <c r="N13" s="84"/>
      <c r="O13" s="84"/>
      <c r="P13" s="84"/>
      <c r="Q13" s="84"/>
      <c r="R13" s="98"/>
      <c r="S13" s="98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98"/>
      <c r="AE13" s="98"/>
      <c r="AF13" s="84"/>
      <c r="AG13" s="84"/>
      <c r="AH13" s="124"/>
      <c r="AI13" s="124"/>
      <c r="AJ13" s="124"/>
      <c r="AK13" s="124"/>
      <c r="AL13" s="124"/>
    </row>
    <row r="14" spans="1:60">
      <c r="A14" s="51" t="s">
        <v>301</v>
      </c>
      <c r="B14" s="52" t="s">
        <v>21</v>
      </c>
      <c r="C14" s="52"/>
      <c r="D14" s="52"/>
      <c r="E14" s="52"/>
      <c r="F14" s="52"/>
      <c r="G14" s="52"/>
      <c r="H14" s="52" t="s">
        <v>73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 t="s">
        <v>76</v>
      </c>
      <c r="AN14" s="52"/>
      <c r="AO14" s="52"/>
      <c r="AP14" s="52"/>
      <c r="AQ14" s="52" t="s">
        <v>96</v>
      </c>
      <c r="AR14" s="52"/>
      <c r="AS14" s="52"/>
      <c r="AT14" s="52"/>
      <c r="AU14" s="52"/>
      <c r="AV14" s="52"/>
      <c r="AW14" s="52" t="s">
        <v>74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3"/>
    </row>
    <row r="15" spans="1:60">
      <c r="A15" s="54"/>
      <c r="B15" s="8"/>
      <c r="C15" s="8"/>
      <c r="D15" s="9"/>
      <c r="E15" s="8"/>
      <c r="F15" s="8"/>
      <c r="G15" s="8"/>
      <c r="H15" s="7" t="s">
        <v>48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9"/>
      <c r="V15" s="7" t="s">
        <v>112</v>
      </c>
      <c r="W15" s="7"/>
      <c r="X15" s="7"/>
      <c r="Y15" s="7"/>
      <c r="Z15" s="7"/>
      <c r="AA15" s="7"/>
      <c r="AB15" s="7"/>
      <c r="AC15" s="7"/>
      <c r="AD15" s="7"/>
      <c r="AE15" s="7"/>
      <c r="AF15" s="7" t="s">
        <v>117</v>
      </c>
      <c r="AG15" s="7"/>
      <c r="AH15" s="7"/>
      <c r="AI15" s="92" t="s">
        <v>49</v>
      </c>
      <c r="AJ15" s="92"/>
      <c r="AK15" s="92"/>
      <c r="AL15" s="92"/>
      <c r="AM15" s="7" t="s">
        <v>78</v>
      </c>
      <c r="AN15" s="10" t="s">
        <v>79</v>
      </c>
      <c r="AO15" s="7" t="s">
        <v>77</v>
      </c>
      <c r="AP15" s="10" t="s">
        <v>80</v>
      </c>
      <c r="AQ15" s="7" t="s">
        <v>85</v>
      </c>
      <c r="AR15" s="7" t="s">
        <v>86</v>
      </c>
      <c r="AS15" s="7" t="s">
        <v>87</v>
      </c>
      <c r="AT15" s="7" t="s">
        <v>89</v>
      </c>
      <c r="AU15" s="7" t="s">
        <v>88</v>
      </c>
      <c r="AV15" s="7" t="s">
        <v>89</v>
      </c>
      <c r="AW15" s="7" t="s">
        <v>1</v>
      </c>
      <c r="AX15" s="7" t="s">
        <v>54</v>
      </c>
      <c r="AY15" s="11" t="s">
        <v>58</v>
      </c>
      <c r="AZ15" s="11"/>
      <c r="BA15" s="11"/>
      <c r="BB15" s="11" t="s">
        <v>61</v>
      </c>
      <c r="BC15" s="11"/>
      <c r="BD15" s="7" t="s">
        <v>417</v>
      </c>
      <c r="BE15" s="7" t="s">
        <v>418</v>
      </c>
      <c r="BF15" s="11" t="s">
        <v>64</v>
      </c>
      <c r="BG15" s="11"/>
      <c r="BH15" s="55"/>
    </row>
    <row r="16" spans="1:60">
      <c r="A16" s="54"/>
      <c r="B16" s="9"/>
      <c r="C16" s="9"/>
      <c r="D16" s="9"/>
      <c r="E16" s="9"/>
      <c r="F16" s="8"/>
      <c r="G16" s="9"/>
      <c r="H16" s="9"/>
      <c r="I16" s="8"/>
      <c r="J16" s="9"/>
      <c r="K16" s="9"/>
      <c r="L16" s="89"/>
      <c r="M16" s="9"/>
      <c r="N16" s="9"/>
      <c r="O16" s="9"/>
      <c r="P16" s="9"/>
      <c r="Q16" s="9"/>
      <c r="R16" s="89"/>
      <c r="S16" s="89"/>
      <c r="T16" s="9"/>
      <c r="U16" s="9"/>
      <c r="V16" s="7"/>
      <c r="W16" s="7"/>
      <c r="X16" s="7"/>
      <c r="Y16" s="7"/>
      <c r="Z16" s="7" t="s">
        <v>113</v>
      </c>
      <c r="AA16" s="7"/>
      <c r="AB16" s="7" t="s">
        <v>114</v>
      </c>
      <c r="AC16" s="7"/>
      <c r="AD16" s="7"/>
      <c r="AE16" s="7"/>
      <c r="AF16" s="7" t="s">
        <v>118</v>
      </c>
      <c r="AG16" s="7"/>
      <c r="AH16" s="7"/>
      <c r="AI16" s="92"/>
      <c r="AJ16" s="92"/>
      <c r="AK16" s="92"/>
      <c r="AL16" s="92"/>
      <c r="AM16" s="7"/>
      <c r="AN16" s="10"/>
      <c r="AO16" s="7"/>
      <c r="AP16" s="10"/>
      <c r="AQ16" s="7"/>
      <c r="AR16" s="7"/>
      <c r="AS16" s="7"/>
      <c r="AT16" s="7"/>
      <c r="AU16" s="7"/>
      <c r="AV16" s="7"/>
      <c r="AW16" s="7"/>
      <c r="AX16" s="7"/>
      <c r="AY16" s="12"/>
      <c r="AZ16" s="12"/>
      <c r="BA16" s="12"/>
      <c r="BB16" s="12"/>
      <c r="BC16" s="12"/>
      <c r="BD16" s="7"/>
      <c r="BE16" s="7"/>
      <c r="BF16" s="12"/>
      <c r="BG16" s="12"/>
      <c r="BH16" s="56"/>
    </row>
    <row r="17" spans="1:61" ht="45" customHeight="1">
      <c r="A17" s="54"/>
      <c r="B17" s="9" t="s">
        <v>6</v>
      </c>
      <c r="C17" s="9" t="s">
        <v>7</v>
      </c>
      <c r="D17" s="9" t="s">
        <v>0</v>
      </c>
      <c r="E17" s="9" t="s">
        <v>1</v>
      </c>
      <c r="F17" s="9" t="s">
        <v>2</v>
      </c>
      <c r="G17" s="9" t="s">
        <v>8</v>
      </c>
      <c r="H17" s="13" t="s">
        <v>9</v>
      </c>
      <c r="I17" s="9" t="s">
        <v>3</v>
      </c>
      <c r="J17" s="9" t="s">
        <v>19</v>
      </c>
      <c r="K17" s="9" t="s">
        <v>10</v>
      </c>
      <c r="L17" s="89" t="s">
        <v>46</v>
      </c>
      <c r="M17" s="9" t="s">
        <v>14</v>
      </c>
      <c r="N17" s="9" t="s">
        <v>13</v>
      </c>
      <c r="O17" s="9" t="s">
        <v>12</v>
      </c>
      <c r="P17" s="9" t="s">
        <v>4</v>
      </c>
      <c r="Q17" s="9" t="s">
        <v>471</v>
      </c>
      <c r="R17" s="89" t="s">
        <v>50</v>
      </c>
      <c r="S17" s="89" t="s">
        <v>51</v>
      </c>
      <c r="T17" s="9" t="s">
        <v>5</v>
      </c>
      <c r="U17" s="9" t="s">
        <v>1</v>
      </c>
      <c r="V17" s="9" t="s">
        <v>111</v>
      </c>
      <c r="W17" s="9" t="s">
        <v>10</v>
      </c>
      <c r="X17" s="9" t="s">
        <v>14</v>
      </c>
      <c r="Y17" s="9" t="s">
        <v>11</v>
      </c>
      <c r="Z17" s="9" t="s">
        <v>13</v>
      </c>
      <c r="AA17" s="9" t="s">
        <v>12</v>
      </c>
      <c r="AB17" s="9" t="s">
        <v>15</v>
      </c>
      <c r="AC17" s="9" t="s">
        <v>16</v>
      </c>
      <c r="AD17" s="89" t="s">
        <v>17</v>
      </c>
      <c r="AE17" s="89" t="s">
        <v>18</v>
      </c>
      <c r="AF17" s="9" t="s">
        <v>119</v>
      </c>
      <c r="AG17" s="9" t="s">
        <v>120</v>
      </c>
      <c r="AH17" s="89" t="s">
        <v>121</v>
      </c>
      <c r="AI17" s="89" t="s">
        <v>413</v>
      </c>
      <c r="AJ17" s="89" t="s">
        <v>319</v>
      </c>
      <c r="AK17" s="89" t="s">
        <v>412</v>
      </c>
      <c r="AL17" s="89" t="s">
        <v>20</v>
      </c>
      <c r="AM17" s="7"/>
      <c r="AN17" s="10"/>
      <c r="AO17" s="7"/>
      <c r="AP17" s="10"/>
      <c r="AQ17" s="7"/>
      <c r="AR17" s="7"/>
      <c r="AS17" s="7"/>
      <c r="AT17" s="7"/>
      <c r="AU17" s="7"/>
      <c r="AV17" s="7"/>
      <c r="AW17" s="7"/>
      <c r="AX17" s="7"/>
      <c r="AY17" s="12" t="s">
        <v>55</v>
      </c>
      <c r="AZ17" s="12" t="s">
        <v>56</v>
      </c>
      <c r="BA17" s="12" t="s">
        <v>57</v>
      </c>
      <c r="BB17" s="12" t="s">
        <v>59</v>
      </c>
      <c r="BC17" s="9" t="s">
        <v>60</v>
      </c>
      <c r="BD17" s="7"/>
      <c r="BE17" s="7"/>
      <c r="BF17" s="12" t="s">
        <v>55</v>
      </c>
      <c r="BG17" s="12" t="s">
        <v>63</v>
      </c>
      <c r="BH17" s="56" t="s">
        <v>62</v>
      </c>
    </row>
    <row r="18" spans="1:61" ht="26.25" thickBot="1">
      <c r="A18" s="57"/>
      <c r="B18" s="58" t="s">
        <v>22</v>
      </c>
      <c r="C18" s="58" t="s">
        <v>23</v>
      </c>
      <c r="D18" s="59" t="s">
        <v>45</v>
      </c>
      <c r="E18" s="58" t="s">
        <v>24</v>
      </c>
      <c r="F18" s="58" t="s">
        <v>25</v>
      </c>
      <c r="G18" s="58" t="s">
        <v>26</v>
      </c>
      <c r="H18" s="59" t="s">
        <v>27</v>
      </c>
      <c r="I18" s="58" t="s">
        <v>28</v>
      </c>
      <c r="J18" s="58" t="s">
        <v>29</v>
      </c>
      <c r="K18" s="58" t="s">
        <v>30</v>
      </c>
      <c r="L18" s="90" t="s">
        <v>31</v>
      </c>
      <c r="M18" s="58" t="s">
        <v>32</v>
      </c>
      <c r="N18" s="58" t="s">
        <v>33</v>
      </c>
      <c r="O18" s="58" t="s">
        <v>34</v>
      </c>
      <c r="P18" s="58" t="s">
        <v>35</v>
      </c>
      <c r="Q18" s="58" t="s">
        <v>36</v>
      </c>
      <c r="R18" s="90" t="s">
        <v>37</v>
      </c>
      <c r="S18" s="90" t="s">
        <v>47</v>
      </c>
      <c r="T18" s="58" t="s">
        <v>38</v>
      </c>
      <c r="U18" s="58" t="s">
        <v>109</v>
      </c>
      <c r="V18" s="58" t="s">
        <v>110</v>
      </c>
      <c r="W18" s="58" t="s">
        <v>39</v>
      </c>
      <c r="X18" s="58" t="s">
        <v>40</v>
      </c>
      <c r="Y18" s="58" t="s">
        <v>41</v>
      </c>
      <c r="Z18" s="58" t="s">
        <v>42</v>
      </c>
      <c r="AA18" s="58" t="s">
        <v>43</v>
      </c>
      <c r="AB18" s="58" t="s">
        <v>52</v>
      </c>
      <c r="AC18" s="58" t="s">
        <v>44</v>
      </c>
      <c r="AD18" s="90" t="s">
        <v>115</v>
      </c>
      <c r="AE18" s="90" t="s">
        <v>116</v>
      </c>
      <c r="AF18" s="58" t="s">
        <v>53</v>
      </c>
      <c r="AG18" s="58" t="s">
        <v>122</v>
      </c>
      <c r="AH18" s="90" t="s">
        <v>123</v>
      </c>
      <c r="AI18" s="90" t="s">
        <v>124</v>
      </c>
      <c r="AJ18" s="90" t="s">
        <v>65</v>
      </c>
      <c r="AK18" s="90" t="s">
        <v>125</v>
      </c>
      <c r="AL18" s="90" t="s">
        <v>126</v>
      </c>
      <c r="AM18" s="58" t="s">
        <v>66</v>
      </c>
      <c r="AN18" s="60" t="s">
        <v>67</v>
      </c>
      <c r="AO18" s="58" t="s">
        <v>68</v>
      </c>
      <c r="AP18" s="60" t="s">
        <v>69</v>
      </c>
      <c r="AQ18" s="61" t="s">
        <v>70</v>
      </c>
      <c r="AR18" s="61" t="s">
        <v>71</v>
      </c>
      <c r="AS18" s="61" t="s">
        <v>72</v>
      </c>
      <c r="AT18" s="61" t="s">
        <v>75</v>
      </c>
      <c r="AU18" s="61" t="s">
        <v>81</v>
      </c>
      <c r="AV18" s="61" t="s">
        <v>82</v>
      </c>
      <c r="AW18" s="61" t="s">
        <v>127</v>
      </c>
      <c r="AX18" s="61" t="s">
        <v>83</v>
      </c>
      <c r="AY18" s="61" t="s">
        <v>90</v>
      </c>
      <c r="AZ18" s="61" t="s">
        <v>84</v>
      </c>
      <c r="BA18" s="61" t="s">
        <v>91</v>
      </c>
      <c r="BB18" s="61" t="s">
        <v>92</v>
      </c>
      <c r="BC18" s="61" t="s">
        <v>93</v>
      </c>
      <c r="BD18" s="61" t="s">
        <v>94</v>
      </c>
      <c r="BE18" s="61" t="s">
        <v>95</v>
      </c>
      <c r="BF18" s="61" t="s">
        <v>128</v>
      </c>
      <c r="BG18" s="61" t="s">
        <v>129</v>
      </c>
      <c r="BH18" s="62" t="s">
        <v>130</v>
      </c>
    </row>
    <row r="19" spans="1:61">
      <c r="A19" s="42">
        <v>1</v>
      </c>
      <c r="B19" s="43" t="s">
        <v>449</v>
      </c>
      <c r="C19" s="43" t="s">
        <v>131</v>
      </c>
      <c r="D19" s="43" t="s">
        <v>97</v>
      </c>
      <c r="E19" s="43" t="s">
        <v>99</v>
      </c>
      <c r="F19" s="44" t="s">
        <v>185</v>
      </c>
      <c r="G19" s="45">
        <v>12150</v>
      </c>
      <c r="H19" s="85" t="s">
        <v>410</v>
      </c>
      <c r="I19" s="46" t="s">
        <v>132</v>
      </c>
      <c r="J19" s="43" t="s">
        <v>133</v>
      </c>
      <c r="K19" s="47">
        <v>43200</v>
      </c>
      <c r="L19" s="91">
        <v>60000</v>
      </c>
      <c r="M19" s="45">
        <v>12283</v>
      </c>
      <c r="N19" s="47">
        <v>43200</v>
      </c>
      <c r="O19" s="47">
        <v>43465</v>
      </c>
      <c r="P19" s="43" t="s">
        <v>429</v>
      </c>
      <c r="Q19" s="47" t="s">
        <v>100</v>
      </c>
      <c r="R19" s="99" t="s">
        <v>100</v>
      </c>
      <c r="S19" s="99" t="s">
        <v>100</v>
      </c>
      <c r="T19" s="43" t="s">
        <v>392</v>
      </c>
      <c r="U19" s="47" t="s">
        <v>100</v>
      </c>
      <c r="V19" s="48" t="s">
        <v>101</v>
      </c>
      <c r="W19" s="48">
        <v>43437</v>
      </c>
      <c r="X19" s="49" t="s">
        <v>135</v>
      </c>
      <c r="Y19" s="48" t="s">
        <v>134</v>
      </c>
      <c r="Z19" s="48">
        <v>43467</v>
      </c>
      <c r="AA19" s="48">
        <v>43830</v>
      </c>
      <c r="AB19" s="48" t="s">
        <v>100</v>
      </c>
      <c r="AC19" s="48" t="s">
        <v>100</v>
      </c>
      <c r="AD19" s="105">
        <v>0</v>
      </c>
      <c r="AE19" s="105">
        <v>0</v>
      </c>
      <c r="AF19" s="50" t="s">
        <v>100</v>
      </c>
      <c r="AG19" s="50" t="s">
        <v>100</v>
      </c>
      <c r="AH19" s="105">
        <v>0</v>
      </c>
      <c r="AI19" s="109">
        <f>L19-AE19+AD19+AH19</f>
        <v>60000</v>
      </c>
      <c r="AJ19" s="110">
        <f>17036.3+12250.11</f>
        <v>29286.41</v>
      </c>
      <c r="AK19" s="111">
        <v>0</v>
      </c>
      <c r="AL19" s="112">
        <f>AJ19+AJ20+AJ21+AJ22+AK23</f>
        <v>76417.11</v>
      </c>
      <c r="AM19" s="43" t="s">
        <v>100</v>
      </c>
      <c r="AN19" s="43" t="s">
        <v>100</v>
      </c>
      <c r="AO19" s="43" t="s">
        <v>100</v>
      </c>
      <c r="AP19" s="43" t="s">
        <v>100</v>
      </c>
      <c r="AQ19" s="43" t="s">
        <v>100</v>
      </c>
      <c r="AR19" s="43" t="s">
        <v>100</v>
      </c>
      <c r="AS19" s="43" t="s">
        <v>100</v>
      </c>
      <c r="AT19" s="43" t="s">
        <v>100</v>
      </c>
      <c r="AU19" s="43" t="s">
        <v>100</v>
      </c>
      <c r="AV19" s="43" t="s">
        <v>100</v>
      </c>
      <c r="AW19" s="43" t="s">
        <v>100</v>
      </c>
      <c r="AX19" s="43" t="s">
        <v>100</v>
      </c>
      <c r="AY19" s="43" t="s">
        <v>100</v>
      </c>
      <c r="AZ19" s="43" t="s">
        <v>100</v>
      </c>
      <c r="BA19" s="43" t="s">
        <v>100</v>
      </c>
      <c r="BB19" s="43" t="s">
        <v>100</v>
      </c>
      <c r="BC19" s="43" t="s">
        <v>100</v>
      </c>
      <c r="BD19" s="43" t="s">
        <v>100</v>
      </c>
      <c r="BE19" s="43" t="s">
        <v>100</v>
      </c>
      <c r="BF19" s="43" t="s">
        <v>100</v>
      </c>
      <c r="BG19" s="43" t="s">
        <v>100</v>
      </c>
      <c r="BH19" s="42" t="s">
        <v>100</v>
      </c>
      <c r="BI19" s="2"/>
    </row>
    <row r="20" spans="1:61">
      <c r="A20" s="14"/>
      <c r="B20" s="15"/>
      <c r="C20" s="15"/>
      <c r="D20" s="15"/>
      <c r="E20" s="15"/>
      <c r="F20" s="16"/>
      <c r="G20" s="17"/>
      <c r="H20" s="86"/>
      <c r="I20" s="19"/>
      <c r="J20" s="15"/>
      <c r="K20" s="20"/>
      <c r="L20" s="92"/>
      <c r="M20" s="17"/>
      <c r="N20" s="20"/>
      <c r="O20" s="20"/>
      <c r="P20" s="15"/>
      <c r="Q20" s="20"/>
      <c r="R20" s="100"/>
      <c r="S20" s="100"/>
      <c r="T20" s="15"/>
      <c r="U20" s="20"/>
      <c r="V20" s="21" t="s">
        <v>103</v>
      </c>
      <c r="W20" s="21">
        <v>43818</v>
      </c>
      <c r="X20" s="22" t="s">
        <v>167</v>
      </c>
      <c r="Y20" s="21" t="s">
        <v>168</v>
      </c>
      <c r="Z20" s="21">
        <v>43831</v>
      </c>
      <c r="AA20" s="21">
        <v>44196</v>
      </c>
      <c r="AB20" s="21" t="s">
        <v>100</v>
      </c>
      <c r="AC20" s="21" t="s">
        <v>100</v>
      </c>
      <c r="AD20" s="106">
        <v>0</v>
      </c>
      <c r="AE20" s="106">
        <v>0</v>
      </c>
      <c r="AF20" s="23" t="s">
        <v>100</v>
      </c>
      <c r="AG20" s="23" t="s">
        <v>100</v>
      </c>
      <c r="AH20" s="106">
        <v>0</v>
      </c>
      <c r="AI20" s="109">
        <f t="shared" ref="AI20:AI83" si="0">L20-AE20+AD20+AH20</f>
        <v>0</v>
      </c>
      <c r="AJ20" s="113">
        <v>11112.8</v>
      </c>
      <c r="AK20" s="114">
        <v>0</v>
      </c>
      <c r="AL20" s="1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4"/>
      <c r="BI20" s="2"/>
    </row>
    <row r="21" spans="1:61">
      <c r="A21" s="14"/>
      <c r="B21" s="15"/>
      <c r="C21" s="15"/>
      <c r="D21" s="15"/>
      <c r="E21" s="15"/>
      <c r="F21" s="16"/>
      <c r="G21" s="17"/>
      <c r="H21" s="86"/>
      <c r="I21" s="19"/>
      <c r="J21" s="15"/>
      <c r="K21" s="20"/>
      <c r="L21" s="92"/>
      <c r="M21" s="17"/>
      <c r="N21" s="20"/>
      <c r="O21" s="20"/>
      <c r="P21" s="15"/>
      <c r="Q21" s="20"/>
      <c r="R21" s="100"/>
      <c r="S21" s="100"/>
      <c r="T21" s="15"/>
      <c r="U21" s="20"/>
      <c r="V21" s="21" t="s">
        <v>104</v>
      </c>
      <c r="W21" s="21">
        <v>44172</v>
      </c>
      <c r="X21" s="22" t="s">
        <v>245</v>
      </c>
      <c r="Y21" s="21" t="s">
        <v>244</v>
      </c>
      <c r="Z21" s="21">
        <v>44197</v>
      </c>
      <c r="AA21" s="21">
        <v>44561</v>
      </c>
      <c r="AB21" s="21" t="s">
        <v>100</v>
      </c>
      <c r="AC21" s="21" t="s">
        <v>100</v>
      </c>
      <c r="AD21" s="106">
        <v>0</v>
      </c>
      <c r="AE21" s="106">
        <v>0</v>
      </c>
      <c r="AF21" s="23" t="s">
        <v>100</v>
      </c>
      <c r="AG21" s="23" t="s">
        <v>100</v>
      </c>
      <c r="AH21" s="106">
        <v>0</v>
      </c>
      <c r="AI21" s="109">
        <f t="shared" si="0"/>
        <v>0</v>
      </c>
      <c r="AJ21" s="113">
        <v>10953.45</v>
      </c>
      <c r="AK21" s="114">
        <v>0</v>
      </c>
      <c r="AL21" s="1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4"/>
      <c r="BI21" s="2"/>
    </row>
    <row r="22" spans="1:61">
      <c r="A22" s="14"/>
      <c r="B22" s="15"/>
      <c r="C22" s="15"/>
      <c r="D22" s="15"/>
      <c r="E22" s="15"/>
      <c r="F22" s="16"/>
      <c r="G22" s="17"/>
      <c r="H22" s="86"/>
      <c r="I22" s="19"/>
      <c r="J22" s="15"/>
      <c r="K22" s="20"/>
      <c r="L22" s="92"/>
      <c r="M22" s="17"/>
      <c r="N22" s="20"/>
      <c r="O22" s="20"/>
      <c r="P22" s="15"/>
      <c r="Q22" s="20"/>
      <c r="R22" s="100"/>
      <c r="S22" s="100"/>
      <c r="T22" s="15"/>
      <c r="U22" s="20"/>
      <c r="V22" s="21" t="s">
        <v>105</v>
      </c>
      <c r="W22" s="21">
        <v>44553</v>
      </c>
      <c r="X22" s="22" t="s">
        <v>284</v>
      </c>
      <c r="Y22" s="21" t="s">
        <v>302</v>
      </c>
      <c r="Z22" s="21">
        <v>44562</v>
      </c>
      <c r="AA22" s="21">
        <v>44926</v>
      </c>
      <c r="AB22" s="21" t="s">
        <v>100</v>
      </c>
      <c r="AC22" s="21" t="s">
        <v>100</v>
      </c>
      <c r="AD22" s="106">
        <v>0</v>
      </c>
      <c r="AE22" s="106">
        <v>0</v>
      </c>
      <c r="AF22" s="23" t="s">
        <v>100</v>
      </c>
      <c r="AG22" s="23" t="s">
        <v>100</v>
      </c>
      <c r="AH22" s="106">
        <v>0</v>
      </c>
      <c r="AI22" s="109">
        <f t="shared" si="0"/>
        <v>0</v>
      </c>
      <c r="AJ22" s="113">
        <v>24190.2</v>
      </c>
      <c r="AK22" s="114">
        <v>0</v>
      </c>
      <c r="AL22" s="1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4"/>
      <c r="BI22" s="2"/>
    </row>
    <row r="23" spans="1:61">
      <c r="A23" s="14"/>
      <c r="B23" s="15"/>
      <c r="C23" s="15"/>
      <c r="D23" s="15"/>
      <c r="E23" s="15"/>
      <c r="F23" s="16"/>
      <c r="G23" s="17"/>
      <c r="H23" s="86"/>
      <c r="I23" s="19"/>
      <c r="J23" s="15"/>
      <c r="K23" s="20"/>
      <c r="L23" s="92"/>
      <c r="M23" s="17"/>
      <c r="N23" s="20"/>
      <c r="O23" s="20"/>
      <c r="P23" s="15"/>
      <c r="Q23" s="20"/>
      <c r="R23" s="100"/>
      <c r="S23" s="100"/>
      <c r="T23" s="15"/>
      <c r="U23" s="20"/>
      <c r="V23" s="21" t="s">
        <v>228</v>
      </c>
      <c r="W23" s="21">
        <v>44902</v>
      </c>
      <c r="X23" s="22" t="s">
        <v>383</v>
      </c>
      <c r="Y23" s="21" t="s">
        <v>384</v>
      </c>
      <c r="Z23" s="21">
        <v>44927</v>
      </c>
      <c r="AA23" s="21">
        <v>44957</v>
      </c>
      <c r="AB23" s="21" t="s">
        <v>100</v>
      </c>
      <c r="AC23" s="21" t="s">
        <v>100</v>
      </c>
      <c r="AD23" s="106">
        <v>0</v>
      </c>
      <c r="AE23" s="106">
        <v>0</v>
      </c>
      <c r="AF23" s="23" t="s">
        <v>100</v>
      </c>
      <c r="AG23" s="23" t="s">
        <v>100</v>
      </c>
      <c r="AH23" s="106">
        <v>0</v>
      </c>
      <c r="AI23" s="109">
        <f t="shared" si="0"/>
        <v>0</v>
      </c>
      <c r="AJ23" s="113"/>
      <c r="AK23" s="114">
        <v>874.25</v>
      </c>
      <c r="AL23" s="1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4"/>
    </row>
    <row r="24" spans="1:61">
      <c r="A24" s="14">
        <v>2</v>
      </c>
      <c r="B24" s="15" t="s">
        <v>450</v>
      </c>
      <c r="C24" s="15" t="s">
        <v>174</v>
      </c>
      <c r="D24" s="15" t="s">
        <v>97</v>
      </c>
      <c r="E24" s="15" t="s">
        <v>99</v>
      </c>
      <c r="F24" s="16" t="s">
        <v>175</v>
      </c>
      <c r="G24" s="17">
        <v>12697</v>
      </c>
      <c r="H24" s="86" t="s">
        <v>411</v>
      </c>
      <c r="I24" s="19" t="s">
        <v>250</v>
      </c>
      <c r="J24" s="15" t="s">
        <v>102</v>
      </c>
      <c r="K24" s="20">
        <v>43997</v>
      </c>
      <c r="L24" s="92">
        <v>99590.16</v>
      </c>
      <c r="M24" s="17">
        <v>12829</v>
      </c>
      <c r="N24" s="20">
        <v>44013</v>
      </c>
      <c r="O24" s="20">
        <v>44378</v>
      </c>
      <c r="P24" s="15" t="s">
        <v>428</v>
      </c>
      <c r="Q24" s="15" t="s">
        <v>100</v>
      </c>
      <c r="R24" s="100" t="s">
        <v>100</v>
      </c>
      <c r="S24" s="100" t="s">
        <v>100</v>
      </c>
      <c r="T24" s="15" t="s">
        <v>98</v>
      </c>
      <c r="U24" s="7" t="s">
        <v>100</v>
      </c>
      <c r="V24" s="22" t="s">
        <v>100</v>
      </c>
      <c r="W24" s="22" t="s">
        <v>100</v>
      </c>
      <c r="X24" s="22" t="s">
        <v>100</v>
      </c>
      <c r="Y24" s="24" t="s">
        <v>100</v>
      </c>
      <c r="Z24" s="21" t="s">
        <v>100</v>
      </c>
      <c r="AA24" s="21" t="s">
        <v>100</v>
      </c>
      <c r="AB24" s="21" t="s">
        <v>100</v>
      </c>
      <c r="AC24" s="21" t="s">
        <v>100</v>
      </c>
      <c r="AD24" s="106">
        <v>0</v>
      </c>
      <c r="AE24" s="106">
        <v>0</v>
      </c>
      <c r="AF24" s="21" t="s">
        <v>100</v>
      </c>
      <c r="AG24" s="21" t="s">
        <v>100</v>
      </c>
      <c r="AH24" s="106">
        <v>0</v>
      </c>
      <c r="AI24" s="109">
        <f t="shared" si="0"/>
        <v>99590.16</v>
      </c>
      <c r="AJ24" s="113">
        <v>49795.08</v>
      </c>
      <c r="AK24" s="114">
        <v>0</v>
      </c>
      <c r="AL24" s="115">
        <f>AJ24+AJ25+AJ26+AK26</f>
        <v>273872.94</v>
      </c>
      <c r="AM24" s="15" t="s">
        <v>100</v>
      </c>
      <c r="AN24" s="15" t="s">
        <v>100</v>
      </c>
      <c r="AO24" s="15" t="s">
        <v>100</v>
      </c>
      <c r="AP24" s="15" t="s">
        <v>100</v>
      </c>
      <c r="AQ24" s="15" t="s">
        <v>100</v>
      </c>
      <c r="AR24" s="15" t="s">
        <v>100</v>
      </c>
      <c r="AS24" s="15" t="s">
        <v>100</v>
      </c>
      <c r="AT24" s="15" t="s">
        <v>100</v>
      </c>
      <c r="AU24" s="15" t="s">
        <v>100</v>
      </c>
      <c r="AV24" s="15" t="s">
        <v>100</v>
      </c>
      <c r="AW24" s="15" t="s">
        <v>100</v>
      </c>
      <c r="AX24" s="15" t="s">
        <v>100</v>
      </c>
      <c r="AY24" s="15" t="s">
        <v>100</v>
      </c>
      <c r="AZ24" s="15" t="s">
        <v>100</v>
      </c>
      <c r="BA24" s="15" t="s">
        <v>100</v>
      </c>
      <c r="BB24" s="15" t="s">
        <v>100</v>
      </c>
      <c r="BC24" s="15" t="s">
        <v>100</v>
      </c>
      <c r="BD24" s="15" t="s">
        <v>100</v>
      </c>
      <c r="BE24" s="15" t="s">
        <v>100</v>
      </c>
      <c r="BF24" s="15" t="s">
        <v>100</v>
      </c>
      <c r="BG24" s="15" t="s">
        <v>100</v>
      </c>
      <c r="BH24" s="15" t="s">
        <v>100</v>
      </c>
    </row>
    <row r="25" spans="1:61">
      <c r="A25" s="14"/>
      <c r="B25" s="15"/>
      <c r="C25" s="15"/>
      <c r="D25" s="15"/>
      <c r="E25" s="15"/>
      <c r="F25" s="16"/>
      <c r="G25" s="17"/>
      <c r="H25" s="86"/>
      <c r="I25" s="19"/>
      <c r="J25" s="15"/>
      <c r="K25" s="20"/>
      <c r="L25" s="92"/>
      <c r="M25" s="17"/>
      <c r="N25" s="20"/>
      <c r="O25" s="20"/>
      <c r="P25" s="15"/>
      <c r="Q25" s="15"/>
      <c r="R25" s="100"/>
      <c r="S25" s="100"/>
      <c r="T25" s="15"/>
      <c r="U25" s="7"/>
      <c r="V25" s="22" t="s">
        <v>101</v>
      </c>
      <c r="W25" s="22" t="s">
        <v>243</v>
      </c>
      <c r="X25" s="22" t="s">
        <v>242</v>
      </c>
      <c r="Y25" s="24" t="s">
        <v>251</v>
      </c>
      <c r="Z25" s="21">
        <v>44379</v>
      </c>
      <c r="AA25" s="21">
        <v>44744</v>
      </c>
      <c r="AB25" s="21" t="s">
        <v>100</v>
      </c>
      <c r="AC25" s="21" t="s">
        <v>100</v>
      </c>
      <c r="AD25" s="106">
        <v>0</v>
      </c>
      <c r="AE25" s="106">
        <v>0</v>
      </c>
      <c r="AF25" s="21" t="s">
        <v>100</v>
      </c>
      <c r="AG25" s="21" t="s">
        <v>100</v>
      </c>
      <c r="AH25" s="106">
        <v>0</v>
      </c>
      <c r="AI25" s="109">
        <f t="shared" si="0"/>
        <v>0</v>
      </c>
      <c r="AJ25" s="113">
        <f>41495.9+58094.26</f>
        <v>99590.16</v>
      </c>
      <c r="AK25" s="114">
        <v>0</v>
      </c>
      <c r="AL25" s="1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</row>
    <row r="26" spans="1:61">
      <c r="A26" s="14"/>
      <c r="B26" s="15"/>
      <c r="C26" s="15"/>
      <c r="D26" s="15"/>
      <c r="E26" s="15"/>
      <c r="F26" s="16"/>
      <c r="G26" s="17"/>
      <c r="H26" s="86"/>
      <c r="I26" s="19"/>
      <c r="J26" s="15"/>
      <c r="K26" s="20"/>
      <c r="L26" s="92"/>
      <c r="M26" s="17"/>
      <c r="N26" s="20"/>
      <c r="O26" s="20"/>
      <c r="P26" s="15"/>
      <c r="Q26" s="15"/>
      <c r="R26" s="100"/>
      <c r="S26" s="100"/>
      <c r="T26" s="15"/>
      <c r="U26" s="7"/>
      <c r="V26" s="22" t="s">
        <v>103</v>
      </c>
      <c r="W26" s="22" t="s">
        <v>265</v>
      </c>
      <c r="X26" s="22" t="s">
        <v>264</v>
      </c>
      <c r="Y26" s="24" t="s">
        <v>266</v>
      </c>
      <c r="Z26" s="21">
        <v>44744</v>
      </c>
      <c r="AA26" s="21">
        <v>45108</v>
      </c>
      <c r="AB26" s="21" t="s">
        <v>100</v>
      </c>
      <c r="AC26" s="21" t="s">
        <v>100</v>
      </c>
      <c r="AD26" s="106">
        <v>0</v>
      </c>
      <c r="AE26" s="106">
        <v>0</v>
      </c>
      <c r="AF26" s="21" t="s">
        <v>100</v>
      </c>
      <c r="AG26" s="21" t="s">
        <v>100</v>
      </c>
      <c r="AH26" s="106">
        <v>0</v>
      </c>
      <c r="AI26" s="109">
        <f t="shared" si="0"/>
        <v>0</v>
      </c>
      <c r="AJ26" s="113">
        <f>49795.08+49795.08</f>
        <v>99590.16</v>
      </c>
      <c r="AK26" s="114">
        <v>24897.54</v>
      </c>
      <c r="AL26" s="1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</row>
    <row r="27" spans="1:61">
      <c r="A27" s="14">
        <v>3</v>
      </c>
      <c r="B27" s="15" t="s">
        <v>455</v>
      </c>
      <c r="C27" s="15" t="s">
        <v>178</v>
      </c>
      <c r="D27" s="15" t="s">
        <v>97</v>
      </c>
      <c r="E27" s="15" t="s">
        <v>99</v>
      </c>
      <c r="F27" s="16" t="s">
        <v>179</v>
      </c>
      <c r="G27" s="25">
        <v>12653</v>
      </c>
      <c r="H27" s="86" t="s">
        <v>184</v>
      </c>
      <c r="I27" s="19" t="s">
        <v>176</v>
      </c>
      <c r="J27" s="15" t="s">
        <v>177</v>
      </c>
      <c r="K27" s="26">
        <v>43860</v>
      </c>
      <c r="L27" s="92">
        <v>1476187.92</v>
      </c>
      <c r="M27" s="25">
        <v>12738</v>
      </c>
      <c r="N27" s="26">
        <v>43862</v>
      </c>
      <c r="O27" s="26">
        <v>44227</v>
      </c>
      <c r="P27" s="15" t="s">
        <v>430</v>
      </c>
      <c r="Q27" s="20" t="s">
        <v>100</v>
      </c>
      <c r="R27" s="100" t="s">
        <v>100</v>
      </c>
      <c r="S27" s="100" t="s">
        <v>100</v>
      </c>
      <c r="T27" s="15" t="s">
        <v>181</v>
      </c>
      <c r="U27" s="15" t="s">
        <v>100</v>
      </c>
      <c r="V27" s="21" t="s">
        <v>100</v>
      </c>
      <c r="W27" s="21" t="s">
        <v>100</v>
      </c>
      <c r="X27" s="21" t="s">
        <v>100</v>
      </c>
      <c r="Y27" s="21" t="s">
        <v>100</v>
      </c>
      <c r="Z27" s="21" t="s">
        <v>100</v>
      </c>
      <c r="AA27" s="21" t="s">
        <v>100</v>
      </c>
      <c r="AB27" s="21" t="s">
        <v>100</v>
      </c>
      <c r="AC27" s="21" t="s">
        <v>100</v>
      </c>
      <c r="AD27" s="106">
        <v>0</v>
      </c>
      <c r="AE27" s="106">
        <v>0</v>
      </c>
      <c r="AF27" s="21" t="s">
        <v>100</v>
      </c>
      <c r="AG27" s="21" t="s">
        <v>100</v>
      </c>
      <c r="AH27" s="106">
        <v>0</v>
      </c>
      <c r="AI27" s="109">
        <f t="shared" si="0"/>
        <v>1476187.92</v>
      </c>
      <c r="AJ27" s="113">
        <v>1413576.36</v>
      </c>
      <c r="AK27" s="114">
        <v>0</v>
      </c>
      <c r="AL27" s="116">
        <f>AJ27+AJ28+AJ30+AK30</f>
        <v>4877276.6000000006</v>
      </c>
      <c r="AM27" s="15" t="s">
        <v>100</v>
      </c>
      <c r="AN27" s="15" t="s">
        <v>100</v>
      </c>
      <c r="AO27" s="15" t="s">
        <v>100</v>
      </c>
      <c r="AP27" s="15" t="s">
        <v>100</v>
      </c>
      <c r="AQ27" s="15" t="s">
        <v>100</v>
      </c>
      <c r="AR27" s="15" t="s">
        <v>100</v>
      </c>
      <c r="AS27" s="15" t="s">
        <v>100</v>
      </c>
      <c r="AT27" s="15" t="s">
        <v>100</v>
      </c>
      <c r="AU27" s="15" t="s">
        <v>100</v>
      </c>
      <c r="AV27" s="17" t="s">
        <v>100</v>
      </c>
      <c r="AW27" s="17" t="s">
        <v>100</v>
      </c>
      <c r="AX27" s="17" t="s">
        <v>100</v>
      </c>
      <c r="AY27" s="17" t="s">
        <v>100</v>
      </c>
      <c r="AZ27" s="17" t="s">
        <v>100</v>
      </c>
      <c r="BA27" s="17" t="s">
        <v>100</v>
      </c>
      <c r="BB27" s="17" t="s">
        <v>100</v>
      </c>
      <c r="BC27" s="17" t="s">
        <v>100</v>
      </c>
      <c r="BD27" s="17" t="s">
        <v>100</v>
      </c>
      <c r="BE27" s="17" t="s">
        <v>100</v>
      </c>
      <c r="BF27" s="17" t="s">
        <v>100</v>
      </c>
      <c r="BG27" s="17" t="s">
        <v>100</v>
      </c>
      <c r="BH27" s="15" t="s">
        <v>100</v>
      </c>
    </row>
    <row r="28" spans="1:61">
      <c r="A28" s="14"/>
      <c r="B28" s="15"/>
      <c r="C28" s="15"/>
      <c r="D28" s="15"/>
      <c r="E28" s="15"/>
      <c r="F28" s="16"/>
      <c r="G28" s="25"/>
      <c r="H28" s="86"/>
      <c r="I28" s="19"/>
      <c r="J28" s="15"/>
      <c r="K28" s="26"/>
      <c r="L28" s="92"/>
      <c r="M28" s="25"/>
      <c r="N28" s="26"/>
      <c r="O28" s="26"/>
      <c r="P28" s="15"/>
      <c r="Q28" s="20"/>
      <c r="R28" s="100"/>
      <c r="S28" s="100"/>
      <c r="T28" s="15"/>
      <c r="U28" s="15"/>
      <c r="V28" s="21" t="s">
        <v>101</v>
      </c>
      <c r="W28" s="21">
        <v>44188</v>
      </c>
      <c r="X28" s="22" t="s">
        <v>232</v>
      </c>
      <c r="Y28" s="21" t="s">
        <v>231</v>
      </c>
      <c r="Z28" s="21">
        <v>44228</v>
      </c>
      <c r="AA28" s="21">
        <v>44592</v>
      </c>
      <c r="AB28" s="21" t="s">
        <v>100</v>
      </c>
      <c r="AC28" s="21" t="s">
        <v>100</v>
      </c>
      <c r="AD28" s="106">
        <v>0</v>
      </c>
      <c r="AE28" s="106">
        <v>0</v>
      </c>
      <c r="AF28" s="21" t="s">
        <v>100</v>
      </c>
      <c r="AG28" s="21" t="s">
        <v>100</v>
      </c>
      <c r="AH28" s="106">
        <v>0</v>
      </c>
      <c r="AI28" s="109">
        <f t="shared" si="0"/>
        <v>0</v>
      </c>
      <c r="AJ28" s="113">
        <v>1524416.86</v>
      </c>
      <c r="AK28" s="114">
        <v>0</v>
      </c>
      <c r="AL28" s="116"/>
      <c r="AM28" s="15"/>
      <c r="AN28" s="15"/>
      <c r="AO28" s="15"/>
      <c r="AP28" s="15"/>
      <c r="AQ28" s="15"/>
      <c r="AR28" s="15"/>
      <c r="AS28" s="15"/>
      <c r="AT28" s="15"/>
      <c r="AU28" s="15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5"/>
    </row>
    <row r="29" spans="1:61">
      <c r="A29" s="14"/>
      <c r="B29" s="15"/>
      <c r="C29" s="15"/>
      <c r="D29" s="15"/>
      <c r="E29" s="15"/>
      <c r="F29" s="16"/>
      <c r="G29" s="25"/>
      <c r="H29" s="86"/>
      <c r="I29" s="19"/>
      <c r="J29" s="15"/>
      <c r="K29" s="26"/>
      <c r="L29" s="92"/>
      <c r="M29" s="25"/>
      <c r="N29" s="26"/>
      <c r="O29" s="26"/>
      <c r="P29" s="15"/>
      <c r="Q29" s="20"/>
      <c r="R29" s="100"/>
      <c r="S29" s="100"/>
      <c r="T29" s="15"/>
      <c r="U29" s="15"/>
      <c r="V29" s="21" t="s">
        <v>246</v>
      </c>
      <c r="W29" s="21">
        <v>44589</v>
      </c>
      <c r="X29" s="22" t="s">
        <v>288</v>
      </c>
      <c r="Y29" s="21" t="s">
        <v>287</v>
      </c>
      <c r="Z29" s="21">
        <v>44593</v>
      </c>
      <c r="AA29" s="21">
        <v>44957</v>
      </c>
      <c r="AB29" s="21" t="s">
        <v>100</v>
      </c>
      <c r="AC29" s="21" t="s">
        <v>100</v>
      </c>
      <c r="AD29" s="106">
        <v>0</v>
      </c>
      <c r="AE29" s="106">
        <v>0</v>
      </c>
      <c r="AF29" s="21" t="s">
        <v>100</v>
      </c>
      <c r="AG29" s="21" t="s">
        <v>100</v>
      </c>
      <c r="AH29" s="106">
        <v>0</v>
      </c>
      <c r="AI29" s="109">
        <f t="shared" si="0"/>
        <v>0</v>
      </c>
      <c r="AJ29" s="113">
        <v>0</v>
      </c>
      <c r="AK29" s="114">
        <v>0</v>
      </c>
      <c r="AL29" s="116"/>
      <c r="AM29" s="15"/>
      <c r="AN29" s="15"/>
      <c r="AO29" s="15"/>
      <c r="AP29" s="15"/>
      <c r="AQ29" s="15"/>
      <c r="AR29" s="15"/>
      <c r="AS29" s="15"/>
      <c r="AT29" s="15"/>
      <c r="AU29" s="15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5"/>
    </row>
    <row r="30" spans="1:61">
      <c r="A30" s="14"/>
      <c r="B30" s="15"/>
      <c r="C30" s="15"/>
      <c r="D30" s="15"/>
      <c r="E30" s="15"/>
      <c r="F30" s="16"/>
      <c r="G30" s="25"/>
      <c r="H30" s="86"/>
      <c r="I30" s="19"/>
      <c r="J30" s="15"/>
      <c r="K30" s="26"/>
      <c r="L30" s="92"/>
      <c r="M30" s="25"/>
      <c r="N30" s="26"/>
      <c r="O30" s="26"/>
      <c r="P30" s="15"/>
      <c r="Q30" s="20"/>
      <c r="R30" s="100"/>
      <c r="S30" s="100"/>
      <c r="T30" s="15"/>
      <c r="U30" s="15"/>
      <c r="V30" s="21" t="s">
        <v>104</v>
      </c>
      <c r="W30" s="21">
        <v>44740</v>
      </c>
      <c r="X30" s="22" t="s">
        <v>289</v>
      </c>
      <c r="Y30" s="24" t="s">
        <v>107</v>
      </c>
      <c r="Z30" s="21">
        <v>44563</v>
      </c>
      <c r="AA30" s="21">
        <v>44926</v>
      </c>
      <c r="AB30" s="21" t="s">
        <v>100</v>
      </c>
      <c r="AC30" s="21" t="s">
        <v>100</v>
      </c>
      <c r="AD30" s="106">
        <v>0</v>
      </c>
      <c r="AE30" s="106">
        <v>0</v>
      </c>
      <c r="AF30" s="21" t="s">
        <v>100</v>
      </c>
      <c r="AG30" s="21" t="s">
        <v>100</v>
      </c>
      <c r="AH30" s="106">
        <v>0</v>
      </c>
      <c r="AI30" s="109">
        <f t="shared" si="0"/>
        <v>0</v>
      </c>
      <c r="AJ30" s="113">
        <v>1551435.75</v>
      </c>
      <c r="AK30" s="114">
        <v>387847.63</v>
      </c>
      <c r="AL30" s="116"/>
      <c r="AM30" s="15"/>
      <c r="AN30" s="15"/>
      <c r="AO30" s="15"/>
      <c r="AP30" s="15"/>
      <c r="AQ30" s="15"/>
      <c r="AR30" s="15"/>
      <c r="AS30" s="15"/>
      <c r="AT30" s="15"/>
      <c r="AU30" s="15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5"/>
    </row>
    <row r="31" spans="1:61">
      <c r="A31" s="14">
        <v>4</v>
      </c>
      <c r="B31" s="15" t="s">
        <v>456</v>
      </c>
      <c r="C31" s="15" t="s">
        <v>178</v>
      </c>
      <c r="D31" s="15" t="s">
        <v>97</v>
      </c>
      <c r="E31" s="15" t="s">
        <v>99</v>
      </c>
      <c r="F31" s="16" t="s">
        <v>179</v>
      </c>
      <c r="G31" s="25">
        <v>12653</v>
      </c>
      <c r="H31" s="86" t="s">
        <v>180</v>
      </c>
      <c r="I31" s="19" t="s">
        <v>176</v>
      </c>
      <c r="J31" s="15" t="s">
        <v>177</v>
      </c>
      <c r="K31" s="26">
        <v>44042</v>
      </c>
      <c r="L31" s="92">
        <v>96699.25</v>
      </c>
      <c r="M31" s="25">
        <v>12856</v>
      </c>
      <c r="N31" s="26">
        <v>44044</v>
      </c>
      <c r="O31" s="26">
        <v>44196</v>
      </c>
      <c r="P31" s="15" t="s">
        <v>429</v>
      </c>
      <c r="Q31" s="20" t="s">
        <v>100</v>
      </c>
      <c r="R31" s="100" t="s">
        <v>100</v>
      </c>
      <c r="S31" s="100" t="s">
        <v>100</v>
      </c>
      <c r="T31" s="15" t="s">
        <v>181</v>
      </c>
      <c r="U31" s="15" t="s">
        <v>100</v>
      </c>
      <c r="V31" s="21" t="s">
        <v>100</v>
      </c>
      <c r="W31" s="21" t="s">
        <v>100</v>
      </c>
      <c r="X31" s="21" t="s">
        <v>100</v>
      </c>
      <c r="Y31" s="21" t="s">
        <v>100</v>
      </c>
      <c r="Z31" s="21" t="s">
        <v>100</v>
      </c>
      <c r="AA31" s="21" t="s">
        <v>100</v>
      </c>
      <c r="AB31" s="21" t="s">
        <v>100</v>
      </c>
      <c r="AC31" s="21" t="s">
        <v>100</v>
      </c>
      <c r="AD31" s="106">
        <v>0</v>
      </c>
      <c r="AE31" s="106">
        <v>0</v>
      </c>
      <c r="AF31" s="21" t="s">
        <v>100</v>
      </c>
      <c r="AG31" s="21" t="s">
        <v>100</v>
      </c>
      <c r="AH31" s="106">
        <v>0</v>
      </c>
      <c r="AI31" s="109">
        <f t="shared" si="0"/>
        <v>96699.25</v>
      </c>
      <c r="AJ31" s="113">
        <f>13537.9+19339.85+19339.85+19339.85+1932.87+1445.36+19339.85+1621.77+411.38+646.82+2033.15</f>
        <v>98988.650000000009</v>
      </c>
      <c r="AK31" s="114">
        <v>0</v>
      </c>
      <c r="AL31" s="116">
        <f>AJ31+AJ34+AJ35+AK35</f>
        <v>682215.67</v>
      </c>
      <c r="AM31" s="15" t="s">
        <v>100</v>
      </c>
      <c r="AN31" s="15" t="s">
        <v>100</v>
      </c>
      <c r="AO31" s="15" t="s">
        <v>100</v>
      </c>
      <c r="AP31" s="15" t="s">
        <v>100</v>
      </c>
      <c r="AQ31" s="15" t="s">
        <v>100</v>
      </c>
      <c r="AR31" s="15" t="s">
        <v>100</v>
      </c>
      <c r="AS31" s="15" t="s">
        <v>100</v>
      </c>
      <c r="AT31" s="15" t="s">
        <v>100</v>
      </c>
      <c r="AU31" s="15" t="s">
        <v>100</v>
      </c>
      <c r="AV31" s="17" t="s">
        <v>100</v>
      </c>
      <c r="AW31" s="17" t="s">
        <v>100</v>
      </c>
      <c r="AX31" s="17" t="s">
        <v>100</v>
      </c>
      <c r="AY31" s="17" t="s">
        <v>100</v>
      </c>
      <c r="AZ31" s="17" t="s">
        <v>100</v>
      </c>
      <c r="BA31" s="17" t="s">
        <v>100</v>
      </c>
      <c r="BB31" s="17" t="s">
        <v>100</v>
      </c>
      <c r="BC31" s="17" t="s">
        <v>100</v>
      </c>
      <c r="BD31" s="17" t="s">
        <v>100</v>
      </c>
      <c r="BE31" s="17" t="s">
        <v>100</v>
      </c>
      <c r="BF31" s="17" t="s">
        <v>100</v>
      </c>
      <c r="BG31" s="17" t="s">
        <v>100</v>
      </c>
      <c r="BH31" s="15" t="s">
        <v>100</v>
      </c>
    </row>
    <row r="32" spans="1:61">
      <c r="A32" s="14"/>
      <c r="B32" s="15"/>
      <c r="C32" s="15"/>
      <c r="D32" s="15"/>
      <c r="E32" s="15"/>
      <c r="F32" s="16"/>
      <c r="G32" s="25"/>
      <c r="H32" s="86"/>
      <c r="I32" s="19"/>
      <c r="J32" s="15"/>
      <c r="K32" s="26"/>
      <c r="L32" s="92"/>
      <c r="M32" s="25"/>
      <c r="N32" s="26"/>
      <c r="O32" s="26"/>
      <c r="P32" s="15"/>
      <c r="Q32" s="20"/>
      <c r="R32" s="100"/>
      <c r="S32" s="100"/>
      <c r="T32" s="15"/>
      <c r="U32" s="15"/>
      <c r="V32" s="21" t="s">
        <v>101</v>
      </c>
      <c r="W32" s="21">
        <v>44188</v>
      </c>
      <c r="X32" s="22" t="s">
        <v>233</v>
      </c>
      <c r="Y32" s="21" t="s">
        <v>211</v>
      </c>
      <c r="Z32" s="21">
        <v>44197</v>
      </c>
      <c r="AA32" s="21">
        <v>44347</v>
      </c>
      <c r="AB32" s="21" t="s">
        <v>100</v>
      </c>
      <c r="AC32" s="21" t="s">
        <v>100</v>
      </c>
      <c r="AD32" s="106">
        <v>0</v>
      </c>
      <c r="AE32" s="106">
        <v>0</v>
      </c>
      <c r="AF32" s="21" t="s">
        <v>100</v>
      </c>
      <c r="AG32" s="21" t="s">
        <v>100</v>
      </c>
      <c r="AH32" s="106">
        <v>0</v>
      </c>
      <c r="AI32" s="109">
        <f t="shared" si="0"/>
        <v>0</v>
      </c>
      <c r="AJ32" s="113">
        <v>0</v>
      </c>
      <c r="AK32" s="114">
        <v>0</v>
      </c>
      <c r="AL32" s="116"/>
      <c r="AM32" s="15"/>
      <c r="AN32" s="15"/>
      <c r="AO32" s="15"/>
      <c r="AP32" s="15"/>
      <c r="AQ32" s="15"/>
      <c r="AR32" s="15"/>
      <c r="AS32" s="15"/>
      <c r="AT32" s="15"/>
      <c r="AU32" s="15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5"/>
    </row>
    <row r="33" spans="1:60">
      <c r="A33" s="14"/>
      <c r="B33" s="15"/>
      <c r="C33" s="15"/>
      <c r="D33" s="15"/>
      <c r="E33" s="15"/>
      <c r="F33" s="16"/>
      <c r="G33" s="25"/>
      <c r="H33" s="86"/>
      <c r="I33" s="19"/>
      <c r="J33" s="15"/>
      <c r="K33" s="26"/>
      <c r="L33" s="92"/>
      <c r="M33" s="25"/>
      <c r="N33" s="26"/>
      <c r="O33" s="26"/>
      <c r="P33" s="15"/>
      <c r="Q33" s="20"/>
      <c r="R33" s="100"/>
      <c r="S33" s="100"/>
      <c r="T33" s="15"/>
      <c r="U33" s="15"/>
      <c r="V33" s="21" t="s">
        <v>103</v>
      </c>
      <c r="W33" s="21">
        <v>44348</v>
      </c>
      <c r="X33" s="22" t="s">
        <v>275</v>
      </c>
      <c r="Y33" s="21" t="s">
        <v>276</v>
      </c>
      <c r="Z33" s="21">
        <v>44348</v>
      </c>
      <c r="AA33" s="21">
        <v>44501</v>
      </c>
      <c r="AB33" s="21" t="s">
        <v>100</v>
      </c>
      <c r="AC33" s="21" t="s">
        <v>100</v>
      </c>
      <c r="AD33" s="106">
        <v>0</v>
      </c>
      <c r="AE33" s="106">
        <v>0</v>
      </c>
      <c r="AF33" s="21" t="s">
        <v>100</v>
      </c>
      <c r="AG33" s="21" t="s">
        <v>100</v>
      </c>
      <c r="AH33" s="106">
        <v>0</v>
      </c>
      <c r="AI33" s="109">
        <f t="shared" si="0"/>
        <v>0</v>
      </c>
      <c r="AJ33" s="113">
        <v>0</v>
      </c>
      <c r="AK33" s="114">
        <v>0</v>
      </c>
      <c r="AL33" s="116"/>
      <c r="AM33" s="15"/>
      <c r="AN33" s="15"/>
      <c r="AO33" s="15"/>
      <c r="AP33" s="15"/>
      <c r="AQ33" s="15"/>
      <c r="AR33" s="15"/>
      <c r="AS33" s="15"/>
      <c r="AT33" s="15"/>
      <c r="AU33" s="15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5"/>
    </row>
    <row r="34" spans="1:60">
      <c r="A34" s="14"/>
      <c r="B34" s="15"/>
      <c r="C34" s="15"/>
      <c r="D34" s="15"/>
      <c r="E34" s="15"/>
      <c r="F34" s="16"/>
      <c r="G34" s="25"/>
      <c r="H34" s="86"/>
      <c r="I34" s="19"/>
      <c r="J34" s="15"/>
      <c r="K34" s="26"/>
      <c r="L34" s="92"/>
      <c r="M34" s="25"/>
      <c r="N34" s="26"/>
      <c r="O34" s="26"/>
      <c r="P34" s="15"/>
      <c r="Q34" s="20"/>
      <c r="R34" s="100"/>
      <c r="S34" s="100"/>
      <c r="T34" s="15"/>
      <c r="U34" s="15"/>
      <c r="V34" s="21" t="s">
        <v>104</v>
      </c>
      <c r="W34" s="21">
        <v>44490</v>
      </c>
      <c r="X34" s="22" t="s">
        <v>252</v>
      </c>
      <c r="Y34" s="21" t="s">
        <v>277</v>
      </c>
      <c r="Z34" s="21">
        <v>44501</v>
      </c>
      <c r="AA34" s="21">
        <v>44681</v>
      </c>
      <c r="AB34" s="21" t="s">
        <v>100</v>
      </c>
      <c r="AC34" s="21" t="s">
        <v>100</v>
      </c>
      <c r="AD34" s="106">
        <v>0</v>
      </c>
      <c r="AE34" s="106">
        <v>0</v>
      </c>
      <c r="AF34" s="21" t="s">
        <v>100</v>
      </c>
      <c r="AG34" s="21" t="s">
        <v>100</v>
      </c>
      <c r="AH34" s="106">
        <v>0</v>
      </c>
      <c r="AI34" s="109">
        <f t="shared" si="0"/>
        <v>0</v>
      </c>
      <c r="AJ34" s="113">
        <v>252713.12</v>
      </c>
      <c r="AK34" s="114">
        <v>0</v>
      </c>
      <c r="AL34" s="116"/>
      <c r="AM34" s="15"/>
      <c r="AN34" s="15"/>
      <c r="AO34" s="15"/>
      <c r="AP34" s="15"/>
      <c r="AQ34" s="15"/>
      <c r="AR34" s="15"/>
      <c r="AS34" s="15"/>
      <c r="AT34" s="15"/>
      <c r="AU34" s="15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5"/>
    </row>
    <row r="35" spans="1:60">
      <c r="A35" s="14"/>
      <c r="B35" s="15"/>
      <c r="C35" s="15"/>
      <c r="D35" s="15"/>
      <c r="E35" s="15"/>
      <c r="F35" s="16"/>
      <c r="G35" s="25"/>
      <c r="H35" s="86"/>
      <c r="I35" s="19"/>
      <c r="J35" s="15"/>
      <c r="K35" s="26"/>
      <c r="L35" s="92"/>
      <c r="M35" s="25"/>
      <c r="N35" s="26"/>
      <c r="O35" s="26"/>
      <c r="P35" s="15"/>
      <c r="Q35" s="20"/>
      <c r="R35" s="100"/>
      <c r="S35" s="100"/>
      <c r="T35" s="15"/>
      <c r="U35" s="15"/>
      <c r="V35" s="21" t="s">
        <v>105</v>
      </c>
      <c r="W35" s="21">
        <v>44678</v>
      </c>
      <c r="X35" s="22" t="s">
        <v>278</v>
      </c>
      <c r="Y35" s="24" t="s">
        <v>229</v>
      </c>
      <c r="Z35" s="21">
        <v>44682</v>
      </c>
      <c r="AA35" s="21">
        <v>44865</v>
      </c>
      <c r="AB35" s="21" t="s">
        <v>100</v>
      </c>
      <c r="AC35" s="21" t="s">
        <v>100</v>
      </c>
      <c r="AD35" s="106">
        <v>0</v>
      </c>
      <c r="AE35" s="106">
        <v>0</v>
      </c>
      <c r="AF35" s="21" t="s">
        <v>100</v>
      </c>
      <c r="AG35" s="21" t="s">
        <v>100</v>
      </c>
      <c r="AH35" s="106">
        <v>0</v>
      </c>
      <c r="AI35" s="109">
        <f t="shared" si="0"/>
        <v>0</v>
      </c>
      <c r="AJ35" s="113">
        <v>270456.77</v>
      </c>
      <c r="AK35" s="114">
        <v>60057.13</v>
      </c>
      <c r="AL35" s="116"/>
      <c r="AM35" s="15"/>
      <c r="AN35" s="15"/>
      <c r="AO35" s="15"/>
      <c r="AP35" s="15"/>
      <c r="AQ35" s="15"/>
      <c r="AR35" s="15"/>
      <c r="AS35" s="15"/>
      <c r="AT35" s="15"/>
      <c r="AU35" s="15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5"/>
    </row>
    <row r="36" spans="1:60">
      <c r="A36" s="14">
        <v>5</v>
      </c>
      <c r="B36" s="15" t="s">
        <v>457</v>
      </c>
      <c r="C36" s="15" t="s">
        <v>178</v>
      </c>
      <c r="D36" s="15" t="s">
        <v>97</v>
      </c>
      <c r="E36" s="15" t="s">
        <v>99</v>
      </c>
      <c r="F36" s="16" t="s">
        <v>179</v>
      </c>
      <c r="G36" s="25">
        <v>12653</v>
      </c>
      <c r="H36" s="86" t="s">
        <v>183</v>
      </c>
      <c r="I36" s="19" t="s">
        <v>176</v>
      </c>
      <c r="J36" s="15" t="s">
        <v>177</v>
      </c>
      <c r="K36" s="26">
        <v>44074</v>
      </c>
      <c r="L36" s="92">
        <v>72083.360000000001</v>
      </c>
      <c r="M36" s="25">
        <v>12873</v>
      </c>
      <c r="N36" s="26">
        <v>44075</v>
      </c>
      <c r="O36" s="26">
        <v>44196</v>
      </c>
      <c r="P36" s="15" t="s">
        <v>429</v>
      </c>
      <c r="Q36" s="20" t="s">
        <v>100</v>
      </c>
      <c r="R36" s="100" t="s">
        <v>100</v>
      </c>
      <c r="S36" s="100" t="s">
        <v>100</v>
      </c>
      <c r="T36" s="15" t="s">
        <v>181</v>
      </c>
      <c r="U36" s="15" t="s">
        <v>100</v>
      </c>
      <c r="V36" s="21" t="s">
        <v>100</v>
      </c>
      <c r="W36" s="21" t="s">
        <v>100</v>
      </c>
      <c r="X36" s="21" t="s">
        <v>100</v>
      </c>
      <c r="Y36" s="21" t="s">
        <v>100</v>
      </c>
      <c r="Z36" s="21" t="s">
        <v>100</v>
      </c>
      <c r="AA36" s="21" t="s">
        <v>100</v>
      </c>
      <c r="AB36" s="21" t="s">
        <v>100</v>
      </c>
      <c r="AC36" s="21" t="s">
        <v>100</v>
      </c>
      <c r="AD36" s="106">
        <v>0</v>
      </c>
      <c r="AE36" s="106">
        <v>0</v>
      </c>
      <c r="AF36" s="21" t="s">
        <v>100</v>
      </c>
      <c r="AG36" s="21" t="s">
        <v>100</v>
      </c>
      <c r="AH36" s="106">
        <v>0</v>
      </c>
      <c r="AI36" s="109">
        <f t="shared" si="0"/>
        <v>72083.360000000001</v>
      </c>
      <c r="AJ36" s="113">
        <f>18020.84+6398.95+18020.84+18020.84+18020.84</f>
        <v>78482.31</v>
      </c>
      <c r="AK36" s="114">
        <v>0</v>
      </c>
      <c r="AL36" s="116">
        <f>AJ36+AJ39+AJ42+AK42</f>
        <v>581763.98</v>
      </c>
      <c r="AM36" s="15" t="s">
        <v>100</v>
      </c>
      <c r="AN36" s="15" t="s">
        <v>100</v>
      </c>
      <c r="AO36" s="15" t="s">
        <v>100</v>
      </c>
      <c r="AP36" s="15" t="s">
        <v>100</v>
      </c>
      <c r="AQ36" s="15" t="s">
        <v>100</v>
      </c>
      <c r="AR36" s="15" t="s">
        <v>100</v>
      </c>
      <c r="AS36" s="15" t="s">
        <v>100</v>
      </c>
      <c r="AT36" s="15" t="s">
        <v>100</v>
      </c>
      <c r="AU36" s="15" t="s">
        <v>100</v>
      </c>
      <c r="AV36" s="17" t="s">
        <v>100</v>
      </c>
      <c r="AW36" s="17" t="s">
        <v>100</v>
      </c>
      <c r="AX36" s="17" t="s">
        <v>100</v>
      </c>
      <c r="AY36" s="17" t="s">
        <v>100</v>
      </c>
      <c r="AZ36" s="17" t="s">
        <v>100</v>
      </c>
      <c r="BA36" s="17" t="s">
        <v>100</v>
      </c>
      <c r="BB36" s="17" t="s">
        <v>100</v>
      </c>
      <c r="BC36" s="17" t="s">
        <v>100</v>
      </c>
      <c r="BD36" s="17" t="s">
        <v>100</v>
      </c>
      <c r="BE36" s="17" t="s">
        <v>100</v>
      </c>
      <c r="BF36" s="17" t="s">
        <v>100</v>
      </c>
      <c r="BG36" s="17" t="s">
        <v>100</v>
      </c>
      <c r="BH36" s="15" t="s">
        <v>100</v>
      </c>
    </row>
    <row r="37" spans="1:60">
      <c r="A37" s="14"/>
      <c r="B37" s="15"/>
      <c r="C37" s="15"/>
      <c r="D37" s="15"/>
      <c r="E37" s="15"/>
      <c r="F37" s="16"/>
      <c r="G37" s="25"/>
      <c r="H37" s="86"/>
      <c r="I37" s="19"/>
      <c r="J37" s="15"/>
      <c r="K37" s="26"/>
      <c r="L37" s="92"/>
      <c r="M37" s="25"/>
      <c r="N37" s="26"/>
      <c r="O37" s="26"/>
      <c r="P37" s="15"/>
      <c r="Q37" s="20"/>
      <c r="R37" s="100"/>
      <c r="S37" s="100"/>
      <c r="T37" s="15"/>
      <c r="U37" s="15"/>
      <c r="V37" s="21" t="s">
        <v>101</v>
      </c>
      <c r="W37" s="21">
        <v>44188</v>
      </c>
      <c r="X37" s="22" t="s">
        <v>233</v>
      </c>
      <c r="Y37" s="21" t="s">
        <v>210</v>
      </c>
      <c r="Z37" s="21">
        <v>44197</v>
      </c>
      <c r="AA37" s="21">
        <v>44316</v>
      </c>
      <c r="AB37" s="21" t="s">
        <v>100</v>
      </c>
      <c r="AC37" s="21" t="s">
        <v>100</v>
      </c>
      <c r="AD37" s="106">
        <v>0</v>
      </c>
      <c r="AE37" s="106">
        <v>0</v>
      </c>
      <c r="AF37" s="21" t="s">
        <v>100</v>
      </c>
      <c r="AG37" s="21" t="s">
        <v>100</v>
      </c>
      <c r="AH37" s="106">
        <v>0</v>
      </c>
      <c r="AI37" s="109">
        <f t="shared" si="0"/>
        <v>0</v>
      </c>
      <c r="AJ37" s="113">
        <v>0</v>
      </c>
      <c r="AK37" s="114">
        <v>0</v>
      </c>
      <c r="AL37" s="116"/>
      <c r="AM37" s="15"/>
      <c r="AN37" s="15"/>
      <c r="AO37" s="15"/>
      <c r="AP37" s="15"/>
      <c r="AQ37" s="15"/>
      <c r="AR37" s="15"/>
      <c r="AS37" s="15"/>
      <c r="AT37" s="15"/>
      <c r="AU37" s="15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5"/>
    </row>
    <row r="38" spans="1:60">
      <c r="A38" s="14"/>
      <c r="B38" s="15"/>
      <c r="C38" s="15"/>
      <c r="D38" s="15"/>
      <c r="E38" s="15"/>
      <c r="F38" s="16"/>
      <c r="G38" s="25"/>
      <c r="H38" s="86"/>
      <c r="I38" s="19"/>
      <c r="J38" s="15"/>
      <c r="K38" s="26"/>
      <c r="L38" s="92"/>
      <c r="M38" s="25"/>
      <c r="N38" s="26"/>
      <c r="O38" s="26"/>
      <c r="P38" s="15"/>
      <c r="Q38" s="20"/>
      <c r="R38" s="100"/>
      <c r="S38" s="100"/>
      <c r="T38" s="15"/>
      <c r="U38" s="15"/>
      <c r="V38" s="21" t="s">
        <v>103</v>
      </c>
      <c r="W38" s="21">
        <v>44314</v>
      </c>
      <c r="X38" s="22" t="s">
        <v>235</v>
      </c>
      <c r="Y38" s="21" t="s">
        <v>225</v>
      </c>
      <c r="Z38" s="21">
        <v>44317</v>
      </c>
      <c r="AA38" s="21">
        <v>44377</v>
      </c>
      <c r="AB38" s="21" t="s">
        <v>100</v>
      </c>
      <c r="AC38" s="21" t="s">
        <v>100</v>
      </c>
      <c r="AD38" s="106">
        <v>0</v>
      </c>
      <c r="AE38" s="106">
        <v>0</v>
      </c>
      <c r="AF38" s="21" t="s">
        <v>100</v>
      </c>
      <c r="AG38" s="21" t="s">
        <v>100</v>
      </c>
      <c r="AH38" s="106">
        <v>0</v>
      </c>
      <c r="AI38" s="109">
        <f t="shared" si="0"/>
        <v>0</v>
      </c>
      <c r="AJ38" s="113">
        <v>0</v>
      </c>
      <c r="AK38" s="114">
        <v>0</v>
      </c>
      <c r="AL38" s="116"/>
      <c r="AM38" s="15"/>
      <c r="AN38" s="15"/>
      <c r="AO38" s="15"/>
      <c r="AP38" s="15"/>
      <c r="AQ38" s="15"/>
      <c r="AR38" s="15"/>
      <c r="AS38" s="15"/>
      <c r="AT38" s="15"/>
      <c r="AU38" s="15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5"/>
    </row>
    <row r="39" spans="1:60">
      <c r="A39" s="14"/>
      <c r="B39" s="15"/>
      <c r="C39" s="15"/>
      <c r="D39" s="15"/>
      <c r="E39" s="15"/>
      <c r="F39" s="16"/>
      <c r="G39" s="25"/>
      <c r="H39" s="86"/>
      <c r="I39" s="19"/>
      <c r="J39" s="15"/>
      <c r="K39" s="26"/>
      <c r="L39" s="92"/>
      <c r="M39" s="25"/>
      <c r="N39" s="26"/>
      <c r="O39" s="26"/>
      <c r="P39" s="15"/>
      <c r="Q39" s="20"/>
      <c r="R39" s="100"/>
      <c r="S39" s="100"/>
      <c r="T39" s="15"/>
      <c r="U39" s="15"/>
      <c r="V39" s="21" t="s">
        <v>104</v>
      </c>
      <c r="W39" s="21">
        <v>44372</v>
      </c>
      <c r="X39" s="22" t="s">
        <v>237</v>
      </c>
      <c r="Y39" s="21" t="s">
        <v>236</v>
      </c>
      <c r="Z39" s="21">
        <v>44378</v>
      </c>
      <c r="AA39" s="21">
        <v>44561</v>
      </c>
      <c r="AB39" s="21" t="s">
        <v>100</v>
      </c>
      <c r="AC39" s="21" t="s">
        <v>100</v>
      </c>
      <c r="AD39" s="106">
        <v>0</v>
      </c>
      <c r="AE39" s="106">
        <v>0</v>
      </c>
      <c r="AF39" s="21" t="s">
        <v>100</v>
      </c>
      <c r="AG39" s="21" t="s">
        <v>100</v>
      </c>
      <c r="AH39" s="106">
        <v>0</v>
      </c>
      <c r="AI39" s="109">
        <f t="shared" si="0"/>
        <v>0</v>
      </c>
      <c r="AJ39" s="113">
        <v>215701.74</v>
      </c>
      <c r="AK39" s="114">
        <v>0</v>
      </c>
      <c r="AL39" s="116"/>
      <c r="AM39" s="15"/>
      <c r="AN39" s="15"/>
      <c r="AO39" s="15"/>
      <c r="AP39" s="15"/>
      <c r="AQ39" s="15"/>
      <c r="AR39" s="15"/>
      <c r="AS39" s="15"/>
      <c r="AT39" s="15"/>
      <c r="AU39" s="15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5"/>
    </row>
    <row r="40" spans="1:60">
      <c r="A40" s="14"/>
      <c r="B40" s="15"/>
      <c r="C40" s="15"/>
      <c r="D40" s="15"/>
      <c r="E40" s="15"/>
      <c r="F40" s="16"/>
      <c r="G40" s="25"/>
      <c r="H40" s="86"/>
      <c r="I40" s="19"/>
      <c r="J40" s="15"/>
      <c r="K40" s="26"/>
      <c r="L40" s="92"/>
      <c r="M40" s="25"/>
      <c r="N40" s="26"/>
      <c r="O40" s="26"/>
      <c r="P40" s="15"/>
      <c r="Q40" s="20"/>
      <c r="R40" s="100"/>
      <c r="S40" s="100"/>
      <c r="T40" s="15"/>
      <c r="U40" s="15"/>
      <c r="V40" s="21" t="s">
        <v>105</v>
      </c>
      <c r="W40" s="21">
        <v>44551</v>
      </c>
      <c r="X40" s="22" t="s">
        <v>284</v>
      </c>
      <c r="Y40" s="21" t="s">
        <v>271</v>
      </c>
      <c r="Z40" s="21">
        <v>44562</v>
      </c>
      <c r="AA40" s="21">
        <v>44742</v>
      </c>
      <c r="AB40" s="21" t="s">
        <v>100</v>
      </c>
      <c r="AC40" s="21" t="s">
        <v>100</v>
      </c>
      <c r="AD40" s="106">
        <v>0</v>
      </c>
      <c r="AE40" s="106">
        <v>0</v>
      </c>
      <c r="AF40" s="21" t="s">
        <v>100</v>
      </c>
      <c r="AG40" s="21" t="s">
        <v>100</v>
      </c>
      <c r="AH40" s="106">
        <v>0</v>
      </c>
      <c r="AI40" s="109">
        <f t="shared" si="0"/>
        <v>0</v>
      </c>
      <c r="AJ40" s="113">
        <v>0</v>
      </c>
      <c r="AK40" s="114">
        <v>0</v>
      </c>
      <c r="AL40" s="116"/>
      <c r="AM40" s="15"/>
      <c r="AN40" s="15"/>
      <c r="AO40" s="15"/>
      <c r="AP40" s="15"/>
      <c r="AQ40" s="15"/>
      <c r="AR40" s="15"/>
      <c r="AS40" s="15"/>
      <c r="AT40" s="15"/>
      <c r="AU40" s="15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5"/>
    </row>
    <row r="41" spans="1:60">
      <c r="A41" s="14"/>
      <c r="B41" s="15"/>
      <c r="C41" s="15"/>
      <c r="D41" s="15"/>
      <c r="E41" s="15"/>
      <c r="F41" s="16"/>
      <c r="G41" s="25"/>
      <c r="H41" s="86"/>
      <c r="I41" s="19"/>
      <c r="J41" s="15"/>
      <c r="K41" s="26"/>
      <c r="L41" s="92"/>
      <c r="M41" s="25"/>
      <c r="N41" s="26"/>
      <c r="O41" s="26"/>
      <c r="P41" s="15"/>
      <c r="Q41" s="20"/>
      <c r="R41" s="100"/>
      <c r="S41" s="100"/>
      <c r="T41" s="15"/>
      <c r="U41" s="15"/>
      <c r="V41" s="21" t="s">
        <v>228</v>
      </c>
      <c r="W41" s="21">
        <v>44736</v>
      </c>
      <c r="X41" s="22" t="s">
        <v>286</v>
      </c>
      <c r="Y41" s="21" t="s">
        <v>280</v>
      </c>
      <c r="Z41" s="21">
        <v>44743</v>
      </c>
      <c r="AA41" s="21">
        <v>44926</v>
      </c>
      <c r="AB41" s="21" t="s">
        <v>100</v>
      </c>
      <c r="AC41" s="21" t="s">
        <v>100</v>
      </c>
      <c r="AD41" s="106">
        <v>0</v>
      </c>
      <c r="AE41" s="106">
        <v>0</v>
      </c>
      <c r="AF41" s="21" t="s">
        <v>100</v>
      </c>
      <c r="AG41" s="21" t="s">
        <v>100</v>
      </c>
      <c r="AH41" s="106">
        <v>0</v>
      </c>
      <c r="AI41" s="109">
        <f t="shared" si="0"/>
        <v>0</v>
      </c>
      <c r="AJ41" s="113">
        <v>0</v>
      </c>
      <c r="AK41" s="114">
        <v>0</v>
      </c>
      <c r="AL41" s="116"/>
      <c r="AM41" s="15"/>
      <c r="AN41" s="15"/>
      <c r="AO41" s="15"/>
      <c r="AP41" s="15"/>
      <c r="AQ41" s="15"/>
      <c r="AR41" s="15"/>
      <c r="AS41" s="15"/>
      <c r="AT41" s="15"/>
      <c r="AU41" s="15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5"/>
    </row>
    <row r="42" spans="1:60">
      <c r="A42" s="14"/>
      <c r="B42" s="15"/>
      <c r="C42" s="15"/>
      <c r="D42" s="15"/>
      <c r="E42" s="15"/>
      <c r="F42" s="16"/>
      <c r="G42" s="25"/>
      <c r="H42" s="86"/>
      <c r="I42" s="19"/>
      <c r="J42" s="15"/>
      <c r="K42" s="26"/>
      <c r="L42" s="92"/>
      <c r="M42" s="25"/>
      <c r="N42" s="26"/>
      <c r="O42" s="26"/>
      <c r="P42" s="15"/>
      <c r="Q42" s="20"/>
      <c r="R42" s="100"/>
      <c r="S42" s="100"/>
      <c r="T42" s="15"/>
      <c r="U42" s="15"/>
      <c r="V42" s="21" t="s">
        <v>230</v>
      </c>
      <c r="W42" s="21">
        <v>44895</v>
      </c>
      <c r="X42" s="22" t="s">
        <v>294</v>
      </c>
      <c r="Y42" s="21" t="s">
        <v>295</v>
      </c>
      <c r="Z42" s="21">
        <v>44895</v>
      </c>
      <c r="AA42" s="21">
        <v>44926</v>
      </c>
      <c r="AB42" s="21" t="s">
        <v>100</v>
      </c>
      <c r="AC42" s="21" t="s">
        <v>100</v>
      </c>
      <c r="AD42" s="106">
        <v>0</v>
      </c>
      <c r="AE42" s="106">
        <v>0</v>
      </c>
      <c r="AF42" s="21" t="s">
        <v>100</v>
      </c>
      <c r="AG42" s="21" t="s">
        <v>100</v>
      </c>
      <c r="AH42" s="106">
        <v>0</v>
      </c>
      <c r="AI42" s="109">
        <f t="shared" si="0"/>
        <v>0</v>
      </c>
      <c r="AJ42" s="113">
        <v>233168.06</v>
      </c>
      <c r="AK42" s="114">
        <v>54411.87</v>
      </c>
      <c r="AL42" s="116"/>
      <c r="AM42" s="15"/>
      <c r="AN42" s="15"/>
      <c r="AO42" s="15"/>
      <c r="AP42" s="15"/>
      <c r="AQ42" s="15"/>
      <c r="AR42" s="15"/>
      <c r="AS42" s="15"/>
      <c r="AT42" s="15"/>
      <c r="AU42" s="15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5"/>
    </row>
    <row r="43" spans="1:60" s="3" customFormat="1">
      <c r="A43" s="14">
        <v>6</v>
      </c>
      <c r="B43" s="15" t="s">
        <v>458</v>
      </c>
      <c r="C43" s="15" t="s">
        <v>178</v>
      </c>
      <c r="D43" s="15" t="s">
        <v>97</v>
      </c>
      <c r="E43" s="15" t="s">
        <v>99</v>
      </c>
      <c r="F43" s="16" t="s">
        <v>179</v>
      </c>
      <c r="G43" s="17">
        <v>12653</v>
      </c>
      <c r="H43" s="86" t="s">
        <v>182</v>
      </c>
      <c r="I43" s="19" t="s">
        <v>176</v>
      </c>
      <c r="J43" s="15" t="s">
        <v>177</v>
      </c>
      <c r="K43" s="26">
        <v>44097</v>
      </c>
      <c r="L43" s="92">
        <v>53338.05</v>
      </c>
      <c r="M43" s="25">
        <v>12892</v>
      </c>
      <c r="N43" s="26">
        <v>44105</v>
      </c>
      <c r="O43" s="26">
        <v>44196</v>
      </c>
      <c r="P43" s="15" t="s">
        <v>429</v>
      </c>
      <c r="Q43" s="20" t="s">
        <v>100</v>
      </c>
      <c r="R43" s="100" t="s">
        <v>100</v>
      </c>
      <c r="S43" s="100" t="s">
        <v>100</v>
      </c>
      <c r="T43" s="15" t="s">
        <v>181</v>
      </c>
      <c r="U43" s="15" t="s">
        <v>100</v>
      </c>
      <c r="V43" s="21" t="s">
        <v>100</v>
      </c>
      <c r="W43" s="21" t="s">
        <v>100</v>
      </c>
      <c r="X43" s="21" t="s">
        <v>100</v>
      </c>
      <c r="Y43" s="21" t="s">
        <v>100</v>
      </c>
      <c r="Z43" s="21" t="s">
        <v>100</v>
      </c>
      <c r="AA43" s="21" t="s">
        <v>100</v>
      </c>
      <c r="AB43" s="27" t="s">
        <v>100</v>
      </c>
      <c r="AC43" s="27" t="s">
        <v>100</v>
      </c>
      <c r="AD43" s="106">
        <v>0</v>
      </c>
      <c r="AE43" s="106">
        <v>0</v>
      </c>
      <c r="AF43" s="21" t="s">
        <v>100</v>
      </c>
      <c r="AG43" s="21" t="s">
        <v>100</v>
      </c>
      <c r="AH43" s="106">
        <v>0</v>
      </c>
      <c r="AI43" s="109">
        <f t="shared" si="0"/>
        <v>53338.05</v>
      </c>
      <c r="AJ43" s="113">
        <v>26910.26</v>
      </c>
      <c r="AK43" s="114">
        <v>0</v>
      </c>
      <c r="AL43" s="116">
        <f>AJ43+AJ44+AJ46+AJ49+AK49</f>
        <v>547243.17999999993</v>
      </c>
      <c r="AM43" s="15" t="s">
        <v>100</v>
      </c>
      <c r="AN43" s="15" t="s">
        <v>100</v>
      </c>
      <c r="AO43" s="15" t="s">
        <v>100</v>
      </c>
      <c r="AP43" s="15" t="s">
        <v>100</v>
      </c>
      <c r="AQ43" s="15" t="s">
        <v>100</v>
      </c>
      <c r="AR43" s="15" t="s">
        <v>100</v>
      </c>
      <c r="AS43" s="15" t="s">
        <v>100</v>
      </c>
      <c r="AT43" s="15" t="s">
        <v>100</v>
      </c>
      <c r="AU43" s="15" t="s">
        <v>100</v>
      </c>
      <c r="AV43" s="15" t="s">
        <v>100</v>
      </c>
      <c r="AW43" s="15" t="s">
        <v>100</v>
      </c>
      <c r="AX43" s="15" t="s">
        <v>100</v>
      </c>
      <c r="AY43" s="15" t="s">
        <v>100</v>
      </c>
      <c r="AZ43" s="15" t="s">
        <v>100</v>
      </c>
      <c r="BA43" s="15" t="s">
        <v>100</v>
      </c>
      <c r="BB43" s="15" t="s">
        <v>100</v>
      </c>
      <c r="BC43" s="15" t="s">
        <v>100</v>
      </c>
      <c r="BD43" s="15" t="s">
        <v>100</v>
      </c>
      <c r="BE43" s="15" t="s">
        <v>100</v>
      </c>
      <c r="BF43" s="15" t="s">
        <v>100</v>
      </c>
      <c r="BG43" s="15" t="s">
        <v>100</v>
      </c>
      <c r="BH43" s="15" t="s">
        <v>100</v>
      </c>
    </row>
    <row r="44" spans="1:60" s="3" customFormat="1">
      <c r="A44" s="14"/>
      <c r="B44" s="15"/>
      <c r="C44" s="15"/>
      <c r="D44" s="15"/>
      <c r="E44" s="15"/>
      <c r="F44" s="16"/>
      <c r="G44" s="17"/>
      <c r="H44" s="86"/>
      <c r="I44" s="19"/>
      <c r="J44" s="15"/>
      <c r="K44" s="26"/>
      <c r="L44" s="92"/>
      <c r="M44" s="25"/>
      <c r="N44" s="26"/>
      <c r="O44" s="26"/>
      <c r="P44" s="15"/>
      <c r="Q44" s="20"/>
      <c r="R44" s="100"/>
      <c r="S44" s="100"/>
      <c r="T44" s="15"/>
      <c r="U44" s="15"/>
      <c r="V44" s="21" t="s">
        <v>101</v>
      </c>
      <c r="W44" s="21">
        <v>44188</v>
      </c>
      <c r="X44" s="22" t="s">
        <v>233</v>
      </c>
      <c r="Y44" s="21" t="s">
        <v>234</v>
      </c>
      <c r="Z44" s="21">
        <v>44197</v>
      </c>
      <c r="AA44" s="21">
        <v>44286</v>
      </c>
      <c r="AB44" s="27" t="s">
        <v>100</v>
      </c>
      <c r="AC44" s="27" t="s">
        <v>100</v>
      </c>
      <c r="AD44" s="106">
        <v>0</v>
      </c>
      <c r="AE44" s="106">
        <v>0</v>
      </c>
      <c r="AF44" s="21" t="s">
        <v>100</v>
      </c>
      <c r="AG44" s="21" t="s">
        <v>100</v>
      </c>
      <c r="AH44" s="106">
        <v>0</v>
      </c>
      <c r="AI44" s="109">
        <f t="shared" si="0"/>
        <v>0</v>
      </c>
      <c r="AJ44" s="113">
        <v>0</v>
      </c>
      <c r="AK44" s="114">
        <v>0</v>
      </c>
      <c r="AL44" s="116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</row>
    <row r="45" spans="1:60" s="3" customFormat="1">
      <c r="A45" s="14"/>
      <c r="B45" s="15"/>
      <c r="C45" s="15"/>
      <c r="D45" s="15"/>
      <c r="E45" s="15"/>
      <c r="F45" s="16"/>
      <c r="G45" s="17"/>
      <c r="H45" s="86"/>
      <c r="I45" s="19"/>
      <c r="J45" s="15"/>
      <c r="K45" s="26"/>
      <c r="L45" s="92"/>
      <c r="M45" s="25"/>
      <c r="N45" s="26"/>
      <c r="O45" s="26"/>
      <c r="P45" s="15"/>
      <c r="Q45" s="20"/>
      <c r="R45" s="100"/>
      <c r="S45" s="100"/>
      <c r="T45" s="15"/>
      <c r="U45" s="15"/>
      <c r="V45" s="21" t="s">
        <v>103</v>
      </c>
      <c r="W45" s="21">
        <v>44284</v>
      </c>
      <c r="X45" s="22" t="s">
        <v>238</v>
      </c>
      <c r="Y45" s="21" t="s">
        <v>225</v>
      </c>
      <c r="Z45" s="21">
        <v>44287</v>
      </c>
      <c r="AA45" s="21">
        <v>44377</v>
      </c>
      <c r="AB45" s="27" t="s">
        <v>100</v>
      </c>
      <c r="AC45" s="27" t="s">
        <v>100</v>
      </c>
      <c r="AD45" s="106">
        <v>0</v>
      </c>
      <c r="AE45" s="106">
        <v>0</v>
      </c>
      <c r="AF45" s="21" t="s">
        <v>100</v>
      </c>
      <c r="AG45" s="21" t="s">
        <v>100</v>
      </c>
      <c r="AH45" s="106">
        <v>0</v>
      </c>
      <c r="AI45" s="109">
        <f t="shared" si="0"/>
        <v>0</v>
      </c>
      <c r="AJ45" s="113">
        <v>0</v>
      </c>
      <c r="AK45" s="114">
        <v>0</v>
      </c>
      <c r="AL45" s="116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</row>
    <row r="46" spans="1:60" s="3" customFormat="1">
      <c r="A46" s="14"/>
      <c r="B46" s="15"/>
      <c r="C46" s="15"/>
      <c r="D46" s="15"/>
      <c r="E46" s="15"/>
      <c r="F46" s="16"/>
      <c r="G46" s="17"/>
      <c r="H46" s="86"/>
      <c r="I46" s="19"/>
      <c r="J46" s="15"/>
      <c r="K46" s="26"/>
      <c r="L46" s="92"/>
      <c r="M46" s="25"/>
      <c r="N46" s="26"/>
      <c r="O46" s="26"/>
      <c r="P46" s="15"/>
      <c r="Q46" s="20"/>
      <c r="R46" s="100"/>
      <c r="S46" s="100"/>
      <c r="T46" s="15"/>
      <c r="U46" s="15"/>
      <c r="V46" s="21" t="s">
        <v>104</v>
      </c>
      <c r="W46" s="21">
        <v>44369</v>
      </c>
      <c r="X46" s="22" t="s">
        <v>239</v>
      </c>
      <c r="Y46" s="21" t="s">
        <v>236</v>
      </c>
      <c r="Z46" s="21">
        <v>44378</v>
      </c>
      <c r="AA46" s="21">
        <v>44561</v>
      </c>
      <c r="AB46" s="21" t="s">
        <v>100</v>
      </c>
      <c r="AC46" s="21" t="s">
        <v>100</v>
      </c>
      <c r="AD46" s="106">
        <v>0</v>
      </c>
      <c r="AE46" s="106">
        <v>0</v>
      </c>
      <c r="AF46" s="21" t="s">
        <v>100</v>
      </c>
      <c r="AG46" s="21" t="s">
        <v>100</v>
      </c>
      <c r="AH46" s="106">
        <v>0</v>
      </c>
      <c r="AI46" s="109">
        <f t="shared" si="0"/>
        <v>0</v>
      </c>
      <c r="AJ46" s="113">
        <v>227665.83</v>
      </c>
      <c r="AK46" s="114">
        <v>0</v>
      </c>
      <c r="AL46" s="116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</row>
    <row r="47" spans="1:60" s="3" customFormat="1">
      <c r="A47" s="14"/>
      <c r="B47" s="15"/>
      <c r="C47" s="15"/>
      <c r="D47" s="15"/>
      <c r="E47" s="15"/>
      <c r="F47" s="16"/>
      <c r="G47" s="17"/>
      <c r="H47" s="86"/>
      <c r="I47" s="19"/>
      <c r="J47" s="15"/>
      <c r="K47" s="26"/>
      <c r="L47" s="92"/>
      <c r="M47" s="25"/>
      <c r="N47" s="26"/>
      <c r="O47" s="26"/>
      <c r="P47" s="15"/>
      <c r="Q47" s="20"/>
      <c r="R47" s="100"/>
      <c r="S47" s="100"/>
      <c r="T47" s="15"/>
      <c r="U47" s="15"/>
      <c r="V47" s="21" t="s">
        <v>105</v>
      </c>
      <c r="W47" s="21">
        <v>44559</v>
      </c>
      <c r="X47" s="22" t="s">
        <v>279</v>
      </c>
      <c r="Y47" s="21" t="s">
        <v>271</v>
      </c>
      <c r="Z47" s="21">
        <v>44562</v>
      </c>
      <c r="AA47" s="21">
        <v>44742</v>
      </c>
      <c r="AB47" s="21" t="s">
        <v>100</v>
      </c>
      <c r="AC47" s="21" t="s">
        <v>100</v>
      </c>
      <c r="AD47" s="106">
        <v>0</v>
      </c>
      <c r="AE47" s="106">
        <v>0</v>
      </c>
      <c r="AF47" s="21" t="s">
        <v>100</v>
      </c>
      <c r="AG47" s="21" t="s">
        <v>100</v>
      </c>
      <c r="AH47" s="106">
        <v>0</v>
      </c>
      <c r="AI47" s="109">
        <f t="shared" si="0"/>
        <v>0</v>
      </c>
      <c r="AJ47" s="113">
        <v>0</v>
      </c>
      <c r="AK47" s="114">
        <v>0</v>
      </c>
      <c r="AL47" s="116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</row>
    <row r="48" spans="1:60" s="3" customFormat="1">
      <c r="A48" s="14"/>
      <c r="B48" s="15"/>
      <c r="C48" s="15"/>
      <c r="D48" s="15"/>
      <c r="E48" s="15"/>
      <c r="F48" s="16"/>
      <c r="G48" s="17"/>
      <c r="H48" s="86"/>
      <c r="I48" s="19"/>
      <c r="J48" s="15"/>
      <c r="K48" s="26"/>
      <c r="L48" s="92"/>
      <c r="M48" s="25"/>
      <c r="N48" s="26"/>
      <c r="O48" s="26"/>
      <c r="P48" s="15"/>
      <c r="Q48" s="20"/>
      <c r="R48" s="100"/>
      <c r="S48" s="100"/>
      <c r="T48" s="15"/>
      <c r="U48" s="15"/>
      <c r="V48" s="21" t="s">
        <v>228</v>
      </c>
      <c r="W48" s="21">
        <v>44739</v>
      </c>
      <c r="X48" s="22" t="s">
        <v>296</v>
      </c>
      <c r="Y48" s="21" t="s">
        <v>269</v>
      </c>
      <c r="Z48" s="21">
        <v>44743</v>
      </c>
      <c r="AA48" s="21">
        <v>44926</v>
      </c>
      <c r="AB48" s="21" t="s">
        <v>100</v>
      </c>
      <c r="AC48" s="21" t="s">
        <v>100</v>
      </c>
      <c r="AD48" s="106">
        <v>0</v>
      </c>
      <c r="AE48" s="106">
        <v>0</v>
      </c>
      <c r="AF48" s="21" t="s">
        <v>100</v>
      </c>
      <c r="AG48" s="21" t="s">
        <v>100</v>
      </c>
      <c r="AH48" s="106">
        <v>0</v>
      </c>
      <c r="AI48" s="109">
        <f t="shared" si="0"/>
        <v>0</v>
      </c>
      <c r="AJ48" s="113">
        <v>0</v>
      </c>
      <c r="AK48" s="114">
        <v>0</v>
      </c>
      <c r="AL48" s="116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</row>
    <row r="49" spans="1:1023 1031:2047 2055:3071 3079:4095 4103:5119 5127:6143 6151:7167 7175:8191 8199:9215 9223:10239 10247:11263 11271:12287 12295:13311 13319:14335 14343:15359 15367:16359">
      <c r="A49" s="14"/>
      <c r="B49" s="15"/>
      <c r="C49" s="15"/>
      <c r="D49" s="15"/>
      <c r="E49" s="15"/>
      <c r="F49" s="16"/>
      <c r="G49" s="17"/>
      <c r="H49" s="86"/>
      <c r="I49" s="19"/>
      <c r="J49" s="15"/>
      <c r="K49" s="26"/>
      <c r="L49" s="92"/>
      <c r="M49" s="25"/>
      <c r="N49" s="26"/>
      <c r="O49" s="26"/>
      <c r="P49" s="15"/>
      <c r="Q49" s="20"/>
      <c r="R49" s="100"/>
      <c r="S49" s="100"/>
      <c r="T49" s="15"/>
      <c r="U49" s="15"/>
      <c r="V49" s="21" t="s">
        <v>230</v>
      </c>
      <c r="W49" s="21">
        <v>44895</v>
      </c>
      <c r="X49" s="22" t="s">
        <v>294</v>
      </c>
      <c r="Y49" s="21" t="s">
        <v>295</v>
      </c>
      <c r="Z49" s="21">
        <v>44895</v>
      </c>
      <c r="AA49" s="21">
        <v>44926</v>
      </c>
      <c r="AB49" s="21" t="s">
        <v>100</v>
      </c>
      <c r="AC49" s="21" t="s">
        <v>100</v>
      </c>
      <c r="AD49" s="106">
        <v>0</v>
      </c>
      <c r="AE49" s="106">
        <v>0</v>
      </c>
      <c r="AF49" s="21" t="s">
        <v>100</v>
      </c>
      <c r="AG49" s="21" t="s">
        <v>100</v>
      </c>
      <c r="AH49" s="106">
        <v>0</v>
      </c>
      <c r="AI49" s="109">
        <f t="shared" si="0"/>
        <v>0</v>
      </c>
      <c r="AJ49" s="113">
        <v>237452.64</v>
      </c>
      <c r="AK49" s="114">
        <v>55214.45</v>
      </c>
      <c r="AL49" s="116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</row>
    <row r="50" spans="1:1023 1031:2047 2055:3071 3079:4095 4103:5119 5127:6143 6151:7167 7175:8191 8199:9215 9223:10239 10247:11263 11271:12287 12295:13311 13319:14335 14343:15359 15367:16359">
      <c r="A50" s="14">
        <v>7</v>
      </c>
      <c r="B50" s="15" t="s">
        <v>459</v>
      </c>
      <c r="C50" s="15" t="s">
        <v>178</v>
      </c>
      <c r="D50" s="15" t="s">
        <v>97</v>
      </c>
      <c r="E50" s="15" t="s">
        <v>99</v>
      </c>
      <c r="F50" s="16" t="s">
        <v>179</v>
      </c>
      <c r="G50" s="25">
        <v>12653</v>
      </c>
      <c r="H50" s="86" t="s">
        <v>240</v>
      </c>
      <c r="I50" s="19" t="s">
        <v>176</v>
      </c>
      <c r="J50" s="15" t="s">
        <v>177</v>
      </c>
      <c r="K50" s="26">
        <v>44162</v>
      </c>
      <c r="L50" s="92">
        <v>45676.800000000003</v>
      </c>
      <c r="M50" s="25">
        <v>12939</v>
      </c>
      <c r="N50" s="26">
        <v>44166</v>
      </c>
      <c r="O50" s="26">
        <v>44530</v>
      </c>
      <c r="P50" s="15" t="s">
        <v>429</v>
      </c>
      <c r="Q50" s="20" t="s">
        <v>100</v>
      </c>
      <c r="R50" s="100" t="s">
        <v>100</v>
      </c>
      <c r="S50" s="100" t="s">
        <v>100</v>
      </c>
      <c r="T50" s="15" t="s">
        <v>181</v>
      </c>
      <c r="U50" s="15" t="s">
        <v>100</v>
      </c>
      <c r="V50" s="21" t="s">
        <v>100</v>
      </c>
      <c r="W50" s="21" t="s">
        <v>100</v>
      </c>
      <c r="X50" s="22" t="s">
        <v>100</v>
      </c>
      <c r="Y50" s="21" t="s">
        <v>100</v>
      </c>
      <c r="Z50" s="21" t="s">
        <v>100</v>
      </c>
      <c r="AA50" s="21" t="s">
        <v>100</v>
      </c>
      <c r="AB50" s="21" t="s">
        <v>100</v>
      </c>
      <c r="AC50" s="21" t="s">
        <v>100</v>
      </c>
      <c r="AD50" s="106">
        <v>0</v>
      </c>
      <c r="AE50" s="106">
        <v>0</v>
      </c>
      <c r="AF50" s="21" t="s">
        <v>100</v>
      </c>
      <c r="AG50" s="21" t="s">
        <v>100</v>
      </c>
      <c r="AH50" s="106">
        <v>0</v>
      </c>
      <c r="AI50" s="109">
        <f t="shared" si="0"/>
        <v>45676.800000000003</v>
      </c>
      <c r="AJ50" s="113">
        <v>56264.39</v>
      </c>
      <c r="AK50" s="114"/>
      <c r="AL50" s="116">
        <f>AJ50+AJ51+AK51</f>
        <v>125596.63</v>
      </c>
      <c r="AM50" s="15" t="s">
        <v>100</v>
      </c>
      <c r="AN50" s="15" t="s">
        <v>100</v>
      </c>
      <c r="AO50" s="15" t="s">
        <v>100</v>
      </c>
      <c r="AP50" s="15" t="s">
        <v>100</v>
      </c>
      <c r="AQ50" s="15" t="s">
        <v>100</v>
      </c>
      <c r="AR50" s="15" t="s">
        <v>100</v>
      </c>
      <c r="AS50" s="15" t="s">
        <v>100</v>
      </c>
      <c r="AT50" s="15" t="s">
        <v>100</v>
      </c>
      <c r="AU50" s="15" t="s">
        <v>100</v>
      </c>
      <c r="AV50" s="15" t="s">
        <v>100</v>
      </c>
      <c r="AW50" s="15" t="s">
        <v>100</v>
      </c>
      <c r="AX50" s="15" t="s">
        <v>100</v>
      </c>
      <c r="AY50" s="15" t="s">
        <v>100</v>
      </c>
      <c r="AZ50" s="15" t="s">
        <v>100</v>
      </c>
      <c r="BA50" s="15" t="s">
        <v>100</v>
      </c>
      <c r="BB50" s="15" t="s">
        <v>100</v>
      </c>
      <c r="BC50" s="15" t="s">
        <v>100</v>
      </c>
      <c r="BD50" s="15" t="s">
        <v>100</v>
      </c>
      <c r="BE50" s="15" t="s">
        <v>100</v>
      </c>
      <c r="BF50" s="15" t="s">
        <v>100</v>
      </c>
      <c r="BG50" s="15" t="s">
        <v>100</v>
      </c>
      <c r="BH50" s="15" t="s">
        <v>100</v>
      </c>
    </row>
    <row r="51" spans="1:1023 1031:2047 2055:3071 3079:4095 4103:5119 5127:6143 6151:7167 7175:8191 8199:9215 9223:10239 10247:11263 11271:12287 12295:13311 13319:14335 14343:15359 15367:16359">
      <c r="A51" s="14"/>
      <c r="B51" s="15"/>
      <c r="C51" s="15"/>
      <c r="D51" s="15"/>
      <c r="E51" s="15"/>
      <c r="F51" s="16"/>
      <c r="G51" s="25"/>
      <c r="H51" s="86"/>
      <c r="I51" s="19"/>
      <c r="J51" s="15"/>
      <c r="K51" s="26"/>
      <c r="L51" s="92"/>
      <c r="M51" s="25"/>
      <c r="N51" s="26"/>
      <c r="O51" s="26"/>
      <c r="P51" s="15"/>
      <c r="Q51" s="20"/>
      <c r="R51" s="100"/>
      <c r="S51" s="100"/>
      <c r="T51" s="15"/>
      <c r="U51" s="15"/>
      <c r="V51" s="21" t="s">
        <v>101</v>
      </c>
      <c r="W51" s="21">
        <v>44490</v>
      </c>
      <c r="X51" s="22" t="s">
        <v>252</v>
      </c>
      <c r="Y51" s="21" t="s">
        <v>253</v>
      </c>
      <c r="Z51" s="21">
        <v>44897</v>
      </c>
      <c r="AA51" s="21">
        <v>45262</v>
      </c>
      <c r="AB51" s="21" t="s">
        <v>100</v>
      </c>
      <c r="AC51" s="21" t="s">
        <v>100</v>
      </c>
      <c r="AD51" s="106">
        <v>0</v>
      </c>
      <c r="AE51" s="106">
        <v>0</v>
      </c>
      <c r="AF51" s="21" t="s">
        <v>100</v>
      </c>
      <c r="AG51" s="21" t="s">
        <v>100</v>
      </c>
      <c r="AH51" s="106">
        <v>0</v>
      </c>
      <c r="AI51" s="109">
        <f t="shared" si="0"/>
        <v>0</v>
      </c>
      <c r="AJ51" s="113">
        <v>57513.46</v>
      </c>
      <c r="AK51" s="114">
        <v>11818.78</v>
      </c>
      <c r="AL51" s="116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</row>
    <row r="52" spans="1:1023 1031:2047 2055:3071 3079:4095 4103:5119 5127:6143 6151:7167 7175:8191 8199:9215 9223:10239 10247:11263 11271:12287 12295:13311 13319:14335 14343:15359 15367:16359">
      <c r="A52" s="14">
        <v>8</v>
      </c>
      <c r="B52" s="15" t="s">
        <v>460</v>
      </c>
      <c r="C52" s="15" t="s">
        <v>178</v>
      </c>
      <c r="D52" s="15" t="s">
        <v>97</v>
      </c>
      <c r="E52" s="15" t="s">
        <v>99</v>
      </c>
      <c r="F52" s="16" t="s">
        <v>179</v>
      </c>
      <c r="G52" s="25">
        <v>12953</v>
      </c>
      <c r="H52" s="86" t="s">
        <v>224</v>
      </c>
      <c r="I52" s="19" t="s">
        <v>176</v>
      </c>
      <c r="J52" s="15" t="s">
        <v>177</v>
      </c>
      <c r="K52" s="26">
        <v>44194</v>
      </c>
      <c r="L52" s="92">
        <v>48688.56</v>
      </c>
      <c r="M52" s="25">
        <v>12953</v>
      </c>
      <c r="N52" s="26">
        <v>44197</v>
      </c>
      <c r="O52" s="26">
        <v>44561</v>
      </c>
      <c r="P52" s="15" t="s">
        <v>429</v>
      </c>
      <c r="Q52" s="20" t="s">
        <v>100</v>
      </c>
      <c r="R52" s="100" t="s">
        <v>100</v>
      </c>
      <c r="S52" s="100" t="s">
        <v>100</v>
      </c>
      <c r="T52" s="15" t="s">
        <v>181</v>
      </c>
      <c r="U52" s="15" t="s">
        <v>100</v>
      </c>
      <c r="V52" s="21" t="s">
        <v>100</v>
      </c>
      <c r="W52" s="21" t="s">
        <v>100</v>
      </c>
      <c r="X52" s="21" t="s">
        <v>100</v>
      </c>
      <c r="Y52" s="21" t="s">
        <v>100</v>
      </c>
      <c r="Z52" s="21" t="s">
        <v>100</v>
      </c>
      <c r="AA52" s="21" t="s">
        <v>100</v>
      </c>
      <c r="AB52" s="21" t="s">
        <v>100</v>
      </c>
      <c r="AC52" s="21" t="s">
        <v>100</v>
      </c>
      <c r="AD52" s="106">
        <v>0</v>
      </c>
      <c r="AE52" s="106">
        <v>0</v>
      </c>
      <c r="AF52" s="21" t="s">
        <v>100</v>
      </c>
      <c r="AG52" s="21" t="s">
        <v>100</v>
      </c>
      <c r="AH52" s="106">
        <v>0</v>
      </c>
      <c r="AI52" s="109">
        <f t="shared" si="0"/>
        <v>48688.56</v>
      </c>
      <c r="AJ52" s="113" t="s">
        <v>100</v>
      </c>
      <c r="AK52" s="114">
        <v>0</v>
      </c>
      <c r="AL52" s="93">
        <f>AJ53+AJ54+AK54</f>
        <v>258471.63999999998</v>
      </c>
      <c r="AM52" s="15" t="s">
        <v>100</v>
      </c>
      <c r="AN52" s="15" t="s">
        <v>100</v>
      </c>
      <c r="AO52" s="15" t="s">
        <v>100</v>
      </c>
      <c r="AP52" s="15" t="s">
        <v>100</v>
      </c>
      <c r="AQ52" s="15" t="s">
        <v>100</v>
      </c>
      <c r="AR52" s="15" t="s">
        <v>100</v>
      </c>
      <c r="AS52" s="15" t="s">
        <v>100</v>
      </c>
      <c r="AT52" s="15" t="s">
        <v>100</v>
      </c>
      <c r="AU52" s="15" t="s">
        <v>100</v>
      </c>
      <c r="AV52" s="17" t="s">
        <v>100</v>
      </c>
      <c r="AW52" s="17" t="s">
        <v>100</v>
      </c>
      <c r="AX52" s="17" t="s">
        <v>100</v>
      </c>
      <c r="AY52" s="17" t="s">
        <v>100</v>
      </c>
      <c r="AZ52" s="17" t="s">
        <v>100</v>
      </c>
      <c r="BA52" s="17" t="s">
        <v>100</v>
      </c>
      <c r="BB52" s="17" t="s">
        <v>100</v>
      </c>
      <c r="BC52" s="17" t="s">
        <v>100</v>
      </c>
      <c r="BD52" s="17" t="s">
        <v>100</v>
      </c>
      <c r="BE52" s="17" t="s">
        <v>100</v>
      </c>
      <c r="BF52" s="17" t="s">
        <v>100</v>
      </c>
      <c r="BG52" s="17" t="s">
        <v>100</v>
      </c>
      <c r="BH52" s="15" t="s">
        <v>100</v>
      </c>
    </row>
    <row r="53" spans="1:1023 1031:2047 2055:3071 3079:4095 4103:5119 5127:6143 6151:7167 7175:8191 8199:9215 9223:10239 10247:11263 11271:12287 12295:13311 13319:14335 14343:15359 15367:16359">
      <c r="A53" s="14"/>
      <c r="B53" s="15"/>
      <c r="C53" s="15"/>
      <c r="D53" s="15"/>
      <c r="E53" s="15"/>
      <c r="F53" s="16"/>
      <c r="G53" s="25"/>
      <c r="H53" s="86"/>
      <c r="I53" s="19"/>
      <c r="J53" s="15"/>
      <c r="K53" s="26"/>
      <c r="L53" s="92"/>
      <c r="M53" s="25"/>
      <c r="N53" s="26"/>
      <c r="O53" s="26"/>
      <c r="P53" s="15"/>
      <c r="Q53" s="20"/>
      <c r="R53" s="100"/>
      <c r="S53" s="100"/>
      <c r="T53" s="15"/>
      <c r="U53" s="15"/>
      <c r="V53" s="21" t="s">
        <v>101</v>
      </c>
      <c r="W53" s="21">
        <v>44559</v>
      </c>
      <c r="X53" s="22" t="s">
        <v>279</v>
      </c>
      <c r="Y53" s="21" t="s">
        <v>293</v>
      </c>
      <c r="Z53" s="21">
        <v>44562</v>
      </c>
      <c r="AA53" s="21">
        <v>44592</v>
      </c>
      <c r="AB53" s="21" t="s">
        <v>100</v>
      </c>
      <c r="AC53" s="21" t="s">
        <v>100</v>
      </c>
      <c r="AD53" s="106">
        <v>0</v>
      </c>
      <c r="AE53" s="106">
        <v>0</v>
      </c>
      <c r="AF53" s="21" t="s">
        <v>100</v>
      </c>
      <c r="AG53" s="21" t="s">
        <v>100</v>
      </c>
      <c r="AH53" s="106">
        <v>0</v>
      </c>
      <c r="AI53" s="109">
        <f t="shared" si="0"/>
        <v>0</v>
      </c>
      <c r="AJ53" s="113">
        <v>60084.56</v>
      </c>
      <c r="AK53" s="114">
        <v>0</v>
      </c>
      <c r="AL53" s="93"/>
      <c r="AM53" s="15"/>
      <c r="AN53" s="15"/>
      <c r="AO53" s="15"/>
      <c r="AP53" s="15"/>
      <c r="AQ53" s="15"/>
      <c r="AR53" s="15"/>
      <c r="AS53" s="15"/>
      <c r="AT53" s="15"/>
      <c r="AU53" s="15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5"/>
    </row>
    <row r="54" spans="1:1023 1031:2047 2055:3071 3079:4095 4103:5119 5127:6143 6151:7167 7175:8191 8199:9215 9223:10239 10247:11263 11271:12287 12295:13311 13319:14335 14343:15359 15367:16359">
      <c r="A54" s="14"/>
      <c r="B54" s="15"/>
      <c r="C54" s="15"/>
      <c r="D54" s="15"/>
      <c r="E54" s="15"/>
      <c r="F54" s="16"/>
      <c r="G54" s="25"/>
      <c r="H54" s="86"/>
      <c r="I54" s="19"/>
      <c r="J54" s="15"/>
      <c r="K54" s="26"/>
      <c r="L54" s="92"/>
      <c r="M54" s="25"/>
      <c r="N54" s="26"/>
      <c r="O54" s="26"/>
      <c r="P54" s="15"/>
      <c r="Q54" s="20"/>
      <c r="R54" s="100"/>
      <c r="S54" s="100"/>
      <c r="T54" s="15"/>
      <c r="U54" s="15"/>
      <c r="V54" s="21" t="s">
        <v>103</v>
      </c>
      <c r="W54" s="21">
        <v>44895</v>
      </c>
      <c r="X54" s="22" t="s">
        <v>294</v>
      </c>
      <c r="Y54" s="21" t="s">
        <v>295</v>
      </c>
      <c r="Z54" s="21">
        <v>44895</v>
      </c>
      <c r="AA54" s="21">
        <v>44926</v>
      </c>
      <c r="AB54" s="21" t="s">
        <v>100</v>
      </c>
      <c r="AC54" s="21" t="s">
        <v>100</v>
      </c>
      <c r="AD54" s="106">
        <v>0</v>
      </c>
      <c r="AE54" s="106">
        <v>0</v>
      </c>
      <c r="AF54" s="21" t="s">
        <v>100</v>
      </c>
      <c r="AG54" s="21" t="s">
        <v>100</v>
      </c>
      <c r="AH54" s="106">
        <v>0</v>
      </c>
      <c r="AI54" s="109">
        <f t="shared" si="0"/>
        <v>0</v>
      </c>
      <c r="AJ54" s="113">
        <v>185720.78</v>
      </c>
      <c r="AK54" s="114">
        <v>12666.3</v>
      </c>
      <c r="AL54" s="93"/>
      <c r="AM54" s="15"/>
      <c r="AN54" s="15"/>
      <c r="AO54" s="15"/>
      <c r="AP54" s="15"/>
      <c r="AQ54" s="15"/>
      <c r="AR54" s="15"/>
      <c r="AS54" s="15"/>
      <c r="AT54" s="15"/>
      <c r="AU54" s="15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5"/>
    </row>
    <row r="55" spans="1:1023 1031:2047 2055:3071 3079:4095 4103:5119 5127:6143 6151:7167 7175:8191 8199:9215 9223:10239 10247:11263 11271:12287 12295:13311 13319:14335 14343:15359 15367:16359">
      <c r="A55" s="14">
        <v>9</v>
      </c>
      <c r="B55" s="15" t="s">
        <v>461</v>
      </c>
      <c r="C55" s="15" t="s">
        <v>178</v>
      </c>
      <c r="D55" s="15" t="s">
        <v>97</v>
      </c>
      <c r="E55" s="15" t="s">
        <v>99</v>
      </c>
      <c r="F55" s="16" t="s">
        <v>179</v>
      </c>
      <c r="G55" s="25">
        <v>12971</v>
      </c>
      <c r="H55" s="86" t="s">
        <v>212</v>
      </c>
      <c r="I55" s="19" t="s">
        <v>176</v>
      </c>
      <c r="J55" s="15" t="s">
        <v>177</v>
      </c>
      <c r="K55" s="26">
        <v>44221</v>
      </c>
      <c r="L55" s="92">
        <v>161062.32</v>
      </c>
      <c r="M55" s="25">
        <v>12971</v>
      </c>
      <c r="N55" s="26">
        <v>44221</v>
      </c>
      <c r="O55" s="26">
        <v>44585</v>
      </c>
      <c r="P55" s="15" t="s">
        <v>429</v>
      </c>
      <c r="Q55" s="20" t="s">
        <v>100</v>
      </c>
      <c r="R55" s="100" t="s">
        <v>100</v>
      </c>
      <c r="S55" s="100" t="s">
        <v>100</v>
      </c>
      <c r="T55" s="15" t="s">
        <v>181</v>
      </c>
      <c r="U55" s="15" t="s">
        <v>100</v>
      </c>
      <c r="V55" s="21" t="s">
        <v>100</v>
      </c>
      <c r="W55" s="21" t="s">
        <v>100</v>
      </c>
      <c r="X55" s="21" t="s">
        <v>100</v>
      </c>
      <c r="Y55" s="21" t="s">
        <v>100</v>
      </c>
      <c r="Z55" s="21" t="s">
        <v>100</v>
      </c>
      <c r="AA55" s="21" t="s">
        <v>100</v>
      </c>
      <c r="AB55" s="21" t="s">
        <v>100</v>
      </c>
      <c r="AC55" s="21" t="s">
        <v>100</v>
      </c>
      <c r="AD55" s="106">
        <v>0</v>
      </c>
      <c r="AE55" s="106">
        <v>0</v>
      </c>
      <c r="AF55" s="21" t="s">
        <v>100</v>
      </c>
      <c r="AG55" s="21" t="s">
        <v>100</v>
      </c>
      <c r="AH55" s="106">
        <v>0</v>
      </c>
      <c r="AI55" s="109">
        <f t="shared" si="0"/>
        <v>161062.32</v>
      </c>
      <c r="AJ55" s="113">
        <v>167509.91</v>
      </c>
      <c r="AK55" s="114">
        <v>0</v>
      </c>
      <c r="AL55" s="93">
        <f>AJ55+AJ56+AK56</f>
        <v>262544.58999999997</v>
      </c>
      <c r="AM55" s="15" t="s">
        <v>100</v>
      </c>
      <c r="AN55" s="15" t="s">
        <v>100</v>
      </c>
      <c r="AO55" s="15" t="s">
        <v>100</v>
      </c>
      <c r="AP55" s="15" t="s">
        <v>100</v>
      </c>
      <c r="AQ55" s="15" t="s">
        <v>100</v>
      </c>
      <c r="AR55" s="15" t="s">
        <v>100</v>
      </c>
      <c r="AS55" s="15" t="s">
        <v>100</v>
      </c>
      <c r="AT55" s="15" t="s">
        <v>100</v>
      </c>
      <c r="AU55" s="15" t="s">
        <v>100</v>
      </c>
      <c r="AV55" s="17" t="s">
        <v>100</v>
      </c>
      <c r="AW55" s="17" t="s">
        <v>100</v>
      </c>
      <c r="AX55" s="17" t="s">
        <v>100</v>
      </c>
      <c r="AY55" s="17" t="s">
        <v>100</v>
      </c>
      <c r="AZ55" s="17" t="s">
        <v>100</v>
      </c>
      <c r="BA55" s="17" t="s">
        <v>100</v>
      </c>
      <c r="BB55" s="17" t="s">
        <v>100</v>
      </c>
      <c r="BC55" s="17" t="s">
        <v>100</v>
      </c>
      <c r="BD55" s="17" t="s">
        <v>100</v>
      </c>
      <c r="BE55" s="17" t="s">
        <v>100</v>
      </c>
      <c r="BF55" s="17" t="s">
        <v>100</v>
      </c>
      <c r="BG55" s="17" t="s">
        <v>100</v>
      </c>
      <c r="BH55" s="15" t="s">
        <v>100</v>
      </c>
    </row>
    <row r="56" spans="1:1023 1031:2047 2055:3071 3079:4095 4103:5119 5127:6143 6151:7167 7175:8191 8199:9215 9223:10239 10247:11263 11271:12287 12295:13311 13319:14335 14343:15359 15367:16359">
      <c r="A56" s="14"/>
      <c r="B56" s="15"/>
      <c r="C56" s="15"/>
      <c r="D56" s="15"/>
      <c r="E56" s="15"/>
      <c r="F56" s="16"/>
      <c r="G56" s="25"/>
      <c r="H56" s="86"/>
      <c r="I56" s="19"/>
      <c r="J56" s="15"/>
      <c r="K56" s="26"/>
      <c r="L56" s="92"/>
      <c r="M56" s="25"/>
      <c r="N56" s="26"/>
      <c r="O56" s="26"/>
      <c r="P56" s="15"/>
      <c r="Q56" s="20"/>
      <c r="R56" s="100"/>
      <c r="S56" s="100"/>
      <c r="T56" s="15"/>
      <c r="U56" s="15"/>
      <c r="V56" s="21" t="s">
        <v>101</v>
      </c>
      <c r="W56" s="21">
        <v>44579</v>
      </c>
      <c r="X56" s="22" t="s">
        <v>290</v>
      </c>
      <c r="Y56" s="21" t="s">
        <v>291</v>
      </c>
      <c r="Z56" s="21">
        <v>44586</v>
      </c>
      <c r="AA56" s="21">
        <v>44950</v>
      </c>
      <c r="AB56" s="21" t="s">
        <v>100</v>
      </c>
      <c r="AC56" s="21" t="s">
        <v>100</v>
      </c>
      <c r="AD56" s="106">
        <v>0</v>
      </c>
      <c r="AE56" s="106">
        <v>0</v>
      </c>
      <c r="AF56" s="21" t="s">
        <v>100</v>
      </c>
      <c r="AG56" s="21" t="s">
        <v>100</v>
      </c>
      <c r="AH56" s="106">
        <v>0</v>
      </c>
      <c r="AI56" s="109">
        <f t="shared" si="0"/>
        <v>0</v>
      </c>
      <c r="AJ56" s="113">
        <v>54483.24</v>
      </c>
      <c r="AK56" s="114">
        <v>40551.440000000002</v>
      </c>
      <c r="AL56" s="93"/>
      <c r="AM56" s="15"/>
      <c r="AN56" s="15"/>
      <c r="AO56" s="15"/>
      <c r="AP56" s="15"/>
      <c r="AQ56" s="15"/>
      <c r="AR56" s="15"/>
      <c r="AS56" s="15"/>
      <c r="AT56" s="15"/>
      <c r="AU56" s="15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5"/>
    </row>
    <row r="57" spans="1:1023 1031:2047 2055:3071 3079:4095 4103:5119 5127:6143 6151:7167 7175:8191 8199:9215 9223:10239 10247:11263 11271:12287 12295:13311 13319:14335 14343:15359 15367:16359">
      <c r="A57" s="14">
        <v>10</v>
      </c>
      <c r="B57" s="15" t="s">
        <v>446</v>
      </c>
      <c r="C57" s="15" t="s">
        <v>307</v>
      </c>
      <c r="D57" s="15" t="s">
        <v>142</v>
      </c>
      <c r="E57" s="15" t="s">
        <v>314</v>
      </c>
      <c r="F57" s="16" t="s">
        <v>315</v>
      </c>
      <c r="G57" s="25">
        <v>13123</v>
      </c>
      <c r="H57" s="86" t="s">
        <v>316</v>
      </c>
      <c r="I57" s="19" t="s">
        <v>176</v>
      </c>
      <c r="J57" s="15" t="s">
        <v>177</v>
      </c>
      <c r="K57" s="26">
        <v>44743</v>
      </c>
      <c r="L57" s="92">
        <v>938629.68</v>
      </c>
      <c r="M57" s="25">
        <v>13318</v>
      </c>
      <c r="N57" s="26">
        <v>44743</v>
      </c>
      <c r="O57" s="26">
        <v>45108</v>
      </c>
      <c r="P57" s="15" t="s">
        <v>431</v>
      </c>
      <c r="Q57" s="20" t="s">
        <v>100</v>
      </c>
      <c r="R57" s="100" t="s">
        <v>100</v>
      </c>
      <c r="S57" s="100" t="s">
        <v>100</v>
      </c>
      <c r="T57" s="15" t="s">
        <v>181</v>
      </c>
      <c r="U57" s="15" t="s">
        <v>100</v>
      </c>
      <c r="V57" s="21" t="s">
        <v>100</v>
      </c>
      <c r="W57" s="21" t="s">
        <v>100</v>
      </c>
      <c r="X57" s="21" t="s">
        <v>100</v>
      </c>
      <c r="Y57" s="21" t="s">
        <v>100</v>
      </c>
      <c r="Z57" s="21" t="s">
        <v>100</v>
      </c>
      <c r="AA57" s="21" t="s">
        <v>100</v>
      </c>
      <c r="AB57" s="21" t="s">
        <v>100</v>
      </c>
      <c r="AC57" s="21" t="s">
        <v>100</v>
      </c>
      <c r="AD57" s="106">
        <v>0</v>
      </c>
      <c r="AE57" s="106">
        <v>0</v>
      </c>
      <c r="AF57" s="21" t="s">
        <v>100</v>
      </c>
      <c r="AG57" s="21" t="s">
        <v>100</v>
      </c>
      <c r="AH57" s="106">
        <v>0</v>
      </c>
      <c r="AI57" s="109">
        <f t="shared" si="0"/>
        <v>938629.68</v>
      </c>
      <c r="AJ57" s="113">
        <v>0</v>
      </c>
      <c r="AK57" s="114">
        <v>0</v>
      </c>
      <c r="AL57" s="93">
        <f>AJ58+AK58</f>
        <v>739678.3</v>
      </c>
      <c r="AM57" s="15" t="s">
        <v>254</v>
      </c>
      <c r="AN57" s="17">
        <v>13157</v>
      </c>
      <c r="AO57" s="15" t="s">
        <v>317</v>
      </c>
      <c r="AP57" s="17">
        <v>13157</v>
      </c>
      <c r="AQ57" s="15" t="s">
        <v>100</v>
      </c>
      <c r="AR57" s="15" t="s">
        <v>100</v>
      </c>
      <c r="AS57" s="15" t="s">
        <v>100</v>
      </c>
      <c r="AT57" s="15" t="s">
        <v>100</v>
      </c>
      <c r="AU57" s="15" t="s">
        <v>100</v>
      </c>
      <c r="AV57" s="15" t="s">
        <v>100</v>
      </c>
      <c r="AW57" s="15" t="s">
        <v>100</v>
      </c>
      <c r="AX57" s="15" t="s">
        <v>100</v>
      </c>
      <c r="AY57" s="15" t="s">
        <v>100</v>
      </c>
      <c r="AZ57" s="15" t="s">
        <v>100</v>
      </c>
      <c r="BA57" s="15" t="s">
        <v>100</v>
      </c>
      <c r="BB57" s="15" t="s">
        <v>100</v>
      </c>
      <c r="BC57" s="15" t="s">
        <v>100</v>
      </c>
      <c r="BD57" s="15" t="s">
        <v>100</v>
      </c>
      <c r="BE57" s="15" t="s">
        <v>100</v>
      </c>
      <c r="BF57" s="15" t="s">
        <v>100</v>
      </c>
      <c r="BG57" s="15" t="s">
        <v>100</v>
      </c>
      <c r="BH57" s="15" t="s">
        <v>100</v>
      </c>
    </row>
    <row r="58" spans="1:1023 1031:2047 2055:3071 3079:4095 4103:5119 5127:6143 6151:7167 7175:8191 8199:9215 9223:10239 10247:11263 11271:12287 12295:13311 13319:14335 14343:15359 15367:16359">
      <c r="A58" s="14"/>
      <c r="B58" s="15"/>
      <c r="C58" s="15"/>
      <c r="D58" s="15"/>
      <c r="E58" s="15"/>
      <c r="F58" s="16"/>
      <c r="G58" s="25"/>
      <c r="H58" s="86"/>
      <c r="I58" s="19"/>
      <c r="J58" s="15"/>
      <c r="K58" s="26"/>
      <c r="L58" s="92"/>
      <c r="M58" s="25"/>
      <c r="N58" s="26"/>
      <c r="O58" s="26"/>
      <c r="P58" s="15"/>
      <c r="Q58" s="20"/>
      <c r="R58" s="100"/>
      <c r="S58" s="100"/>
      <c r="T58" s="15"/>
      <c r="U58" s="15"/>
      <c r="V58" s="21" t="s">
        <v>101</v>
      </c>
      <c r="W58" s="21">
        <v>44868</v>
      </c>
      <c r="X58" s="22" t="s">
        <v>318</v>
      </c>
      <c r="Y58" s="21" t="s">
        <v>295</v>
      </c>
      <c r="Z58" s="21">
        <v>44868</v>
      </c>
      <c r="AA58" s="21">
        <v>45108</v>
      </c>
      <c r="AB58" s="28">
        <v>0.2</v>
      </c>
      <c r="AC58" s="21" t="s">
        <v>100</v>
      </c>
      <c r="AD58" s="106">
        <v>283196.15999999997</v>
      </c>
      <c r="AE58" s="106">
        <v>0</v>
      </c>
      <c r="AF58" s="21" t="s">
        <v>100</v>
      </c>
      <c r="AG58" s="21" t="s">
        <v>100</v>
      </c>
      <c r="AH58" s="106">
        <v>0</v>
      </c>
      <c r="AI58" s="109">
        <f t="shared" si="0"/>
        <v>283196.15999999997</v>
      </c>
      <c r="AJ58" s="113">
        <v>480991.68</v>
      </c>
      <c r="AK58" s="114">
        <v>258686.62</v>
      </c>
      <c r="AL58" s="93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</row>
    <row r="59" spans="1:1023 1031:2047 2055:3071 3079:4095 4103:5119 5127:6143 6151:7167 7175:8191 8199:9215 9223:10239 10247:11263 11271:12287 12295:13311 13319:14335 14343:15359 15367:16359">
      <c r="A59" s="14">
        <v>11</v>
      </c>
      <c r="B59" s="15" t="s">
        <v>451</v>
      </c>
      <c r="C59" s="15" t="s">
        <v>143</v>
      </c>
      <c r="D59" s="15" t="s">
        <v>97</v>
      </c>
      <c r="E59" s="15" t="s">
        <v>99</v>
      </c>
      <c r="F59" s="16" t="s">
        <v>196</v>
      </c>
      <c r="G59" s="25">
        <v>11968</v>
      </c>
      <c r="H59" s="86" t="s">
        <v>146</v>
      </c>
      <c r="I59" s="19" t="s">
        <v>144</v>
      </c>
      <c r="J59" s="15" t="s">
        <v>145</v>
      </c>
      <c r="K59" s="26">
        <v>42781</v>
      </c>
      <c r="L59" s="92">
        <v>234420</v>
      </c>
      <c r="M59" s="25">
        <v>12027</v>
      </c>
      <c r="N59" s="26">
        <v>42781</v>
      </c>
      <c r="O59" s="26">
        <v>43146</v>
      </c>
      <c r="P59" s="15" t="s">
        <v>432</v>
      </c>
      <c r="Q59" s="20" t="s">
        <v>100</v>
      </c>
      <c r="R59" s="100" t="s">
        <v>100</v>
      </c>
      <c r="S59" s="100" t="s">
        <v>100</v>
      </c>
      <c r="T59" s="15" t="s">
        <v>98</v>
      </c>
      <c r="U59" s="15" t="s">
        <v>100</v>
      </c>
      <c r="V59" s="21" t="s">
        <v>101</v>
      </c>
      <c r="W59" s="21">
        <v>43146</v>
      </c>
      <c r="X59" s="29">
        <v>12276</v>
      </c>
      <c r="Y59" s="21" t="s">
        <v>147</v>
      </c>
      <c r="Z59" s="30">
        <v>43146</v>
      </c>
      <c r="AA59" s="21">
        <v>43511</v>
      </c>
      <c r="AB59" s="31" t="s">
        <v>100</v>
      </c>
      <c r="AC59" s="31" t="s">
        <v>100</v>
      </c>
      <c r="AD59" s="102">
        <v>0</v>
      </c>
      <c r="AE59" s="102">
        <v>0</v>
      </c>
      <c r="AF59" s="31" t="s">
        <v>100</v>
      </c>
      <c r="AG59" s="32" t="s">
        <v>100</v>
      </c>
      <c r="AH59" s="102">
        <v>0</v>
      </c>
      <c r="AI59" s="109">
        <f t="shared" si="0"/>
        <v>234420</v>
      </c>
      <c r="AJ59" s="114">
        <v>426850.06</v>
      </c>
      <c r="AK59" s="114">
        <v>0</v>
      </c>
      <c r="AL59" s="116">
        <f>AJ59+AJ60+AK64+AJ63+AJ61+AJ64</f>
        <v>1485045.55</v>
      </c>
      <c r="AM59" s="33" t="s">
        <v>100</v>
      </c>
      <c r="AN59" s="33" t="s">
        <v>100</v>
      </c>
      <c r="AO59" s="33" t="s">
        <v>100</v>
      </c>
      <c r="AP59" s="33" t="s">
        <v>100</v>
      </c>
      <c r="AQ59" s="33" t="s">
        <v>100</v>
      </c>
      <c r="AR59" s="33" t="s">
        <v>100</v>
      </c>
      <c r="AS59" s="33" t="s">
        <v>100</v>
      </c>
      <c r="AT59" s="33" t="s">
        <v>100</v>
      </c>
      <c r="AU59" s="33" t="s">
        <v>100</v>
      </c>
      <c r="AV59" s="33" t="s">
        <v>100</v>
      </c>
      <c r="AW59" s="33" t="s">
        <v>100</v>
      </c>
      <c r="AX59" s="33" t="s">
        <v>100</v>
      </c>
      <c r="AY59" s="33" t="s">
        <v>100</v>
      </c>
      <c r="AZ59" s="33" t="s">
        <v>100</v>
      </c>
      <c r="BA59" s="33" t="s">
        <v>100</v>
      </c>
      <c r="BB59" s="33" t="s">
        <v>100</v>
      </c>
      <c r="BC59" s="33" t="s">
        <v>100</v>
      </c>
      <c r="BD59" s="33" t="s">
        <v>100</v>
      </c>
      <c r="BE59" s="33" t="s">
        <v>100</v>
      </c>
      <c r="BF59" s="33" t="s">
        <v>100</v>
      </c>
      <c r="BG59" s="33" t="s">
        <v>100</v>
      </c>
      <c r="BH59" s="15" t="s">
        <v>100</v>
      </c>
      <c r="KA59" s="5"/>
      <c r="KI59" s="5"/>
      <c r="KQ59" s="5"/>
      <c r="KY59" s="5"/>
      <c r="LG59" s="5"/>
      <c r="LO59" s="5"/>
      <c r="LW59" s="5"/>
      <c r="ME59" s="5"/>
      <c r="MM59" s="5"/>
      <c r="MU59" s="5"/>
      <c r="NC59" s="5"/>
      <c r="NK59" s="5"/>
      <c r="NS59" s="5"/>
      <c r="OA59" s="5"/>
      <c r="OI59" s="5"/>
      <c r="OQ59" s="5"/>
      <c r="OY59" s="5"/>
      <c r="PG59" s="5"/>
      <c r="PO59" s="5"/>
      <c r="PW59" s="5"/>
      <c r="QE59" s="5"/>
      <c r="QM59" s="5"/>
      <c r="QU59" s="5"/>
      <c r="RC59" s="5"/>
      <c r="RK59" s="5"/>
      <c r="RS59" s="5"/>
      <c r="SA59" s="5"/>
      <c r="SI59" s="5"/>
      <c r="SQ59" s="5"/>
      <c r="SY59" s="5"/>
      <c r="TG59" s="5"/>
      <c r="TO59" s="5"/>
      <c r="TW59" s="5"/>
      <c r="UE59" s="5"/>
      <c r="UM59" s="5"/>
      <c r="UU59" s="5"/>
      <c r="VC59" s="5"/>
      <c r="VK59" s="5"/>
      <c r="VS59" s="5"/>
      <c r="WA59" s="5"/>
      <c r="WI59" s="5"/>
      <c r="WQ59" s="5"/>
      <c r="WY59" s="5"/>
      <c r="XG59" s="5"/>
      <c r="XO59" s="5"/>
      <c r="XW59" s="5"/>
      <c r="YE59" s="5"/>
      <c r="YM59" s="5"/>
      <c r="YU59" s="5"/>
      <c r="ZC59" s="5"/>
      <c r="ZK59" s="5"/>
      <c r="ZS59" s="5"/>
      <c r="AAA59" s="5"/>
      <c r="AAI59" s="5"/>
      <c r="AAQ59" s="5"/>
      <c r="AAY59" s="5"/>
      <c r="ABG59" s="5"/>
      <c r="ABO59" s="5"/>
      <c r="ABW59" s="5"/>
      <c r="ACE59" s="5"/>
      <c r="ACM59" s="5"/>
      <c r="ACU59" s="5"/>
      <c r="ADC59" s="5"/>
      <c r="ADK59" s="5"/>
      <c r="ADS59" s="5"/>
      <c r="AEA59" s="5"/>
      <c r="AEI59" s="5"/>
      <c r="AEQ59" s="5"/>
      <c r="AEY59" s="5"/>
      <c r="AFG59" s="5"/>
      <c r="AFO59" s="5"/>
      <c r="AFW59" s="5"/>
      <c r="AGE59" s="5"/>
      <c r="AGM59" s="5"/>
      <c r="AGU59" s="5"/>
      <c r="AHC59" s="5"/>
      <c r="AHK59" s="5"/>
      <c r="AHS59" s="5"/>
      <c r="AIA59" s="5"/>
      <c r="AII59" s="5"/>
      <c r="AIQ59" s="5"/>
      <c r="AIY59" s="5"/>
      <c r="AJG59" s="5"/>
      <c r="AJO59" s="5"/>
      <c r="AJW59" s="5"/>
      <c r="AKE59" s="5"/>
      <c r="AKM59" s="5"/>
      <c r="AKU59" s="5"/>
      <c r="ALC59" s="5"/>
      <c r="ALK59" s="5"/>
      <c r="ALS59" s="5"/>
      <c r="AMA59" s="5"/>
      <c r="AMI59" s="5"/>
      <c r="AMQ59" s="5"/>
      <c r="AMY59" s="5"/>
      <c r="ANG59" s="5"/>
      <c r="ANO59" s="5"/>
      <c r="ANW59" s="5"/>
      <c r="AOE59" s="5"/>
      <c r="AOM59" s="5"/>
      <c r="AOU59" s="5"/>
      <c r="APC59" s="5"/>
      <c r="APK59" s="5"/>
      <c r="APS59" s="5"/>
      <c r="AQA59" s="5"/>
      <c r="AQI59" s="5"/>
      <c r="AQQ59" s="5"/>
      <c r="AQY59" s="5"/>
      <c r="ARG59" s="5"/>
      <c r="ARO59" s="5"/>
      <c r="ARW59" s="5"/>
      <c r="ASE59" s="5"/>
      <c r="ASM59" s="5"/>
      <c r="ASU59" s="5"/>
      <c r="ATC59" s="5"/>
      <c r="ATK59" s="5"/>
      <c r="ATS59" s="5"/>
      <c r="AUA59" s="5"/>
      <c r="AUI59" s="5"/>
      <c r="AUQ59" s="5"/>
      <c r="AUY59" s="5"/>
      <c r="AVG59" s="5"/>
      <c r="AVO59" s="5"/>
      <c r="AVW59" s="5"/>
      <c r="AWE59" s="5"/>
      <c r="AWM59" s="5"/>
      <c r="AWU59" s="5"/>
      <c r="AXC59" s="5"/>
      <c r="AXK59" s="5"/>
      <c r="AXS59" s="5"/>
      <c r="AYA59" s="5"/>
      <c r="AYI59" s="5"/>
      <c r="AYQ59" s="5"/>
      <c r="AYY59" s="5"/>
      <c r="AZG59" s="5"/>
      <c r="AZO59" s="5"/>
      <c r="AZW59" s="5"/>
      <c r="BAE59" s="5"/>
      <c r="BAM59" s="5"/>
      <c r="BAU59" s="5"/>
      <c r="BBC59" s="5"/>
      <c r="BBK59" s="5"/>
      <c r="BBS59" s="5"/>
      <c r="BCA59" s="5"/>
      <c r="BCI59" s="5"/>
      <c r="BCQ59" s="5"/>
      <c r="BCY59" s="5"/>
      <c r="BDG59" s="5"/>
      <c r="BDO59" s="5"/>
      <c r="BDW59" s="5"/>
      <c r="BEE59" s="5"/>
      <c r="BEM59" s="5"/>
      <c r="BEU59" s="5"/>
      <c r="BFC59" s="5"/>
      <c r="BFK59" s="5"/>
      <c r="BFS59" s="5"/>
      <c r="BGA59" s="5"/>
      <c r="BGI59" s="5"/>
      <c r="BGQ59" s="5"/>
      <c r="BGY59" s="5"/>
      <c r="BHG59" s="5"/>
      <c r="BHO59" s="5"/>
      <c r="BHW59" s="5"/>
      <c r="BIE59" s="5"/>
      <c r="BIM59" s="5"/>
      <c r="BIU59" s="5"/>
      <c r="BJC59" s="5"/>
      <c r="BJK59" s="5"/>
      <c r="BJS59" s="5"/>
      <c r="BKA59" s="5"/>
      <c r="BKI59" s="5"/>
      <c r="BKQ59" s="5"/>
      <c r="BKY59" s="5"/>
      <c r="BLG59" s="5"/>
      <c r="BLO59" s="5"/>
      <c r="BLW59" s="5"/>
      <c r="BME59" s="5"/>
      <c r="BMM59" s="5"/>
      <c r="BMU59" s="5"/>
      <c r="BNC59" s="5"/>
      <c r="BNK59" s="5"/>
      <c r="BNS59" s="5"/>
      <c r="BOA59" s="5"/>
      <c r="BOI59" s="5"/>
      <c r="BOQ59" s="5"/>
      <c r="BOY59" s="5"/>
      <c r="BPG59" s="5"/>
      <c r="BPO59" s="5"/>
      <c r="BPW59" s="5"/>
      <c r="BQE59" s="5"/>
      <c r="BQM59" s="5"/>
      <c r="BQU59" s="5"/>
      <c r="BRC59" s="5"/>
      <c r="BRK59" s="5"/>
      <c r="BRS59" s="5"/>
      <c r="BSA59" s="5"/>
      <c r="BSI59" s="5"/>
      <c r="BSQ59" s="5"/>
      <c r="BSY59" s="5"/>
      <c r="BTG59" s="5"/>
      <c r="BTO59" s="5"/>
      <c r="BTW59" s="5"/>
      <c r="BUE59" s="5"/>
      <c r="BUM59" s="5"/>
      <c r="BUU59" s="5"/>
      <c r="BVC59" s="5"/>
      <c r="BVK59" s="5"/>
      <c r="BVS59" s="5"/>
      <c r="BWA59" s="5"/>
      <c r="BWI59" s="5"/>
      <c r="BWQ59" s="5"/>
      <c r="BWY59" s="5"/>
      <c r="BXG59" s="5"/>
      <c r="BXO59" s="5"/>
      <c r="BXW59" s="5"/>
      <c r="BYE59" s="5"/>
      <c r="BYM59" s="5"/>
      <c r="BYU59" s="5"/>
      <c r="BZC59" s="5"/>
      <c r="BZK59" s="5"/>
      <c r="BZS59" s="5"/>
      <c r="CAA59" s="5"/>
      <c r="CAI59" s="5"/>
      <c r="CAQ59" s="5"/>
      <c r="CAY59" s="5"/>
      <c r="CBG59" s="5"/>
      <c r="CBO59" s="5"/>
      <c r="CBW59" s="5"/>
      <c r="CCE59" s="5"/>
      <c r="CCM59" s="5"/>
      <c r="CCU59" s="5"/>
      <c r="CDC59" s="5"/>
      <c r="CDK59" s="5"/>
      <c r="CDS59" s="5"/>
      <c r="CEA59" s="5"/>
      <c r="CEI59" s="5"/>
      <c r="CEQ59" s="5"/>
      <c r="CEY59" s="5"/>
      <c r="CFG59" s="5"/>
      <c r="CFO59" s="5"/>
      <c r="CFW59" s="5"/>
      <c r="CGE59" s="5"/>
      <c r="CGM59" s="5"/>
      <c r="CGU59" s="5"/>
      <c r="CHC59" s="5"/>
      <c r="CHK59" s="5"/>
      <c r="CHS59" s="5"/>
      <c r="CIA59" s="5"/>
      <c r="CII59" s="5"/>
      <c r="CIQ59" s="5"/>
      <c r="CIY59" s="5"/>
      <c r="CJG59" s="5"/>
      <c r="CJO59" s="5"/>
      <c r="CJW59" s="5"/>
      <c r="CKE59" s="5"/>
      <c r="CKM59" s="5"/>
      <c r="CKU59" s="5"/>
      <c r="CLC59" s="5"/>
      <c r="CLK59" s="5"/>
      <c r="CLS59" s="5"/>
      <c r="CMA59" s="5"/>
      <c r="CMI59" s="5"/>
      <c r="CMQ59" s="5"/>
      <c r="CMY59" s="5"/>
      <c r="CNG59" s="5"/>
      <c r="CNO59" s="5"/>
      <c r="CNW59" s="5"/>
      <c r="COE59" s="5"/>
      <c r="COM59" s="5"/>
      <c r="COU59" s="5"/>
      <c r="CPC59" s="5"/>
      <c r="CPK59" s="5"/>
      <c r="CPS59" s="5"/>
      <c r="CQA59" s="5"/>
      <c r="CQI59" s="5"/>
      <c r="CQQ59" s="5"/>
      <c r="CQY59" s="5"/>
      <c r="CRG59" s="5"/>
      <c r="CRO59" s="5"/>
      <c r="CRW59" s="5"/>
      <c r="CSE59" s="5"/>
      <c r="CSM59" s="5"/>
      <c r="CSU59" s="5"/>
      <c r="CTC59" s="5"/>
      <c r="CTK59" s="5"/>
      <c r="CTS59" s="5"/>
      <c r="CUA59" s="5"/>
      <c r="CUI59" s="5"/>
      <c r="CUQ59" s="5"/>
      <c r="CUY59" s="5"/>
      <c r="CVG59" s="5"/>
      <c r="CVO59" s="5"/>
      <c r="CVW59" s="5"/>
      <c r="CWE59" s="5"/>
      <c r="CWM59" s="5"/>
      <c r="CWU59" s="5"/>
      <c r="CXC59" s="5"/>
      <c r="CXK59" s="5"/>
      <c r="CXS59" s="5"/>
      <c r="CYA59" s="5"/>
      <c r="CYI59" s="5"/>
      <c r="CYQ59" s="5"/>
      <c r="CYY59" s="5"/>
      <c r="CZG59" s="5"/>
      <c r="CZO59" s="5"/>
      <c r="CZW59" s="5"/>
      <c r="DAE59" s="5"/>
      <c r="DAM59" s="5"/>
      <c r="DAU59" s="5"/>
      <c r="DBC59" s="5"/>
      <c r="DBK59" s="5"/>
      <c r="DBS59" s="5"/>
      <c r="DCA59" s="5"/>
      <c r="DCI59" s="5"/>
      <c r="DCQ59" s="5"/>
      <c r="DCY59" s="5"/>
      <c r="DDG59" s="5"/>
      <c r="DDO59" s="5"/>
      <c r="DDW59" s="5"/>
      <c r="DEE59" s="5"/>
      <c r="DEM59" s="5"/>
      <c r="DEU59" s="5"/>
      <c r="DFC59" s="5"/>
      <c r="DFK59" s="5"/>
      <c r="DFS59" s="5"/>
      <c r="DGA59" s="5"/>
      <c r="DGI59" s="5"/>
      <c r="DGQ59" s="5"/>
      <c r="DGY59" s="5"/>
      <c r="DHG59" s="5"/>
      <c r="DHO59" s="5"/>
      <c r="DHW59" s="5"/>
      <c r="DIE59" s="5"/>
      <c r="DIM59" s="5"/>
      <c r="DIU59" s="5"/>
      <c r="DJC59" s="5"/>
      <c r="DJK59" s="5"/>
      <c r="DJS59" s="5"/>
      <c r="DKA59" s="5"/>
      <c r="DKI59" s="5"/>
      <c r="DKQ59" s="5"/>
      <c r="DKY59" s="5"/>
      <c r="DLG59" s="5"/>
      <c r="DLO59" s="5"/>
      <c r="DLW59" s="5"/>
      <c r="DME59" s="5"/>
      <c r="DMM59" s="5"/>
      <c r="DMU59" s="5"/>
      <c r="DNC59" s="5"/>
      <c r="DNK59" s="5"/>
      <c r="DNS59" s="5"/>
      <c r="DOA59" s="5"/>
      <c r="DOI59" s="5"/>
      <c r="DOQ59" s="5"/>
      <c r="DOY59" s="5"/>
      <c r="DPG59" s="5"/>
      <c r="DPO59" s="5"/>
      <c r="DPW59" s="5"/>
      <c r="DQE59" s="5"/>
      <c r="DQM59" s="5"/>
      <c r="DQU59" s="5"/>
      <c r="DRC59" s="5"/>
      <c r="DRK59" s="5"/>
      <c r="DRS59" s="5"/>
      <c r="DSA59" s="5"/>
      <c r="DSI59" s="5"/>
      <c r="DSQ59" s="5"/>
      <c r="DSY59" s="5"/>
      <c r="DTG59" s="5"/>
      <c r="DTO59" s="5"/>
      <c r="DTW59" s="5"/>
      <c r="DUE59" s="5"/>
      <c r="DUM59" s="5"/>
      <c r="DUU59" s="5"/>
      <c r="DVC59" s="5"/>
      <c r="DVK59" s="5"/>
      <c r="DVS59" s="5"/>
      <c r="DWA59" s="5"/>
      <c r="DWI59" s="5"/>
      <c r="DWQ59" s="5"/>
      <c r="DWY59" s="5"/>
      <c r="DXG59" s="5"/>
      <c r="DXO59" s="5"/>
      <c r="DXW59" s="5"/>
      <c r="DYE59" s="5"/>
      <c r="DYM59" s="5"/>
      <c r="DYU59" s="5"/>
      <c r="DZC59" s="5"/>
      <c r="DZK59" s="5"/>
      <c r="DZS59" s="5"/>
      <c r="EAA59" s="5"/>
      <c r="EAI59" s="5"/>
      <c r="EAQ59" s="5"/>
      <c r="EAY59" s="5"/>
      <c r="EBG59" s="5"/>
      <c r="EBO59" s="5"/>
      <c r="EBW59" s="5"/>
      <c r="ECE59" s="5"/>
      <c r="ECM59" s="5"/>
      <c r="ECU59" s="5"/>
      <c r="EDC59" s="5"/>
      <c r="EDK59" s="5"/>
      <c r="EDS59" s="5"/>
      <c r="EEA59" s="5"/>
      <c r="EEI59" s="5"/>
      <c r="EEQ59" s="5"/>
      <c r="EEY59" s="5"/>
      <c r="EFG59" s="5"/>
      <c r="EFO59" s="5"/>
      <c r="EFW59" s="5"/>
      <c r="EGE59" s="5"/>
      <c r="EGM59" s="5"/>
      <c r="EGU59" s="5"/>
      <c r="EHC59" s="5"/>
      <c r="EHK59" s="5"/>
      <c r="EHS59" s="5"/>
      <c r="EIA59" s="5"/>
      <c r="EII59" s="5"/>
      <c r="EIQ59" s="5"/>
      <c r="EIY59" s="5"/>
      <c r="EJG59" s="5"/>
      <c r="EJO59" s="5"/>
      <c r="EJW59" s="5"/>
      <c r="EKE59" s="5"/>
      <c r="EKM59" s="5"/>
      <c r="EKU59" s="5"/>
      <c r="ELC59" s="5"/>
      <c r="ELK59" s="5"/>
      <c r="ELS59" s="5"/>
      <c r="EMA59" s="5"/>
      <c r="EMI59" s="5"/>
      <c r="EMQ59" s="5"/>
      <c r="EMY59" s="5"/>
      <c r="ENG59" s="5"/>
      <c r="ENO59" s="5"/>
      <c r="ENW59" s="5"/>
      <c r="EOE59" s="5"/>
      <c r="EOM59" s="5"/>
      <c r="EOU59" s="5"/>
      <c r="EPC59" s="5"/>
      <c r="EPK59" s="5"/>
      <c r="EPS59" s="5"/>
      <c r="EQA59" s="5"/>
      <c r="EQI59" s="5"/>
      <c r="EQQ59" s="5"/>
      <c r="EQY59" s="5"/>
      <c r="ERG59" s="5"/>
      <c r="ERO59" s="5"/>
      <c r="ERW59" s="5"/>
      <c r="ESE59" s="5"/>
      <c r="ESM59" s="5"/>
      <c r="ESU59" s="5"/>
      <c r="ETC59" s="5"/>
      <c r="ETK59" s="5"/>
      <c r="ETS59" s="5"/>
      <c r="EUA59" s="5"/>
      <c r="EUI59" s="5"/>
      <c r="EUQ59" s="5"/>
      <c r="EUY59" s="5"/>
      <c r="EVG59" s="5"/>
      <c r="EVO59" s="5"/>
      <c r="EVW59" s="5"/>
      <c r="EWE59" s="5"/>
      <c r="EWM59" s="5"/>
      <c r="EWU59" s="5"/>
      <c r="EXC59" s="5"/>
      <c r="EXK59" s="5"/>
      <c r="EXS59" s="5"/>
      <c r="EYA59" s="5"/>
      <c r="EYI59" s="5"/>
      <c r="EYQ59" s="5"/>
      <c r="EYY59" s="5"/>
      <c r="EZG59" s="5"/>
      <c r="EZO59" s="5"/>
      <c r="EZW59" s="5"/>
      <c r="FAE59" s="5"/>
      <c r="FAM59" s="5"/>
      <c r="FAU59" s="5"/>
      <c r="FBC59" s="5"/>
      <c r="FBK59" s="5"/>
      <c r="FBS59" s="5"/>
      <c r="FCA59" s="5"/>
      <c r="FCI59" s="5"/>
      <c r="FCQ59" s="5"/>
      <c r="FCY59" s="5"/>
      <c r="FDG59" s="5"/>
      <c r="FDO59" s="5"/>
      <c r="FDW59" s="5"/>
      <c r="FEE59" s="5"/>
      <c r="FEM59" s="5"/>
      <c r="FEU59" s="5"/>
      <c r="FFC59" s="5"/>
      <c r="FFK59" s="5"/>
      <c r="FFS59" s="5"/>
      <c r="FGA59" s="5"/>
      <c r="FGI59" s="5"/>
      <c r="FGQ59" s="5"/>
      <c r="FGY59" s="5"/>
      <c r="FHG59" s="5"/>
      <c r="FHO59" s="5"/>
      <c r="FHW59" s="5"/>
      <c r="FIE59" s="5"/>
      <c r="FIM59" s="5"/>
      <c r="FIU59" s="5"/>
      <c r="FJC59" s="5"/>
      <c r="FJK59" s="5"/>
      <c r="FJS59" s="5"/>
      <c r="FKA59" s="5"/>
      <c r="FKI59" s="5"/>
      <c r="FKQ59" s="5"/>
      <c r="FKY59" s="5"/>
      <c r="FLG59" s="5"/>
      <c r="FLO59" s="5"/>
      <c r="FLW59" s="5"/>
      <c r="FME59" s="5"/>
      <c r="FMM59" s="5"/>
      <c r="FMU59" s="5"/>
      <c r="FNC59" s="5"/>
      <c r="FNK59" s="5"/>
      <c r="FNS59" s="5"/>
      <c r="FOA59" s="5"/>
      <c r="FOI59" s="5"/>
      <c r="FOQ59" s="5"/>
      <c r="FOY59" s="5"/>
      <c r="FPG59" s="5"/>
      <c r="FPO59" s="5"/>
      <c r="FPW59" s="5"/>
      <c r="FQE59" s="5"/>
      <c r="FQM59" s="5"/>
      <c r="FQU59" s="5"/>
      <c r="FRC59" s="5"/>
      <c r="FRK59" s="5"/>
      <c r="FRS59" s="5"/>
      <c r="FSA59" s="5"/>
      <c r="FSI59" s="5"/>
      <c r="FSQ59" s="5"/>
      <c r="FSY59" s="5"/>
      <c r="FTG59" s="5"/>
      <c r="FTO59" s="5"/>
      <c r="FTW59" s="5"/>
      <c r="FUE59" s="5"/>
      <c r="FUM59" s="5"/>
      <c r="FUU59" s="5"/>
      <c r="FVC59" s="5"/>
      <c r="FVK59" s="5"/>
      <c r="FVS59" s="5"/>
      <c r="FWA59" s="5"/>
      <c r="FWI59" s="5"/>
      <c r="FWQ59" s="5"/>
      <c r="FWY59" s="5"/>
      <c r="FXG59" s="5"/>
      <c r="FXO59" s="5"/>
      <c r="FXW59" s="5"/>
      <c r="FYE59" s="5"/>
      <c r="FYM59" s="5"/>
      <c r="FYU59" s="5"/>
      <c r="FZC59" s="5"/>
      <c r="FZK59" s="5"/>
      <c r="FZS59" s="5"/>
      <c r="GAA59" s="5"/>
      <c r="GAI59" s="5"/>
      <c r="GAQ59" s="5"/>
      <c r="GAY59" s="5"/>
      <c r="GBG59" s="5"/>
      <c r="GBO59" s="5"/>
      <c r="GBW59" s="5"/>
      <c r="GCE59" s="5"/>
      <c r="GCM59" s="5"/>
      <c r="GCU59" s="5"/>
      <c r="GDC59" s="5"/>
      <c r="GDK59" s="5"/>
      <c r="GDS59" s="5"/>
      <c r="GEA59" s="5"/>
      <c r="GEI59" s="5"/>
      <c r="GEQ59" s="5"/>
      <c r="GEY59" s="5"/>
      <c r="GFG59" s="5"/>
      <c r="GFO59" s="5"/>
      <c r="GFW59" s="5"/>
      <c r="GGE59" s="5"/>
      <c r="GGM59" s="5"/>
      <c r="GGU59" s="5"/>
      <c r="GHC59" s="5"/>
      <c r="GHK59" s="5"/>
      <c r="GHS59" s="5"/>
      <c r="GIA59" s="5"/>
      <c r="GII59" s="5"/>
      <c r="GIQ59" s="5"/>
      <c r="GIY59" s="5"/>
      <c r="GJG59" s="5"/>
      <c r="GJO59" s="5"/>
      <c r="GJW59" s="5"/>
      <c r="GKE59" s="5"/>
      <c r="GKM59" s="5"/>
      <c r="GKU59" s="5"/>
      <c r="GLC59" s="5"/>
      <c r="GLK59" s="5"/>
      <c r="GLS59" s="5"/>
      <c r="GMA59" s="5"/>
      <c r="GMI59" s="5"/>
      <c r="GMQ59" s="5"/>
      <c r="GMY59" s="5"/>
      <c r="GNG59" s="5"/>
      <c r="GNO59" s="5"/>
      <c r="GNW59" s="5"/>
      <c r="GOE59" s="5"/>
      <c r="GOM59" s="5"/>
      <c r="GOU59" s="5"/>
      <c r="GPC59" s="5"/>
      <c r="GPK59" s="5"/>
      <c r="GPS59" s="5"/>
      <c r="GQA59" s="5"/>
      <c r="GQI59" s="5"/>
      <c r="GQQ59" s="5"/>
      <c r="GQY59" s="5"/>
      <c r="GRG59" s="5"/>
      <c r="GRO59" s="5"/>
      <c r="GRW59" s="5"/>
      <c r="GSE59" s="5"/>
      <c r="GSM59" s="5"/>
      <c r="GSU59" s="5"/>
      <c r="GTC59" s="5"/>
      <c r="GTK59" s="5"/>
      <c r="GTS59" s="5"/>
      <c r="GUA59" s="5"/>
      <c r="GUI59" s="5"/>
      <c r="GUQ59" s="5"/>
      <c r="GUY59" s="5"/>
      <c r="GVG59" s="5"/>
      <c r="GVO59" s="5"/>
      <c r="GVW59" s="5"/>
      <c r="GWE59" s="5"/>
      <c r="GWM59" s="5"/>
      <c r="GWU59" s="5"/>
      <c r="GXC59" s="5"/>
      <c r="GXK59" s="5"/>
      <c r="GXS59" s="5"/>
      <c r="GYA59" s="5"/>
      <c r="GYI59" s="5"/>
      <c r="GYQ59" s="5"/>
      <c r="GYY59" s="5"/>
      <c r="GZG59" s="5"/>
      <c r="GZO59" s="5"/>
      <c r="GZW59" s="5"/>
      <c r="HAE59" s="5"/>
      <c r="HAM59" s="5"/>
      <c r="HAU59" s="5"/>
      <c r="HBC59" s="5"/>
      <c r="HBK59" s="5"/>
      <c r="HBS59" s="5"/>
      <c r="HCA59" s="5"/>
      <c r="HCI59" s="5"/>
      <c r="HCQ59" s="5"/>
      <c r="HCY59" s="5"/>
      <c r="HDG59" s="5"/>
      <c r="HDO59" s="5"/>
      <c r="HDW59" s="5"/>
      <c r="HEE59" s="5"/>
      <c r="HEM59" s="5"/>
      <c r="HEU59" s="5"/>
      <c r="HFC59" s="5"/>
      <c r="HFK59" s="5"/>
      <c r="HFS59" s="5"/>
      <c r="HGA59" s="5"/>
      <c r="HGI59" s="5"/>
      <c r="HGQ59" s="5"/>
      <c r="HGY59" s="5"/>
      <c r="HHG59" s="5"/>
      <c r="HHO59" s="5"/>
      <c r="HHW59" s="5"/>
      <c r="HIE59" s="5"/>
      <c r="HIM59" s="5"/>
      <c r="HIU59" s="5"/>
      <c r="HJC59" s="5"/>
      <c r="HJK59" s="5"/>
      <c r="HJS59" s="5"/>
      <c r="HKA59" s="5"/>
      <c r="HKI59" s="5"/>
      <c r="HKQ59" s="5"/>
      <c r="HKY59" s="5"/>
      <c r="HLG59" s="5"/>
      <c r="HLO59" s="5"/>
      <c r="HLW59" s="5"/>
      <c r="HME59" s="5"/>
      <c r="HMM59" s="5"/>
      <c r="HMU59" s="5"/>
      <c r="HNC59" s="5"/>
      <c r="HNK59" s="5"/>
      <c r="HNS59" s="5"/>
      <c r="HOA59" s="5"/>
      <c r="HOI59" s="5"/>
      <c r="HOQ59" s="5"/>
      <c r="HOY59" s="5"/>
      <c r="HPG59" s="5"/>
      <c r="HPO59" s="5"/>
      <c r="HPW59" s="5"/>
      <c r="HQE59" s="5"/>
      <c r="HQM59" s="5"/>
      <c r="HQU59" s="5"/>
      <c r="HRC59" s="5"/>
      <c r="HRK59" s="5"/>
      <c r="HRS59" s="5"/>
      <c r="HSA59" s="5"/>
      <c r="HSI59" s="5"/>
      <c r="HSQ59" s="5"/>
      <c r="HSY59" s="5"/>
      <c r="HTG59" s="5"/>
      <c r="HTO59" s="5"/>
      <c r="HTW59" s="5"/>
      <c r="HUE59" s="5"/>
      <c r="HUM59" s="5"/>
      <c r="HUU59" s="5"/>
      <c r="HVC59" s="5"/>
      <c r="HVK59" s="5"/>
      <c r="HVS59" s="5"/>
      <c r="HWA59" s="5"/>
      <c r="HWI59" s="5"/>
      <c r="HWQ59" s="5"/>
      <c r="HWY59" s="5"/>
      <c r="HXG59" s="5"/>
      <c r="HXO59" s="5"/>
      <c r="HXW59" s="5"/>
      <c r="HYE59" s="5"/>
      <c r="HYM59" s="5"/>
      <c r="HYU59" s="5"/>
      <c r="HZC59" s="5"/>
      <c r="HZK59" s="5"/>
      <c r="HZS59" s="5"/>
      <c r="IAA59" s="5"/>
      <c r="IAI59" s="5"/>
      <c r="IAQ59" s="5"/>
      <c r="IAY59" s="5"/>
      <c r="IBG59" s="5"/>
      <c r="IBO59" s="5"/>
      <c r="IBW59" s="5"/>
      <c r="ICE59" s="5"/>
      <c r="ICM59" s="5"/>
      <c r="ICU59" s="5"/>
      <c r="IDC59" s="5"/>
      <c r="IDK59" s="5"/>
      <c r="IDS59" s="5"/>
      <c r="IEA59" s="5"/>
      <c r="IEI59" s="5"/>
      <c r="IEQ59" s="5"/>
      <c r="IEY59" s="5"/>
      <c r="IFG59" s="5"/>
      <c r="IFO59" s="5"/>
      <c r="IFW59" s="5"/>
      <c r="IGE59" s="5"/>
      <c r="IGM59" s="5"/>
      <c r="IGU59" s="5"/>
      <c r="IHC59" s="5"/>
      <c r="IHK59" s="5"/>
      <c r="IHS59" s="5"/>
      <c r="IIA59" s="5"/>
      <c r="III59" s="5"/>
      <c r="IIQ59" s="5"/>
      <c r="IIY59" s="5"/>
      <c r="IJG59" s="5"/>
      <c r="IJO59" s="5"/>
      <c r="IJW59" s="5"/>
      <c r="IKE59" s="5"/>
      <c r="IKM59" s="5"/>
      <c r="IKU59" s="5"/>
      <c r="ILC59" s="5"/>
      <c r="ILK59" s="5"/>
      <c r="ILS59" s="5"/>
      <c r="IMA59" s="5"/>
      <c r="IMI59" s="5"/>
      <c r="IMQ59" s="5"/>
      <c r="IMY59" s="5"/>
      <c r="ING59" s="5"/>
      <c r="INO59" s="5"/>
      <c r="INW59" s="5"/>
      <c r="IOE59" s="5"/>
      <c r="IOM59" s="5"/>
      <c r="IOU59" s="5"/>
      <c r="IPC59" s="5"/>
      <c r="IPK59" s="5"/>
      <c r="IPS59" s="5"/>
      <c r="IQA59" s="5"/>
      <c r="IQI59" s="5"/>
      <c r="IQQ59" s="5"/>
      <c r="IQY59" s="5"/>
      <c r="IRG59" s="5"/>
      <c r="IRO59" s="5"/>
      <c r="IRW59" s="5"/>
      <c r="ISE59" s="5"/>
      <c r="ISM59" s="5"/>
      <c r="ISU59" s="5"/>
      <c r="ITC59" s="5"/>
      <c r="ITK59" s="5"/>
      <c r="ITS59" s="5"/>
      <c r="IUA59" s="5"/>
      <c r="IUI59" s="5"/>
      <c r="IUQ59" s="5"/>
      <c r="IUY59" s="5"/>
      <c r="IVG59" s="5"/>
      <c r="IVO59" s="5"/>
      <c r="IVW59" s="5"/>
      <c r="IWE59" s="5"/>
      <c r="IWM59" s="5"/>
      <c r="IWU59" s="5"/>
      <c r="IXC59" s="5"/>
      <c r="IXK59" s="5"/>
      <c r="IXS59" s="5"/>
      <c r="IYA59" s="5"/>
      <c r="IYI59" s="5"/>
      <c r="IYQ59" s="5"/>
      <c r="IYY59" s="5"/>
      <c r="IZG59" s="5"/>
      <c r="IZO59" s="5"/>
      <c r="IZW59" s="5"/>
      <c r="JAE59" s="5"/>
      <c r="JAM59" s="5"/>
      <c r="JAU59" s="5"/>
      <c r="JBC59" s="5"/>
      <c r="JBK59" s="5"/>
      <c r="JBS59" s="5"/>
      <c r="JCA59" s="5"/>
      <c r="JCI59" s="5"/>
      <c r="JCQ59" s="5"/>
      <c r="JCY59" s="5"/>
      <c r="JDG59" s="5"/>
      <c r="JDO59" s="5"/>
      <c r="JDW59" s="5"/>
      <c r="JEE59" s="5"/>
      <c r="JEM59" s="5"/>
      <c r="JEU59" s="5"/>
      <c r="JFC59" s="5"/>
      <c r="JFK59" s="5"/>
      <c r="JFS59" s="5"/>
      <c r="JGA59" s="5"/>
      <c r="JGI59" s="5"/>
      <c r="JGQ59" s="5"/>
      <c r="JGY59" s="5"/>
      <c r="JHG59" s="5"/>
      <c r="JHO59" s="5"/>
      <c r="JHW59" s="5"/>
      <c r="JIE59" s="5"/>
      <c r="JIM59" s="5"/>
      <c r="JIU59" s="5"/>
      <c r="JJC59" s="5"/>
      <c r="JJK59" s="5"/>
      <c r="JJS59" s="5"/>
      <c r="JKA59" s="5"/>
      <c r="JKI59" s="5"/>
      <c r="JKQ59" s="5"/>
      <c r="JKY59" s="5"/>
      <c r="JLG59" s="5"/>
      <c r="JLO59" s="5"/>
      <c r="JLW59" s="5"/>
      <c r="JME59" s="5"/>
      <c r="JMM59" s="5"/>
      <c r="JMU59" s="5"/>
      <c r="JNC59" s="5"/>
      <c r="JNK59" s="5"/>
      <c r="JNS59" s="5"/>
      <c r="JOA59" s="5"/>
      <c r="JOI59" s="5"/>
      <c r="JOQ59" s="5"/>
      <c r="JOY59" s="5"/>
      <c r="JPG59" s="5"/>
      <c r="JPO59" s="5"/>
      <c r="JPW59" s="5"/>
      <c r="JQE59" s="5"/>
      <c r="JQM59" s="5"/>
      <c r="JQU59" s="5"/>
      <c r="JRC59" s="5"/>
      <c r="JRK59" s="5"/>
      <c r="JRS59" s="5"/>
      <c r="JSA59" s="5"/>
      <c r="JSI59" s="5"/>
      <c r="JSQ59" s="5"/>
      <c r="JSY59" s="5"/>
      <c r="JTG59" s="5"/>
      <c r="JTO59" s="5"/>
      <c r="JTW59" s="5"/>
      <c r="JUE59" s="5"/>
      <c r="JUM59" s="5"/>
      <c r="JUU59" s="5"/>
      <c r="JVC59" s="5"/>
      <c r="JVK59" s="5"/>
      <c r="JVS59" s="5"/>
      <c r="JWA59" s="5"/>
      <c r="JWI59" s="5"/>
      <c r="JWQ59" s="5"/>
      <c r="JWY59" s="5"/>
      <c r="JXG59" s="5"/>
      <c r="JXO59" s="5"/>
      <c r="JXW59" s="5"/>
      <c r="JYE59" s="5"/>
      <c r="JYM59" s="5"/>
      <c r="JYU59" s="5"/>
      <c r="JZC59" s="5"/>
      <c r="JZK59" s="5"/>
      <c r="JZS59" s="5"/>
      <c r="KAA59" s="5"/>
      <c r="KAI59" s="5"/>
      <c r="KAQ59" s="5"/>
      <c r="KAY59" s="5"/>
      <c r="KBG59" s="5"/>
      <c r="KBO59" s="5"/>
      <c r="KBW59" s="5"/>
      <c r="KCE59" s="5"/>
      <c r="KCM59" s="5"/>
      <c r="KCU59" s="5"/>
      <c r="KDC59" s="5"/>
      <c r="KDK59" s="5"/>
      <c r="KDS59" s="5"/>
      <c r="KEA59" s="5"/>
      <c r="KEI59" s="5"/>
      <c r="KEQ59" s="5"/>
      <c r="KEY59" s="5"/>
      <c r="KFG59" s="5"/>
      <c r="KFO59" s="5"/>
      <c r="KFW59" s="5"/>
      <c r="KGE59" s="5"/>
      <c r="KGM59" s="5"/>
      <c r="KGU59" s="5"/>
      <c r="KHC59" s="5"/>
      <c r="KHK59" s="5"/>
      <c r="KHS59" s="5"/>
      <c r="KIA59" s="5"/>
      <c r="KII59" s="5"/>
      <c r="KIQ59" s="5"/>
      <c r="KIY59" s="5"/>
      <c r="KJG59" s="5"/>
      <c r="KJO59" s="5"/>
      <c r="KJW59" s="5"/>
      <c r="KKE59" s="5"/>
      <c r="KKM59" s="5"/>
      <c r="KKU59" s="5"/>
      <c r="KLC59" s="5"/>
      <c r="KLK59" s="5"/>
      <c r="KLS59" s="5"/>
      <c r="KMA59" s="5"/>
      <c r="KMI59" s="5"/>
      <c r="KMQ59" s="5"/>
      <c r="KMY59" s="5"/>
      <c r="KNG59" s="5"/>
      <c r="KNO59" s="5"/>
      <c r="KNW59" s="5"/>
      <c r="KOE59" s="5"/>
      <c r="KOM59" s="5"/>
      <c r="KOU59" s="5"/>
      <c r="KPC59" s="5"/>
      <c r="KPK59" s="5"/>
      <c r="KPS59" s="5"/>
      <c r="KQA59" s="5"/>
      <c r="KQI59" s="5"/>
      <c r="KQQ59" s="5"/>
      <c r="KQY59" s="5"/>
      <c r="KRG59" s="5"/>
      <c r="KRO59" s="5"/>
      <c r="KRW59" s="5"/>
      <c r="KSE59" s="5"/>
      <c r="KSM59" s="5"/>
      <c r="KSU59" s="5"/>
      <c r="KTC59" s="5"/>
      <c r="KTK59" s="5"/>
      <c r="KTS59" s="5"/>
      <c r="KUA59" s="5"/>
      <c r="KUI59" s="5"/>
      <c r="KUQ59" s="5"/>
      <c r="KUY59" s="5"/>
      <c r="KVG59" s="5"/>
      <c r="KVO59" s="5"/>
      <c r="KVW59" s="5"/>
      <c r="KWE59" s="5"/>
      <c r="KWM59" s="5"/>
      <c r="KWU59" s="5"/>
      <c r="KXC59" s="5"/>
      <c r="KXK59" s="5"/>
      <c r="KXS59" s="5"/>
      <c r="KYA59" s="5"/>
      <c r="KYI59" s="5"/>
      <c r="KYQ59" s="5"/>
      <c r="KYY59" s="5"/>
      <c r="KZG59" s="5"/>
      <c r="KZO59" s="5"/>
      <c r="KZW59" s="5"/>
      <c r="LAE59" s="5"/>
      <c r="LAM59" s="5"/>
      <c r="LAU59" s="5"/>
      <c r="LBC59" s="5"/>
      <c r="LBK59" s="5"/>
      <c r="LBS59" s="5"/>
      <c r="LCA59" s="5"/>
      <c r="LCI59" s="5"/>
      <c r="LCQ59" s="5"/>
      <c r="LCY59" s="5"/>
      <c r="LDG59" s="5"/>
      <c r="LDO59" s="5"/>
      <c r="LDW59" s="5"/>
      <c r="LEE59" s="5"/>
      <c r="LEM59" s="5"/>
      <c r="LEU59" s="5"/>
      <c r="LFC59" s="5"/>
      <c r="LFK59" s="5"/>
      <c r="LFS59" s="5"/>
      <c r="LGA59" s="5"/>
      <c r="LGI59" s="5"/>
      <c r="LGQ59" s="5"/>
      <c r="LGY59" s="5"/>
      <c r="LHG59" s="5"/>
      <c r="LHO59" s="5"/>
      <c r="LHW59" s="5"/>
      <c r="LIE59" s="5"/>
      <c r="LIM59" s="5"/>
      <c r="LIU59" s="5"/>
      <c r="LJC59" s="5"/>
      <c r="LJK59" s="5"/>
      <c r="LJS59" s="5"/>
      <c r="LKA59" s="5"/>
      <c r="LKI59" s="5"/>
      <c r="LKQ59" s="5"/>
      <c r="LKY59" s="5"/>
      <c r="LLG59" s="5"/>
      <c r="LLO59" s="5"/>
      <c r="LLW59" s="5"/>
      <c r="LME59" s="5"/>
      <c r="LMM59" s="5"/>
      <c r="LMU59" s="5"/>
      <c r="LNC59" s="5"/>
      <c r="LNK59" s="5"/>
      <c r="LNS59" s="5"/>
      <c r="LOA59" s="5"/>
      <c r="LOI59" s="5"/>
      <c r="LOQ59" s="5"/>
      <c r="LOY59" s="5"/>
      <c r="LPG59" s="5"/>
      <c r="LPO59" s="5"/>
      <c r="LPW59" s="5"/>
      <c r="LQE59" s="5"/>
      <c r="LQM59" s="5"/>
      <c r="LQU59" s="5"/>
      <c r="LRC59" s="5"/>
      <c r="LRK59" s="5"/>
      <c r="LRS59" s="5"/>
      <c r="LSA59" s="5"/>
      <c r="LSI59" s="5"/>
      <c r="LSQ59" s="5"/>
      <c r="LSY59" s="5"/>
      <c r="LTG59" s="5"/>
      <c r="LTO59" s="5"/>
      <c r="LTW59" s="5"/>
      <c r="LUE59" s="5"/>
      <c r="LUM59" s="5"/>
      <c r="LUU59" s="5"/>
      <c r="LVC59" s="5"/>
      <c r="LVK59" s="5"/>
      <c r="LVS59" s="5"/>
      <c r="LWA59" s="5"/>
      <c r="LWI59" s="5"/>
      <c r="LWQ59" s="5"/>
      <c r="LWY59" s="5"/>
      <c r="LXG59" s="5"/>
      <c r="LXO59" s="5"/>
      <c r="LXW59" s="5"/>
      <c r="LYE59" s="5"/>
      <c r="LYM59" s="5"/>
      <c r="LYU59" s="5"/>
      <c r="LZC59" s="5"/>
      <c r="LZK59" s="5"/>
      <c r="LZS59" s="5"/>
      <c r="MAA59" s="5"/>
      <c r="MAI59" s="5"/>
      <c r="MAQ59" s="5"/>
      <c r="MAY59" s="5"/>
      <c r="MBG59" s="5"/>
      <c r="MBO59" s="5"/>
      <c r="MBW59" s="5"/>
      <c r="MCE59" s="5"/>
      <c r="MCM59" s="5"/>
      <c r="MCU59" s="5"/>
      <c r="MDC59" s="5"/>
      <c r="MDK59" s="5"/>
      <c r="MDS59" s="5"/>
      <c r="MEA59" s="5"/>
      <c r="MEI59" s="5"/>
      <c r="MEQ59" s="5"/>
      <c r="MEY59" s="5"/>
      <c r="MFG59" s="5"/>
      <c r="MFO59" s="5"/>
      <c r="MFW59" s="5"/>
      <c r="MGE59" s="5"/>
      <c r="MGM59" s="5"/>
      <c r="MGU59" s="5"/>
      <c r="MHC59" s="5"/>
      <c r="MHK59" s="5"/>
      <c r="MHS59" s="5"/>
      <c r="MIA59" s="5"/>
      <c r="MII59" s="5"/>
      <c r="MIQ59" s="5"/>
      <c r="MIY59" s="5"/>
      <c r="MJG59" s="5"/>
      <c r="MJO59" s="5"/>
      <c r="MJW59" s="5"/>
      <c r="MKE59" s="5"/>
      <c r="MKM59" s="5"/>
      <c r="MKU59" s="5"/>
      <c r="MLC59" s="5"/>
      <c r="MLK59" s="5"/>
      <c r="MLS59" s="5"/>
      <c r="MMA59" s="5"/>
      <c r="MMI59" s="5"/>
      <c r="MMQ59" s="5"/>
      <c r="MMY59" s="5"/>
      <c r="MNG59" s="5"/>
      <c r="MNO59" s="5"/>
      <c r="MNW59" s="5"/>
      <c r="MOE59" s="5"/>
      <c r="MOM59" s="5"/>
      <c r="MOU59" s="5"/>
      <c r="MPC59" s="5"/>
      <c r="MPK59" s="5"/>
      <c r="MPS59" s="5"/>
      <c r="MQA59" s="5"/>
      <c r="MQI59" s="5"/>
      <c r="MQQ59" s="5"/>
      <c r="MQY59" s="5"/>
      <c r="MRG59" s="5"/>
      <c r="MRO59" s="5"/>
      <c r="MRW59" s="5"/>
      <c r="MSE59" s="5"/>
      <c r="MSM59" s="5"/>
      <c r="MSU59" s="5"/>
      <c r="MTC59" s="5"/>
      <c r="MTK59" s="5"/>
      <c r="MTS59" s="5"/>
      <c r="MUA59" s="5"/>
      <c r="MUI59" s="5"/>
      <c r="MUQ59" s="5"/>
      <c r="MUY59" s="5"/>
      <c r="MVG59" s="5"/>
      <c r="MVO59" s="5"/>
      <c r="MVW59" s="5"/>
      <c r="MWE59" s="5"/>
      <c r="MWM59" s="5"/>
      <c r="MWU59" s="5"/>
      <c r="MXC59" s="5"/>
      <c r="MXK59" s="5"/>
      <c r="MXS59" s="5"/>
      <c r="MYA59" s="5"/>
      <c r="MYI59" s="5"/>
      <c r="MYQ59" s="5"/>
      <c r="MYY59" s="5"/>
      <c r="MZG59" s="5"/>
      <c r="MZO59" s="5"/>
      <c r="MZW59" s="5"/>
      <c r="NAE59" s="5"/>
      <c r="NAM59" s="5"/>
      <c r="NAU59" s="5"/>
      <c r="NBC59" s="5"/>
      <c r="NBK59" s="5"/>
      <c r="NBS59" s="5"/>
      <c r="NCA59" s="5"/>
      <c r="NCI59" s="5"/>
      <c r="NCQ59" s="5"/>
      <c r="NCY59" s="5"/>
      <c r="NDG59" s="5"/>
      <c r="NDO59" s="5"/>
      <c r="NDW59" s="5"/>
      <c r="NEE59" s="5"/>
      <c r="NEM59" s="5"/>
      <c r="NEU59" s="5"/>
      <c r="NFC59" s="5"/>
      <c r="NFK59" s="5"/>
      <c r="NFS59" s="5"/>
      <c r="NGA59" s="5"/>
      <c r="NGI59" s="5"/>
      <c r="NGQ59" s="5"/>
      <c r="NGY59" s="5"/>
      <c r="NHG59" s="5"/>
      <c r="NHO59" s="5"/>
      <c r="NHW59" s="5"/>
      <c r="NIE59" s="5"/>
      <c r="NIM59" s="5"/>
      <c r="NIU59" s="5"/>
      <c r="NJC59" s="5"/>
      <c r="NJK59" s="5"/>
      <c r="NJS59" s="5"/>
      <c r="NKA59" s="5"/>
      <c r="NKI59" s="5"/>
      <c r="NKQ59" s="5"/>
      <c r="NKY59" s="5"/>
      <c r="NLG59" s="5"/>
      <c r="NLO59" s="5"/>
      <c r="NLW59" s="5"/>
      <c r="NME59" s="5"/>
      <c r="NMM59" s="5"/>
      <c r="NMU59" s="5"/>
      <c r="NNC59" s="5"/>
      <c r="NNK59" s="5"/>
      <c r="NNS59" s="5"/>
      <c r="NOA59" s="5"/>
      <c r="NOI59" s="5"/>
      <c r="NOQ59" s="5"/>
      <c r="NOY59" s="5"/>
      <c r="NPG59" s="5"/>
      <c r="NPO59" s="5"/>
      <c r="NPW59" s="5"/>
      <c r="NQE59" s="5"/>
      <c r="NQM59" s="5"/>
      <c r="NQU59" s="5"/>
      <c r="NRC59" s="5"/>
      <c r="NRK59" s="5"/>
      <c r="NRS59" s="5"/>
      <c r="NSA59" s="5"/>
      <c r="NSI59" s="5"/>
      <c r="NSQ59" s="5"/>
      <c r="NSY59" s="5"/>
      <c r="NTG59" s="5"/>
      <c r="NTO59" s="5"/>
      <c r="NTW59" s="5"/>
      <c r="NUE59" s="5"/>
      <c r="NUM59" s="5"/>
      <c r="NUU59" s="5"/>
      <c r="NVC59" s="5"/>
      <c r="NVK59" s="5"/>
      <c r="NVS59" s="5"/>
      <c r="NWA59" s="5"/>
      <c r="NWI59" s="5"/>
      <c r="NWQ59" s="5"/>
      <c r="NWY59" s="5"/>
      <c r="NXG59" s="5"/>
      <c r="NXO59" s="5"/>
      <c r="NXW59" s="5"/>
      <c r="NYE59" s="5"/>
      <c r="NYM59" s="5"/>
      <c r="NYU59" s="5"/>
      <c r="NZC59" s="5"/>
      <c r="NZK59" s="5"/>
      <c r="NZS59" s="5"/>
      <c r="OAA59" s="5"/>
      <c r="OAI59" s="5"/>
      <c r="OAQ59" s="5"/>
      <c r="OAY59" s="5"/>
      <c r="OBG59" s="5"/>
      <c r="OBO59" s="5"/>
      <c r="OBW59" s="5"/>
      <c r="OCE59" s="5"/>
      <c r="OCM59" s="5"/>
      <c r="OCU59" s="5"/>
      <c r="ODC59" s="5"/>
      <c r="ODK59" s="5"/>
      <c r="ODS59" s="5"/>
      <c r="OEA59" s="5"/>
      <c r="OEI59" s="5"/>
      <c r="OEQ59" s="5"/>
      <c r="OEY59" s="5"/>
      <c r="OFG59" s="5"/>
      <c r="OFO59" s="5"/>
      <c r="OFW59" s="5"/>
      <c r="OGE59" s="5"/>
      <c r="OGM59" s="5"/>
      <c r="OGU59" s="5"/>
      <c r="OHC59" s="5"/>
      <c r="OHK59" s="5"/>
      <c r="OHS59" s="5"/>
      <c r="OIA59" s="5"/>
      <c r="OII59" s="5"/>
      <c r="OIQ59" s="5"/>
      <c r="OIY59" s="5"/>
      <c r="OJG59" s="5"/>
      <c r="OJO59" s="5"/>
      <c r="OJW59" s="5"/>
      <c r="OKE59" s="5"/>
      <c r="OKM59" s="5"/>
      <c r="OKU59" s="5"/>
      <c r="OLC59" s="5"/>
      <c r="OLK59" s="5"/>
      <c r="OLS59" s="5"/>
      <c r="OMA59" s="5"/>
      <c r="OMI59" s="5"/>
      <c r="OMQ59" s="5"/>
      <c r="OMY59" s="5"/>
      <c r="ONG59" s="5"/>
      <c r="ONO59" s="5"/>
      <c r="ONW59" s="5"/>
      <c r="OOE59" s="5"/>
      <c r="OOM59" s="5"/>
      <c r="OOU59" s="5"/>
      <c r="OPC59" s="5"/>
      <c r="OPK59" s="5"/>
      <c r="OPS59" s="5"/>
      <c r="OQA59" s="5"/>
      <c r="OQI59" s="5"/>
      <c r="OQQ59" s="5"/>
      <c r="OQY59" s="5"/>
      <c r="ORG59" s="5"/>
      <c r="ORO59" s="5"/>
      <c r="ORW59" s="5"/>
      <c r="OSE59" s="5"/>
      <c r="OSM59" s="5"/>
      <c r="OSU59" s="5"/>
      <c r="OTC59" s="5"/>
      <c r="OTK59" s="5"/>
      <c r="OTS59" s="5"/>
      <c r="OUA59" s="5"/>
      <c r="OUI59" s="5"/>
      <c r="OUQ59" s="5"/>
      <c r="OUY59" s="5"/>
      <c r="OVG59" s="5"/>
      <c r="OVO59" s="5"/>
      <c r="OVW59" s="5"/>
      <c r="OWE59" s="5"/>
      <c r="OWM59" s="5"/>
      <c r="OWU59" s="5"/>
      <c r="OXC59" s="5"/>
      <c r="OXK59" s="5"/>
      <c r="OXS59" s="5"/>
      <c r="OYA59" s="5"/>
      <c r="OYI59" s="5"/>
      <c r="OYQ59" s="5"/>
      <c r="OYY59" s="5"/>
      <c r="OZG59" s="5"/>
      <c r="OZO59" s="5"/>
      <c r="OZW59" s="5"/>
      <c r="PAE59" s="5"/>
      <c r="PAM59" s="5"/>
      <c r="PAU59" s="5"/>
      <c r="PBC59" s="5"/>
      <c r="PBK59" s="5"/>
      <c r="PBS59" s="5"/>
      <c r="PCA59" s="5"/>
      <c r="PCI59" s="5"/>
      <c r="PCQ59" s="5"/>
      <c r="PCY59" s="5"/>
      <c r="PDG59" s="5"/>
      <c r="PDO59" s="5"/>
      <c r="PDW59" s="5"/>
      <c r="PEE59" s="5"/>
      <c r="PEM59" s="5"/>
      <c r="PEU59" s="5"/>
      <c r="PFC59" s="5"/>
      <c r="PFK59" s="5"/>
      <c r="PFS59" s="5"/>
      <c r="PGA59" s="5"/>
      <c r="PGI59" s="5"/>
      <c r="PGQ59" s="5"/>
      <c r="PGY59" s="5"/>
      <c r="PHG59" s="5"/>
      <c r="PHO59" s="5"/>
      <c r="PHW59" s="5"/>
      <c r="PIE59" s="5"/>
      <c r="PIM59" s="5"/>
      <c r="PIU59" s="5"/>
      <c r="PJC59" s="5"/>
      <c r="PJK59" s="5"/>
      <c r="PJS59" s="5"/>
      <c r="PKA59" s="5"/>
      <c r="PKI59" s="5"/>
      <c r="PKQ59" s="5"/>
      <c r="PKY59" s="5"/>
      <c r="PLG59" s="5"/>
      <c r="PLO59" s="5"/>
      <c r="PLW59" s="5"/>
      <c r="PME59" s="5"/>
      <c r="PMM59" s="5"/>
      <c r="PMU59" s="5"/>
      <c r="PNC59" s="5"/>
      <c r="PNK59" s="5"/>
      <c r="PNS59" s="5"/>
      <c r="POA59" s="5"/>
      <c r="POI59" s="5"/>
      <c r="POQ59" s="5"/>
      <c r="POY59" s="5"/>
      <c r="PPG59" s="5"/>
      <c r="PPO59" s="5"/>
      <c r="PPW59" s="5"/>
      <c r="PQE59" s="5"/>
      <c r="PQM59" s="5"/>
      <c r="PQU59" s="5"/>
      <c r="PRC59" s="5"/>
      <c r="PRK59" s="5"/>
      <c r="PRS59" s="5"/>
      <c r="PSA59" s="5"/>
      <c r="PSI59" s="5"/>
      <c r="PSQ59" s="5"/>
      <c r="PSY59" s="5"/>
      <c r="PTG59" s="5"/>
      <c r="PTO59" s="5"/>
      <c r="PTW59" s="5"/>
      <c r="PUE59" s="5"/>
      <c r="PUM59" s="5"/>
      <c r="PUU59" s="5"/>
      <c r="PVC59" s="5"/>
      <c r="PVK59" s="5"/>
      <c r="PVS59" s="5"/>
      <c r="PWA59" s="5"/>
      <c r="PWI59" s="5"/>
      <c r="PWQ59" s="5"/>
      <c r="PWY59" s="5"/>
      <c r="PXG59" s="5"/>
      <c r="PXO59" s="5"/>
      <c r="PXW59" s="5"/>
      <c r="PYE59" s="5"/>
      <c r="PYM59" s="5"/>
      <c r="PYU59" s="5"/>
      <c r="PZC59" s="5"/>
      <c r="PZK59" s="5"/>
      <c r="PZS59" s="5"/>
      <c r="QAA59" s="5"/>
      <c r="QAI59" s="5"/>
      <c r="QAQ59" s="5"/>
      <c r="QAY59" s="5"/>
      <c r="QBG59" s="5"/>
      <c r="QBO59" s="5"/>
      <c r="QBW59" s="5"/>
      <c r="QCE59" s="5"/>
      <c r="QCM59" s="5"/>
      <c r="QCU59" s="5"/>
      <c r="QDC59" s="5"/>
      <c r="QDK59" s="5"/>
      <c r="QDS59" s="5"/>
      <c r="QEA59" s="5"/>
      <c r="QEI59" s="5"/>
      <c r="QEQ59" s="5"/>
      <c r="QEY59" s="5"/>
      <c r="QFG59" s="5"/>
      <c r="QFO59" s="5"/>
      <c r="QFW59" s="5"/>
      <c r="QGE59" s="5"/>
      <c r="QGM59" s="5"/>
      <c r="QGU59" s="5"/>
      <c r="QHC59" s="5"/>
      <c r="QHK59" s="5"/>
      <c r="QHS59" s="5"/>
      <c r="QIA59" s="5"/>
      <c r="QII59" s="5"/>
      <c r="QIQ59" s="5"/>
      <c r="QIY59" s="5"/>
      <c r="QJG59" s="5"/>
      <c r="QJO59" s="5"/>
      <c r="QJW59" s="5"/>
      <c r="QKE59" s="5"/>
      <c r="QKM59" s="5"/>
      <c r="QKU59" s="5"/>
      <c r="QLC59" s="5"/>
      <c r="QLK59" s="5"/>
      <c r="QLS59" s="5"/>
      <c r="QMA59" s="5"/>
      <c r="QMI59" s="5"/>
      <c r="QMQ59" s="5"/>
      <c r="QMY59" s="5"/>
      <c r="QNG59" s="5"/>
      <c r="QNO59" s="5"/>
      <c r="QNW59" s="5"/>
      <c r="QOE59" s="5"/>
      <c r="QOM59" s="5"/>
      <c r="QOU59" s="5"/>
      <c r="QPC59" s="5"/>
      <c r="QPK59" s="5"/>
      <c r="QPS59" s="5"/>
      <c r="QQA59" s="5"/>
      <c r="QQI59" s="5"/>
      <c r="QQQ59" s="5"/>
      <c r="QQY59" s="5"/>
      <c r="QRG59" s="5"/>
      <c r="QRO59" s="5"/>
      <c r="QRW59" s="5"/>
      <c r="QSE59" s="5"/>
      <c r="QSM59" s="5"/>
      <c r="QSU59" s="5"/>
      <c r="QTC59" s="5"/>
      <c r="QTK59" s="5"/>
      <c r="QTS59" s="5"/>
      <c r="QUA59" s="5"/>
      <c r="QUI59" s="5"/>
      <c r="QUQ59" s="5"/>
      <c r="QUY59" s="5"/>
      <c r="QVG59" s="5"/>
      <c r="QVO59" s="5"/>
      <c r="QVW59" s="5"/>
      <c r="QWE59" s="5"/>
      <c r="QWM59" s="5"/>
      <c r="QWU59" s="5"/>
      <c r="QXC59" s="5"/>
      <c r="QXK59" s="5"/>
      <c r="QXS59" s="5"/>
      <c r="QYA59" s="5"/>
      <c r="QYI59" s="5"/>
      <c r="QYQ59" s="5"/>
      <c r="QYY59" s="5"/>
      <c r="QZG59" s="5"/>
      <c r="QZO59" s="5"/>
      <c r="QZW59" s="5"/>
      <c r="RAE59" s="5"/>
      <c r="RAM59" s="5"/>
      <c r="RAU59" s="5"/>
      <c r="RBC59" s="5"/>
      <c r="RBK59" s="5"/>
      <c r="RBS59" s="5"/>
      <c r="RCA59" s="5"/>
      <c r="RCI59" s="5"/>
      <c r="RCQ59" s="5"/>
      <c r="RCY59" s="5"/>
      <c r="RDG59" s="5"/>
      <c r="RDO59" s="5"/>
      <c r="RDW59" s="5"/>
      <c r="REE59" s="5"/>
      <c r="REM59" s="5"/>
      <c r="REU59" s="5"/>
      <c r="RFC59" s="5"/>
      <c r="RFK59" s="5"/>
      <c r="RFS59" s="5"/>
      <c r="RGA59" s="5"/>
      <c r="RGI59" s="5"/>
      <c r="RGQ59" s="5"/>
      <c r="RGY59" s="5"/>
      <c r="RHG59" s="5"/>
      <c r="RHO59" s="5"/>
      <c r="RHW59" s="5"/>
      <c r="RIE59" s="5"/>
      <c r="RIM59" s="5"/>
      <c r="RIU59" s="5"/>
      <c r="RJC59" s="5"/>
      <c r="RJK59" s="5"/>
      <c r="RJS59" s="5"/>
      <c r="RKA59" s="5"/>
      <c r="RKI59" s="5"/>
      <c r="RKQ59" s="5"/>
      <c r="RKY59" s="5"/>
      <c r="RLG59" s="5"/>
      <c r="RLO59" s="5"/>
      <c r="RLW59" s="5"/>
      <c r="RME59" s="5"/>
      <c r="RMM59" s="5"/>
      <c r="RMU59" s="5"/>
      <c r="RNC59" s="5"/>
      <c r="RNK59" s="5"/>
      <c r="RNS59" s="5"/>
      <c r="ROA59" s="5"/>
      <c r="ROI59" s="5"/>
      <c r="ROQ59" s="5"/>
      <c r="ROY59" s="5"/>
      <c r="RPG59" s="5"/>
      <c r="RPO59" s="5"/>
      <c r="RPW59" s="5"/>
      <c r="RQE59" s="5"/>
      <c r="RQM59" s="5"/>
      <c r="RQU59" s="5"/>
      <c r="RRC59" s="5"/>
      <c r="RRK59" s="5"/>
      <c r="RRS59" s="5"/>
      <c r="RSA59" s="5"/>
      <c r="RSI59" s="5"/>
      <c r="RSQ59" s="5"/>
      <c r="RSY59" s="5"/>
      <c r="RTG59" s="5"/>
      <c r="RTO59" s="5"/>
      <c r="RTW59" s="5"/>
      <c r="RUE59" s="5"/>
      <c r="RUM59" s="5"/>
      <c r="RUU59" s="5"/>
      <c r="RVC59" s="5"/>
      <c r="RVK59" s="5"/>
      <c r="RVS59" s="5"/>
      <c r="RWA59" s="5"/>
      <c r="RWI59" s="5"/>
      <c r="RWQ59" s="5"/>
      <c r="RWY59" s="5"/>
      <c r="RXG59" s="5"/>
      <c r="RXO59" s="5"/>
      <c r="RXW59" s="5"/>
      <c r="RYE59" s="5"/>
      <c r="RYM59" s="5"/>
      <c r="RYU59" s="5"/>
      <c r="RZC59" s="5"/>
      <c r="RZK59" s="5"/>
      <c r="RZS59" s="5"/>
      <c r="SAA59" s="5"/>
      <c r="SAI59" s="5"/>
      <c r="SAQ59" s="5"/>
      <c r="SAY59" s="5"/>
      <c r="SBG59" s="5"/>
      <c r="SBO59" s="5"/>
      <c r="SBW59" s="5"/>
      <c r="SCE59" s="5"/>
      <c r="SCM59" s="5"/>
      <c r="SCU59" s="5"/>
      <c r="SDC59" s="5"/>
      <c r="SDK59" s="5"/>
      <c r="SDS59" s="5"/>
      <c r="SEA59" s="5"/>
      <c r="SEI59" s="5"/>
      <c r="SEQ59" s="5"/>
      <c r="SEY59" s="5"/>
      <c r="SFG59" s="5"/>
      <c r="SFO59" s="5"/>
      <c r="SFW59" s="5"/>
      <c r="SGE59" s="5"/>
      <c r="SGM59" s="5"/>
      <c r="SGU59" s="5"/>
      <c r="SHC59" s="5"/>
      <c r="SHK59" s="5"/>
      <c r="SHS59" s="5"/>
      <c r="SIA59" s="5"/>
      <c r="SII59" s="5"/>
      <c r="SIQ59" s="5"/>
      <c r="SIY59" s="5"/>
      <c r="SJG59" s="5"/>
      <c r="SJO59" s="5"/>
      <c r="SJW59" s="5"/>
      <c r="SKE59" s="5"/>
      <c r="SKM59" s="5"/>
      <c r="SKU59" s="5"/>
      <c r="SLC59" s="5"/>
      <c r="SLK59" s="5"/>
      <c r="SLS59" s="5"/>
      <c r="SMA59" s="5"/>
      <c r="SMI59" s="5"/>
      <c r="SMQ59" s="5"/>
      <c r="SMY59" s="5"/>
      <c r="SNG59" s="5"/>
      <c r="SNO59" s="5"/>
      <c r="SNW59" s="5"/>
      <c r="SOE59" s="5"/>
      <c r="SOM59" s="5"/>
      <c r="SOU59" s="5"/>
      <c r="SPC59" s="5"/>
      <c r="SPK59" s="5"/>
      <c r="SPS59" s="5"/>
      <c r="SQA59" s="5"/>
      <c r="SQI59" s="5"/>
      <c r="SQQ59" s="5"/>
      <c r="SQY59" s="5"/>
      <c r="SRG59" s="5"/>
      <c r="SRO59" s="5"/>
      <c r="SRW59" s="5"/>
      <c r="SSE59" s="5"/>
      <c r="SSM59" s="5"/>
      <c r="SSU59" s="5"/>
      <c r="STC59" s="5"/>
      <c r="STK59" s="5"/>
      <c r="STS59" s="5"/>
      <c r="SUA59" s="5"/>
      <c r="SUI59" s="5"/>
      <c r="SUQ59" s="5"/>
      <c r="SUY59" s="5"/>
      <c r="SVG59" s="5"/>
      <c r="SVO59" s="5"/>
      <c r="SVW59" s="5"/>
      <c r="SWE59" s="5"/>
      <c r="SWM59" s="5"/>
      <c r="SWU59" s="5"/>
      <c r="SXC59" s="5"/>
      <c r="SXK59" s="5"/>
      <c r="SXS59" s="5"/>
      <c r="SYA59" s="5"/>
      <c r="SYI59" s="5"/>
      <c r="SYQ59" s="5"/>
      <c r="SYY59" s="5"/>
      <c r="SZG59" s="5"/>
      <c r="SZO59" s="5"/>
      <c r="SZW59" s="5"/>
      <c r="TAE59" s="5"/>
      <c r="TAM59" s="5"/>
      <c r="TAU59" s="5"/>
      <c r="TBC59" s="5"/>
      <c r="TBK59" s="5"/>
      <c r="TBS59" s="5"/>
      <c r="TCA59" s="5"/>
      <c r="TCI59" s="5"/>
      <c r="TCQ59" s="5"/>
      <c r="TCY59" s="5"/>
      <c r="TDG59" s="5"/>
      <c r="TDO59" s="5"/>
      <c r="TDW59" s="5"/>
      <c r="TEE59" s="5"/>
      <c r="TEM59" s="5"/>
      <c r="TEU59" s="5"/>
      <c r="TFC59" s="5"/>
      <c r="TFK59" s="5"/>
      <c r="TFS59" s="5"/>
      <c r="TGA59" s="5"/>
      <c r="TGI59" s="5"/>
      <c r="TGQ59" s="5"/>
      <c r="TGY59" s="5"/>
      <c r="THG59" s="5"/>
      <c r="THO59" s="5"/>
      <c r="THW59" s="5"/>
      <c r="TIE59" s="5"/>
      <c r="TIM59" s="5"/>
      <c r="TIU59" s="5"/>
      <c r="TJC59" s="5"/>
      <c r="TJK59" s="5"/>
      <c r="TJS59" s="5"/>
      <c r="TKA59" s="5"/>
      <c r="TKI59" s="5"/>
      <c r="TKQ59" s="5"/>
      <c r="TKY59" s="5"/>
      <c r="TLG59" s="5"/>
      <c r="TLO59" s="5"/>
      <c r="TLW59" s="5"/>
      <c r="TME59" s="5"/>
      <c r="TMM59" s="5"/>
      <c r="TMU59" s="5"/>
      <c r="TNC59" s="5"/>
      <c r="TNK59" s="5"/>
      <c r="TNS59" s="5"/>
      <c r="TOA59" s="5"/>
      <c r="TOI59" s="5"/>
      <c r="TOQ59" s="5"/>
      <c r="TOY59" s="5"/>
      <c r="TPG59" s="5"/>
      <c r="TPO59" s="5"/>
      <c r="TPW59" s="5"/>
      <c r="TQE59" s="5"/>
      <c r="TQM59" s="5"/>
      <c r="TQU59" s="5"/>
      <c r="TRC59" s="5"/>
      <c r="TRK59" s="5"/>
      <c r="TRS59" s="5"/>
      <c r="TSA59" s="5"/>
      <c r="TSI59" s="5"/>
      <c r="TSQ59" s="5"/>
      <c r="TSY59" s="5"/>
      <c r="TTG59" s="5"/>
      <c r="TTO59" s="5"/>
      <c r="TTW59" s="5"/>
      <c r="TUE59" s="5"/>
      <c r="TUM59" s="5"/>
      <c r="TUU59" s="5"/>
      <c r="TVC59" s="5"/>
      <c r="TVK59" s="5"/>
      <c r="TVS59" s="5"/>
      <c r="TWA59" s="5"/>
      <c r="TWI59" s="5"/>
      <c r="TWQ59" s="5"/>
      <c r="TWY59" s="5"/>
      <c r="TXG59" s="5"/>
      <c r="TXO59" s="5"/>
      <c r="TXW59" s="5"/>
      <c r="TYE59" s="5"/>
      <c r="TYM59" s="5"/>
      <c r="TYU59" s="5"/>
      <c r="TZC59" s="5"/>
      <c r="TZK59" s="5"/>
      <c r="TZS59" s="5"/>
      <c r="UAA59" s="5"/>
      <c r="UAI59" s="5"/>
      <c r="UAQ59" s="5"/>
      <c r="UAY59" s="5"/>
      <c r="UBG59" s="5"/>
      <c r="UBO59" s="5"/>
      <c r="UBW59" s="5"/>
      <c r="UCE59" s="5"/>
      <c r="UCM59" s="5"/>
      <c r="UCU59" s="5"/>
      <c r="UDC59" s="5"/>
      <c r="UDK59" s="5"/>
      <c r="UDS59" s="5"/>
      <c r="UEA59" s="5"/>
      <c r="UEI59" s="5"/>
      <c r="UEQ59" s="5"/>
      <c r="UEY59" s="5"/>
      <c r="UFG59" s="5"/>
      <c r="UFO59" s="5"/>
      <c r="UFW59" s="5"/>
      <c r="UGE59" s="5"/>
      <c r="UGM59" s="5"/>
      <c r="UGU59" s="5"/>
      <c r="UHC59" s="5"/>
      <c r="UHK59" s="5"/>
      <c r="UHS59" s="5"/>
      <c r="UIA59" s="5"/>
      <c r="UII59" s="5"/>
      <c r="UIQ59" s="5"/>
      <c r="UIY59" s="5"/>
      <c r="UJG59" s="5"/>
      <c r="UJO59" s="5"/>
      <c r="UJW59" s="5"/>
      <c r="UKE59" s="5"/>
      <c r="UKM59" s="5"/>
      <c r="UKU59" s="5"/>
      <c r="ULC59" s="5"/>
      <c r="ULK59" s="5"/>
      <c r="ULS59" s="5"/>
      <c r="UMA59" s="5"/>
      <c r="UMI59" s="5"/>
      <c r="UMQ59" s="5"/>
      <c r="UMY59" s="5"/>
      <c r="UNG59" s="5"/>
      <c r="UNO59" s="5"/>
      <c r="UNW59" s="5"/>
      <c r="UOE59" s="5"/>
      <c r="UOM59" s="5"/>
      <c r="UOU59" s="5"/>
      <c r="UPC59" s="5"/>
      <c r="UPK59" s="5"/>
      <c r="UPS59" s="5"/>
      <c r="UQA59" s="5"/>
      <c r="UQI59" s="5"/>
      <c r="UQQ59" s="5"/>
      <c r="UQY59" s="5"/>
      <c r="URG59" s="5"/>
      <c r="URO59" s="5"/>
      <c r="URW59" s="5"/>
      <c r="USE59" s="5"/>
      <c r="USM59" s="5"/>
      <c r="USU59" s="5"/>
      <c r="UTC59" s="5"/>
      <c r="UTK59" s="5"/>
      <c r="UTS59" s="5"/>
      <c r="UUA59" s="5"/>
      <c r="UUI59" s="5"/>
      <c r="UUQ59" s="5"/>
      <c r="UUY59" s="5"/>
      <c r="UVG59" s="5"/>
      <c r="UVO59" s="5"/>
      <c r="UVW59" s="5"/>
      <c r="UWE59" s="5"/>
      <c r="UWM59" s="5"/>
      <c r="UWU59" s="5"/>
      <c r="UXC59" s="5"/>
      <c r="UXK59" s="5"/>
      <c r="UXS59" s="5"/>
      <c r="UYA59" s="5"/>
      <c r="UYI59" s="5"/>
      <c r="UYQ59" s="5"/>
      <c r="UYY59" s="5"/>
      <c r="UZG59" s="5"/>
      <c r="UZO59" s="5"/>
      <c r="UZW59" s="5"/>
      <c r="VAE59" s="5"/>
      <c r="VAM59" s="5"/>
      <c r="VAU59" s="5"/>
      <c r="VBC59" s="5"/>
      <c r="VBK59" s="5"/>
      <c r="VBS59" s="5"/>
      <c r="VCA59" s="5"/>
      <c r="VCI59" s="5"/>
      <c r="VCQ59" s="5"/>
      <c r="VCY59" s="5"/>
      <c r="VDG59" s="5"/>
      <c r="VDO59" s="5"/>
      <c r="VDW59" s="5"/>
      <c r="VEE59" s="5"/>
      <c r="VEM59" s="5"/>
      <c r="VEU59" s="5"/>
      <c r="VFC59" s="5"/>
      <c r="VFK59" s="5"/>
      <c r="VFS59" s="5"/>
      <c r="VGA59" s="5"/>
      <c r="VGI59" s="5"/>
      <c r="VGQ59" s="5"/>
      <c r="VGY59" s="5"/>
      <c r="VHG59" s="5"/>
      <c r="VHO59" s="5"/>
      <c r="VHW59" s="5"/>
      <c r="VIE59" s="5"/>
      <c r="VIM59" s="5"/>
      <c r="VIU59" s="5"/>
      <c r="VJC59" s="5"/>
      <c r="VJK59" s="5"/>
      <c r="VJS59" s="5"/>
      <c r="VKA59" s="5"/>
      <c r="VKI59" s="5"/>
      <c r="VKQ59" s="5"/>
      <c r="VKY59" s="5"/>
      <c r="VLG59" s="5"/>
      <c r="VLO59" s="5"/>
      <c r="VLW59" s="5"/>
      <c r="VME59" s="5"/>
      <c r="VMM59" s="5"/>
      <c r="VMU59" s="5"/>
      <c r="VNC59" s="5"/>
      <c r="VNK59" s="5"/>
      <c r="VNS59" s="5"/>
      <c r="VOA59" s="5"/>
      <c r="VOI59" s="5"/>
      <c r="VOQ59" s="5"/>
      <c r="VOY59" s="5"/>
      <c r="VPG59" s="5"/>
      <c r="VPO59" s="5"/>
      <c r="VPW59" s="5"/>
      <c r="VQE59" s="5"/>
      <c r="VQM59" s="5"/>
      <c r="VQU59" s="5"/>
      <c r="VRC59" s="5"/>
      <c r="VRK59" s="5"/>
      <c r="VRS59" s="5"/>
      <c r="VSA59" s="5"/>
      <c r="VSI59" s="5"/>
      <c r="VSQ59" s="5"/>
      <c r="VSY59" s="5"/>
      <c r="VTG59" s="5"/>
      <c r="VTO59" s="5"/>
      <c r="VTW59" s="5"/>
      <c r="VUE59" s="5"/>
      <c r="VUM59" s="5"/>
      <c r="VUU59" s="5"/>
      <c r="VVC59" s="5"/>
      <c r="VVK59" s="5"/>
      <c r="VVS59" s="5"/>
      <c r="VWA59" s="5"/>
      <c r="VWI59" s="5"/>
      <c r="VWQ59" s="5"/>
      <c r="VWY59" s="5"/>
      <c r="VXG59" s="5"/>
      <c r="VXO59" s="5"/>
      <c r="VXW59" s="5"/>
      <c r="VYE59" s="5"/>
      <c r="VYM59" s="5"/>
      <c r="VYU59" s="5"/>
      <c r="VZC59" s="5"/>
      <c r="VZK59" s="5"/>
      <c r="VZS59" s="5"/>
      <c r="WAA59" s="5"/>
      <c r="WAI59" s="5"/>
      <c r="WAQ59" s="5"/>
      <c r="WAY59" s="5"/>
      <c r="WBG59" s="5"/>
      <c r="WBO59" s="5"/>
      <c r="WBW59" s="5"/>
      <c r="WCE59" s="5"/>
      <c r="WCM59" s="5"/>
      <c r="WCU59" s="5"/>
      <c r="WDC59" s="5"/>
      <c r="WDK59" s="5"/>
      <c r="WDS59" s="5"/>
      <c r="WEA59" s="5"/>
      <c r="WEI59" s="5"/>
      <c r="WEQ59" s="5"/>
      <c r="WEY59" s="5"/>
      <c r="WFG59" s="5"/>
      <c r="WFO59" s="5"/>
      <c r="WFW59" s="5"/>
      <c r="WGE59" s="5"/>
      <c r="WGM59" s="5"/>
      <c r="WGU59" s="5"/>
      <c r="WHC59" s="5"/>
      <c r="WHK59" s="5"/>
      <c r="WHS59" s="5"/>
      <c r="WIA59" s="5"/>
      <c r="WII59" s="5"/>
      <c r="WIQ59" s="5"/>
      <c r="WIY59" s="5"/>
      <c r="WJG59" s="5"/>
      <c r="WJO59" s="5"/>
      <c r="WJW59" s="5"/>
      <c r="WKE59" s="5"/>
      <c r="WKM59" s="5"/>
      <c r="WKU59" s="5"/>
      <c r="WLC59" s="5"/>
      <c r="WLK59" s="5"/>
      <c r="WLS59" s="5"/>
      <c r="WMA59" s="5"/>
      <c r="WMI59" s="5"/>
      <c r="WMQ59" s="5"/>
      <c r="WMY59" s="5"/>
      <c r="WNG59" s="5"/>
      <c r="WNO59" s="5"/>
      <c r="WNW59" s="5"/>
      <c r="WOE59" s="5"/>
      <c r="WOM59" s="5"/>
      <c r="WOU59" s="5"/>
      <c r="WPC59" s="5"/>
      <c r="WPK59" s="5"/>
      <c r="WPS59" s="5"/>
      <c r="WQA59" s="5"/>
      <c r="WQI59" s="5"/>
      <c r="WQQ59" s="5"/>
      <c r="WQY59" s="5"/>
      <c r="WRG59" s="5"/>
      <c r="WRO59" s="5"/>
      <c r="WRW59" s="5"/>
      <c r="WSE59" s="5"/>
      <c r="WSM59" s="5"/>
      <c r="WSU59" s="5"/>
      <c r="WTC59" s="5"/>
      <c r="WTK59" s="5"/>
      <c r="WTS59" s="5"/>
      <c r="WUA59" s="5"/>
      <c r="WUI59" s="5"/>
      <c r="WUQ59" s="5"/>
      <c r="WUY59" s="5"/>
      <c r="WVG59" s="5"/>
      <c r="WVO59" s="5"/>
      <c r="WVW59" s="5"/>
      <c r="WWE59" s="5"/>
      <c r="WWM59" s="5"/>
      <c r="WWU59" s="5"/>
      <c r="WXC59" s="5"/>
      <c r="WXK59" s="5"/>
      <c r="WXS59" s="5"/>
      <c r="WYA59" s="5"/>
      <c r="WYI59" s="5"/>
      <c r="WYQ59" s="5"/>
      <c r="WYY59" s="5"/>
      <c r="WZG59" s="5"/>
      <c r="WZO59" s="5"/>
      <c r="WZW59" s="5"/>
      <c r="XAE59" s="5"/>
      <c r="XAM59" s="5"/>
      <c r="XAU59" s="5"/>
      <c r="XBC59" s="5"/>
      <c r="XBK59" s="5"/>
      <c r="XBS59" s="5"/>
      <c r="XCA59" s="5"/>
      <c r="XCI59" s="5"/>
      <c r="XCQ59" s="5"/>
      <c r="XCY59" s="5"/>
      <c r="XDG59" s="5"/>
      <c r="XDO59" s="5"/>
      <c r="XDW59" s="5"/>
      <c r="XEE59" s="5"/>
    </row>
    <row r="60" spans="1:1023 1031:2047 2055:3071 3079:4095 4103:5119 5127:6143 6151:7167 7175:8191 8199:9215 9223:10239 10247:11263 11271:12287 12295:13311 13319:14335 14343:15359 15367:16359">
      <c r="A60" s="14"/>
      <c r="B60" s="15"/>
      <c r="C60" s="15"/>
      <c r="D60" s="15"/>
      <c r="E60" s="15"/>
      <c r="F60" s="16"/>
      <c r="G60" s="25"/>
      <c r="H60" s="86"/>
      <c r="I60" s="19"/>
      <c r="J60" s="15"/>
      <c r="K60" s="26"/>
      <c r="L60" s="92"/>
      <c r="M60" s="25"/>
      <c r="N60" s="26"/>
      <c r="O60" s="26"/>
      <c r="P60" s="15"/>
      <c r="Q60" s="20"/>
      <c r="R60" s="100"/>
      <c r="S60" s="100"/>
      <c r="T60" s="15"/>
      <c r="U60" s="15"/>
      <c r="V60" s="21" t="s">
        <v>103</v>
      </c>
      <c r="W60" s="21">
        <v>43454</v>
      </c>
      <c r="X60" s="29">
        <v>12467</v>
      </c>
      <c r="Y60" s="21" t="s">
        <v>197</v>
      </c>
      <c r="Z60" s="30">
        <v>43512</v>
      </c>
      <c r="AA60" s="21">
        <v>43877</v>
      </c>
      <c r="AB60" s="31" t="s">
        <v>100</v>
      </c>
      <c r="AC60" s="31" t="s">
        <v>100</v>
      </c>
      <c r="AD60" s="102">
        <v>0</v>
      </c>
      <c r="AE60" s="102">
        <v>0</v>
      </c>
      <c r="AF60" s="31" t="s">
        <v>100</v>
      </c>
      <c r="AG60" s="32" t="s">
        <v>100</v>
      </c>
      <c r="AH60" s="102">
        <v>0</v>
      </c>
      <c r="AI60" s="109">
        <f t="shared" si="0"/>
        <v>0</v>
      </c>
      <c r="AJ60" s="114">
        <f>234419.97+19535</f>
        <v>253954.97</v>
      </c>
      <c r="AK60" s="114">
        <v>0</v>
      </c>
      <c r="AL60" s="116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15"/>
      <c r="KA60" s="5"/>
      <c r="KI60" s="5"/>
      <c r="KQ60" s="5"/>
      <c r="KY60" s="5"/>
      <c r="LG60" s="5"/>
      <c r="LO60" s="5"/>
      <c r="LW60" s="5"/>
      <c r="ME60" s="5"/>
      <c r="MM60" s="5"/>
      <c r="MU60" s="5"/>
      <c r="NC60" s="5"/>
      <c r="NK60" s="5"/>
      <c r="NS60" s="5"/>
      <c r="OA60" s="5"/>
      <c r="OI60" s="5"/>
      <c r="OQ60" s="5"/>
      <c r="OY60" s="5"/>
      <c r="PG60" s="5"/>
      <c r="PO60" s="5"/>
      <c r="PW60" s="5"/>
      <c r="QE60" s="5"/>
      <c r="QM60" s="5"/>
      <c r="QU60" s="5"/>
      <c r="RC60" s="5"/>
      <c r="RK60" s="5"/>
      <c r="RS60" s="5"/>
      <c r="SA60" s="5"/>
      <c r="SI60" s="5"/>
      <c r="SQ60" s="5"/>
      <c r="SY60" s="5"/>
      <c r="TG60" s="5"/>
      <c r="TO60" s="5"/>
      <c r="TW60" s="5"/>
      <c r="UE60" s="5"/>
      <c r="UM60" s="5"/>
      <c r="UU60" s="5"/>
      <c r="VC60" s="5"/>
      <c r="VK60" s="5"/>
      <c r="VS60" s="5"/>
      <c r="WA60" s="5"/>
      <c r="WI60" s="5"/>
      <c r="WQ60" s="5"/>
      <c r="WY60" s="5"/>
      <c r="XG60" s="5"/>
      <c r="XO60" s="5"/>
      <c r="XW60" s="5"/>
      <c r="YE60" s="5"/>
      <c r="YM60" s="5"/>
      <c r="YU60" s="5"/>
      <c r="ZC60" s="5"/>
      <c r="ZK60" s="5"/>
      <c r="ZS60" s="5"/>
      <c r="AAA60" s="5"/>
      <c r="AAI60" s="5"/>
      <c r="AAQ60" s="5"/>
      <c r="AAY60" s="5"/>
      <c r="ABG60" s="5"/>
      <c r="ABO60" s="5"/>
      <c r="ABW60" s="5"/>
      <c r="ACE60" s="5"/>
      <c r="ACM60" s="5"/>
      <c r="ACU60" s="5"/>
      <c r="ADC60" s="5"/>
      <c r="ADK60" s="5"/>
      <c r="ADS60" s="5"/>
      <c r="AEA60" s="5"/>
      <c r="AEI60" s="5"/>
      <c r="AEQ60" s="5"/>
      <c r="AEY60" s="5"/>
      <c r="AFG60" s="5"/>
      <c r="AFO60" s="5"/>
      <c r="AFW60" s="5"/>
      <c r="AGE60" s="5"/>
      <c r="AGM60" s="5"/>
      <c r="AGU60" s="5"/>
      <c r="AHC60" s="5"/>
      <c r="AHK60" s="5"/>
      <c r="AHS60" s="5"/>
      <c r="AIA60" s="5"/>
      <c r="AII60" s="5"/>
      <c r="AIQ60" s="5"/>
      <c r="AIY60" s="5"/>
      <c r="AJG60" s="5"/>
      <c r="AJO60" s="5"/>
      <c r="AJW60" s="5"/>
      <c r="AKE60" s="5"/>
      <c r="AKM60" s="5"/>
      <c r="AKU60" s="5"/>
      <c r="ALC60" s="5"/>
      <c r="ALK60" s="5"/>
      <c r="ALS60" s="5"/>
      <c r="AMA60" s="5"/>
      <c r="AMI60" s="5"/>
      <c r="AMQ60" s="5"/>
      <c r="AMY60" s="5"/>
      <c r="ANG60" s="5"/>
      <c r="ANO60" s="5"/>
      <c r="ANW60" s="5"/>
      <c r="AOE60" s="5"/>
      <c r="AOM60" s="5"/>
      <c r="AOU60" s="5"/>
      <c r="APC60" s="5"/>
      <c r="APK60" s="5"/>
      <c r="APS60" s="5"/>
      <c r="AQA60" s="5"/>
      <c r="AQI60" s="5"/>
      <c r="AQQ60" s="5"/>
      <c r="AQY60" s="5"/>
      <c r="ARG60" s="5"/>
      <c r="ARO60" s="5"/>
      <c r="ARW60" s="5"/>
      <c r="ASE60" s="5"/>
      <c r="ASM60" s="5"/>
      <c r="ASU60" s="5"/>
      <c r="ATC60" s="5"/>
      <c r="ATK60" s="5"/>
      <c r="ATS60" s="5"/>
      <c r="AUA60" s="5"/>
      <c r="AUI60" s="5"/>
      <c r="AUQ60" s="5"/>
      <c r="AUY60" s="5"/>
      <c r="AVG60" s="5"/>
      <c r="AVO60" s="5"/>
      <c r="AVW60" s="5"/>
      <c r="AWE60" s="5"/>
      <c r="AWM60" s="5"/>
      <c r="AWU60" s="5"/>
      <c r="AXC60" s="5"/>
      <c r="AXK60" s="5"/>
      <c r="AXS60" s="5"/>
      <c r="AYA60" s="5"/>
      <c r="AYI60" s="5"/>
      <c r="AYQ60" s="5"/>
      <c r="AYY60" s="5"/>
      <c r="AZG60" s="5"/>
      <c r="AZO60" s="5"/>
      <c r="AZW60" s="5"/>
      <c r="BAE60" s="5"/>
      <c r="BAM60" s="5"/>
      <c r="BAU60" s="5"/>
      <c r="BBC60" s="5"/>
      <c r="BBK60" s="5"/>
      <c r="BBS60" s="5"/>
      <c r="BCA60" s="5"/>
      <c r="BCI60" s="5"/>
      <c r="BCQ60" s="5"/>
      <c r="BCY60" s="5"/>
      <c r="BDG60" s="5"/>
      <c r="BDO60" s="5"/>
      <c r="BDW60" s="5"/>
      <c r="BEE60" s="5"/>
      <c r="BEM60" s="5"/>
      <c r="BEU60" s="5"/>
      <c r="BFC60" s="5"/>
      <c r="BFK60" s="5"/>
      <c r="BFS60" s="5"/>
      <c r="BGA60" s="5"/>
      <c r="BGI60" s="5"/>
      <c r="BGQ60" s="5"/>
      <c r="BGY60" s="5"/>
      <c r="BHG60" s="5"/>
      <c r="BHO60" s="5"/>
      <c r="BHW60" s="5"/>
      <c r="BIE60" s="5"/>
      <c r="BIM60" s="5"/>
      <c r="BIU60" s="5"/>
      <c r="BJC60" s="5"/>
      <c r="BJK60" s="5"/>
      <c r="BJS60" s="5"/>
      <c r="BKA60" s="5"/>
      <c r="BKI60" s="5"/>
      <c r="BKQ60" s="5"/>
      <c r="BKY60" s="5"/>
      <c r="BLG60" s="5"/>
      <c r="BLO60" s="5"/>
      <c r="BLW60" s="5"/>
      <c r="BME60" s="5"/>
      <c r="BMM60" s="5"/>
      <c r="BMU60" s="5"/>
      <c r="BNC60" s="5"/>
      <c r="BNK60" s="5"/>
      <c r="BNS60" s="5"/>
      <c r="BOA60" s="5"/>
      <c r="BOI60" s="5"/>
      <c r="BOQ60" s="5"/>
      <c r="BOY60" s="5"/>
      <c r="BPG60" s="5"/>
      <c r="BPO60" s="5"/>
      <c r="BPW60" s="5"/>
      <c r="BQE60" s="5"/>
      <c r="BQM60" s="5"/>
      <c r="BQU60" s="5"/>
      <c r="BRC60" s="5"/>
      <c r="BRK60" s="5"/>
      <c r="BRS60" s="5"/>
      <c r="BSA60" s="5"/>
      <c r="BSI60" s="5"/>
      <c r="BSQ60" s="5"/>
      <c r="BSY60" s="5"/>
      <c r="BTG60" s="5"/>
      <c r="BTO60" s="5"/>
      <c r="BTW60" s="5"/>
      <c r="BUE60" s="5"/>
      <c r="BUM60" s="5"/>
      <c r="BUU60" s="5"/>
      <c r="BVC60" s="5"/>
      <c r="BVK60" s="5"/>
      <c r="BVS60" s="5"/>
      <c r="BWA60" s="5"/>
      <c r="BWI60" s="5"/>
      <c r="BWQ60" s="5"/>
      <c r="BWY60" s="5"/>
      <c r="BXG60" s="5"/>
      <c r="BXO60" s="5"/>
      <c r="BXW60" s="5"/>
      <c r="BYE60" s="5"/>
      <c r="BYM60" s="5"/>
      <c r="BYU60" s="5"/>
      <c r="BZC60" s="5"/>
      <c r="BZK60" s="5"/>
      <c r="BZS60" s="5"/>
      <c r="CAA60" s="5"/>
      <c r="CAI60" s="5"/>
      <c r="CAQ60" s="5"/>
      <c r="CAY60" s="5"/>
      <c r="CBG60" s="5"/>
      <c r="CBO60" s="5"/>
      <c r="CBW60" s="5"/>
      <c r="CCE60" s="5"/>
      <c r="CCM60" s="5"/>
      <c r="CCU60" s="5"/>
      <c r="CDC60" s="5"/>
      <c r="CDK60" s="5"/>
      <c r="CDS60" s="5"/>
      <c r="CEA60" s="5"/>
      <c r="CEI60" s="5"/>
      <c r="CEQ60" s="5"/>
      <c r="CEY60" s="5"/>
      <c r="CFG60" s="5"/>
      <c r="CFO60" s="5"/>
      <c r="CFW60" s="5"/>
      <c r="CGE60" s="5"/>
      <c r="CGM60" s="5"/>
      <c r="CGU60" s="5"/>
      <c r="CHC60" s="5"/>
      <c r="CHK60" s="5"/>
      <c r="CHS60" s="5"/>
      <c r="CIA60" s="5"/>
      <c r="CII60" s="5"/>
      <c r="CIQ60" s="5"/>
      <c r="CIY60" s="5"/>
      <c r="CJG60" s="5"/>
      <c r="CJO60" s="5"/>
      <c r="CJW60" s="5"/>
      <c r="CKE60" s="5"/>
      <c r="CKM60" s="5"/>
      <c r="CKU60" s="5"/>
      <c r="CLC60" s="5"/>
      <c r="CLK60" s="5"/>
      <c r="CLS60" s="5"/>
      <c r="CMA60" s="5"/>
      <c r="CMI60" s="5"/>
      <c r="CMQ60" s="5"/>
      <c r="CMY60" s="5"/>
      <c r="CNG60" s="5"/>
      <c r="CNO60" s="5"/>
      <c r="CNW60" s="5"/>
      <c r="COE60" s="5"/>
      <c r="COM60" s="5"/>
      <c r="COU60" s="5"/>
      <c r="CPC60" s="5"/>
      <c r="CPK60" s="5"/>
      <c r="CPS60" s="5"/>
      <c r="CQA60" s="5"/>
      <c r="CQI60" s="5"/>
      <c r="CQQ60" s="5"/>
      <c r="CQY60" s="5"/>
      <c r="CRG60" s="5"/>
      <c r="CRO60" s="5"/>
      <c r="CRW60" s="5"/>
      <c r="CSE60" s="5"/>
      <c r="CSM60" s="5"/>
      <c r="CSU60" s="5"/>
      <c r="CTC60" s="5"/>
      <c r="CTK60" s="5"/>
      <c r="CTS60" s="5"/>
      <c r="CUA60" s="5"/>
      <c r="CUI60" s="5"/>
      <c r="CUQ60" s="5"/>
      <c r="CUY60" s="5"/>
      <c r="CVG60" s="5"/>
      <c r="CVO60" s="5"/>
      <c r="CVW60" s="5"/>
      <c r="CWE60" s="5"/>
      <c r="CWM60" s="5"/>
      <c r="CWU60" s="5"/>
      <c r="CXC60" s="5"/>
      <c r="CXK60" s="5"/>
      <c r="CXS60" s="5"/>
      <c r="CYA60" s="5"/>
      <c r="CYI60" s="5"/>
      <c r="CYQ60" s="5"/>
      <c r="CYY60" s="5"/>
      <c r="CZG60" s="5"/>
      <c r="CZO60" s="5"/>
      <c r="CZW60" s="5"/>
      <c r="DAE60" s="5"/>
      <c r="DAM60" s="5"/>
      <c r="DAU60" s="5"/>
      <c r="DBC60" s="5"/>
      <c r="DBK60" s="5"/>
      <c r="DBS60" s="5"/>
      <c r="DCA60" s="5"/>
      <c r="DCI60" s="5"/>
      <c r="DCQ60" s="5"/>
      <c r="DCY60" s="5"/>
      <c r="DDG60" s="5"/>
      <c r="DDO60" s="5"/>
      <c r="DDW60" s="5"/>
      <c r="DEE60" s="5"/>
      <c r="DEM60" s="5"/>
      <c r="DEU60" s="5"/>
      <c r="DFC60" s="5"/>
      <c r="DFK60" s="5"/>
      <c r="DFS60" s="5"/>
      <c r="DGA60" s="5"/>
      <c r="DGI60" s="5"/>
      <c r="DGQ60" s="5"/>
      <c r="DGY60" s="5"/>
      <c r="DHG60" s="5"/>
      <c r="DHO60" s="5"/>
      <c r="DHW60" s="5"/>
      <c r="DIE60" s="5"/>
      <c r="DIM60" s="5"/>
      <c r="DIU60" s="5"/>
      <c r="DJC60" s="5"/>
      <c r="DJK60" s="5"/>
      <c r="DJS60" s="5"/>
      <c r="DKA60" s="5"/>
      <c r="DKI60" s="5"/>
      <c r="DKQ60" s="5"/>
      <c r="DKY60" s="5"/>
      <c r="DLG60" s="5"/>
      <c r="DLO60" s="5"/>
      <c r="DLW60" s="5"/>
      <c r="DME60" s="5"/>
      <c r="DMM60" s="5"/>
      <c r="DMU60" s="5"/>
      <c r="DNC60" s="5"/>
      <c r="DNK60" s="5"/>
      <c r="DNS60" s="5"/>
      <c r="DOA60" s="5"/>
      <c r="DOI60" s="5"/>
      <c r="DOQ60" s="5"/>
      <c r="DOY60" s="5"/>
      <c r="DPG60" s="5"/>
      <c r="DPO60" s="5"/>
      <c r="DPW60" s="5"/>
      <c r="DQE60" s="5"/>
      <c r="DQM60" s="5"/>
      <c r="DQU60" s="5"/>
      <c r="DRC60" s="5"/>
      <c r="DRK60" s="5"/>
      <c r="DRS60" s="5"/>
      <c r="DSA60" s="5"/>
      <c r="DSI60" s="5"/>
      <c r="DSQ60" s="5"/>
      <c r="DSY60" s="5"/>
      <c r="DTG60" s="5"/>
      <c r="DTO60" s="5"/>
      <c r="DTW60" s="5"/>
      <c r="DUE60" s="5"/>
      <c r="DUM60" s="5"/>
      <c r="DUU60" s="5"/>
      <c r="DVC60" s="5"/>
      <c r="DVK60" s="5"/>
      <c r="DVS60" s="5"/>
      <c r="DWA60" s="5"/>
      <c r="DWI60" s="5"/>
      <c r="DWQ60" s="5"/>
      <c r="DWY60" s="5"/>
      <c r="DXG60" s="5"/>
      <c r="DXO60" s="5"/>
      <c r="DXW60" s="5"/>
      <c r="DYE60" s="5"/>
      <c r="DYM60" s="5"/>
      <c r="DYU60" s="5"/>
      <c r="DZC60" s="5"/>
      <c r="DZK60" s="5"/>
      <c r="DZS60" s="5"/>
      <c r="EAA60" s="5"/>
      <c r="EAI60" s="5"/>
      <c r="EAQ60" s="5"/>
      <c r="EAY60" s="5"/>
      <c r="EBG60" s="5"/>
      <c r="EBO60" s="5"/>
      <c r="EBW60" s="5"/>
      <c r="ECE60" s="5"/>
      <c r="ECM60" s="5"/>
      <c r="ECU60" s="5"/>
      <c r="EDC60" s="5"/>
      <c r="EDK60" s="5"/>
      <c r="EDS60" s="5"/>
      <c r="EEA60" s="5"/>
      <c r="EEI60" s="5"/>
      <c r="EEQ60" s="5"/>
      <c r="EEY60" s="5"/>
      <c r="EFG60" s="5"/>
      <c r="EFO60" s="5"/>
      <c r="EFW60" s="5"/>
      <c r="EGE60" s="5"/>
      <c r="EGM60" s="5"/>
      <c r="EGU60" s="5"/>
      <c r="EHC60" s="5"/>
      <c r="EHK60" s="5"/>
      <c r="EHS60" s="5"/>
      <c r="EIA60" s="5"/>
      <c r="EII60" s="5"/>
      <c r="EIQ60" s="5"/>
      <c r="EIY60" s="5"/>
      <c r="EJG60" s="5"/>
      <c r="EJO60" s="5"/>
      <c r="EJW60" s="5"/>
      <c r="EKE60" s="5"/>
      <c r="EKM60" s="5"/>
      <c r="EKU60" s="5"/>
      <c r="ELC60" s="5"/>
      <c r="ELK60" s="5"/>
      <c r="ELS60" s="5"/>
      <c r="EMA60" s="5"/>
      <c r="EMI60" s="5"/>
      <c r="EMQ60" s="5"/>
      <c r="EMY60" s="5"/>
      <c r="ENG60" s="5"/>
      <c r="ENO60" s="5"/>
      <c r="ENW60" s="5"/>
      <c r="EOE60" s="5"/>
      <c r="EOM60" s="5"/>
      <c r="EOU60" s="5"/>
      <c r="EPC60" s="5"/>
      <c r="EPK60" s="5"/>
      <c r="EPS60" s="5"/>
      <c r="EQA60" s="5"/>
      <c r="EQI60" s="5"/>
      <c r="EQQ60" s="5"/>
      <c r="EQY60" s="5"/>
      <c r="ERG60" s="5"/>
      <c r="ERO60" s="5"/>
      <c r="ERW60" s="5"/>
      <c r="ESE60" s="5"/>
      <c r="ESM60" s="5"/>
      <c r="ESU60" s="5"/>
      <c r="ETC60" s="5"/>
      <c r="ETK60" s="5"/>
      <c r="ETS60" s="5"/>
      <c r="EUA60" s="5"/>
      <c r="EUI60" s="5"/>
      <c r="EUQ60" s="5"/>
      <c r="EUY60" s="5"/>
      <c r="EVG60" s="5"/>
      <c r="EVO60" s="5"/>
      <c r="EVW60" s="5"/>
      <c r="EWE60" s="5"/>
      <c r="EWM60" s="5"/>
      <c r="EWU60" s="5"/>
      <c r="EXC60" s="5"/>
      <c r="EXK60" s="5"/>
      <c r="EXS60" s="5"/>
      <c r="EYA60" s="5"/>
      <c r="EYI60" s="5"/>
      <c r="EYQ60" s="5"/>
      <c r="EYY60" s="5"/>
      <c r="EZG60" s="5"/>
      <c r="EZO60" s="5"/>
      <c r="EZW60" s="5"/>
      <c r="FAE60" s="5"/>
      <c r="FAM60" s="5"/>
      <c r="FAU60" s="5"/>
      <c r="FBC60" s="5"/>
      <c r="FBK60" s="5"/>
      <c r="FBS60" s="5"/>
      <c r="FCA60" s="5"/>
      <c r="FCI60" s="5"/>
      <c r="FCQ60" s="5"/>
      <c r="FCY60" s="5"/>
      <c r="FDG60" s="5"/>
      <c r="FDO60" s="5"/>
      <c r="FDW60" s="5"/>
      <c r="FEE60" s="5"/>
      <c r="FEM60" s="5"/>
      <c r="FEU60" s="5"/>
      <c r="FFC60" s="5"/>
      <c r="FFK60" s="5"/>
      <c r="FFS60" s="5"/>
      <c r="FGA60" s="5"/>
      <c r="FGI60" s="5"/>
      <c r="FGQ60" s="5"/>
      <c r="FGY60" s="5"/>
      <c r="FHG60" s="5"/>
      <c r="FHO60" s="5"/>
      <c r="FHW60" s="5"/>
      <c r="FIE60" s="5"/>
      <c r="FIM60" s="5"/>
      <c r="FIU60" s="5"/>
      <c r="FJC60" s="5"/>
      <c r="FJK60" s="5"/>
      <c r="FJS60" s="5"/>
      <c r="FKA60" s="5"/>
      <c r="FKI60" s="5"/>
      <c r="FKQ60" s="5"/>
      <c r="FKY60" s="5"/>
      <c r="FLG60" s="5"/>
      <c r="FLO60" s="5"/>
      <c r="FLW60" s="5"/>
      <c r="FME60" s="5"/>
      <c r="FMM60" s="5"/>
      <c r="FMU60" s="5"/>
      <c r="FNC60" s="5"/>
      <c r="FNK60" s="5"/>
      <c r="FNS60" s="5"/>
      <c r="FOA60" s="5"/>
      <c r="FOI60" s="5"/>
      <c r="FOQ60" s="5"/>
      <c r="FOY60" s="5"/>
      <c r="FPG60" s="5"/>
      <c r="FPO60" s="5"/>
      <c r="FPW60" s="5"/>
      <c r="FQE60" s="5"/>
      <c r="FQM60" s="5"/>
      <c r="FQU60" s="5"/>
      <c r="FRC60" s="5"/>
      <c r="FRK60" s="5"/>
      <c r="FRS60" s="5"/>
      <c r="FSA60" s="5"/>
      <c r="FSI60" s="5"/>
      <c r="FSQ60" s="5"/>
      <c r="FSY60" s="5"/>
      <c r="FTG60" s="5"/>
      <c r="FTO60" s="5"/>
      <c r="FTW60" s="5"/>
      <c r="FUE60" s="5"/>
      <c r="FUM60" s="5"/>
      <c r="FUU60" s="5"/>
      <c r="FVC60" s="5"/>
      <c r="FVK60" s="5"/>
      <c r="FVS60" s="5"/>
      <c r="FWA60" s="5"/>
      <c r="FWI60" s="5"/>
      <c r="FWQ60" s="5"/>
      <c r="FWY60" s="5"/>
      <c r="FXG60" s="5"/>
      <c r="FXO60" s="5"/>
      <c r="FXW60" s="5"/>
      <c r="FYE60" s="5"/>
      <c r="FYM60" s="5"/>
      <c r="FYU60" s="5"/>
      <c r="FZC60" s="5"/>
      <c r="FZK60" s="5"/>
      <c r="FZS60" s="5"/>
      <c r="GAA60" s="5"/>
      <c r="GAI60" s="5"/>
      <c r="GAQ60" s="5"/>
      <c r="GAY60" s="5"/>
      <c r="GBG60" s="5"/>
      <c r="GBO60" s="5"/>
      <c r="GBW60" s="5"/>
      <c r="GCE60" s="5"/>
      <c r="GCM60" s="5"/>
      <c r="GCU60" s="5"/>
      <c r="GDC60" s="5"/>
      <c r="GDK60" s="5"/>
      <c r="GDS60" s="5"/>
      <c r="GEA60" s="5"/>
      <c r="GEI60" s="5"/>
      <c r="GEQ60" s="5"/>
      <c r="GEY60" s="5"/>
      <c r="GFG60" s="5"/>
      <c r="GFO60" s="5"/>
      <c r="GFW60" s="5"/>
      <c r="GGE60" s="5"/>
      <c r="GGM60" s="5"/>
      <c r="GGU60" s="5"/>
      <c r="GHC60" s="5"/>
      <c r="GHK60" s="5"/>
      <c r="GHS60" s="5"/>
      <c r="GIA60" s="5"/>
      <c r="GII60" s="5"/>
      <c r="GIQ60" s="5"/>
      <c r="GIY60" s="5"/>
      <c r="GJG60" s="5"/>
      <c r="GJO60" s="5"/>
      <c r="GJW60" s="5"/>
      <c r="GKE60" s="5"/>
      <c r="GKM60" s="5"/>
      <c r="GKU60" s="5"/>
      <c r="GLC60" s="5"/>
      <c r="GLK60" s="5"/>
      <c r="GLS60" s="5"/>
      <c r="GMA60" s="5"/>
      <c r="GMI60" s="5"/>
      <c r="GMQ60" s="5"/>
      <c r="GMY60" s="5"/>
      <c r="GNG60" s="5"/>
      <c r="GNO60" s="5"/>
      <c r="GNW60" s="5"/>
      <c r="GOE60" s="5"/>
      <c r="GOM60" s="5"/>
      <c r="GOU60" s="5"/>
      <c r="GPC60" s="5"/>
      <c r="GPK60" s="5"/>
      <c r="GPS60" s="5"/>
      <c r="GQA60" s="5"/>
      <c r="GQI60" s="5"/>
      <c r="GQQ60" s="5"/>
      <c r="GQY60" s="5"/>
      <c r="GRG60" s="5"/>
      <c r="GRO60" s="5"/>
      <c r="GRW60" s="5"/>
      <c r="GSE60" s="5"/>
      <c r="GSM60" s="5"/>
      <c r="GSU60" s="5"/>
      <c r="GTC60" s="5"/>
      <c r="GTK60" s="5"/>
      <c r="GTS60" s="5"/>
      <c r="GUA60" s="5"/>
      <c r="GUI60" s="5"/>
      <c r="GUQ60" s="5"/>
      <c r="GUY60" s="5"/>
      <c r="GVG60" s="5"/>
      <c r="GVO60" s="5"/>
      <c r="GVW60" s="5"/>
      <c r="GWE60" s="5"/>
      <c r="GWM60" s="5"/>
      <c r="GWU60" s="5"/>
      <c r="GXC60" s="5"/>
      <c r="GXK60" s="5"/>
      <c r="GXS60" s="5"/>
      <c r="GYA60" s="5"/>
      <c r="GYI60" s="5"/>
      <c r="GYQ60" s="5"/>
      <c r="GYY60" s="5"/>
      <c r="GZG60" s="5"/>
      <c r="GZO60" s="5"/>
      <c r="GZW60" s="5"/>
      <c r="HAE60" s="5"/>
      <c r="HAM60" s="5"/>
      <c r="HAU60" s="5"/>
      <c r="HBC60" s="5"/>
      <c r="HBK60" s="5"/>
      <c r="HBS60" s="5"/>
      <c r="HCA60" s="5"/>
      <c r="HCI60" s="5"/>
      <c r="HCQ60" s="5"/>
      <c r="HCY60" s="5"/>
      <c r="HDG60" s="5"/>
      <c r="HDO60" s="5"/>
      <c r="HDW60" s="5"/>
      <c r="HEE60" s="5"/>
      <c r="HEM60" s="5"/>
      <c r="HEU60" s="5"/>
      <c r="HFC60" s="5"/>
      <c r="HFK60" s="5"/>
      <c r="HFS60" s="5"/>
      <c r="HGA60" s="5"/>
      <c r="HGI60" s="5"/>
      <c r="HGQ60" s="5"/>
      <c r="HGY60" s="5"/>
      <c r="HHG60" s="5"/>
      <c r="HHO60" s="5"/>
      <c r="HHW60" s="5"/>
      <c r="HIE60" s="5"/>
      <c r="HIM60" s="5"/>
      <c r="HIU60" s="5"/>
      <c r="HJC60" s="5"/>
      <c r="HJK60" s="5"/>
      <c r="HJS60" s="5"/>
      <c r="HKA60" s="5"/>
      <c r="HKI60" s="5"/>
      <c r="HKQ60" s="5"/>
      <c r="HKY60" s="5"/>
      <c r="HLG60" s="5"/>
      <c r="HLO60" s="5"/>
      <c r="HLW60" s="5"/>
      <c r="HME60" s="5"/>
      <c r="HMM60" s="5"/>
      <c r="HMU60" s="5"/>
      <c r="HNC60" s="5"/>
      <c r="HNK60" s="5"/>
      <c r="HNS60" s="5"/>
      <c r="HOA60" s="5"/>
      <c r="HOI60" s="5"/>
      <c r="HOQ60" s="5"/>
      <c r="HOY60" s="5"/>
      <c r="HPG60" s="5"/>
      <c r="HPO60" s="5"/>
      <c r="HPW60" s="5"/>
      <c r="HQE60" s="5"/>
      <c r="HQM60" s="5"/>
      <c r="HQU60" s="5"/>
      <c r="HRC60" s="5"/>
      <c r="HRK60" s="5"/>
      <c r="HRS60" s="5"/>
      <c r="HSA60" s="5"/>
      <c r="HSI60" s="5"/>
      <c r="HSQ60" s="5"/>
      <c r="HSY60" s="5"/>
      <c r="HTG60" s="5"/>
      <c r="HTO60" s="5"/>
      <c r="HTW60" s="5"/>
      <c r="HUE60" s="5"/>
      <c r="HUM60" s="5"/>
      <c r="HUU60" s="5"/>
      <c r="HVC60" s="5"/>
      <c r="HVK60" s="5"/>
      <c r="HVS60" s="5"/>
      <c r="HWA60" s="5"/>
      <c r="HWI60" s="5"/>
      <c r="HWQ60" s="5"/>
      <c r="HWY60" s="5"/>
      <c r="HXG60" s="5"/>
      <c r="HXO60" s="5"/>
      <c r="HXW60" s="5"/>
      <c r="HYE60" s="5"/>
      <c r="HYM60" s="5"/>
      <c r="HYU60" s="5"/>
      <c r="HZC60" s="5"/>
      <c r="HZK60" s="5"/>
      <c r="HZS60" s="5"/>
      <c r="IAA60" s="5"/>
      <c r="IAI60" s="5"/>
      <c r="IAQ60" s="5"/>
      <c r="IAY60" s="5"/>
      <c r="IBG60" s="5"/>
      <c r="IBO60" s="5"/>
      <c r="IBW60" s="5"/>
      <c r="ICE60" s="5"/>
      <c r="ICM60" s="5"/>
      <c r="ICU60" s="5"/>
      <c r="IDC60" s="5"/>
      <c r="IDK60" s="5"/>
      <c r="IDS60" s="5"/>
      <c r="IEA60" s="5"/>
      <c r="IEI60" s="5"/>
      <c r="IEQ60" s="5"/>
      <c r="IEY60" s="5"/>
      <c r="IFG60" s="5"/>
      <c r="IFO60" s="5"/>
      <c r="IFW60" s="5"/>
      <c r="IGE60" s="5"/>
      <c r="IGM60" s="5"/>
      <c r="IGU60" s="5"/>
      <c r="IHC60" s="5"/>
      <c r="IHK60" s="5"/>
      <c r="IHS60" s="5"/>
      <c r="IIA60" s="5"/>
      <c r="III60" s="5"/>
      <c r="IIQ60" s="5"/>
      <c r="IIY60" s="5"/>
      <c r="IJG60" s="5"/>
      <c r="IJO60" s="5"/>
      <c r="IJW60" s="5"/>
      <c r="IKE60" s="5"/>
      <c r="IKM60" s="5"/>
      <c r="IKU60" s="5"/>
      <c r="ILC60" s="5"/>
      <c r="ILK60" s="5"/>
      <c r="ILS60" s="5"/>
      <c r="IMA60" s="5"/>
      <c r="IMI60" s="5"/>
      <c r="IMQ60" s="5"/>
      <c r="IMY60" s="5"/>
      <c r="ING60" s="5"/>
      <c r="INO60" s="5"/>
      <c r="INW60" s="5"/>
      <c r="IOE60" s="5"/>
      <c r="IOM60" s="5"/>
      <c r="IOU60" s="5"/>
      <c r="IPC60" s="5"/>
      <c r="IPK60" s="5"/>
      <c r="IPS60" s="5"/>
      <c r="IQA60" s="5"/>
      <c r="IQI60" s="5"/>
      <c r="IQQ60" s="5"/>
      <c r="IQY60" s="5"/>
      <c r="IRG60" s="5"/>
      <c r="IRO60" s="5"/>
      <c r="IRW60" s="5"/>
      <c r="ISE60" s="5"/>
      <c r="ISM60" s="5"/>
      <c r="ISU60" s="5"/>
      <c r="ITC60" s="5"/>
      <c r="ITK60" s="5"/>
      <c r="ITS60" s="5"/>
      <c r="IUA60" s="5"/>
      <c r="IUI60" s="5"/>
      <c r="IUQ60" s="5"/>
      <c r="IUY60" s="5"/>
      <c r="IVG60" s="5"/>
      <c r="IVO60" s="5"/>
      <c r="IVW60" s="5"/>
      <c r="IWE60" s="5"/>
      <c r="IWM60" s="5"/>
      <c r="IWU60" s="5"/>
      <c r="IXC60" s="5"/>
      <c r="IXK60" s="5"/>
      <c r="IXS60" s="5"/>
      <c r="IYA60" s="5"/>
      <c r="IYI60" s="5"/>
      <c r="IYQ60" s="5"/>
      <c r="IYY60" s="5"/>
      <c r="IZG60" s="5"/>
      <c r="IZO60" s="5"/>
      <c r="IZW60" s="5"/>
      <c r="JAE60" s="5"/>
      <c r="JAM60" s="5"/>
      <c r="JAU60" s="5"/>
      <c r="JBC60" s="5"/>
      <c r="JBK60" s="5"/>
      <c r="JBS60" s="5"/>
      <c r="JCA60" s="5"/>
      <c r="JCI60" s="5"/>
      <c r="JCQ60" s="5"/>
      <c r="JCY60" s="5"/>
      <c r="JDG60" s="5"/>
      <c r="JDO60" s="5"/>
      <c r="JDW60" s="5"/>
      <c r="JEE60" s="5"/>
      <c r="JEM60" s="5"/>
      <c r="JEU60" s="5"/>
      <c r="JFC60" s="5"/>
      <c r="JFK60" s="5"/>
      <c r="JFS60" s="5"/>
      <c r="JGA60" s="5"/>
      <c r="JGI60" s="5"/>
      <c r="JGQ60" s="5"/>
      <c r="JGY60" s="5"/>
      <c r="JHG60" s="5"/>
      <c r="JHO60" s="5"/>
      <c r="JHW60" s="5"/>
      <c r="JIE60" s="5"/>
      <c r="JIM60" s="5"/>
      <c r="JIU60" s="5"/>
      <c r="JJC60" s="5"/>
      <c r="JJK60" s="5"/>
      <c r="JJS60" s="5"/>
      <c r="JKA60" s="5"/>
      <c r="JKI60" s="5"/>
      <c r="JKQ60" s="5"/>
      <c r="JKY60" s="5"/>
      <c r="JLG60" s="5"/>
      <c r="JLO60" s="5"/>
      <c r="JLW60" s="5"/>
      <c r="JME60" s="5"/>
      <c r="JMM60" s="5"/>
      <c r="JMU60" s="5"/>
      <c r="JNC60" s="5"/>
      <c r="JNK60" s="5"/>
      <c r="JNS60" s="5"/>
      <c r="JOA60" s="5"/>
      <c r="JOI60" s="5"/>
      <c r="JOQ60" s="5"/>
      <c r="JOY60" s="5"/>
      <c r="JPG60" s="5"/>
      <c r="JPO60" s="5"/>
      <c r="JPW60" s="5"/>
      <c r="JQE60" s="5"/>
      <c r="JQM60" s="5"/>
      <c r="JQU60" s="5"/>
      <c r="JRC60" s="5"/>
      <c r="JRK60" s="5"/>
      <c r="JRS60" s="5"/>
      <c r="JSA60" s="5"/>
      <c r="JSI60" s="5"/>
      <c r="JSQ60" s="5"/>
      <c r="JSY60" s="5"/>
      <c r="JTG60" s="5"/>
      <c r="JTO60" s="5"/>
      <c r="JTW60" s="5"/>
      <c r="JUE60" s="5"/>
      <c r="JUM60" s="5"/>
      <c r="JUU60" s="5"/>
      <c r="JVC60" s="5"/>
      <c r="JVK60" s="5"/>
      <c r="JVS60" s="5"/>
      <c r="JWA60" s="5"/>
      <c r="JWI60" s="5"/>
      <c r="JWQ60" s="5"/>
      <c r="JWY60" s="5"/>
      <c r="JXG60" s="5"/>
      <c r="JXO60" s="5"/>
      <c r="JXW60" s="5"/>
      <c r="JYE60" s="5"/>
      <c r="JYM60" s="5"/>
      <c r="JYU60" s="5"/>
      <c r="JZC60" s="5"/>
      <c r="JZK60" s="5"/>
      <c r="JZS60" s="5"/>
      <c r="KAA60" s="5"/>
      <c r="KAI60" s="5"/>
      <c r="KAQ60" s="5"/>
      <c r="KAY60" s="5"/>
      <c r="KBG60" s="5"/>
      <c r="KBO60" s="5"/>
      <c r="KBW60" s="5"/>
      <c r="KCE60" s="5"/>
      <c r="KCM60" s="5"/>
      <c r="KCU60" s="5"/>
      <c r="KDC60" s="5"/>
      <c r="KDK60" s="5"/>
      <c r="KDS60" s="5"/>
      <c r="KEA60" s="5"/>
      <c r="KEI60" s="5"/>
      <c r="KEQ60" s="5"/>
      <c r="KEY60" s="5"/>
      <c r="KFG60" s="5"/>
      <c r="KFO60" s="5"/>
      <c r="KFW60" s="5"/>
      <c r="KGE60" s="5"/>
      <c r="KGM60" s="5"/>
      <c r="KGU60" s="5"/>
      <c r="KHC60" s="5"/>
      <c r="KHK60" s="5"/>
      <c r="KHS60" s="5"/>
      <c r="KIA60" s="5"/>
      <c r="KII60" s="5"/>
      <c r="KIQ60" s="5"/>
      <c r="KIY60" s="5"/>
      <c r="KJG60" s="5"/>
      <c r="KJO60" s="5"/>
      <c r="KJW60" s="5"/>
      <c r="KKE60" s="5"/>
      <c r="KKM60" s="5"/>
      <c r="KKU60" s="5"/>
      <c r="KLC60" s="5"/>
      <c r="KLK60" s="5"/>
      <c r="KLS60" s="5"/>
      <c r="KMA60" s="5"/>
      <c r="KMI60" s="5"/>
      <c r="KMQ60" s="5"/>
      <c r="KMY60" s="5"/>
      <c r="KNG60" s="5"/>
      <c r="KNO60" s="5"/>
      <c r="KNW60" s="5"/>
      <c r="KOE60" s="5"/>
      <c r="KOM60" s="5"/>
      <c r="KOU60" s="5"/>
      <c r="KPC60" s="5"/>
      <c r="KPK60" s="5"/>
      <c r="KPS60" s="5"/>
      <c r="KQA60" s="5"/>
      <c r="KQI60" s="5"/>
      <c r="KQQ60" s="5"/>
      <c r="KQY60" s="5"/>
      <c r="KRG60" s="5"/>
      <c r="KRO60" s="5"/>
      <c r="KRW60" s="5"/>
      <c r="KSE60" s="5"/>
      <c r="KSM60" s="5"/>
      <c r="KSU60" s="5"/>
      <c r="KTC60" s="5"/>
      <c r="KTK60" s="5"/>
      <c r="KTS60" s="5"/>
      <c r="KUA60" s="5"/>
      <c r="KUI60" s="5"/>
      <c r="KUQ60" s="5"/>
      <c r="KUY60" s="5"/>
      <c r="KVG60" s="5"/>
      <c r="KVO60" s="5"/>
      <c r="KVW60" s="5"/>
      <c r="KWE60" s="5"/>
      <c r="KWM60" s="5"/>
      <c r="KWU60" s="5"/>
      <c r="KXC60" s="5"/>
      <c r="KXK60" s="5"/>
      <c r="KXS60" s="5"/>
      <c r="KYA60" s="5"/>
      <c r="KYI60" s="5"/>
      <c r="KYQ60" s="5"/>
      <c r="KYY60" s="5"/>
      <c r="KZG60" s="5"/>
      <c r="KZO60" s="5"/>
      <c r="KZW60" s="5"/>
      <c r="LAE60" s="5"/>
      <c r="LAM60" s="5"/>
      <c r="LAU60" s="5"/>
      <c r="LBC60" s="5"/>
      <c r="LBK60" s="5"/>
      <c r="LBS60" s="5"/>
      <c r="LCA60" s="5"/>
      <c r="LCI60" s="5"/>
      <c r="LCQ60" s="5"/>
      <c r="LCY60" s="5"/>
      <c r="LDG60" s="5"/>
      <c r="LDO60" s="5"/>
      <c r="LDW60" s="5"/>
      <c r="LEE60" s="5"/>
      <c r="LEM60" s="5"/>
      <c r="LEU60" s="5"/>
      <c r="LFC60" s="5"/>
      <c r="LFK60" s="5"/>
      <c r="LFS60" s="5"/>
      <c r="LGA60" s="5"/>
      <c r="LGI60" s="5"/>
      <c r="LGQ60" s="5"/>
      <c r="LGY60" s="5"/>
      <c r="LHG60" s="5"/>
      <c r="LHO60" s="5"/>
      <c r="LHW60" s="5"/>
      <c r="LIE60" s="5"/>
      <c r="LIM60" s="5"/>
      <c r="LIU60" s="5"/>
      <c r="LJC60" s="5"/>
      <c r="LJK60" s="5"/>
      <c r="LJS60" s="5"/>
      <c r="LKA60" s="5"/>
      <c r="LKI60" s="5"/>
      <c r="LKQ60" s="5"/>
      <c r="LKY60" s="5"/>
      <c r="LLG60" s="5"/>
      <c r="LLO60" s="5"/>
      <c r="LLW60" s="5"/>
      <c r="LME60" s="5"/>
      <c r="LMM60" s="5"/>
      <c r="LMU60" s="5"/>
      <c r="LNC60" s="5"/>
      <c r="LNK60" s="5"/>
      <c r="LNS60" s="5"/>
      <c r="LOA60" s="5"/>
      <c r="LOI60" s="5"/>
      <c r="LOQ60" s="5"/>
      <c r="LOY60" s="5"/>
      <c r="LPG60" s="5"/>
      <c r="LPO60" s="5"/>
      <c r="LPW60" s="5"/>
      <c r="LQE60" s="5"/>
      <c r="LQM60" s="5"/>
      <c r="LQU60" s="5"/>
      <c r="LRC60" s="5"/>
      <c r="LRK60" s="5"/>
      <c r="LRS60" s="5"/>
      <c r="LSA60" s="5"/>
      <c r="LSI60" s="5"/>
      <c r="LSQ60" s="5"/>
      <c r="LSY60" s="5"/>
      <c r="LTG60" s="5"/>
      <c r="LTO60" s="5"/>
      <c r="LTW60" s="5"/>
      <c r="LUE60" s="5"/>
      <c r="LUM60" s="5"/>
      <c r="LUU60" s="5"/>
      <c r="LVC60" s="5"/>
      <c r="LVK60" s="5"/>
      <c r="LVS60" s="5"/>
      <c r="LWA60" s="5"/>
      <c r="LWI60" s="5"/>
      <c r="LWQ60" s="5"/>
      <c r="LWY60" s="5"/>
      <c r="LXG60" s="5"/>
      <c r="LXO60" s="5"/>
      <c r="LXW60" s="5"/>
      <c r="LYE60" s="5"/>
      <c r="LYM60" s="5"/>
      <c r="LYU60" s="5"/>
      <c r="LZC60" s="5"/>
      <c r="LZK60" s="5"/>
      <c r="LZS60" s="5"/>
      <c r="MAA60" s="5"/>
      <c r="MAI60" s="5"/>
      <c r="MAQ60" s="5"/>
      <c r="MAY60" s="5"/>
      <c r="MBG60" s="5"/>
      <c r="MBO60" s="5"/>
      <c r="MBW60" s="5"/>
      <c r="MCE60" s="5"/>
      <c r="MCM60" s="5"/>
      <c r="MCU60" s="5"/>
      <c r="MDC60" s="5"/>
      <c r="MDK60" s="5"/>
      <c r="MDS60" s="5"/>
      <c r="MEA60" s="5"/>
      <c r="MEI60" s="5"/>
      <c r="MEQ60" s="5"/>
      <c r="MEY60" s="5"/>
      <c r="MFG60" s="5"/>
      <c r="MFO60" s="5"/>
      <c r="MFW60" s="5"/>
      <c r="MGE60" s="5"/>
      <c r="MGM60" s="5"/>
      <c r="MGU60" s="5"/>
      <c r="MHC60" s="5"/>
      <c r="MHK60" s="5"/>
      <c r="MHS60" s="5"/>
      <c r="MIA60" s="5"/>
      <c r="MII60" s="5"/>
      <c r="MIQ60" s="5"/>
      <c r="MIY60" s="5"/>
      <c r="MJG60" s="5"/>
      <c r="MJO60" s="5"/>
      <c r="MJW60" s="5"/>
      <c r="MKE60" s="5"/>
      <c r="MKM60" s="5"/>
      <c r="MKU60" s="5"/>
      <c r="MLC60" s="5"/>
      <c r="MLK60" s="5"/>
      <c r="MLS60" s="5"/>
      <c r="MMA60" s="5"/>
      <c r="MMI60" s="5"/>
      <c r="MMQ60" s="5"/>
      <c r="MMY60" s="5"/>
      <c r="MNG60" s="5"/>
      <c r="MNO60" s="5"/>
      <c r="MNW60" s="5"/>
      <c r="MOE60" s="5"/>
      <c r="MOM60" s="5"/>
      <c r="MOU60" s="5"/>
      <c r="MPC60" s="5"/>
      <c r="MPK60" s="5"/>
      <c r="MPS60" s="5"/>
      <c r="MQA60" s="5"/>
      <c r="MQI60" s="5"/>
      <c r="MQQ60" s="5"/>
      <c r="MQY60" s="5"/>
      <c r="MRG60" s="5"/>
      <c r="MRO60" s="5"/>
      <c r="MRW60" s="5"/>
      <c r="MSE60" s="5"/>
      <c r="MSM60" s="5"/>
      <c r="MSU60" s="5"/>
      <c r="MTC60" s="5"/>
      <c r="MTK60" s="5"/>
      <c r="MTS60" s="5"/>
      <c r="MUA60" s="5"/>
      <c r="MUI60" s="5"/>
      <c r="MUQ60" s="5"/>
      <c r="MUY60" s="5"/>
      <c r="MVG60" s="5"/>
      <c r="MVO60" s="5"/>
      <c r="MVW60" s="5"/>
      <c r="MWE60" s="5"/>
      <c r="MWM60" s="5"/>
      <c r="MWU60" s="5"/>
      <c r="MXC60" s="5"/>
      <c r="MXK60" s="5"/>
      <c r="MXS60" s="5"/>
      <c r="MYA60" s="5"/>
      <c r="MYI60" s="5"/>
      <c r="MYQ60" s="5"/>
      <c r="MYY60" s="5"/>
      <c r="MZG60" s="5"/>
      <c r="MZO60" s="5"/>
      <c r="MZW60" s="5"/>
      <c r="NAE60" s="5"/>
      <c r="NAM60" s="5"/>
      <c r="NAU60" s="5"/>
      <c r="NBC60" s="5"/>
      <c r="NBK60" s="5"/>
      <c r="NBS60" s="5"/>
      <c r="NCA60" s="5"/>
      <c r="NCI60" s="5"/>
      <c r="NCQ60" s="5"/>
      <c r="NCY60" s="5"/>
      <c r="NDG60" s="5"/>
      <c r="NDO60" s="5"/>
      <c r="NDW60" s="5"/>
      <c r="NEE60" s="5"/>
      <c r="NEM60" s="5"/>
      <c r="NEU60" s="5"/>
      <c r="NFC60" s="5"/>
      <c r="NFK60" s="5"/>
      <c r="NFS60" s="5"/>
      <c r="NGA60" s="5"/>
      <c r="NGI60" s="5"/>
      <c r="NGQ60" s="5"/>
      <c r="NGY60" s="5"/>
      <c r="NHG60" s="5"/>
      <c r="NHO60" s="5"/>
      <c r="NHW60" s="5"/>
      <c r="NIE60" s="5"/>
      <c r="NIM60" s="5"/>
      <c r="NIU60" s="5"/>
      <c r="NJC60" s="5"/>
      <c r="NJK60" s="5"/>
      <c r="NJS60" s="5"/>
      <c r="NKA60" s="5"/>
      <c r="NKI60" s="5"/>
      <c r="NKQ60" s="5"/>
      <c r="NKY60" s="5"/>
      <c r="NLG60" s="5"/>
      <c r="NLO60" s="5"/>
      <c r="NLW60" s="5"/>
      <c r="NME60" s="5"/>
      <c r="NMM60" s="5"/>
      <c r="NMU60" s="5"/>
      <c r="NNC60" s="5"/>
      <c r="NNK60" s="5"/>
      <c r="NNS60" s="5"/>
      <c r="NOA60" s="5"/>
      <c r="NOI60" s="5"/>
      <c r="NOQ60" s="5"/>
      <c r="NOY60" s="5"/>
      <c r="NPG60" s="5"/>
      <c r="NPO60" s="5"/>
      <c r="NPW60" s="5"/>
      <c r="NQE60" s="5"/>
      <c r="NQM60" s="5"/>
      <c r="NQU60" s="5"/>
      <c r="NRC60" s="5"/>
      <c r="NRK60" s="5"/>
      <c r="NRS60" s="5"/>
      <c r="NSA60" s="5"/>
      <c r="NSI60" s="5"/>
      <c r="NSQ60" s="5"/>
      <c r="NSY60" s="5"/>
      <c r="NTG60" s="5"/>
      <c r="NTO60" s="5"/>
      <c r="NTW60" s="5"/>
      <c r="NUE60" s="5"/>
      <c r="NUM60" s="5"/>
      <c r="NUU60" s="5"/>
      <c r="NVC60" s="5"/>
      <c r="NVK60" s="5"/>
      <c r="NVS60" s="5"/>
      <c r="NWA60" s="5"/>
      <c r="NWI60" s="5"/>
      <c r="NWQ60" s="5"/>
      <c r="NWY60" s="5"/>
      <c r="NXG60" s="5"/>
      <c r="NXO60" s="5"/>
      <c r="NXW60" s="5"/>
      <c r="NYE60" s="5"/>
      <c r="NYM60" s="5"/>
      <c r="NYU60" s="5"/>
      <c r="NZC60" s="5"/>
      <c r="NZK60" s="5"/>
      <c r="NZS60" s="5"/>
      <c r="OAA60" s="5"/>
      <c r="OAI60" s="5"/>
      <c r="OAQ60" s="5"/>
      <c r="OAY60" s="5"/>
      <c r="OBG60" s="5"/>
      <c r="OBO60" s="5"/>
      <c r="OBW60" s="5"/>
      <c r="OCE60" s="5"/>
      <c r="OCM60" s="5"/>
      <c r="OCU60" s="5"/>
      <c r="ODC60" s="5"/>
      <c r="ODK60" s="5"/>
      <c r="ODS60" s="5"/>
      <c r="OEA60" s="5"/>
      <c r="OEI60" s="5"/>
      <c r="OEQ60" s="5"/>
      <c r="OEY60" s="5"/>
      <c r="OFG60" s="5"/>
      <c r="OFO60" s="5"/>
      <c r="OFW60" s="5"/>
      <c r="OGE60" s="5"/>
      <c r="OGM60" s="5"/>
      <c r="OGU60" s="5"/>
      <c r="OHC60" s="5"/>
      <c r="OHK60" s="5"/>
      <c r="OHS60" s="5"/>
      <c r="OIA60" s="5"/>
      <c r="OII60" s="5"/>
      <c r="OIQ60" s="5"/>
      <c r="OIY60" s="5"/>
      <c r="OJG60" s="5"/>
      <c r="OJO60" s="5"/>
      <c r="OJW60" s="5"/>
      <c r="OKE60" s="5"/>
      <c r="OKM60" s="5"/>
      <c r="OKU60" s="5"/>
      <c r="OLC60" s="5"/>
      <c r="OLK60" s="5"/>
      <c r="OLS60" s="5"/>
      <c r="OMA60" s="5"/>
      <c r="OMI60" s="5"/>
      <c r="OMQ60" s="5"/>
      <c r="OMY60" s="5"/>
      <c r="ONG60" s="5"/>
      <c r="ONO60" s="5"/>
      <c r="ONW60" s="5"/>
      <c r="OOE60" s="5"/>
      <c r="OOM60" s="5"/>
      <c r="OOU60" s="5"/>
      <c r="OPC60" s="5"/>
      <c r="OPK60" s="5"/>
      <c r="OPS60" s="5"/>
      <c r="OQA60" s="5"/>
      <c r="OQI60" s="5"/>
      <c r="OQQ60" s="5"/>
      <c r="OQY60" s="5"/>
      <c r="ORG60" s="5"/>
      <c r="ORO60" s="5"/>
      <c r="ORW60" s="5"/>
      <c r="OSE60" s="5"/>
      <c r="OSM60" s="5"/>
      <c r="OSU60" s="5"/>
      <c r="OTC60" s="5"/>
      <c r="OTK60" s="5"/>
      <c r="OTS60" s="5"/>
      <c r="OUA60" s="5"/>
      <c r="OUI60" s="5"/>
      <c r="OUQ60" s="5"/>
      <c r="OUY60" s="5"/>
      <c r="OVG60" s="5"/>
      <c r="OVO60" s="5"/>
      <c r="OVW60" s="5"/>
      <c r="OWE60" s="5"/>
      <c r="OWM60" s="5"/>
      <c r="OWU60" s="5"/>
      <c r="OXC60" s="5"/>
      <c r="OXK60" s="5"/>
      <c r="OXS60" s="5"/>
      <c r="OYA60" s="5"/>
      <c r="OYI60" s="5"/>
      <c r="OYQ60" s="5"/>
      <c r="OYY60" s="5"/>
      <c r="OZG60" s="5"/>
      <c r="OZO60" s="5"/>
      <c r="OZW60" s="5"/>
      <c r="PAE60" s="5"/>
      <c r="PAM60" s="5"/>
      <c r="PAU60" s="5"/>
      <c r="PBC60" s="5"/>
      <c r="PBK60" s="5"/>
      <c r="PBS60" s="5"/>
      <c r="PCA60" s="5"/>
      <c r="PCI60" s="5"/>
      <c r="PCQ60" s="5"/>
      <c r="PCY60" s="5"/>
      <c r="PDG60" s="5"/>
      <c r="PDO60" s="5"/>
      <c r="PDW60" s="5"/>
      <c r="PEE60" s="5"/>
      <c r="PEM60" s="5"/>
      <c r="PEU60" s="5"/>
      <c r="PFC60" s="5"/>
      <c r="PFK60" s="5"/>
      <c r="PFS60" s="5"/>
      <c r="PGA60" s="5"/>
      <c r="PGI60" s="5"/>
      <c r="PGQ60" s="5"/>
      <c r="PGY60" s="5"/>
      <c r="PHG60" s="5"/>
      <c r="PHO60" s="5"/>
      <c r="PHW60" s="5"/>
      <c r="PIE60" s="5"/>
      <c r="PIM60" s="5"/>
      <c r="PIU60" s="5"/>
      <c r="PJC60" s="5"/>
      <c r="PJK60" s="5"/>
      <c r="PJS60" s="5"/>
      <c r="PKA60" s="5"/>
      <c r="PKI60" s="5"/>
      <c r="PKQ60" s="5"/>
      <c r="PKY60" s="5"/>
      <c r="PLG60" s="5"/>
      <c r="PLO60" s="5"/>
      <c r="PLW60" s="5"/>
      <c r="PME60" s="5"/>
      <c r="PMM60" s="5"/>
      <c r="PMU60" s="5"/>
      <c r="PNC60" s="5"/>
      <c r="PNK60" s="5"/>
      <c r="PNS60" s="5"/>
      <c r="POA60" s="5"/>
      <c r="POI60" s="5"/>
      <c r="POQ60" s="5"/>
      <c r="POY60" s="5"/>
      <c r="PPG60" s="5"/>
      <c r="PPO60" s="5"/>
      <c r="PPW60" s="5"/>
      <c r="PQE60" s="5"/>
      <c r="PQM60" s="5"/>
      <c r="PQU60" s="5"/>
      <c r="PRC60" s="5"/>
      <c r="PRK60" s="5"/>
      <c r="PRS60" s="5"/>
      <c r="PSA60" s="5"/>
      <c r="PSI60" s="5"/>
      <c r="PSQ60" s="5"/>
      <c r="PSY60" s="5"/>
      <c r="PTG60" s="5"/>
      <c r="PTO60" s="5"/>
      <c r="PTW60" s="5"/>
      <c r="PUE60" s="5"/>
      <c r="PUM60" s="5"/>
      <c r="PUU60" s="5"/>
      <c r="PVC60" s="5"/>
      <c r="PVK60" s="5"/>
      <c r="PVS60" s="5"/>
      <c r="PWA60" s="5"/>
      <c r="PWI60" s="5"/>
      <c r="PWQ60" s="5"/>
      <c r="PWY60" s="5"/>
      <c r="PXG60" s="5"/>
      <c r="PXO60" s="5"/>
      <c r="PXW60" s="5"/>
      <c r="PYE60" s="5"/>
      <c r="PYM60" s="5"/>
      <c r="PYU60" s="5"/>
      <c r="PZC60" s="5"/>
      <c r="PZK60" s="5"/>
      <c r="PZS60" s="5"/>
      <c r="QAA60" s="5"/>
      <c r="QAI60" s="5"/>
      <c r="QAQ60" s="5"/>
      <c r="QAY60" s="5"/>
      <c r="QBG60" s="5"/>
      <c r="QBO60" s="5"/>
      <c r="QBW60" s="5"/>
      <c r="QCE60" s="5"/>
      <c r="QCM60" s="5"/>
      <c r="QCU60" s="5"/>
      <c r="QDC60" s="5"/>
      <c r="QDK60" s="5"/>
      <c r="QDS60" s="5"/>
      <c r="QEA60" s="5"/>
      <c r="QEI60" s="5"/>
      <c r="QEQ60" s="5"/>
      <c r="QEY60" s="5"/>
      <c r="QFG60" s="5"/>
      <c r="QFO60" s="5"/>
      <c r="QFW60" s="5"/>
      <c r="QGE60" s="5"/>
      <c r="QGM60" s="5"/>
      <c r="QGU60" s="5"/>
      <c r="QHC60" s="5"/>
      <c r="QHK60" s="5"/>
      <c r="QHS60" s="5"/>
      <c r="QIA60" s="5"/>
      <c r="QII60" s="5"/>
      <c r="QIQ60" s="5"/>
      <c r="QIY60" s="5"/>
      <c r="QJG60" s="5"/>
      <c r="QJO60" s="5"/>
      <c r="QJW60" s="5"/>
      <c r="QKE60" s="5"/>
      <c r="QKM60" s="5"/>
      <c r="QKU60" s="5"/>
      <c r="QLC60" s="5"/>
      <c r="QLK60" s="5"/>
      <c r="QLS60" s="5"/>
      <c r="QMA60" s="5"/>
      <c r="QMI60" s="5"/>
      <c r="QMQ60" s="5"/>
      <c r="QMY60" s="5"/>
      <c r="QNG60" s="5"/>
      <c r="QNO60" s="5"/>
      <c r="QNW60" s="5"/>
      <c r="QOE60" s="5"/>
      <c r="QOM60" s="5"/>
      <c r="QOU60" s="5"/>
      <c r="QPC60" s="5"/>
      <c r="QPK60" s="5"/>
      <c r="QPS60" s="5"/>
      <c r="QQA60" s="5"/>
      <c r="QQI60" s="5"/>
      <c r="QQQ60" s="5"/>
      <c r="QQY60" s="5"/>
      <c r="QRG60" s="5"/>
      <c r="QRO60" s="5"/>
      <c r="QRW60" s="5"/>
      <c r="QSE60" s="5"/>
      <c r="QSM60" s="5"/>
      <c r="QSU60" s="5"/>
      <c r="QTC60" s="5"/>
      <c r="QTK60" s="5"/>
      <c r="QTS60" s="5"/>
      <c r="QUA60" s="5"/>
      <c r="QUI60" s="5"/>
      <c r="QUQ60" s="5"/>
      <c r="QUY60" s="5"/>
      <c r="QVG60" s="5"/>
      <c r="QVO60" s="5"/>
      <c r="QVW60" s="5"/>
      <c r="QWE60" s="5"/>
      <c r="QWM60" s="5"/>
      <c r="QWU60" s="5"/>
      <c r="QXC60" s="5"/>
      <c r="QXK60" s="5"/>
      <c r="QXS60" s="5"/>
      <c r="QYA60" s="5"/>
      <c r="QYI60" s="5"/>
      <c r="QYQ60" s="5"/>
      <c r="QYY60" s="5"/>
      <c r="QZG60" s="5"/>
      <c r="QZO60" s="5"/>
      <c r="QZW60" s="5"/>
      <c r="RAE60" s="5"/>
      <c r="RAM60" s="5"/>
      <c r="RAU60" s="5"/>
      <c r="RBC60" s="5"/>
      <c r="RBK60" s="5"/>
      <c r="RBS60" s="5"/>
      <c r="RCA60" s="5"/>
      <c r="RCI60" s="5"/>
      <c r="RCQ60" s="5"/>
      <c r="RCY60" s="5"/>
      <c r="RDG60" s="5"/>
      <c r="RDO60" s="5"/>
      <c r="RDW60" s="5"/>
      <c r="REE60" s="5"/>
      <c r="REM60" s="5"/>
      <c r="REU60" s="5"/>
      <c r="RFC60" s="5"/>
      <c r="RFK60" s="5"/>
      <c r="RFS60" s="5"/>
      <c r="RGA60" s="5"/>
      <c r="RGI60" s="5"/>
      <c r="RGQ60" s="5"/>
      <c r="RGY60" s="5"/>
      <c r="RHG60" s="5"/>
      <c r="RHO60" s="5"/>
      <c r="RHW60" s="5"/>
      <c r="RIE60" s="5"/>
      <c r="RIM60" s="5"/>
      <c r="RIU60" s="5"/>
      <c r="RJC60" s="5"/>
      <c r="RJK60" s="5"/>
      <c r="RJS60" s="5"/>
      <c r="RKA60" s="5"/>
      <c r="RKI60" s="5"/>
      <c r="RKQ60" s="5"/>
      <c r="RKY60" s="5"/>
      <c r="RLG60" s="5"/>
      <c r="RLO60" s="5"/>
      <c r="RLW60" s="5"/>
      <c r="RME60" s="5"/>
      <c r="RMM60" s="5"/>
      <c r="RMU60" s="5"/>
      <c r="RNC60" s="5"/>
      <c r="RNK60" s="5"/>
      <c r="RNS60" s="5"/>
      <c r="ROA60" s="5"/>
      <c r="ROI60" s="5"/>
      <c r="ROQ60" s="5"/>
      <c r="ROY60" s="5"/>
      <c r="RPG60" s="5"/>
      <c r="RPO60" s="5"/>
      <c r="RPW60" s="5"/>
      <c r="RQE60" s="5"/>
      <c r="RQM60" s="5"/>
      <c r="RQU60" s="5"/>
      <c r="RRC60" s="5"/>
      <c r="RRK60" s="5"/>
      <c r="RRS60" s="5"/>
      <c r="RSA60" s="5"/>
      <c r="RSI60" s="5"/>
      <c r="RSQ60" s="5"/>
      <c r="RSY60" s="5"/>
      <c r="RTG60" s="5"/>
      <c r="RTO60" s="5"/>
      <c r="RTW60" s="5"/>
      <c r="RUE60" s="5"/>
      <c r="RUM60" s="5"/>
      <c r="RUU60" s="5"/>
      <c r="RVC60" s="5"/>
      <c r="RVK60" s="5"/>
      <c r="RVS60" s="5"/>
      <c r="RWA60" s="5"/>
      <c r="RWI60" s="5"/>
      <c r="RWQ60" s="5"/>
      <c r="RWY60" s="5"/>
      <c r="RXG60" s="5"/>
      <c r="RXO60" s="5"/>
      <c r="RXW60" s="5"/>
      <c r="RYE60" s="5"/>
      <c r="RYM60" s="5"/>
      <c r="RYU60" s="5"/>
      <c r="RZC60" s="5"/>
      <c r="RZK60" s="5"/>
      <c r="RZS60" s="5"/>
      <c r="SAA60" s="5"/>
      <c r="SAI60" s="5"/>
      <c r="SAQ60" s="5"/>
      <c r="SAY60" s="5"/>
      <c r="SBG60" s="5"/>
      <c r="SBO60" s="5"/>
      <c r="SBW60" s="5"/>
      <c r="SCE60" s="5"/>
      <c r="SCM60" s="5"/>
      <c r="SCU60" s="5"/>
      <c r="SDC60" s="5"/>
      <c r="SDK60" s="5"/>
      <c r="SDS60" s="5"/>
      <c r="SEA60" s="5"/>
      <c r="SEI60" s="5"/>
      <c r="SEQ60" s="5"/>
      <c r="SEY60" s="5"/>
      <c r="SFG60" s="5"/>
      <c r="SFO60" s="5"/>
      <c r="SFW60" s="5"/>
      <c r="SGE60" s="5"/>
      <c r="SGM60" s="5"/>
      <c r="SGU60" s="5"/>
      <c r="SHC60" s="5"/>
      <c r="SHK60" s="5"/>
      <c r="SHS60" s="5"/>
      <c r="SIA60" s="5"/>
      <c r="SII60" s="5"/>
      <c r="SIQ60" s="5"/>
      <c r="SIY60" s="5"/>
      <c r="SJG60" s="5"/>
      <c r="SJO60" s="5"/>
      <c r="SJW60" s="5"/>
      <c r="SKE60" s="5"/>
      <c r="SKM60" s="5"/>
      <c r="SKU60" s="5"/>
      <c r="SLC60" s="5"/>
      <c r="SLK60" s="5"/>
      <c r="SLS60" s="5"/>
      <c r="SMA60" s="5"/>
      <c r="SMI60" s="5"/>
      <c r="SMQ60" s="5"/>
      <c r="SMY60" s="5"/>
      <c r="SNG60" s="5"/>
      <c r="SNO60" s="5"/>
      <c r="SNW60" s="5"/>
      <c r="SOE60" s="5"/>
      <c r="SOM60" s="5"/>
      <c r="SOU60" s="5"/>
      <c r="SPC60" s="5"/>
      <c r="SPK60" s="5"/>
      <c r="SPS60" s="5"/>
      <c r="SQA60" s="5"/>
      <c r="SQI60" s="5"/>
      <c r="SQQ60" s="5"/>
      <c r="SQY60" s="5"/>
      <c r="SRG60" s="5"/>
      <c r="SRO60" s="5"/>
      <c r="SRW60" s="5"/>
      <c r="SSE60" s="5"/>
      <c r="SSM60" s="5"/>
      <c r="SSU60" s="5"/>
      <c r="STC60" s="5"/>
      <c r="STK60" s="5"/>
      <c r="STS60" s="5"/>
      <c r="SUA60" s="5"/>
      <c r="SUI60" s="5"/>
      <c r="SUQ60" s="5"/>
      <c r="SUY60" s="5"/>
      <c r="SVG60" s="5"/>
      <c r="SVO60" s="5"/>
      <c r="SVW60" s="5"/>
      <c r="SWE60" s="5"/>
      <c r="SWM60" s="5"/>
      <c r="SWU60" s="5"/>
      <c r="SXC60" s="5"/>
      <c r="SXK60" s="5"/>
      <c r="SXS60" s="5"/>
      <c r="SYA60" s="5"/>
      <c r="SYI60" s="5"/>
      <c r="SYQ60" s="5"/>
      <c r="SYY60" s="5"/>
      <c r="SZG60" s="5"/>
      <c r="SZO60" s="5"/>
      <c r="SZW60" s="5"/>
      <c r="TAE60" s="5"/>
      <c r="TAM60" s="5"/>
      <c r="TAU60" s="5"/>
      <c r="TBC60" s="5"/>
      <c r="TBK60" s="5"/>
      <c r="TBS60" s="5"/>
      <c r="TCA60" s="5"/>
      <c r="TCI60" s="5"/>
      <c r="TCQ60" s="5"/>
      <c r="TCY60" s="5"/>
      <c r="TDG60" s="5"/>
      <c r="TDO60" s="5"/>
      <c r="TDW60" s="5"/>
      <c r="TEE60" s="5"/>
      <c r="TEM60" s="5"/>
      <c r="TEU60" s="5"/>
      <c r="TFC60" s="5"/>
      <c r="TFK60" s="5"/>
      <c r="TFS60" s="5"/>
      <c r="TGA60" s="5"/>
      <c r="TGI60" s="5"/>
      <c r="TGQ60" s="5"/>
      <c r="TGY60" s="5"/>
      <c r="THG60" s="5"/>
      <c r="THO60" s="5"/>
      <c r="THW60" s="5"/>
      <c r="TIE60" s="5"/>
      <c r="TIM60" s="5"/>
      <c r="TIU60" s="5"/>
      <c r="TJC60" s="5"/>
      <c r="TJK60" s="5"/>
      <c r="TJS60" s="5"/>
      <c r="TKA60" s="5"/>
      <c r="TKI60" s="5"/>
      <c r="TKQ60" s="5"/>
      <c r="TKY60" s="5"/>
      <c r="TLG60" s="5"/>
      <c r="TLO60" s="5"/>
      <c r="TLW60" s="5"/>
      <c r="TME60" s="5"/>
      <c r="TMM60" s="5"/>
      <c r="TMU60" s="5"/>
      <c r="TNC60" s="5"/>
      <c r="TNK60" s="5"/>
      <c r="TNS60" s="5"/>
      <c r="TOA60" s="5"/>
      <c r="TOI60" s="5"/>
      <c r="TOQ60" s="5"/>
      <c r="TOY60" s="5"/>
      <c r="TPG60" s="5"/>
      <c r="TPO60" s="5"/>
      <c r="TPW60" s="5"/>
      <c r="TQE60" s="5"/>
      <c r="TQM60" s="5"/>
      <c r="TQU60" s="5"/>
      <c r="TRC60" s="5"/>
      <c r="TRK60" s="5"/>
      <c r="TRS60" s="5"/>
      <c r="TSA60" s="5"/>
      <c r="TSI60" s="5"/>
      <c r="TSQ60" s="5"/>
      <c r="TSY60" s="5"/>
      <c r="TTG60" s="5"/>
      <c r="TTO60" s="5"/>
      <c r="TTW60" s="5"/>
      <c r="TUE60" s="5"/>
      <c r="TUM60" s="5"/>
      <c r="TUU60" s="5"/>
      <c r="TVC60" s="5"/>
      <c r="TVK60" s="5"/>
      <c r="TVS60" s="5"/>
      <c r="TWA60" s="5"/>
      <c r="TWI60" s="5"/>
      <c r="TWQ60" s="5"/>
      <c r="TWY60" s="5"/>
      <c r="TXG60" s="5"/>
      <c r="TXO60" s="5"/>
      <c r="TXW60" s="5"/>
      <c r="TYE60" s="5"/>
      <c r="TYM60" s="5"/>
      <c r="TYU60" s="5"/>
      <c r="TZC60" s="5"/>
      <c r="TZK60" s="5"/>
      <c r="TZS60" s="5"/>
      <c r="UAA60" s="5"/>
      <c r="UAI60" s="5"/>
      <c r="UAQ60" s="5"/>
      <c r="UAY60" s="5"/>
      <c r="UBG60" s="5"/>
      <c r="UBO60" s="5"/>
      <c r="UBW60" s="5"/>
      <c r="UCE60" s="5"/>
      <c r="UCM60" s="5"/>
      <c r="UCU60" s="5"/>
      <c r="UDC60" s="5"/>
      <c r="UDK60" s="5"/>
      <c r="UDS60" s="5"/>
      <c r="UEA60" s="5"/>
      <c r="UEI60" s="5"/>
      <c r="UEQ60" s="5"/>
      <c r="UEY60" s="5"/>
      <c r="UFG60" s="5"/>
      <c r="UFO60" s="5"/>
      <c r="UFW60" s="5"/>
      <c r="UGE60" s="5"/>
      <c r="UGM60" s="5"/>
      <c r="UGU60" s="5"/>
      <c r="UHC60" s="5"/>
      <c r="UHK60" s="5"/>
      <c r="UHS60" s="5"/>
      <c r="UIA60" s="5"/>
      <c r="UII60" s="5"/>
      <c r="UIQ60" s="5"/>
      <c r="UIY60" s="5"/>
      <c r="UJG60" s="5"/>
      <c r="UJO60" s="5"/>
      <c r="UJW60" s="5"/>
      <c r="UKE60" s="5"/>
      <c r="UKM60" s="5"/>
      <c r="UKU60" s="5"/>
      <c r="ULC60" s="5"/>
      <c r="ULK60" s="5"/>
      <c r="ULS60" s="5"/>
      <c r="UMA60" s="5"/>
      <c r="UMI60" s="5"/>
      <c r="UMQ60" s="5"/>
      <c r="UMY60" s="5"/>
      <c r="UNG60" s="5"/>
      <c r="UNO60" s="5"/>
      <c r="UNW60" s="5"/>
      <c r="UOE60" s="5"/>
      <c r="UOM60" s="5"/>
      <c r="UOU60" s="5"/>
      <c r="UPC60" s="5"/>
      <c r="UPK60" s="5"/>
      <c r="UPS60" s="5"/>
      <c r="UQA60" s="5"/>
      <c r="UQI60" s="5"/>
      <c r="UQQ60" s="5"/>
      <c r="UQY60" s="5"/>
      <c r="URG60" s="5"/>
      <c r="URO60" s="5"/>
      <c r="URW60" s="5"/>
      <c r="USE60" s="5"/>
      <c r="USM60" s="5"/>
      <c r="USU60" s="5"/>
      <c r="UTC60" s="5"/>
      <c r="UTK60" s="5"/>
      <c r="UTS60" s="5"/>
      <c r="UUA60" s="5"/>
      <c r="UUI60" s="5"/>
      <c r="UUQ60" s="5"/>
      <c r="UUY60" s="5"/>
      <c r="UVG60" s="5"/>
      <c r="UVO60" s="5"/>
      <c r="UVW60" s="5"/>
      <c r="UWE60" s="5"/>
      <c r="UWM60" s="5"/>
      <c r="UWU60" s="5"/>
      <c r="UXC60" s="5"/>
      <c r="UXK60" s="5"/>
      <c r="UXS60" s="5"/>
      <c r="UYA60" s="5"/>
      <c r="UYI60" s="5"/>
      <c r="UYQ60" s="5"/>
      <c r="UYY60" s="5"/>
      <c r="UZG60" s="5"/>
      <c r="UZO60" s="5"/>
      <c r="UZW60" s="5"/>
      <c r="VAE60" s="5"/>
      <c r="VAM60" s="5"/>
      <c r="VAU60" s="5"/>
      <c r="VBC60" s="5"/>
      <c r="VBK60" s="5"/>
      <c r="VBS60" s="5"/>
      <c r="VCA60" s="5"/>
      <c r="VCI60" s="5"/>
      <c r="VCQ60" s="5"/>
      <c r="VCY60" s="5"/>
      <c r="VDG60" s="5"/>
      <c r="VDO60" s="5"/>
      <c r="VDW60" s="5"/>
      <c r="VEE60" s="5"/>
      <c r="VEM60" s="5"/>
      <c r="VEU60" s="5"/>
      <c r="VFC60" s="5"/>
      <c r="VFK60" s="5"/>
      <c r="VFS60" s="5"/>
      <c r="VGA60" s="5"/>
      <c r="VGI60" s="5"/>
      <c r="VGQ60" s="5"/>
      <c r="VGY60" s="5"/>
      <c r="VHG60" s="5"/>
      <c r="VHO60" s="5"/>
      <c r="VHW60" s="5"/>
      <c r="VIE60" s="5"/>
      <c r="VIM60" s="5"/>
      <c r="VIU60" s="5"/>
      <c r="VJC60" s="5"/>
      <c r="VJK60" s="5"/>
      <c r="VJS60" s="5"/>
      <c r="VKA60" s="5"/>
      <c r="VKI60" s="5"/>
      <c r="VKQ60" s="5"/>
      <c r="VKY60" s="5"/>
      <c r="VLG60" s="5"/>
      <c r="VLO60" s="5"/>
      <c r="VLW60" s="5"/>
      <c r="VME60" s="5"/>
      <c r="VMM60" s="5"/>
      <c r="VMU60" s="5"/>
      <c r="VNC60" s="5"/>
      <c r="VNK60" s="5"/>
      <c r="VNS60" s="5"/>
      <c r="VOA60" s="5"/>
      <c r="VOI60" s="5"/>
      <c r="VOQ60" s="5"/>
      <c r="VOY60" s="5"/>
      <c r="VPG60" s="5"/>
      <c r="VPO60" s="5"/>
      <c r="VPW60" s="5"/>
      <c r="VQE60" s="5"/>
      <c r="VQM60" s="5"/>
      <c r="VQU60" s="5"/>
      <c r="VRC60" s="5"/>
      <c r="VRK60" s="5"/>
      <c r="VRS60" s="5"/>
      <c r="VSA60" s="5"/>
      <c r="VSI60" s="5"/>
      <c r="VSQ60" s="5"/>
      <c r="VSY60" s="5"/>
      <c r="VTG60" s="5"/>
      <c r="VTO60" s="5"/>
      <c r="VTW60" s="5"/>
      <c r="VUE60" s="5"/>
      <c r="VUM60" s="5"/>
      <c r="VUU60" s="5"/>
      <c r="VVC60" s="5"/>
      <c r="VVK60" s="5"/>
      <c r="VVS60" s="5"/>
      <c r="VWA60" s="5"/>
      <c r="VWI60" s="5"/>
      <c r="VWQ60" s="5"/>
      <c r="VWY60" s="5"/>
      <c r="VXG60" s="5"/>
      <c r="VXO60" s="5"/>
      <c r="VXW60" s="5"/>
      <c r="VYE60" s="5"/>
      <c r="VYM60" s="5"/>
      <c r="VYU60" s="5"/>
      <c r="VZC60" s="5"/>
      <c r="VZK60" s="5"/>
      <c r="VZS60" s="5"/>
      <c r="WAA60" s="5"/>
      <c r="WAI60" s="5"/>
      <c r="WAQ60" s="5"/>
      <c r="WAY60" s="5"/>
      <c r="WBG60" s="5"/>
      <c r="WBO60" s="5"/>
      <c r="WBW60" s="5"/>
      <c r="WCE60" s="5"/>
      <c r="WCM60" s="5"/>
      <c r="WCU60" s="5"/>
      <c r="WDC60" s="5"/>
      <c r="WDK60" s="5"/>
      <c r="WDS60" s="5"/>
      <c r="WEA60" s="5"/>
      <c r="WEI60" s="5"/>
      <c r="WEQ60" s="5"/>
      <c r="WEY60" s="5"/>
      <c r="WFG60" s="5"/>
      <c r="WFO60" s="5"/>
      <c r="WFW60" s="5"/>
      <c r="WGE60" s="5"/>
      <c r="WGM60" s="5"/>
      <c r="WGU60" s="5"/>
      <c r="WHC60" s="5"/>
      <c r="WHK60" s="5"/>
      <c r="WHS60" s="5"/>
      <c r="WIA60" s="5"/>
      <c r="WII60" s="5"/>
      <c r="WIQ60" s="5"/>
      <c r="WIY60" s="5"/>
      <c r="WJG60" s="5"/>
      <c r="WJO60" s="5"/>
      <c r="WJW60" s="5"/>
      <c r="WKE60" s="5"/>
      <c r="WKM60" s="5"/>
      <c r="WKU60" s="5"/>
      <c r="WLC60" s="5"/>
      <c r="WLK60" s="5"/>
      <c r="WLS60" s="5"/>
      <c r="WMA60" s="5"/>
      <c r="WMI60" s="5"/>
      <c r="WMQ60" s="5"/>
      <c r="WMY60" s="5"/>
      <c r="WNG60" s="5"/>
      <c r="WNO60" s="5"/>
      <c r="WNW60" s="5"/>
      <c r="WOE60" s="5"/>
      <c r="WOM60" s="5"/>
      <c r="WOU60" s="5"/>
      <c r="WPC60" s="5"/>
      <c r="WPK60" s="5"/>
      <c r="WPS60" s="5"/>
      <c r="WQA60" s="5"/>
      <c r="WQI60" s="5"/>
      <c r="WQQ60" s="5"/>
      <c r="WQY60" s="5"/>
      <c r="WRG60" s="5"/>
      <c r="WRO60" s="5"/>
      <c r="WRW60" s="5"/>
      <c r="WSE60" s="5"/>
      <c r="WSM60" s="5"/>
      <c r="WSU60" s="5"/>
      <c r="WTC60" s="5"/>
      <c r="WTK60" s="5"/>
      <c r="WTS60" s="5"/>
      <c r="WUA60" s="5"/>
      <c r="WUI60" s="5"/>
      <c r="WUQ60" s="5"/>
      <c r="WUY60" s="5"/>
      <c r="WVG60" s="5"/>
      <c r="WVO60" s="5"/>
      <c r="WVW60" s="5"/>
      <c r="WWE60" s="5"/>
      <c r="WWM60" s="5"/>
      <c r="WWU60" s="5"/>
      <c r="WXC60" s="5"/>
      <c r="WXK60" s="5"/>
      <c r="WXS60" s="5"/>
      <c r="WYA60" s="5"/>
      <c r="WYI60" s="5"/>
      <c r="WYQ60" s="5"/>
      <c r="WYY60" s="5"/>
      <c r="WZG60" s="5"/>
      <c r="WZO60" s="5"/>
      <c r="WZW60" s="5"/>
      <c r="XAE60" s="5"/>
      <c r="XAM60" s="5"/>
      <c r="XAU60" s="5"/>
      <c r="XBC60" s="5"/>
      <c r="XBK60" s="5"/>
      <c r="XBS60" s="5"/>
      <c r="XCA60" s="5"/>
      <c r="XCI60" s="5"/>
      <c r="XCQ60" s="5"/>
      <c r="XCY60" s="5"/>
      <c r="XDG60" s="5"/>
      <c r="XDO60" s="5"/>
      <c r="XDW60" s="5"/>
      <c r="XEE60" s="5"/>
    </row>
    <row r="61" spans="1:1023 1031:2047 2055:3071 3079:4095 4103:5119 5127:6143 6151:7167 7175:8191 8199:9215 9223:10239 10247:11263 11271:12287 12295:13311 13319:14335 14343:15359 15367:16359">
      <c r="A61" s="14"/>
      <c r="B61" s="15"/>
      <c r="C61" s="15"/>
      <c r="D61" s="15"/>
      <c r="E61" s="15"/>
      <c r="F61" s="16"/>
      <c r="G61" s="25"/>
      <c r="H61" s="86"/>
      <c r="I61" s="19"/>
      <c r="J61" s="15"/>
      <c r="K61" s="26"/>
      <c r="L61" s="92"/>
      <c r="M61" s="25"/>
      <c r="N61" s="26"/>
      <c r="O61" s="26"/>
      <c r="P61" s="15"/>
      <c r="Q61" s="20"/>
      <c r="R61" s="100"/>
      <c r="S61" s="100"/>
      <c r="T61" s="15"/>
      <c r="U61" s="15"/>
      <c r="V61" s="21" t="s">
        <v>104</v>
      </c>
      <c r="W61" s="21">
        <v>43818</v>
      </c>
      <c r="X61" s="29">
        <v>12711</v>
      </c>
      <c r="Y61" s="21" t="s">
        <v>198</v>
      </c>
      <c r="Z61" s="30">
        <v>43878</v>
      </c>
      <c r="AA61" s="21">
        <v>44244</v>
      </c>
      <c r="AB61" s="31" t="s">
        <v>100</v>
      </c>
      <c r="AC61" s="31" t="s">
        <v>100</v>
      </c>
      <c r="AD61" s="102">
        <v>0</v>
      </c>
      <c r="AE61" s="102">
        <v>0</v>
      </c>
      <c r="AF61" s="31" t="s">
        <v>100</v>
      </c>
      <c r="AG61" s="32" t="s">
        <v>100</v>
      </c>
      <c r="AH61" s="102">
        <v>0</v>
      </c>
      <c r="AI61" s="109">
        <f t="shared" si="0"/>
        <v>0</v>
      </c>
      <c r="AJ61" s="114">
        <v>202298.93</v>
      </c>
      <c r="AK61" s="114">
        <v>0</v>
      </c>
      <c r="AL61" s="116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15"/>
      <c r="KA61" s="5"/>
      <c r="KI61" s="5"/>
      <c r="KQ61" s="5"/>
      <c r="KY61" s="5"/>
      <c r="LG61" s="5"/>
      <c r="LO61" s="5"/>
      <c r="LW61" s="5"/>
      <c r="ME61" s="5"/>
      <c r="MM61" s="5"/>
      <c r="MU61" s="5"/>
      <c r="NC61" s="5"/>
      <c r="NK61" s="5"/>
      <c r="NS61" s="5"/>
      <c r="OA61" s="5"/>
      <c r="OI61" s="5"/>
      <c r="OQ61" s="5"/>
      <c r="OY61" s="5"/>
      <c r="PG61" s="5"/>
      <c r="PO61" s="5"/>
      <c r="PW61" s="5"/>
      <c r="QE61" s="5"/>
      <c r="QM61" s="5"/>
      <c r="QU61" s="5"/>
      <c r="RC61" s="5"/>
      <c r="RK61" s="5"/>
      <c r="RS61" s="5"/>
      <c r="SA61" s="5"/>
      <c r="SI61" s="5"/>
      <c r="SQ61" s="5"/>
      <c r="SY61" s="5"/>
      <c r="TG61" s="5"/>
      <c r="TO61" s="5"/>
      <c r="TW61" s="5"/>
      <c r="UE61" s="5"/>
      <c r="UM61" s="5"/>
      <c r="UU61" s="5"/>
      <c r="VC61" s="5"/>
      <c r="VK61" s="5"/>
      <c r="VS61" s="5"/>
      <c r="WA61" s="5"/>
      <c r="WI61" s="5"/>
      <c r="WQ61" s="5"/>
      <c r="WY61" s="5"/>
      <c r="XG61" s="5"/>
      <c r="XO61" s="5"/>
      <c r="XW61" s="5"/>
      <c r="YE61" s="5"/>
      <c r="YM61" s="5"/>
      <c r="YU61" s="5"/>
      <c r="ZC61" s="5"/>
      <c r="ZK61" s="5"/>
      <c r="ZS61" s="5"/>
      <c r="AAA61" s="5"/>
      <c r="AAI61" s="5"/>
      <c r="AAQ61" s="5"/>
      <c r="AAY61" s="5"/>
      <c r="ABG61" s="5"/>
      <c r="ABO61" s="5"/>
      <c r="ABW61" s="5"/>
      <c r="ACE61" s="5"/>
      <c r="ACM61" s="5"/>
      <c r="ACU61" s="5"/>
      <c r="ADC61" s="5"/>
      <c r="ADK61" s="5"/>
      <c r="ADS61" s="5"/>
      <c r="AEA61" s="5"/>
      <c r="AEI61" s="5"/>
      <c r="AEQ61" s="5"/>
      <c r="AEY61" s="5"/>
      <c r="AFG61" s="5"/>
      <c r="AFO61" s="5"/>
      <c r="AFW61" s="5"/>
      <c r="AGE61" s="5"/>
      <c r="AGM61" s="5"/>
      <c r="AGU61" s="5"/>
      <c r="AHC61" s="5"/>
      <c r="AHK61" s="5"/>
      <c r="AHS61" s="5"/>
      <c r="AIA61" s="5"/>
      <c r="AII61" s="5"/>
      <c r="AIQ61" s="5"/>
      <c r="AIY61" s="5"/>
      <c r="AJG61" s="5"/>
      <c r="AJO61" s="5"/>
      <c r="AJW61" s="5"/>
      <c r="AKE61" s="5"/>
      <c r="AKM61" s="5"/>
      <c r="AKU61" s="5"/>
      <c r="ALC61" s="5"/>
      <c r="ALK61" s="5"/>
      <c r="ALS61" s="5"/>
      <c r="AMA61" s="5"/>
      <c r="AMI61" s="5"/>
      <c r="AMQ61" s="5"/>
      <c r="AMY61" s="5"/>
      <c r="ANG61" s="5"/>
      <c r="ANO61" s="5"/>
      <c r="ANW61" s="5"/>
      <c r="AOE61" s="5"/>
      <c r="AOM61" s="5"/>
      <c r="AOU61" s="5"/>
      <c r="APC61" s="5"/>
      <c r="APK61" s="5"/>
      <c r="APS61" s="5"/>
      <c r="AQA61" s="5"/>
      <c r="AQI61" s="5"/>
      <c r="AQQ61" s="5"/>
      <c r="AQY61" s="5"/>
      <c r="ARG61" s="5"/>
      <c r="ARO61" s="5"/>
      <c r="ARW61" s="5"/>
      <c r="ASE61" s="5"/>
      <c r="ASM61" s="5"/>
      <c r="ASU61" s="5"/>
      <c r="ATC61" s="5"/>
      <c r="ATK61" s="5"/>
      <c r="ATS61" s="5"/>
      <c r="AUA61" s="5"/>
      <c r="AUI61" s="5"/>
      <c r="AUQ61" s="5"/>
      <c r="AUY61" s="5"/>
      <c r="AVG61" s="5"/>
      <c r="AVO61" s="5"/>
      <c r="AVW61" s="5"/>
      <c r="AWE61" s="5"/>
      <c r="AWM61" s="5"/>
      <c r="AWU61" s="5"/>
      <c r="AXC61" s="5"/>
      <c r="AXK61" s="5"/>
      <c r="AXS61" s="5"/>
      <c r="AYA61" s="5"/>
      <c r="AYI61" s="5"/>
      <c r="AYQ61" s="5"/>
      <c r="AYY61" s="5"/>
      <c r="AZG61" s="5"/>
      <c r="AZO61" s="5"/>
      <c r="AZW61" s="5"/>
      <c r="BAE61" s="5"/>
      <c r="BAM61" s="5"/>
      <c r="BAU61" s="5"/>
      <c r="BBC61" s="5"/>
      <c r="BBK61" s="5"/>
      <c r="BBS61" s="5"/>
      <c r="BCA61" s="5"/>
      <c r="BCI61" s="5"/>
      <c r="BCQ61" s="5"/>
      <c r="BCY61" s="5"/>
      <c r="BDG61" s="5"/>
      <c r="BDO61" s="5"/>
      <c r="BDW61" s="5"/>
      <c r="BEE61" s="5"/>
      <c r="BEM61" s="5"/>
      <c r="BEU61" s="5"/>
      <c r="BFC61" s="5"/>
      <c r="BFK61" s="5"/>
      <c r="BFS61" s="5"/>
      <c r="BGA61" s="5"/>
      <c r="BGI61" s="5"/>
      <c r="BGQ61" s="5"/>
      <c r="BGY61" s="5"/>
      <c r="BHG61" s="5"/>
      <c r="BHO61" s="5"/>
      <c r="BHW61" s="5"/>
      <c r="BIE61" s="5"/>
      <c r="BIM61" s="5"/>
      <c r="BIU61" s="5"/>
      <c r="BJC61" s="5"/>
      <c r="BJK61" s="5"/>
      <c r="BJS61" s="5"/>
      <c r="BKA61" s="5"/>
      <c r="BKI61" s="5"/>
      <c r="BKQ61" s="5"/>
      <c r="BKY61" s="5"/>
      <c r="BLG61" s="5"/>
      <c r="BLO61" s="5"/>
      <c r="BLW61" s="5"/>
      <c r="BME61" s="5"/>
      <c r="BMM61" s="5"/>
      <c r="BMU61" s="5"/>
      <c r="BNC61" s="5"/>
      <c r="BNK61" s="5"/>
      <c r="BNS61" s="5"/>
      <c r="BOA61" s="5"/>
      <c r="BOI61" s="5"/>
      <c r="BOQ61" s="5"/>
      <c r="BOY61" s="5"/>
      <c r="BPG61" s="5"/>
      <c r="BPO61" s="5"/>
      <c r="BPW61" s="5"/>
      <c r="BQE61" s="5"/>
      <c r="BQM61" s="5"/>
      <c r="BQU61" s="5"/>
      <c r="BRC61" s="5"/>
      <c r="BRK61" s="5"/>
      <c r="BRS61" s="5"/>
      <c r="BSA61" s="5"/>
      <c r="BSI61" s="5"/>
      <c r="BSQ61" s="5"/>
      <c r="BSY61" s="5"/>
      <c r="BTG61" s="5"/>
      <c r="BTO61" s="5"/>
      <c r="BTW61" s="5"/>
      <c r="BUE61" s="5"/>
      <c r="BUM61" s="5"/>
      <c r="BUU61" s="5"/>
      <c r="BVC61" s="5"/>
      <c r="BVK61" s="5"/>
      <c r="BVS61" s="5"/>
      <c r="BWA61" s="5"/>
      <c r="BWI61" s="5"/>
      <c r="BWQ61" s="5"/>
      <c r="BWY61" s="5"/>
      <c r="BXG61" s="5"/>
      <c r="BXO61" s="5"/>
      <c r="BXW61" s="5"/>
      <c r="BYE61" s="5"/>
      <c r="BYM61" s="5"/>
      <c r="BYU61" s="5"/>
      <c r="BZC61" s="5"/>
      <c r="BZK61" s="5"/>
      <c r="BZS61" s="5"/>
      <c r="CAA61" s="5"/>
      <c r="CAI61" s="5"/>
      <c r="CAQ61" s="5"/>
      <c r="CAY61" s="5"/>
      <c r="CBG61" s="5"/>
      <c r="CBO61" s="5"/>
      <c r="CBW61" s="5"/>
      <c r="CCE61" s="5"/>
      <c r="CCM61" s="5"/>
      <c r="CCU61" s="5"/>
      <c r="CDC61" s="5"/>
      <c r="CDK61" s="5"/>
      <c r="CDS61" s="5"/>
      <c r="CEA61" s="5"/>
      <c r="CEI61" s="5"/>
      <c r="CEQ61" s="5"/>
      <c r="CEY61" s="5"/>
      <c r="CFG61" s="5"/>
      <c r="CFO61" s="5"/>
      <c r="CFW61" s="5"/>
      <c r="CGE61" s="5"/>
      <c r="CGM61" s="5"/>
      <c r="CGU61" s="5"/>
      <c r="CHC61" s="5"/>
      <c r="CHK61" s="5"/>
      <c r="CHS61" s="5"/>
      <c r="CIA61" s="5"/>
      <c r="CII61" s="5"/>
      <c r="CIQ61" s="5"/>
      <c r="CIY61" s="5"/>
      <c r="CJG61" s="5"/>
      <c r="CJO61" s="5"/>
      <c r="CJW61" s="5"/>
      <c r="CKE61" s="5"/>
      <c r="CKM61" s="5"/>
      <c r="CKU61" s="5"/>
      <c r="CLC61" s="5"/>
      <c r="CLK61" s="5"/>
      <c r="CLS61" s="5"/>
      <c r="CMA61" s="5"/>
      <c r="CMI61" s="5"/>
      <c r="CMQ61" s="5"/>
      <c r="CMY61" s="5"/>
      <c r="CNG61" s="5"/>
      <c r="CNO61" s="5"/>
      <c r="CNW61" s="5"/>
      <c r="COE61" s="5"/>
      <c r="COM61" s="5"/>
      <c r="COU61" s="5"/>
      <c r="CPC61" s="5"/>
      <c r="CPK61" s="5"/>
      <c r="CPS61" s="5"/>
      <c r="CQA61" s="5"/>
      <c r="CQI61" s="5"/>
      <c r="CQQ61" s="5"/>
      <c r="CQY61" s="5"/>
      <c r="CRG61" s="5"/>
      <c r="CRO61" s="5"/>
      <c r="CRW61" s="5"/>
      <c r="CSE61" s="5"/>
      <c r="CSM61" s="5"/>
      <c r="CSU61" s="5"/>
      <c r="CTC61" s="5"/>
      <c r="CTK61" s="5"/>
      <c r="CTS61" s="5"/>
      <c r="CUA61" s="5"/>
      <c r="CUI61" s="5"/>
      <c r="CUQ61" s="5"/>
      <c r="CUY61" s="5"/>
      <c r="CVG61" s="5"/>
      <c r="CVO61" s="5"/>
      <c r="CVW61" s="5"/>
      <c r="CWE61" s="5"/>
      <c r="CWM61" s="5"/>
      <c r="CWU61" s="5"/>
      <c r="CXC61" s="5"/>
      <c r="CXK61" s="5"/>
      <c r="CXS61" s="5"/>
      <c r="CYA61" s="5"/>
      <c r="CYI61" s="5"/>
      <c r="CYQ61" s="5"/>
      <c r="CYY61" s="5"/>
      <c r="CZG61" s="5"/>
      <c r="CZO61" s="5"/>
      <c r="CZW61" s="5"/>
      <c r="DAE61" s="5"/>
      <c r="DAM61" s="5"/>
      <c r="DAU61" s="5"/>
      <c r="DBC61" s="5"/>
      <c r="DBK61" s="5"/>
      <c r="DBS61" s="5"/>
      <c r="DCA61" s="5"/>
      <c r="DCI61" s="5"/>
      <c r="DCQ61" s="5"/>
      <c r="DCY61" s="5"/>
      <c r="DDG61" s="5"/>
      <c r="DDO61" s="5"/>
      <c r="DDW61" s="5"/>
      <c r="DEE61" s="5"/>
      <c r="DEM61" s="5"/>
      <c r="DEU61" s="5"/>
      <c r="DFC61" s="5"/>
      <c r="DFK61" s="5"/>
      <c r="DFS61" s="5"/>
      <c r="DGA61" s="5"/>
      <c r="DGI61" s="5"/>
      <c r="DGQ61" s="5"/>
      <c r="DGY61" s="5"/>
      <c r="DHG61" s="5"/>
      <c r="DHO61" s="5"/>
      <c r="DHW61" s="5"/>
      <c r="DIE61" s="5"/>
      <c r="DIM61" s="5"/>
      <c r="DIU61" s="5"/>
      <c r="DJC61" s="5"/>
      <c r="DJK61" s="5"/>
      <c r="DJS61" s="5"/>
      <c r="DKA61" s="5"/>
      <c r="DKI61" s="5"/>
      <c r="DKQ61" s="5"/>
      <c r="DKY61" s="5"/>
      <c r="DLG61" s="5"/>
      <c r="DLO61" s="5"/>
      <c r="DLW61" s="5"/>
      <c r="DME61" s="5"/>
      <c r="DMM61" s="5"/>
      <c r="DMU61" s="5"/>
      <c r="DNC61" s="5"/>
      <c r="DNK61" s="5"/>
      <c r="DNS61" s="5"/>
      <c r="DOA61" s="5"/>
      <c r="DOI61" s="5"/>
      <c r="DOQ61" s="5"/>
      <c r="DOY61" s="5"/>
      <c r="DPG61" s="5"/>
      <c r="DPO61" s="5"/>
      <c r="DPW61" s="5"/>
      <c r="DQE61" s="5"/>
      <c r="DQM61" s="5"/>
      <c r="DQU61" s="5"/>
      <c r="DRC61" s="5"/>
      <c r="DRK61" s="5"/>
      <c r="DRS61" s="5"/>
      <c r="DSA61" s="5"/>
      <c r="DSI61" s="5"/>
      <c r="DSQ61" s="5"/>
      <c r="DSY61" s="5"/>
      <c r="DTG61" s="5"/>
      <c r="DTO61" s="5"/>
      <c r="DTW61" s="5"/>
      <c r="DUE61" s="5"/>
      <c r="DUM61" s="5"/>
      <c r="DUU61" s="5"/>
      <c r="DVC61" s="5"/>
      <c r="DVK61" s="5"/>
      <c r="DVS61" s="5"/>
      <c r="DWA61" s="5"/>
      <c r="DWI61" s="5"/>
      <c r="DWQ61" s="5"/>
      <c r="DWY61" s="5"/>
      <c r="DXG61" s="5"/>
      <c r="DXO61" s="5"/>
      <c r="DXW61" s="5"/>
      <c r="DYE61" s="5"/>
      <c r="DYM61" s="5"/>
      <c r="DYU61" s="5"/>
      <c r="DZC61" s="5"/>
      <c r="DZK61" s="5"/>
      <c r="DZS61" s="5"/>
      <c r="EAA61" s="5"/>
      <c r="EAI61" s="5"/>
      <c r="EAQ61" s="5"/>
      <c r="EAY61" s="5"/>
      <c r="EBG61" s="5"/>
      <c r="EBO61" s="5"/>
      <c r="EBW61" s="5"/>
      <c r="ECE61" s="5"/>
      <c r="ECM61" s="5"/>
      <c r="ECU61" s="5"/>
      <c r="EDC61" s="5"/>
      <c r="EDK61" s="5"/>
      <c r="EDS61" s="5"/>
      <c r="EEA61" s="5"/>
      <c r="EEI61" s="5"/>
      <c r="EEQ61" s="5"/>
      <c r="EEY61" s="5"/>
      <c r="EFG61" s="5"/>
      <c r="EFO61" s="5"/>
      <c r="EFW61" s="5"/>
      <c r="EGE61" s="5"/>
      <c r="EGM61" s="5"/>
      <c r="EGU61" s="5"/>
      <c r="EHC61" s="5"/>
      <c r="EHK61" s="5"/>
      <c r="EHS61" s="5"/>
      <c r="EIA61" s="5"/>
      <c r="EII61" s="5"/>
      <c r="EIQ61" s="5"/>
      <c r="EIY61" s="5"/>
      <c r="EJG61" s="5"/>
      <c r="EJO61" s="5"/>
      <c r="EJW61" s="5"/>
      <c r="EKE61" s="5"/>
      <c r="EKM61" s="5"/>
      <c r="EKU61" s="5"/>
      <c r="ELC61" s="5"/>
      <c r="ELK61" s="5"/>
      <c r="ELS61" s="5"/>
      <c r="EMA61" s="5"/>
      <c r="EMI61" s="5"/>
      <c r="EMQ61" s="5"/>
      <c r="EMY61" s="5"/>
      <c r="ENG61" s="5"/>
      <c r="ENO61" s="5"/>
      <c r="ENW61" s="5"/>
      <c r="EOE61" s="5"/>
      <c r="EOM61" s="5"/>
      <c r="EOU61" s="5"/>
      <c r="EPC61" s="5"/>
      <c r="EPK61" s="5"/>
      <c r="EPS61" s="5"/>
      <c r="EQA61" s="5"/>
      <c r="EQI61" s="5"/>
      <c r="EQQ61" s="5"/>
      <c r="EQY61" s="5"/>
      <c r="ERG61" s="5"/>
      <c r="ERO61" s="5"/>
      <c r="ERW61" s="5"/>
      <c r="ESE61" s="5"/>
      <c r="ESM61" s="5"/>
      <c r="ESU61" s="5"/>
      <c r="ETC61" s="5"/>
      <c r="ETK61" s="5"/>
      <c r="ETS61" s="5"/>
      <c r="EUA61" s="5"/>
      <c r="EUI61" s="5"/>
      <c r="EUQ61" s="5"/>
      <c r="EUY61" s="5"/>
      <c r="EVG61" s="5"/>
      <c r="EVO61" s="5"/>
      <c r="EVW61" s="5"/>
      <c r="EWE61" s="5"/>
      <c r="EWM61" s="5"/>
      <c r="EWU61" s="5"/>
      <c r="EXC61" s="5"/>
      <c r="EXK61" s="5"/>
      <c r="EXS61" s="5"/>
      <c r="EYA61" s="5"/>
      <c r="EYI61" s="5"/>
      <c r="EYQ61" s="5"/>
      <c r="EYY61" s="5"/>
      <c r="EZG61" s="5"/>
      <c r="EZO61" s="5"/>
      <c r="EZW61" s="5"/>
      <c r="FAE61" s="5"/>
      <c r="FAM61" s="5"/>
      <c r="FAU61" s="5"/>
      <c r="FBC61" s="5"/>
      <c r="FBK61" s="5"/>
      <c r="FBS61" s="5"/>
      <c r="FCA61" s="5"/>
      <c r="FCI61" s="5"/>
      <c r="FCQ61" s="5"/>
      <c r="FCY61" s="5"/>
      <c r="FDG61" s="5"/>
      <c r="FDO61" s="5"/>
      <c r="FDW61" s="5"/>
      <c r="FEE61" s="5"/>
      <c r="FEM61" s="5"/>
      <c r="FEU61" s="5"/>
      <c r="FFC61" s="5"/>
      <c r="FFK61" s="5"/>
      <c r="FFS61" s="5"/>
      <c r="FGA61" s="5"/>
      <c r="FGI61" s="5"/>
      <c r="FGQ61" s="5"/>
      <c r="FGY61" s="5"/>
      <c r="FHG61" s="5"/>
      <c r="FHO61" s="5"/>
      <c r="FHW61" s="5"/>
      <c r="FIE61" s="5"/>
      <c r="FIM61" s="5"/>
      <c r="FIU61" s="5"/>
      <c r="FJC61" s="5"/>
      <c r="FJK61" s="5"/>
      <c r="FJS61" s="5"/>
      <c r="FKA61" s="5"/>
      <c r="FKI61" s="5"/>
      <c r="FKQ61" s="5"/>
      <c r="FKY61" s="5"/>
      <c r="FLG61" s="5"/>
      <c r="FLO61" s="5"/>
      <c r="FLW61" s="5"/>
      <c r="FME61" s="5"/>
      <c r="FMM61" s="5"/>
      <c r="FMU61" s="5"/>
      <c r="FNC61" s="5"/>
      <c r="FNK61" s="5"/>
      <c r="FNS61" s="5"/>
      <c r="FOA61" s="5"/>
      <c r="FOI61" s="5"/>
      <c r="FOQ61" s="5"/>
      <c r="FOY61" s="5"/>
      <c r="FPG61" s="5"/>
      <c r="FPO61" s="5"/>
      <c r="FPW61" s="5"/>
      <c r="FQE61" s="5"/>
      <c r="FQM61" s="5"/>
      <c r="FQU61" s="5"/>
      <c r="FRC61" s="5"/>
      <c r="FRK61" s="5"/>
      <c r="FRS61" s="5"/>
      <c r="FSA61" s="5"/>
      <c r="FSI61" s="5"/>
      <c r="FSQ61" s="5"/>
      <c r="FSY61" s="5"/>
      <c r="FTG61" s="5"/>
      <c r="FTO61" s="5"/>
      <c r="FTW61" s="5"/>
      <c r="FUE61" s="5"/>
      <c r="FUM61" s="5"/>
      <c r="FUU61" s="5"/>
      <c r="FVC61" s="5"/>
      <c r="FVK61" s="5"/>
      <c r="FVS61" s="5"/>
      <c r="FWA61" s="5"/>
      <c r="FWI61" s="5"/>
      <c r="FWQ61" s="5"/>
      <c r="FWY61" s="5"/>
      <c r="FXG61" s="5"/>
      <c r="FXO61" s="5"/>
      <c r="FXW61" s="5"/>
      <c r="FYE61" s="5"/>
      <c r="FYM61" s="5"/>
      <c r="FYU61" s="5"/>
      <c r="FZC61" s="5"/>
      <c r="FZK61" s="5"/>
      <c r="FZS61" s="5"/>
      <c r="GAA61" s="5"/>
      <c r="GAI61" s="5"/>
      <c r="GAQ61" s="5"/>
      <c r="GAY61" s="5"/>
      <c r="GBG61" s="5"/>
      <c r="GBO61" s="5"/>
      <c r="GBW61" s="5"/>
      <c r="GCE61" s="5"/>
      <c r="GCM61" s="5"/>
      <c r="GCU61" s="5"/>
      <c r="GDC61" s="5"/>
      <c r="GDK61" s="5"/>
      <c r="GDS61" s="5"/>
      <c r="GEA61" s="5"/>
      <c r="GEI61" s="5"/>
      <c r="GEQ61" s="5"/>
      <c r="GEY61" s="5"/>
      <c r="GFG61" s="5"/>
      <c r="GFO61" s="5"/>
      <c r="GFW61" s="5"/>
      <c r="GGE61" s="5"/>
      <c r="GGM61" s="5"/>
      <c r="GGU61" s="5"/>
      <c r="GHC61" s="5"/>
      <c r="GHK61" s="5"/>
      <c r="GHS61" s="5"/>
      <c r="GIA61" s="5"/>
      <c r="GII61" s="5"/>
      <c r="GIQ61" s="5"/>
      <c r="GIY61" s="5"/>
      <c r="GJG61" s="5"/>
      <c r="GJO61" s="5"/>
      <c r="GJW61" s="5"/>
      <c r="GKE61" s="5"/>
      <c r="GKM61" s="5"/>
      <c r="GKU61" s="5"/>
      <c r="GLC61" s="5"/>
      <c r="GLK61" s="5"/>
      <c r="GLS61" s="5"/>
      <c r="GMA61" s="5"/>
      <c r="GMI61" s="5"/>
      <c r="GMQ61" s="5"/>
      <c r="GMY61" s="5"/>
      <c r="GNG61" s="5"/>
      <c r="GNO61" s="5"/>
      <c r="GNW61" s="5"/>
      <c r="GOE61" s="5"/>
      <c r="GOM61" s="5"/>
      <c r="GOU61" s="5"/>
      <c r="GPC61" s="5"/>
      <c r="GPK61" s="5"/>
      <c r="GPS61" s="5"/>
      <c r="GQA61" s="5"/>
      <c r="GQI61" s="5"/>
      <c r="GQQ61" s="5"/>
      <c r="GQY61" s="5"/>
      <c r="GRG61" s="5"/>
      <c r="GRO61" s="5"/>
      <c r="GRW61" s="5"/>
      <c r="GSE61" s="5"/>
      <c r="GSM61" s="5"/>
      <c r="GSU61" s="5"/>
      <c r="GTC61" s="5"/>
      <c r="GTK61" s="5"/>
      <c r="GTS61" s="5"/>
      <c r="GUA61" s="5"/>
      <c r="GUI61" s="5"/>
      <c r="GUQ61" s="5"/>
      <c r="GUY61" s="5"/>
      <c r="GVG61" s="5"/>
      <c r="GVO61" s="5"/>
      <c r="GVW61" s="5"/>
      <c r="GWE61" s="5"/>
      <c r="GWM61" s="5"/>
      <c r="GWU61" s="5"/>
      <c r="GXC61" s="5"/>
      <c r="GXK61" s="5"/>
      <c r="GXS61" s="5"/>
      <c r="GYA61" s="5"/>
      <c r="GYI61" s="5"/>
      <c r="GYQ61" s="5"/>
      <c r="GYY61" s="5"/>
      <c r="GZG61" s="5"/>
      <c r="GZO61" s="5"/>
      <c r="GZW61" s="5"/>
      <c r="HAE61" s="5"/>
      <c r="HAM61" s="5"/>
      <c r="HAU61" s="5"/>
      <c r="HBC61" s="5"/>
      <c r="HBK61" s="5"/>
      <c r="HBS61" s="5"/>
      <c r="HCA61" s="5"/>
      <c r="HCI61" s="5"/>
      <c r="HCQ61" s="5"/>
      <c r="HCY61" s="5"/>
      <c r="HDG61" s="5"/>
      <c r="HDO61" s="5"/>
      <c r="HDW61" s="5"/>
      <c r="HEE61" s="5"/>
      <c r="HEM61" s="5"/>
      <c r="HEU61" s="5"/>
      <c r="HFC61" s="5"/>
      <c r="HFK61" s="5"/>
      <c r="HFS61" s="5"/>
      <c r="HGA61" s="5"/>
      <c r="HGI61" s="5"/>
      <c r="HGQ61" s="5"/>
      <c r="HGY61" s="5"/>
      <c r="HHG61" s="5"/>
      <c r="HHO61" s="5"/>
      <c r="HHW61" s="5"/>
      <c r="HIE61" s="5"/>
      <c r="HIM61" s="5"/>
      <c r="HIU61" s="5"/>
      <c r="HJC61" s="5"/>
      <c r="HJK61" s="5"/>
      <c r="HJS61" s="5"/>
      <c r="HKA61" s="5"/>
      <c r="HKI61" s="5"/>
      <c r="HKQ61" s="5"/>
      <c r="HKY61" s="5"/>
      <c r="HLG61" s="5"/>
      <c r="HLO61" s="5"/>
      <c r="HLW61" s="5"/>
      <c r="HME61" s="5"/>
      <c r="HMM61" s="5"/>
      <c r="HMU61" s="5"/>
      <c r="HNC61" s="5"/>
      <c r="HNK61" s="5"/>
      <c r="HNS61" s="5"/>
      <c r="HOA61" s="5"/>
      <c r="HOI61" s="5"/>
      <c r="HOQ61" s="5"/>
      <c r="HOY61" s="5"/>
      <c r="HPG61" s="5"/>
      <c r="HPO61" s="5"/>
      <c r="HPW61" s="5"/>
      <c r="HQE61" s="5"/>
      <c r="HQM61" s="5"/>
      <c r="HQU61" s="5"/>
      <c r="HRC61" s="5"/>
      <c r="HRK61" s="5"/>
      <c r="HRS61" s="5"/>
      <c r="HSA61" s="5"/>
      <c r="HSI61" s="5"/>
      <c r="HSQ61" s="5"/>
      <c r="HSY61" s="5"/>
      <c r="HTG61" s="5"/>
      <c r="HTO61" s="5"/>
      <c r="HTW61" s="5"/>
      <c r="HUE61" s="5"/>
      <c r="HUM61" s="5"/>
      <c r="HUU61" s="5"/>
      <c r="HVC61" s="5"/>
      <c r="HVK61" s="5"/>
      <c r="HVS61" s="5"/>
      <c r="HWA61" s="5"/>
      <c r="HWI61" s="5"/>
      <c r="HWQ61" s="5"/>
      <c r="HWY61" s="5"/>
      <c r="HXG61" s="5"/>
      <c r="HXO61" s="5"/>
      <c r="HXW61" s="5"/>
      <c r="HYE61" s="5"/>
      <c r="HYM61" s="5"/>
      <c r="HYU61" s="5"/>
      <c r="HZC61" s="5"/>
      <c r="HZK61" s="5"/>
      <c r="HZS61" s="5"/>
      <c r="IAA61" s="5"/>
      <c r="IAI61" s="5"/>
      <c r="IAQ61" s="5"/>
      <c r="IAY61" s="5"/>
      <c r="IBG61" s="5"/>
      <c r="IBO61" s="5"/>
      <c r="IBW61" s="5"/>
      <c r="ICE61" s="5"/>
      <c r="ICM61" s="5"/>
      <c r="ICU61" s="5"/>
      <c r="IDC61" s="5"/>
      <c r="IDK61" s="5"/>
      <c r="IDS61" s="5"/>
      <c r="IEA61" s="5"/>
      <c r="IEI61" s="5"/>
      <c r="IEQ61" s="5"/>
      <c r="IEY61" s="5"/>
      <c r="IFG61" s="5"/>
      <c r="IFO61" s="5"/>
      <c r="IFW61" s="5"/>
      <c r="IGE61" s="5"/>
      <c r="IGM61" s="5"/>
      <c r="IGU61" s="5"/>
      <c r="IHC61" s="5"/>
      <c r="IHK61" s="5"/>
      <c r="IHS61" s="5"/>
      <c r="IIA61" s="5"/>
      <c r="III61" s="5"/>
      <c r="IIQ61" s="5"/>
      <c r="IIY61" s="5"/>
      <c r="IJG61" s="5"/>
      <c r="IJO61" s="5"/>
      <c r="IJW61" s="5"/>
      <c r="IKE61" s="5"/>
      <c r="IKM61" s="5"/>
      <c r="IKU61" s="5"/>
      <c r="ILC61" s="5"/>
      <c r="ILK61" s="5"/>
      <c r="ILS61" s="5"/>
      <c r="IMA61" s="5"/>
      <c r="IMI61" s="5"/>
      <c r="IMQ61" s="5"/>
      <c r="IMY61" s="5"/>
      <c r="ING61" s="5"/>
      <c r="INO61" s="5"/>
      <c r="INW61" s="5"/>
      <c r="IOE61" s="5"/>
      <c r="IOM61" s="5"/>
      <c r="IOU61" s="5"/>
      <c r="IPC61" s="5"/>
      <c r="IPK61" s="5"/>
      <c r="IPS61" s="5"/>
      <c r="IQA61" s="5"/>
      <c r="IQI61" s="5"/>
      <c r="IQQ61" s="5"/>
      <c r="IQY61" s="5"/>
      <c r="IRG61" s="5"/>
      <c r="IRO61" s="5"/>
      <c r="IRW61" s="5"/>
      <c r="ISE61" s="5"/>
      <c r="ISM61" s="5"/>
      <c r="ISU61" s="5"/>
      <c r="ITC61" s="5"/>
      <c r="ITK61" s="5"/>
      <c r="ITS61" s="5"/>
      <c r="IUA61" s="5"/>
      <c r="IUI61" s="5"/>
      <c r="IUQ61" s="5"/>
      <c r="IUY61" s="5"/>
      <c r="IVG61" s="5"/>
      <c r="IVO61" s="5"/>
      <c r="IVW61" s="5"/>
      <c r="IWE61" s="5"/>
      <c r="IWM61" s="5"/>
      <c r="IWU61" s="5"/>
      <c r="IXC61" s="5"/>
      <c r="IXK61" s="5"/>
      <c r="IXS61" s="5"/>
      <c r="IYA61" s="5"/>
      <c r="IYI61" s="5"/>
      <c r="IYQ61" s="5"/>
      <c r="IYY61" s="5"/>
      <c r="IZG61" s="5"/>
      <c r="IZO61" s="5"/>
      <c r="IZW61" s="5"/>
      <c r="JAE61" s="5"/>
      <c r="JAM61" s="5"/>
      <c r="JAU61" s="5"/>
      <c r="JBC61" s="5"/>
      <c r="JBK61" s="5"/>
      <c r="JBS61" s="5"/>
      <c r="JCA61" s="5"/>
      <c r="JCI61" s="5"/>
      <c r="JCQ61" s="5"/>
      <c r="JCY61" s="5"/>
      <c r="JDG61" s="5"/>
      <c r="JDO61" s="5"/>
      <c r="JDW61" s="5"/>
      <c r="JEE61" s="5"/>
      <c r="JEM61" s="5"/>
      <c r="JEU61" s="5"/>
      <c r="JFC61" s="5"/>
      <c r="JFK61" s="5"/>
      <c r="JFS61" s="5"/>
      <c r="JGA61" s="5"/>
      <c r="JGI61" s="5"/>
      <c r="JGQ61" s="5"/>
      <c r="JGY61" s="5"/>
      <c r="JHG61" s="5"/>
      <c r="JHO61" s="5"/>
      <c r="JHW61" s="5"/>
      <c r="JIE61" s="5"/>
      <c r="JIM61" s="5"/>
      <c r="JIU61" s="5"/>
      <c r="JJC61" s="5"/>
      <c r="JJK61" s="5"/>
      <c r="JJS61" s="5"/>
      <c r="JKA61" s="5"/>
      <c r="JKI61" s="5"/>
      <c r="JKQ61" s="5"/>
      <c r="JKY61" s="5"/>
      <c r="JLG61" s="5"/>
      <c r="JLO61" s="5"/>
      <c r="JLW61" s="5"/>
      <c r="JME61" s="5"/>
      <c r="JMM61" s="5"/>
      <c r="JMU61" s="5"/>
      <c r="JNC61" s="5"/>
      <c r="JNK61" s="5"/>
      <c r="JNS61" s="5"/>
      <c r="JOA61" s="5"/>
      <c r="JOI61" s="5"/>
      <c r="JOQ61" s="5"/>
      <c r="JOY61" s="5"/>
      <c r="JPG61" s="5"/>
      <c r="JPO61" s="5"/>
      <c r="JPW61" s="5"/>
      <c r="JQE61" s="5"/>
      <c r="JQM61" s="5"/>
      <c r="JQU61" s="5"/>
      <c r="JRC61" s="5"/>
      <c r="JRK61" s="5"/>
      <c r="JRS61" s="5"/>
      <c r="JSA61" s="5"/>
      <c r="JSI61" s="5"/>
      <c r="JSQ61" s="5"/>
      <c r="JSY61" s="5"/>
      <c r="JTG61" s="5"/>
      <c r="JTO61" s="5"/>
      <c r="JTW61" s="5"/>
      <c r="JUE61" s="5"/>
      <c r="JUM61" s="5"/>
      <c r="JUU61" s="5"/>
      <c r="JVC61" s="5"/>
      <c r="JVK61" s="5"/>
      <c r="JVS61" s="5"/>
      <c r="JWA61" s="5"/>
      <c r="JWI61" s="5"/>
      <c r="JWQ61" s="5"/>
      <c r="JWY61" s="5"/>
      <c r="JXG61" s="5"/>
      <c r="JXO61" s="5"/>
      <c r="JXW61" s="5"/>
      <c r="JYE61" s="5"/>
      <c r="JYM61" s="5"/>
      <c r="JYU61" s="5"/>
      <c r="JZC61" s="5"/>
      <c r="JZK61" s="5"/>
      <c r="JZS61" s="5"/>
      <c r="KAA61" s="5"/>
      <c r="KAI61" s="5"/>
      <c r="KAQ61" s="5"/>
      <c r="KAY61" s="5"/>
      <c r="KBG61" s="5"/>
      <c r="KBO61" s="5"/>
      <c r="KBW61" s="5"/>
      <c r="KCE61" s="5"/>
      <c r="KCM61" s="5"/>
      <c r="KCU61" s="5"/>
      <c r="KDC61" s="5"/>
      <c r="KDK61" s="5"/>
      <c r="KDS61" s="5"/>
      <c r="KEA61" s="5"/>
      <c r="KEI61" s="5"/>
      <c r="KEQ61" s="5"/>
      <c r="KEY61" s="5"/>
      <c r="KFG61" s="5"/>
      <c r="KFO61" s="5"/>
      <c r="KFW61" s="5"/>
      <c r="KGE61" s="5"/>
      <c r="KGM61" s="5"/>
      <c r="KGU61" s="5"/>
      <c r="KHC61" s="5"/>
      <c r="KHK61" s="5"/>
      <c r="KHS61" s="5"/>
      <c r="KIA61" s="5"/>
      <c r="KII61" s="5"/>
      <c r="KIQ61" s="5"/>
      <c r="KIY61" s="5"/>
      <c r="KJG61" s="5"/>
      <c r="KJO61" s="5"/>
      <c r="KJW61" s="5"/>
      <c r="KKE61" s="5"/>
      <c r="KKM61" s="5"/>
      <c r="KKU61" s="5"/>
      <c r="KLC61" s="5"/>
      <c r="KLK61" s="5"/>
      <c r="KLS61" s="5"/>
      <c r="KMA61" s="5"/>
      <c r="KMI61" s="5"/>
      <c r="KMQ61" s="5"/>
      <c r="KMY61" s="5"/>
      <c r="KNG61" s="5"/>
      <c r="KNO61" s="5"/>
      <c r="KNW61" s="5"/>
      <c r="KOE61" s="5"/>
      <c r="KOM61" s="5"/>
      <c r="KOU61" s="5"/>
      <c r="KPC61" s="5"/>
      <c r="KPK61" s="5"/>
      <c r="KPS61" s="5"/>
      <c r="KQA61" s="5"/>
      <c r="KQI61" s="5"/>
      <c r="KQQ61" s="5"/>
      <c r="KQY61" s="5"/>
      <c r="KRG61" s="5"/>
      <c r="KRO61" s="5"/>
      <c r="KRW61" s="5"/>
      <c r="KSE61" s="5"/>
      <c r="KSM61" s="5"/>
      <c r="KSU61" s="5"/>
      <c r="KTC61" s="5"/>
      <c r="KTK61" s="5"/>
      <c r="KTS61" s="5"/>
      <c r="KUA61" s="5"/>
      <c r="KUI61" s="5"/>
      <c r="KUQ61" s="5"/>
      <c r="KUY61" s="5"/>
      <c r="KVG61" s="5"/>
      <c r="KVO61" s="5"/>
      <c r="KVW61" s="5"/>
      <c r="KWE61" s="5"/>
      <c r="KWM61" s="5"/>
      <c r="KWU61" s="5"/>
      <c r="KXC61" s="5"/>
      <c r="KXK61" s="5"/>
      <c r="KXS61" s="5"/>
      <c r="KYA61" s="5"/>
      <c r="KYI61" s="5"/>
      <c r="KYQ61" s="5"/>
      <c r="KYY61" s="5"/>
      <c r="KZG61" s="5"/>
      <c r="KZO61" s="5"/>
      <c r="KZW61" s="5"/>
      <c r="LAE61" s="5"/>
      <c r="LAM61" s="5"/>
      <c r="LAU61" s="5"/>
      <c r="LBC61" s="5"/>
      <c r="LBK61" s="5"/>
      <c r="LBS61" s="5"/>
      <c r="LCA61" s="5"/>
      <c r="LCI61" s="5"/>
      <c r="LCQ61" s="5"/>
      <c r="LCY61" s="5"/>
      <c r="LDG61" s="5"/>
      <c r="LDO61" s="5"/>
      <c r="LDW61" s="5"/>
      <c r="LEE61" s="5"/>
      <c r="LEM61" s="5"/>
      <c r="LEU61" s="5"/>
      <c r="LFC61" s="5"/>
      <c r="LFK61" s="5"/>
      <c r="LFS61" s="5"/>
      <c r="LGA61" s="5"/>
      <c r="LGI61" s="5"/>
      <c r="LGQ61" s="5"/>
      <c r="LGY61" s="5"/>
      <c r="LHG61" s="5"/>
      <c r="LHO61" s="5"/>
      <c r="LHW61" s="5"/>
      <c r="LIE61" s="5"/>
      <c r="LIM61" s="5"/>
      <c r="LIU61" s="5"/>
      <c r="LJC61" s="5"/>
      <c r="LJK61" s="5"/>
      <c r="LJS61" s="5"/>
      <c r="LKA61" s="5"/>
      <c r="LKI61" s="5"/>
      <c r="LKQ61" s="5"/>
      <c r="LKY61" s="5"/>
      <c r="LLG61" s="5"/>
      <c r="LLO61" s="5"/>
      <c r="LLW61" s="5"/>
      <c r="LME61" s="5"/>
      <c r="LMM61" s="5"/>
      <c r="LMU61" s="5"/>
      <c r="LNC61" s="5"/>
      <c r="LNK61" s="5"/>
      <c r="LNS61" s="5"/>
      <c r="LOA61" s="5"/>
      <c r="LOI61" s="5"/>
      <c r="LOQ61" s="5"/>
      <c r="LOY61" s="5"/>
      <c r="LPG61" s="5"/>
      <c r="LPO61" s="5"/>
      <c r="LPW61" s="5"/>
      <c r="LQE61" s="5"/>
      <c r="LQM61" s="5"/>
      <c r="LQU61" s="5"/>
      <c r="LRC61" s="5"/>
      <c r="LRK61" s="5"/>
      <c r="LRS61" s="5"/>
      <c r="LSA61" s="5"/>
      <c r="LSI61" s="5"/>
      <c r="LSQ61" s="5"/>
      <c r="LSY61" s="5"/>
      <c r="LTG61" s="5"/>
      <c r="LTO61" s="5"/>
      <c r="LTW61" s="5"/>
      <c r="LUE61" s="5"/>
      <c r="LUM61" s="5"/>
      <c r="LUU61" s="5"/>
      <c r="LVC61" s="5"/>
      <c r="LVK61" s="5"/>
      <c r="LVS61" s="5"/>
      <c r="LWA61" s="5"/>
      <c r="LWI61" s="5"/>
      <c r="LWQ61" s="5"/>
      <c r="LWY61" s="5"/>
      <c r="LXG61" s="5"/>
      <c r="LXO61" s="5"/>
      <c r="LXW61" s="5"/>
      <c r="LYE61" s="5"/>
      <c r="LYM61" s="5"/>
      <c r="LYU61" s="5"/>
      <c r="LZC61" s="5"/>
      <c r="LZK61" s="5"/>
      <c r="LZS61" s="5"/>
      <c r="MAA61" s="5"/>
      <c r="MAI61" s="5"/>
      <c r="MAQ61" s="5"/>
      <c r="MAY61" s="5"/>
      <c r="MBG61" s="5"/>
      <c r="MBO61" s="5"/>
      <c r="MBW61" s="5"/>
      <c r="MCE61" s="5"/>
      <c r="MCM61" s="5"/>
      <c r="MCU61" s="5"/>
      <c r="MDC61" s="5"/>
      <c r="MDK61" s="5"/>
      <c r="MDS61" s="5"/>
      <c r="MEA61" s="5"/>
      <c r="MEI61" s="5"/>
      <c r="MEQ61" s="5"/>
      <c r="MEY61" s="5"/>
      <c r="MFG61" s="5"/>
      <c r="MFO61" s="5"/>
      <c r="MFW61" s="5"/>
      <c r="MGE61" s="5"/>
      <c r="MGM61" s="5"/>
      <c r="MGU61" s="5"/>
      <c r="MHC61" s="5"/>
      <c r="MHK61" s="5"/>
      <c r="MHS61" s="5"/>
      <c r="MIA61" s="5"/>
      <c r="MII61" s="5"/>
      <c r="MIQ61" s="5"/>
      <c r="MIY61" s="5"/>
      <c r="MJG61" s="5"/>
      <c r="MJO61" s="5"/>
      <c r="MJW61" s="5"/>
      <c r="MKE61" s="5"/>
      <c r="MKM61" s="5"/>
      <c r="MKU61" s="5"/>
      <c r="MLC61" s="5"/>
      <c r="MLK61" s="5"/>
      <c r="MLS61" s="5"/>
      <c r="MMA61" s="5"/>
      <c r="MMI61" s="5"/>
      <c r="MMQ61" s="5"/>
      <c r="MMY61" s="5"/>
      <c r="MNG61" s="5"/>
      <c r="MNO61" s="5"/>
      <c r="MNW61" s="5"/>
      <c r="MOE61" s="5"/>
      <c r="MOM61" s="5"/>
      <c r="MOU61" s="5"/>
      <c r="MPC61" s="5"/>
      <c r="MPK61" s="5"/>
      <c r="MPS61" s="5"/>
      <c r="MQA61" s="5"/>
      <c r="MQI61" s="5"/>
      <c r="MQQ61" s="5"/>
      <c r="MQY61" s="5"/>
      <c r="MRG61" s="5"/>
      <c r="MRO61" s="5"/>
      <c r="MRW61" s="5"/>
      <c r="MSE61" s="5"/>
      <c r="MSM61" s="5"/>
      <c r="MSU61" s="5"/>
      <c r="MTC61" s="5"/>
      <c r="MTK61" s="5"/>
      <c r="MTS61" s="5"/>
      <c r="MUA61" s="5"/>
      <c r="MUI61" s="5"/>
      <c r="MUQ61" s="5"/>
      <c r="MUY61" s="5"/>
      <c r="MVG61" s="5"/>
      <c r="MVO61" s="5"/>
      <c r="MVW61" s="5"/>
      <c r="MWE61" s="5"/>
      <c r="MWM61" s="5"/>
      <c r="MWU61" s="5"/>
      <c r="MXC61" s="5"/>
      <c r="MXK61" s="5"/>
      <c r="MXS61" s="5"/>
      <c r="MYA61" s="5"/>
      <c r="MYI61" s="5"/>
      <c r="MYQ61" s="5"/>
      <c r="MYY61" s="5"/>
      <c r="MZG61" s="5"/>
      <c r="MZO61" s="5"/>
      <c r="MZW61" s="5"/>
      <c r="NAE61" s="5"/>
      <c r="NAM61" s="5"/>
      <c r="NAU61" s="5"/>
      <c r="NBC61" s="5"/>
      <c r="NBK61" s="5"/>
      <c r="NBS61" s="5"/>
      <c r="NCA61" s="5"/>
      <c r="NCI61" s="5"/>
      <c r="NCQ61" s="5"/>
      <c r="NCY61" s="5"/>
      <c r="NDG61" s="5"/>
      <c r="NDO61" s="5"/>
      <c r="NDW61" s="5"/>
      <c r="NEE61" s="5"/>
      <c r="NEM61" s="5"/>
      <c r="NEU61" s="5"/>
      <c r="NFC61" s="5"/>
      <c r="NFK61" s="5"/>
      <c r="NFS61" s="5"/>
      <c r="NGA61" s="5"/>
      <c r="NGI61" s="5"/>
      <c r="NGQ61" s="5"/>
      <c r="NGY61" s="5"/>
      <c r="NHG61" s="5"/>
      <c r="NHO61" s="5"/>
      <c r="NHW61" s="5"/>
      <c r="NIE61" s="5"/>
      <c r="NIM61" s="5"/>
      <c r="NIU61" s="5"/>
      <c r="NJC61" s="5"/>
      <c r="NJK61" s="5"/>
      <c r="NJS61" s="5"/>
      <c r="NKA61" s="5"/>
      <c r="NKI61" s="5"/>
      <c r="NKQ61" s="5"/>
      <c r="NKY61" s="5"/>
      <c r="NLG61" s="5"/>
      <c r="NLO61" s="5"/>
      <c r="NLW61" s="5"/>
      <c r="NME61" s="5"/>
      <c r="NMM61" s="5"/>
      <c r="NMU61" s="5"/>
      <c r="NNC61" s="5"/>
      <c r="NNK61" s="5"/>
      <c r="NNS61" s="5"/>
      <c r="NOA61" s="5"/>
      <c r="NOI61" s="5"/>
      <c r="NOQ61" s="5"/>
      <c r="NOY61" s="5"/>
      <c r="NPG61" s="5"/>
      <c r="NPO61" s="5"/>
      <c r="NPW61" s="5"/>
      <c r="NQE61" s="5"/>
      <c r="NQM61" s="5"/>
      <c r="NQU61" s="5"/>
      <c r="NRC61" s="5"/>
      <c r="NRK61" s="5"/>
      <c r="NRS61" s="5"/>
      <c r="NSA61" s="5"/>
      <c r="NSI61" s="5"/>
      <c r="NSQ61" s="5"/>
      <c r="NSY61" s="5"/>
      <c r="NTG61" s="5"/>
      <c r="NTO61" s="5"/>
      <c r="NTW61" s="5"/>
      <c r="NUE61" s="5"/>
      <c r="NUM61" s="5"/>
      <c r="NUU61" s="5"/>
      <c r="NVC61" s="5"/>
      <c r="NVK61" s="5"/>
      <c r="NVS61" s="5"/>
      <c r="NWA61" s="5"/>
      <c r="NWI61" s="5"/>
      <c r="NWQ61" s="5"/>
      <c r="NWY61" s="5"/>
      <c r="NXG61" s="5"/>
      <c r="NXO61" s="5"/>
      <c r="NXW61" s="5"/>
      <c r="NYE61" s="5"/>
      <c r="NYM61" s="5"/>
      <c r="NYU61" s="5"/>
      <c r="NZC61" s="5"/>
      <c r="NZK61" s="5"/>
      <c r="NZS61" s="5"/>
      <c r="OAA61" s="5"/>
      <c r="OAI61" s="5"/>
      <c r="OAQ61" s="5"/>
      <c r="OAY61" s="5"/>
      <c r="OBG61" s="5"/>
      <c r="OBO61" s="5"/>
      <c r="OBW61" s="5"/>
      <c r="OCE61" s="5"/>
      <c r="OCM61" s="5"/>
      <c r="OCU61" s="5"/>
      <c r="ODC61" s="5"/>
      <c r="ODK61" s="5"/>
      <c r="ODS61" s="5"/>
      <c r="OEA61" s="5"/>
      <c r="OEI61" s="5"/>
      <c r="OEQ61" s="5"/>
      <c r="OEY61" s="5"/>
      <c r="OFG61" s="5"/>
      <c r="OFO61" s="5"/>
      <c r="OFW61" s="5"/>
      <c r="OGE61" s="5"/>
      <c r="OGM61" s="5"/>
      <c r="OGU61" s="5"/>
      <c r="OHC61" s="5"/>
      <c r="OHK61" s="5"/>
      <c r="OHS61" s="5"/>
      <c r="OIA61" s="5"/>
      <c r="OII61" s="5"/>
      <c r="OIQ61" s="5"/>
      <c r="OIY61" s="5"/>
      <c r="OJG61" s="5"/>
      <c r="OJO61" s="5"/>
      <c r="OJW61" s="5"/>
      <c r="OKE61" s="5"/>
      <c r="OKM61" s="5"/>
      <c r="OKU61" s="5"/>
      <c r="OLC61" s="5"/>
      <c r="OLK61" s="5"/>
      <c r="OLS61" s="5"/>
      <c r="OMA61" s="5"/>
      <c r="OMI61" s="5"/>
      <c r="OMQ61" s="5"/>
      <c r="OMY61" s="5"/>
      <c r="ONG61" s="5"/>
      <c r="ONO61" s="5"/>
      <c r="ONW61" s="5"/>
      <c r="OOE61" s="5"/>
      <c r="OOM61" s="5"/>
      <c r="OOU61" s="5"/>
      <c r="OPC61" s="5"/>
      <c r="OPK61" s="5"/>
      <c r="OPS61" s="5"/>
      <c r="OQA61" s="5"/>
      <c r="OQI61" s="5"/>
      <c r="OQQ61" s="5"/>
      <c r="OQY61" s="5"/>
      <c r="ORG61" s="5"/>
      <c r="ORO61" s="5"/>
      <c r="ORW61" s="5"/>
      <c r="OSE61" s="5"/>
      <c r="OSM61" s="5"/>
      <c r="OSU61" s="5"/>
      <c r="OTC61" s="5"/>
      <c r="OTK61" s="5"/>
      <c r="OTS61" s="5"/>
      <c r="OUA61" s="5"/>
      <c r="OUI61" s="5"/>
      <c r="OUQ61" s="5"/>
      <c r="OUY61" s="5"/>
      <c r="OVG61" s="5"/>
      <c r="OVO61" s="5"/>
      <c r="OVW61" s="5"/>
      <c r="OWE61" s="5"/>
      <c r="OWM61" s="5"/>
      <c r="OWU61" s="5"/>
      <c r="OXC61" s="5"/>
      <c r="OXK61" s="5"/>
      <c r="OXS61" s="5"/>
      <c r="OYA61" s="5"/>
      <c r="OYI61" s="5"/>
      <c r="OYQ61" s="5"/>
      <c r="OYY61" s="5"/>
      <c r="OZG61" s="5"/>
      <c r="OZO61" s="5"/>
      <c r="OZW61" s="5"/>
      <c r="PAE61" s="5"/>
      <c r="PAM61" s="5"/>
      <c r="PAU61" s="5"/>
      <c r="PBC61" s="5"/>
      <c r="PBK61" s="5"/>
      <c r="PBS61" s="5"/>
      <c r="PCA61" s="5"/>
      <c r="PCI61" s="5"/>
      <c r="PCQ61" s="5"/>
      <c r="PCY61" s="5"/>
      <c r="PDG61" s="5"/>
      <c r="PDO61" s="5"/>
      <c r="PDW61" s="5"/>
      <c r="PEE61" s="5"/>
      <c r="PEM61" s="5"/>
      <c r="PEU61" s="5"/>
      <c r="PFC61" s="5"/>
      <c r="PFK61" s="5"/>
      <c r="PFS61" s="5"/>
      <c r="PGA61" s="5"/>
      <c r="PGI61" s="5"/>
      <c r="PGQ61" s="5"/>
      <c r="PGY61" s="5"/>
      <c r="PHG61" s="5"/>
      <c r="PHO61" s="5"/>
      <c r="PHW61" s="5"/>
      <c r="PIE61" s="5"/>
      <c r="PIM61" s="5"/>
      <c r="PIU61" s="5"/>
      <c r="PJC61" s="5"/>
      <c r="PJK61" s="5"/>
      <c r="PJS61" s="5"/>
      <c r="PKA61" s="5"/>
      <c r="PKI61" s="5"/>
      <c r="PKQ61" s="5"/>
      <c r="PKY61" s="5"/>
      <c r="PLG61" s="5"/>
      <c r="PLO61" s="5"/>
      <c r="PLW61" s="5"/>
      <c r="PME61" s="5"/>
      <c r="PMM61" s="5"/>
      <c r="PMU61" s="5"/>
      <c r="PNC61" s="5"/>
      <c r="PNK61" s="5"/>
      <c r="PNS61" s="5"/>
      <c r="POA61" s="5"/>
      <c r="POI61" s="5"/>
      <c r="POQ61" s="5"/>
      <c r="POY61" s="5"/>
      <c r="PPG61" s="5"/>
      <c r="PPO61" s="5"/>
      <c r="PPW61" s="5"/>
      <c r="PQE61" s="5"/>
      <c r="PQM61" s="5"/>
      <c r="PQU61" s="5"/>
      <c r="PRC61" s="5"/>
      <c r="PRK61" s="5"/>
      <c r="PRS61" s="5"/>
      <c r="PSA61" s="5"/>
      <c r="PSI61" s="5"/>
      <c r="PSQ61" s="5"/>
      <c r="PSY61" s="5"/>
      <c r="PTG61" s="5"/>
      <c r="PTO61" s="5"/>
      <c r="PTW61" s="5"/>
      <c r="PUE61" s="5"/>
      <c r="PUM61" s="5"/>
      <c r="PUU61" s="5"/>
      <c r="PVC61" s="5"/>
      <c r="PVK61" s="5"/>
      <c r="PVS61" s="5"/>
      <c r="PWA61" s="5"/>
      <c r="PWI61" s="5"/>
      <c r="PWQ61" s="5"/>
      <c r="PWY61" s="5"/>
      <c r="PXG61" s="5"/>
      <c r="PXO61" s="5"/>
      <c r="PXW61" s="5"/>
      <c r="PYE61" s="5"/>
      <c r="PYM61" s="5"/>
      <c r="PYU61" s="5"/>
      <c r="PZC61" s="5"/>
      <c r="PZK61" s="5"/>
      <c r="PZS61" s="5"/>
      <c r="QAA61" s="5"/>
      <c r="QAI61" s="5"/>
      <c r="QAQ61" s="5"/>
      <c r="QAY61" s="5"/>
      <c r="QBG61" s="5"/>
      <c r="QBO61" s="5"/>
      <c r="QBW61" s="5"/>
      <c r="QCE61" s="5"/>
      <c r="QCM61" s="5"/>
      <c r="QCU61" s="5"/>
      <c r="QDC61" s="5"/>
      <c r="QDK61" s="5"/>
      <c r="QDS61" s="5"/>
      <c r="QEA61" s="5"/>
      <c r="QEI61" s="5"/>
      <c r="QEQ61" s="5"/>
      <c r="QEY61" s="5"/>
      <c r="QFG61" s="5"/>
      <c r="QFO61" s="5"/>
      <c r="QFW61" s="5"/>
      <c r="QGE61" s="5"/>
      <c r="QGM61" s="5"/>
      <c r="QGU61" s="5"/>
      <c r="QHC61" s="5"/>
      <c r="QHK61" s="5"/>
      <c r="QHS61" s="5"/>
      <c r="QIA61" s="5"/>
      <c r="QII61" s="5"/>
      <c r="QIQ61" s="5"/>
      <c r="QIY61" s="5"/>
      <c r="QJG61" s="5"/>
      <c r="QJO61" s="5"/>
      <c r="QJW61" s="5"/>
      <c r="QKE61" s="5"/>
      <c r="QKM61" s="5"/>
      <c r="QKU61" s="5"/>
      <c r="QLC61" s="5"/>
      <c r="QLK61" s="5"/>
      <c r="QLS61" s="5"/>
      <c r="QMA61" s="5"/>
      <c r="QMI61" s="5"/>
      <c r="QMQ61" s="5"/>
      <c r="QMY61" s="5"/>
      <c r="QNG61" s="5"/>
      <c r="QNO61" s="5"/>
      <c r="QNW61" s="5"/>
      <c r="QOE61" s="5"/>
      <c r="QOM61" s="5"/>
      <c r="QOU61" s="5"/>
      <c r="QPC61" s="5"/>
      <c r="QPK61" s="5"/>
      <c r="QPS61" s="5"/>
      <c r="QQA61" s="5"/>
      <c r="QQI61" s="5"/>
      <c r="QQQ61" s="5"/>
      <c r="QQY61" s="5"/>
      <c r="QRG61" s="5"/>
      <c r="QRO61" s="5"/>
      <c r="QRW61" s="5"/>
      <c r="QSE61" s="5"/>
      <c r="QSM61" s="5"/>
      <c r="QSU61" s="5"/>
      <c r="QTC61" s="5"/>
      <c r="QTK61" s="5"/>
      <c r="QTS61" s="5"/>
      <c r="QUA61" s="5"/>
      <c r="QUI61" s="5"/>
      <c r="QUQ61" s="5"/>
      <c r="QUY61" s="5"/>
      <c r="QVG61" s="5"/>
      <c r="QVO61" s="5"/>
      <c r="QVW61" s="5"/>
      <c r="QWE61" s="5"/>
      <c r="QWM61" s="5"/>
      <c r="QWU61" s="5"/>
      <c r="QXC61" s="5"/>
      <c r="QXK61" s="5"/>
      <c r="QXS61" s="5"/>
      <c r="QYA61" s="5"/>
      <c r="QYI61" s="5"/>
      <c r="QYQ61" s="5"/>
      <c r="QYY61" s="5"/>
      <c r="QZG61" s="5"/>
      <c r="QZO61" s="5"/>
      <c r="QZW61" s="5"/>
      <c r="RAE61" s="5"/>
      <c r="RAM61" s="5"/>
      <c r="RAU61" s="5"/>
      <c r="RBC61" s="5"/>
      <c r="RBK61" s="5"/>
      <c r="RBS61" s="5"/>
      <c r="RCA61" s="5"/>
      <c r="RCI61" s="5"/>
      <c r="RCQ61" s="5"/>
      <c r="RCY61" s="5"/>
      <c r="RDG61" s="5"/>
      <c r="RDO61" s="5"/>
      <c r="RDW61" s="5"/>
      <c r="REE61" s="5"/>
      <c r="REM61" s="5"/>
      <c r="REU61" s="5"/>
      <c r="RFC61" s="5"/>
      <c r="RFK61" s="5"/>
      <c r="RFS61" s="5"/>
      <c r="RGA61" s="5"/>
      <c r="RGI61" s="5"/>
      <c r="RGQ61" s="5"/>
      <c r="RGY61" s="5"/>
      <c r="RHG61" s="5"/>
      <c r="RHO61" s="5"/>
      <c r="RHW61" s="5"/>
      <c r="RIE61" s="5"/>
      <c r="RIM61" s="5"/>
      <c r="RIU61" s="5"/>
      <c r="RJC61" s="5"/>
      <c r="RJK61" s="5"/>
      <c r="RJS61" s="5"/>
      <c r="RKA61" s="5"/>
      <c r="RKI61" s="5"/>
      <c r="RKQ61" s="5"/>
      <c r="RKY61" s="5"/>
      <c r="RLG61" s="5"/>
      <c r="RLO61" s="5"/>
      <c r="RLW61" s="5"/>
      <c r="RME61" s="5"/>
      <c r="RMM61" s="5"/>
      <c r="RMU61" s="5"/>
      <c r="RNC61" s="5"/>
      <c r="RNK61" s="5"/>
      <c r="RNS61" s="5"/>
      <c r="ROA61" s="5"/>
      <c r="ROI61" s="5"/>
      <c r="ROQ61" s="5"/>
      <c r="ROY61" s="5"/>
      <c r="RPG61" s="5"/>
      <c r="RPO61" s="5"/>
      <c r="RPW61" s="5"/>
      <c r="RQE61" s="5"/>
      <c r="RQM61" s="5"/>
      <c r="RQU61" s="5"/>
      <c r="RRC61" s="5"/>
      <c r="RRK61" s="5"/>
      <c r="RRS61" s="5"/>
      <c r="RSA61" s="5"/>
      <c r="RSI61" s="5"/>
      <c r="RSQ61" s="5"/>
      <c r="RSY61" s="5"/>
      <c r="RTG61" s="5"/>
      <c r="RTO61" s="5"/>
      <c r="RTW61" s="5"/>
      <c r="RUE61" s="5"/>
      <c r="RUM61" s="5"/>
      <c r="RUU61" s="5"/>
      <c r="RVC61" s="5"/>
      <c r="RVK61" s="5"/>
      <c r="RVS61" s="5"/>
      <c r="RWA61" s="5"/>
      <c r="RWI61" s="5"/>
      <c r="RWQ61" s="5"/>
      <c r="RWY61" s="5"/>
      <c r="RXG61" s="5"/>
      <c r="RXO61" s="5"/>
      <c r="RXW61" s="5"/>
      <c r="RYE61" s="5"/>
      <c r="RYM61" s="5"/>
      <c r="RYU61" s="5"/>
      <c r="RZC61" s="5"/>
      <c r="RZK61" s="5"/>
      <c r="RZS61" s="5"/>
      <c r="SAA61" s="5"/>
      <c r="SAI61" s="5"/>
      <c r="SAQ61" s="5"/>
      <c r="SAY61" s="5"/>
      <c r="SBG61" s="5"/>
      <c r="SBO61" s="5"/>
      <c r="SBW61" s="5"/>
      <c r="SCE61" s="5"/>
      <c r="SCM61" s="5"/>
      <c r="SCU61" s="5"/>
      <c r="SDC61" s="5"/>
      <c r="SDK61" s="5"/>
      <c r="SDS61" s="5"/>
      <c r="SEA61" s="5"/>
      <c r="SEI61" s="5"/>
      <c r="SEQ61" s="5"/>
      <c r="SEY61" s="5"/>
      <c r="SFG61" s="5"/>
      <c r="SFO61" s="5"/>
      <c r="SFW61" s="5"/>
      <c r="SGE61" s="5"/>
      <c r="SGM61" s="5"/>
      <c r="SGU61" s="5"/>
      <c r="SHC61" s="5"/>
      <c r="SHK61" s="5"/>
      <c r="SHS61" s="5"/>
      <c r="SIA61" s="5"/>
      <c r="SII61" s="5"/>
      <c r="SIQ61" s="5"/>
      <c r="SIY61" s="5"/>
      <c r="SJG61" s="5"/>
      <c r="SJO61" s="5"/>
      <c r="SJW61" s="5"/>
      <c r="SKE61" s="5"/>
      <c r="SKM61" s="5"/>
      <c r="SKU61" s="5"/>
      <c r="SLC61" s="5"/>
      <c r="SLK61" s="5"/>
      <c r="SLS61" s="5"/>
      <c r="SMA61" s="5"/>
      <c r="SMI61" s="5"/>
      <c r="SMQ61" s="5"/>
      <c r="SMY61" s="5"/>
      <c r="SNG61" s="5"/>
      <c r="SNO61" s="5"/>
      <c r="SNW61" s="5"/>
      <c r="SOE61" s="5"/>
      <c r="SOM61" s="5"/>
      <c r="SOU61" s="5"/>
      <c r="SPC61" s="5"/>
      <c r="SPK61" s="5"/>
      <c r="SPS61" s="5"/>
      <c r="SQA61" s="5"/>
      <c r="SQI61" s="5"/>
      <c r="SQQ61" s="5"/>
      <c r="SQY61" s="5"/>
      <c r="SRG61" s="5"/>
      <c r="SRO61" s="5"/>
      <c r="SRW61" s="5"/>
      <c r="SSE61" s="5"/>
      <c r="SSM61" s="5"/>
      <c r="SSU61" s="5"/>
      <c r="STC61" s="5"/>
      <c r="STK61" s="5"/>
      <c r="STS61" s="5"/>
      <c r="SUA61" s="5"/>
      <c r="SUI61" s="5"/>
      <c r="SUQ61" s="5"/>
      <c r="SUY61" s="5"/>
      <c r="SVG61" s="5"/>
      <c r="SVO61" s="5"/>
      <c r="SVW61" s="5"/>
      <c r="SWE61" s="5"/>
      <c r="SWM61" s="5"/>
      <c r="SWU61" s="5"/>
      <c r="SXC61" s="5"/>
      <c r="SXK61" s="5"/>
      <c r="SXS61" s="5"/>
      <c r="SYA61" s="5"/>
      <c r="SYI61" s="5"/>
      <c r="SYQ61" s="5"/>
      <c r="SYY61" s="5"/>
      <c r="SZG61" s="5"/>
      <c r="SZO61" s="5"/>
      <c r="SZW61" s="5"/>
      <c r="TAE61" s="5"/>
      <c r="TAM61" s="5"/>
      <c r="TAU61" s="5"/>
      <c r="TBC61" s="5"/>
      <c r="TBK61" s="5"/>
      <c r="TBS61" s="5"/>
      <c r="TCA61" s="5"/>
      <c r="TCI61" s="5"/>
      <c r="TCQ61" s="5"/>
      <c r="TCY61" s="5"/>
      <c r="TDG61" s="5"/>
      <c r="TDO61" s="5"/>
      <c r="TDW61" s="5"/>
      <c r="TEE61" s="5"/>
      <c r="TEM61" s="5"/>
      <c r="TEU61" s="5"/>
      <c r="TFC61" s="5"/>
      <c r="TFK61" s="5"/>
      <c r="TFS61" s="5"/>
      <c r="TGA61" s="5"/>
      <c r="TGI61" s="5"/>
      <c r="TGQ61" s="5"/>
      <c r="TGY61" s="5"/>
      <c r="THG61" s="5"/>
      <c r="THO61" s="5"/>
      <c r="THW61" s="5"/>
      <c r="TIE61" s="5"/>
      <c r="TIM61" s="5"/>
      <c r="TIU61" s="5"/>
      <c r="TJC61" s="5"/>
      <c r="TJK61" s="5"/>
      <c r="TJS61" s="5"/>
      <c r="TKA61" s="5"/>
      <c r="TKI61" s="5"/>
      <c r="TKQ61" s="5"/>
      <c r="TKY61" s="5"/>
      <c r="TLG61" s="5"/>
      <c r="TLO61" s="5"/>
      <c r="TLW61" s="5"/>
      <c r="TME61" s="5"/>
      <c r="TMM61" s="5"/>
      <c r="TMU61" s="5"/>
      <c r="TNC61" s="5"/>
      <c r="TNK61" s="5"/>
      <c r="TNS61" s="5"/>
      <c r="TOA61" s="5"/>
      <c r="TOI61" s="5"/>
      <c r="TOQ61" s="5"/>
      <c r="TOY61" s="5"/>
      <c r="TPG61" s="5"/>
      <c r="TPO61" s="5"/>
      <c r="TPW61" s="5"/>
      <c r="TQE61" s="5"/>
      <c r="TQM61" s="5"/>
      <c r="TQU61" s="5"/>
      <c r="TRC61" s="5"/>
      <c r="TRK61" s="5"/>
      <c r="TRS61" s="5"/>
      <c r="TSA61" s="5"/>
      <c r="TSI61" s="5"/>
      <c r="TSQ61" s="5"/>
      <c r="TSY61" s="5"/>
      <c r="TTG61" s="5"/>
      <c r="TTO61" s="5"/>
      <c r="TTW61" s="5"/>
      <c r="TUE61" s="5"/>
      <c r="TUM61" s="5"/>
      <c r="TUU61" s="5"/>
      <c r="TVC61" s="5"/>
      <c r="TVK61" s="5"/>
      <c r="TVS61" s="5"/>
      <c r="TWA61" s="5"/>
      <c r="TWI61" s="5"/>
      <c r="TWQ61" s="5"/>
      <c r="TWY61" s="5"/>
      <c r="TXG61" s="5"/>
      <c r="TXO61" s="5"/>
      <c r="TXW61" s="5"/>
      <c r="TYE61" s="5"/>
      <c r="TYM61" s="5"/>
      <c r="TYU61" s="5"/>
      <c r="TZC61" s="5"/>
      <c r="TZK61" s="5"/>
      <c r="TZS61" s="5"/>
      <c r="UAA61" s="5"/>
      <c r="UAI61" s="5"/>
      <c r="UAQ61" s="5"/>
      <c r="UAY61" s="5"/>
      <c r="UBG61" s="5"/>
      <c r="UBO61" s="5"/>
      <c r="UBW61" s="5"/>
      <c r="UCE61" s="5"/>
      <c r="UCM61" s="5"/>
      <c r="UCU61" s="5"/>
      <c r="UDC61" s="5"/>
      <c r="UDK61" s="5"/>
      <c r="UDS61" s="5"/>
      <c r="UEA61" s="5"/>
      <c r="UEI61" s="5"/>
      <c r="UEQ61" s="5"/>
      <c r="UEY61" s="5"/>
      <c r="UFG61" s="5"/>
      <c r="UFO61" s="5"/>
      <c r="UFW61" s="5"/>
      <c r="UGE61" s="5"/>
      <c r="UGM61" s="5"/>
      <c r="UGU61" s="5"/>
      <c r="UHC61" s="5"/>
      <c r="UHK61" s="5"/>
      <c r="UHS61" s="5"/>
      <c r="UIA61" s="5"/>
      <c r="UII61" s="5"/>
      <c r="UIQ61" s="5"/>
      <c r="UIY61" s="5"/>
      <c r="UJG61" s="5"/>
      <c r="UJO61" s="5"/>
      <c r="UJW61" s="5"/>
      <c r="UKE61" s="5"/>
      <c r="UKM61" s="5"/>
      <c r="UKU61" s="5"/>
      <c r="ULC61" s="5"/>
      <c r="ULK61" s="5"/>
      <c r="ULS61" s="5"/>
      <c r="UMA61" s="5"/>
      <c r="UMI61" s="5"/>
      <c r="UMQ61" s="5"/>
      <c r="UMY61" s="5"/>
      <c r="UNG61" s="5"/>
      <c r="UNO61" s="5"/>
      <c r="UNW61" s="5"/>
      <c r="UOE61" s="5"/>
      <c r="UOM61" s="5"/>
      <c r="UOU61" s="5"/>
      <c r="UPC61" s="5"/>
      <c r="UPK61" s="5"/>
      <c r="UPS61" s="5"/>
      <c r="UQA61" s="5"/>
      <c r="UQI61" s="5"/>
      <c r="UQQ61" s="5"/>
      <c r="UQY61" s="5"/>
      <c r="URG61" s="5"/>
      <c r="URO61" s="5"/>
      <c r="URW61" s="5"/>
      <c r="USE61" s="5"/>
      <c r="USM61" s="5"/>
      <c r="USU61" s="5"/>
      <c r="UTC61" s="5"/>
      <c r="UTK61" s="5"/>
      <c r="UTS61" s="5"/>
      <c r="UUA61" s="5"/>
      <c r="UUI61" s="5"/>
      <c r="UUQ61" s="5"/>
      <c r="UUY61" s="5"/>
      <c r="UVG61" s="5"/>
      <c r="UVO61" s="5"/>
      <c r="UVW61" s="5"/>
      <c r="UWE61" s="5"/>
      <c r="UWM61" s="5"/>
      <c r="UWU61" s="5"/>
      <c r="UXC61" s="5"/>
      <c r="UXK61" s="5"/>
      <c r="UXS61" s="5"/>
      <c r="UYA61" s="5"/>
      <c r="UYI61" s="5"/>
      <c r="UYQ61" s="5"/>
      <c r="UYY61" s="5"/>
      <c r="UZG61" s="5"/>
      <c r="UZO61" s="5"/>
      <c r="UZW61" s="5"/>
      <c r="VAE61" s="5"/>
      <c r="VAM61" s="5"/>
      <c r="VAU61" s="5"/>
      <c r="VBC61" s="5"/>
      <c r="VBK61" s="5"/>
      <c r="VBS61" s="5"/>
      <c r="VCA61" s="5"/>
      <c r="VCI61" s="5"/>
      <c r="VCQ61" s="5"/>
      <c r="VCY61" s="5"/>
      <c r="VDG61" s="5"/>
      <c r="VDO61" s="5"/>
      <c r="VDW61" s="5"/>
      <c r="VEE61" s="5"/>
      <c r="VEM61" s="5"/>
      <c r="VEU61" s="5"/>
      <c r="VFC61" s="5"/>
      <c r="VFK61" s="5"/>
      <c r="VFS61" s="5"/>
      <c r="VGA61" s="5"/>
      <c r="VGI61" s="5"/>
      <c r="VGQ61" s="5"/>
      <c r="VGY61" s="5"/>
      <c r="VHG61" s="5"/>
      <c r="VHO61" s="5"/>
      <c r="VHW61" s="5"/>
      <c r="VIE61" s="5"/>
      <c r="VIM61" s="5"/>
      <c r="VIU61" s="5"/>
      <c r="VJC61" s="5"/>
      <c r="VJK61" s="5"/>
      <c r="VJS61" s="5"/>
      <c r="VKA61" s="5"/>
      <c r="VKI61" s="5"/>
      <c r="VKQ61" s="5"/>
      <c r="VKY61" s="5"/>
      <c r="VLG61" s="5"/>
      <c r="VLO61" s="5"/>
      <c r="VLW61" s="5"/>
      <c r="VME61" s="5"/>
      <c r="VMM61" s="5"/>
      <c r="VMU61" s="5"/>
      <c r="VNC61" s="5"/>
      <c r="VNK61" s="5"/>
      <c r="VNS61" s="5"/>
      <c r="VOA61" s="5"/>
      <c r="VOI61" s="5"/>
      <c r="VOQ61" s="5"/>
      <c r="VOY61" s="5"/>
      <c r="VPG61" s="5"/>
      <c r="VPO61" s="5"/>
      <c r="VPW61" s="5"/>
      <c r="VQE61" s="5"/>
      <c r="VQM61" s="5"/>
      <c r="VQU61" s="5"/>
      <c r="VRC61" s="5"/>
      <c r="VRK61" s="5"/>
      <c r="VRS61" s="5"/>
      <c r="VSA61" s="5"/>
      <c r="VSI61" s="5"/>
      <c r="VSQ61" s="5"/>
      <c r="VSY61" s="5"/>
      <c r="VTG61" s="5"/>
      <c r="VTO61" s="5"/>
      <c r="VTW61" s="5"/>
      <c r="VUE61" s="5"/>
      <c r="VUM61" s="5"/>
      <c r="VUU61" s="5"/>
      <c r="VVC61" s="5"/>
      <c r="VVK61" s="5"/>
      <c r="VVS61" s="5"/>
      <c r="VWA61" s="5"/>
      <c r="VWI61" s="5"/>
      <c r="VWQ61" s="5"/>
      <c r="VWY61" s="5"/>
      <c r="VXG61" s="5"/>
      <c r="VXO61" s="5"/>
      <c r="VXW61" s="5"/>
      <c r="VYE61" s="5"/>
      <c r="VYM61" s="5"/>
      <c r="VYU61" s="5"/>
      <c r="VZC61" s="5"/>
      <c r="VZK61" s="5"/>
      <c r="VZS61" s="5"/>
      <c r="WAA61" s="5"/>
      <c r="WAI61" s="5"/>
      <c r="WAQ61" s="5"/>
      <c r="WAY61" s="5"/>
      <c r="WBG61" s="5"/>
      <c r="WBO61" s="5"/>
      <c r="WBW61" s="5"/>
      <c r="WCE61" s="5"/>
      <c r="WCM61" s="5"/>
      <c r="WCU61" s="5"/>
      <c r="WDC61" s="5"/>
      <c r="WDK61" s="5"/>
      <c r="WDS61" s="5"/>
      <c r="WEA61" s="5"/>
      <c r="WEI61" s="5"/>
      <c r="WEQ61" s="5"/>
      <c r="WEY61" s="5"/>
      <c r="WFG61" s="5"/>
      <c r="WFO61" s="5"/>
      <c r="WFW61" s="5"/>
      <c r="WGE61" s="5"/>
      <c r="WGM61" s="5"/>
      <c r="WGU61" s="5"/>
      <c r="WHC61" s="5"/>
      <c r="WHK61" s="5"/>
      <c r="WHS61" s="5"/>
      <c r="WIA61" s="5"/>
      <c r="WII61" s="5"/>
      <c r="WIQ61" s="5"/>
      <c r="WIY61" s="5"/>
      <c r="WJG61" s="5"/>
      <c r="WJO61" s="5"/>
      <c r="WJW61" s="5"/>
      <c r="WKE61" s="5"/>
      <c r="WKM61" s="5"/>
      <c r="WKU61" s="5"/>
      <c r="WLC61" s="5"/>
      <c r="WLK61" s="5"/>
      <c r="WLS61" s="5"/>
      <c r="WMA61" s="5"/>
      <c r="WMI61" s="5"/>
      <c r="WMQ61" s="5"/>
      <c r="WMY61" s="5"/>
      <c r="WNG61" s="5"/>
      <c r="WNO61" s="5"/>
      <c r="WNW61" s="5"/>
      <c r="WOE61" s="5"/>
      <c r="WOM61" s="5"/>
      <c r="WOU61" s="5"/>
      <c r="WPC61" s="5"/>
      <c r="WPK61" s="5"/>
      <c r="WPS61" s="5"/>
      <c r="WQA61" s="5"/>
      <c r="WQI61" s="5"/>
      <c r="WQQ61" s="5"/>
      <c r="WQY61" s="5"/>
      <c r="WRG61" s="5"/>
      <c r="WRO61" s="5"/>
      <c r="WRW61" s="5"/>
      <c r="WSE61" s="5"/>
      <c r="WSM61" s="5"/>
      <c r="WSU61" s="5"/>
      <c r="WTC61" s="5"/>
      <c r="WTK61" s="5"/>
      <c r="WTS61" s="5"/>
      <c r="WUA61" s="5"/>
      <c r="WUI61" s="5"/>
      <c r="WUQ61" s="5"/>
      <c r="WUY61" s="5"/>
      <c r="WVG61" s="5"/>
      <c r="WVO61" s="5"/>
      <c r="WVW61" s="5"/>
      <c r="WWE61" s="5"/>
      <c r="WWM61" s="5"/>
      <c r="WWU61" s="5"/>
      <c r="WXC61" s="5"/>
      <c r="WXK61" s="5"/>
      <c r="WXS61" s="5"/>
      <c r="WYA61" s="5"/>
      <c r="WYI61" s="5"/>
      <c r="WYQ61" s="5"/>
      <c r="WYY61" s="5"/>
      <c r="WZG61" s="5"/>
      <c r="WZO61" s="5"/>
      <c r="WZW61" s="5"/>
      <c r="XAE61" s="5"/>
      <c r="XAM61" s="5"/>
      <c r="XAU61" s="5"/>
      <c r="XBC61" s="5"/>
      <c r="XBK61" s="5"/>
      <c r="XBS61" s="5"/>
      <c r="XCA61" s="5"/>
      <c r="XCI61" s="5"/>
      <c r="XCQ61" s="5"/>
      <c r="XCY61" s="5"/>
      <c r="XDG61" s="5"/>
      <c r="XDO61" s="5"/>
      <c r="XDW61" s="5"/>
      <c r="XEE61" s="5"/>
    </row>
    <row r="62" spans="1:1023 1031:2047 2055:3071 3079:4095 4103:5119 5127:6143 6151:7167 7175:8191 8199:9215 9223:10239 10247:11263 11271:12287 12295:13311 13319:14335 14343:15359 15367:16359">
      <c r="A62" s="14"/>
      <c r="B62" s="15"/>
      <c r="C62" s="15"/>
      <c r="D62" s="15"/>
      <c r="E62" s="15"/>
      <c r="F62" s="16"/>
      <c r="G62" s="25"/>
      <c r="H62" s="86"/>
      <c r="I62" s="19"/>
      <c r="J62" s="15"/>
      <c r="K62" s="26"/>
      <c r="L62" s="92"/>
      <c r="M62" s="25"/>
      <c r="N62" s="26"/>
      <c r="O62" s="26"/>
      <c r="P62" s="15"/>
      <c r="Q62" s="20"/>
      <c r="R62" s="100"/>
      <c r="S62" s="100"/>
      <c r="T62" s="15"/>
      <c r="U62" s="15"/>
      <c r="V62" s="21" t="s">
        <v>105</v>
      </c>
      <c r="W62" s="21">
        <v>44144</v>
      </c>
      <c r="X62" s="29">
        <v>12919</v>
      </c>
      <c r="Y62" s="21" t="s">
        <v>255</v>
      </c>
      <c r="Z62" s="30">
        <v>43878</v>
      </c>
      <c r="AA62" s="21">
        <v>44244</v>
      </c>
      <c r="AB62" s="31" t="s">
        <v>100</v>
      </c>
      <c r="AC62" s="31" t="s">
        <v>100</v>
      </c>
      <c r="AD62" s="102">
        <v>0</v>
      </c>
      <c r="AE62" s="102">
        <v>0</v>
      </c>
      <c r="AF62" s="31" t="s">
        <v>100</v>
      </c>
      <c r="AG62" s="32" t="s">
        <v>100</v>
      </c>
      <c r="AH62" s="102">
        <v>0</v>
      </c>
      <c r="AI62" s="109">
        <f t="shared" si="0"/>
        <v>0</v>
      </c>
      <c r="AJ62" s="114">
        <v>0</v>
      </c>
      <c r="AK62" s="114">
        <v>0</v>
      </c>
      <c r="AL62" s="116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15"/>
      <c r="KA62" s="5"/>
      <c r="KI62" s="5"/>
      <c r="KQ62" s="5"/>
      <c r="KY62" s="5"/>
      <c r="LG62" s="5"/>
      <c r="LO62" s="5"/>
      <c r="LW62" s="5"/>
      <c r="ME62" s="5"/>
      <c r="MM62" s="5"/>
      <c r="MU62" s="5"/>
      <c r="NC62" s="5"/>
      <c r="NK62" s="5"/>
      <c r="NS62" s="5"/>
      <c r="OA62" s="5"/>
      <c r="OI62" s="5"/>
      <c r="OQ62" s="5"/>
      <c r="OY62" s="5"/>
      <c r="PG62" s="5"/>
      <c r="PO62" s="5"/>
      <c r="PW62" s="5"/>
      <c r="QE62" s="5"/>
      <c r="QM62" s="5"/>
      <c r="QU62" s="5"/>
      <c r="RC62" s="5"/>
      <c r="RK62" s="5"/>
      <c r="RS62" s="5"/>
      <c r="SA62" s="5"/>
      <c r="SI62" s="5"/>
      <c r="SQ62" s="5"/>
      <c r="SY62" s="5"/>
      <c r="TG62" s="5"/>
      <c r="TO62" s="5"/>
      <c r="TW62" s="5"/>
      <c r="UE62" s="5"/>
      <c r="UM62" s="5"/>
      <c r="UU62" s="5"/>
      <c r="VC62" s="5"/>
      <c r="VK62" s="5"/>
      <c r="VS62" s="5"/>
      <c r="WA62" s="5"/>
      <c r="WI62" s="5"/>
      <c r="WQ62" s="5"/>
      <c r="WY62" s="5"/>
      <c r="XG62" s="5"/>
      <c r="XO62" s="5"/>
      <c r="XW62" s="5"/>
      <c r="YE62" s="5"/>
      <c r="YM62" s="5"/>
      <c r="YU62" s="5"/>
      <c r="ZC62" s="5"/>
      <c r="ZK62" s="5"/>
      <c r="ZS62" s="5"/>
      <c r="AAA62" s="5"/>
      <c r="AAI62" s="5"/>
      <c r="AAQ62" s="5"/>
      <c r="AAY62" s="5"/>
      <c r="ABG62" s="5"/>
      <c r="ABO62" s="5"/>
      <c r="ABW62" s="5"/>
      <c r="ACE62" s="5"/>
      <c r="ACM62" s="5"/>
      <c r="ACU62" s="5"/>
      <c r="ADC62" s="5"/>
      <c r="ADK62" s="5"/>
      <c r="ADS62" s="5"/>
      <c r="AEA62" s="5"/>
      <c r="AEI62" s="5"/>
      <c r="AEQ62" s="5"/>
      <c r="AEY62" s="5"/>
      <c r="AFG62" s="5"/>
      <c r="AFO62" s="5"/>
      <c r="AFW62" s="5"/>
      <c r="AGE62" s="5"/>
      <c r="AGM62" s="5"/>
      <c r="AGU62" s="5"/>
      <c r="AHC62" s="5"/>
      <c r="AHK62" s="5"/>
      <c r="AHS62" s="5"/>
      <c r="AIA62" s="5"/>
      <c r="AII62" s="5"/>
      <c r="AIQ62" s="5"/>
      <c r="AIY62" s="5"/>
      <c r="AJG62" s="5"/>
      <c r="AJO62" s="5"/>
      <c r="AJW62" s="5"/>
      <c r="AKE62" s="5"/>
      <c r="AKM62" s="5"/>
      <c r="AKU62" s="5"/>
      <c r="ALC62" s="5"/>
      <c r="ALK62" s="5"/>
      <c r="ALS62" s="5"/>
      <c r="AMA62" s="5"/>
      <c r="AMI62" s="5"/>
      <c r="AMQ62" s="5"/>
      <c r="AMY62" s="5"/>
      <c r="ANG62" s="5"/>
      <c r="ANO62" s="5"/>
      <c r="ANW62" s="5"/>
      <c r="AOE62" s="5"/>
      <c r="AOM62" s="5"/>
      <c r="AOU62" s="5"/>
      <c r="APC62" s="5"/>
      <c r="APK62" s="5"/>
      <c r="APS62" s="5"/>
      <c r="AQA62" s="5"/>
      <c r="AQI62" s="5"/>
      <c r="AQQ62" s="5"/>
      <c r="AQY62" s="5"/>
      <c r="ARG62" s="5"/>
      <c r="ARO62" s="5"/>
      <c r="ARW62" s="5"/>
      <c r="ASE62" s="5"/>
      <c r="ASM62" s="5"/>
      <c r="ASU62" s="5"/>
      <c r="ATC62" s="5"/>
      <c r="ATK62" s="5"/>
      <c r="ATS62" s="5"/>
      <c r="AUA62" s="5"/>
      <c r="AUI62" s="5"/>
      <c r="AUQ62" s="5"/>
      <c r="AUY62" s="5"/>
      <c r="AVG62" s="5"/>
      <c r="AVO62" s="5"/>
      <c r="AVW62" s="5"/>
      <c r="AWE62" s="5"/>
      <c r="AWM62" s="5"/>
      <c r="AWU62" s="5"/>
      <c r="AXC62" s="5"/>
      <c r="AXK62" s="5"/>
      <c r="AXS62" s="5"/>
      <c r="AYA62" s="5"/>
      <c r="AYI62" s="5"/>
      <c r="AYQ62" s="5"/>
      <c r="AYY62" s="5"/>
      <c r="AZG62" s="5"/>
      <c r="AZO62" s="5"/>
      <c r="AZW62" s="5"/>
      <c r="BAE62" s="5"/>
      <c r="BAM62" s="5"/>
      <c r="BAU62" s="5"/>
      <c r="BBC62" s="5"/>
      <c r="BBK62" s="5"/>
      <c r="BBS62" s="5"/>
      <c r="BCA62" s="5"/>
      <c r="BCI62" s="5"/>
      <c r="BCQ62" s="5"/>
      <c r="BCY62" s="5"/>
      <c r="BDG62" s="5"/>
      <c r="BDO62" s="5"/>
      <c r="BDW62" s="5"/>
      <c r="BEE62" s="5"/>
      <c r="BEM62" s="5"/>
      <c r="BEU62" s="5"/>
      <c r="BFC62" s="5"/>
      <c r="BFK62" s="5"/>
      <c r="BFS62" s="5"/>
      <c r="BGA62" s="5"/>
      <c r="BGI62" s="5"/>
      <c r="BGQ62" s="5"/>
      <c r="BGY62" s="5"/>
      <c r="BHG62" s="5"/>
      <c r="BHO62" s="5"/>
      <c r="BHW62" s="5"/>
      <c r="BIE62" s="5"/>
      <c r="BIM62" s="5"/>
      <c r="BIU62" s="5"/>
      <c r="BJC62" s="5"/>
      <c r="BJK62" s="5"/>
      <c r="BJS62" s="5"/>
      <c r="BKA62" s="5"/>
      <c r="BKI62" s="5"/>
      <c r="BKQ62" s="5"/>
      <c r="BKY62" s="5"/>
      <c r="BLG62" s="5"/>
      <c r="BLO62" s="5"/>
      <c r="BLW62" s="5"/>
      <c r="BME62" s="5"/>
      <c r="BMM62" s="5"/>
      <c r="BMU62" s="5"/>
      <c r="BNC62" s="5"/>
      <c r="BNK62" s="5"/>
      <c r="BNS62" s="5"/>
      <c r="BOA62" s="5"/>
      <c r="BOI62" s="5"/>
      <c r="BOQ62" s="5"/>
      <c r="BOY62" s="5"/>
      <c r="BPG62" s="5"/>
      <c r="BPO62" s="5"/>
      <c r="BPW62" s="5"/>
      <c r="BQE62" s="5"/>
      <c r="BQM62" s="5"/>
      <c r="BQU62" s="5"/>
      <c r="BRC62" s="5"/>
      <c r="BRK62" s="5"/>
      <c r="BRS62" s="5"/>
      <c r="BSA62" s="5"/>
      <c r="BSI62" s="5"/>
      <c r="BSQ62" s="5"/>
      <c r="BSY62" s="5"/>
      <c r="BTG62" s="5"/>
      <c r="BTO62" s="5"/>
      <c r="BTW62" s="5"/>
      <c r="BUE62" s="5"/>
      <c r="BUM62" s="5"/>
      <c r="BUU62" s="5"/>
      <c r="BVC62" s="5"/>
      <c r="BVK62" s="5"/>
      <c r="BVS62" s="5"/>
      <c r="BWA62" s="5"/>
      <c r="BWI62" s="5"/>
      <c r="BWQ62" s="5"/>
      <c r="BWY62" s="5"/>
      <c r="BXG62" s="5"/>
      <c r="BXO62" s="5"/>
      <c r="BXW62" s="5"/>
      <c r="BYE62" s="5"/>
      <c r="BYM62" s="5"/>
      <c r="BYU62" s="5"/>
      <c r="BZC62" s="5"/>
      <c r="BZK62" s="5"/>
      <c r="BZS62" s="5"/>
      <c r="CAA62" s="5"/>
      <c r="CAI62" s="5"/>
      <c r="CAQ62" s="5"/>
      <c r="CAY62" s="5"/>
      <c r="CBG62" s="5"/>
      <c r="CBO62" s="5"/>
      <c r="CBW62" s="5"/>
      <c r="CCE62" s="5"/>
      <c r="CCM62" s="5"/>
      <c r="CCU62" s="5"/>
      <c r="CDC62" s="5"/>
      <c r="CDK62" s="5"/>
      <c r="CDS62" s="5"/>
      <c r="CEA62" s="5"/>
      <c r="CEI62" s="5"/>
      <c r="CEQ62" s="5"/>
      <c r="CEY62" s="5"/>
      <c r="CFG62" s="5"/>
      <c r="CFO62" s="5"/>
      <c r="CFW62" s="5"/>
      <c r="CGE62" s="5"/>
      <c r="CGM62" s="5"/>
      <c r="CGU62" s="5"/>
      <c r="CHC62" s="5"/>
      <c r="CHK62" s="5"/>
      <c r="CHS62" s="5"/>
      <c r="CIA62" s="5"/>
      <c r="CII62" s="5"/>
      <c r="CIQ62" s="5"/>
      <c r="CIY62" s="5"/>
      <c r="CJG62" s="5"/>
      <c r="CJO62" s="5"/>
      <c r="CJW62" s="5"/>
      <c r="CKE62" s="5"/>
      <c r="CKM62" s="5"/>
      <c r="CKU62" s="5"/>
      <c r="CLC62" s="5"/>
      <c r="CLK62" s="5"/>
      <c r="CLS62" s="5"/>
      <c r="CMA62" s="5"/>
      <c r="CMI62" s="5"/>
      <c r="CMQ62" s="5"/>
      <c r="CMY62" s="5"/>
      <c r="CNG62" s="5"/>
      <c r="CNO62" s="5"/>
      <c r="CNW62" s="5"/>
      <c r="COE62" s="5"/>
      <c r="COM62" s="5"/>
      <c r="COU62" s="5"/>
      <c r="CPC62" s="5"/>
      <c r="CPK62" s="5"/>
      <c r="CPS62" s="5"/>
      <c r="CQA62" s="5"/>
      <c r="CQI62" s="5"/>
      <c r="CQQ62" s="5"/>
      <c r="CQY62" s="5"/>
      <c r="CRG62" s="5"/>
      <c r="CRO62" s="5"/>
      <c r="CRW62" s="5"/>
      <c r="CSE62" s="5"/>
      <c r="CSM62" s="5"/>
      <c r="CSU62" s="5"/>
      <c r="CTC62" s="5"/>
      <c r="CTK62" s="5"/>
      <c r="CTS62" s="5"/>
      <c r="CUA62" s="5"/>
      <c r="CUI62" s="5"/>
      <c r="CUQ62" s="5"/>
      <c r="CUY62" s="5"/>
      <c r="CVG62" s="5"/>
      <c r="CVO62" s="5"/>
      <c r="CVW62" s="5"/>
      <c r="CWE62" s="5"/>
      <c r="CWM62" s="5"/>
      <c r="CWU62" s="5"/>
      <c r="CXC62" s="5"/>
      <c r="CXK62" s="5"/>
      <c r="CXS62" s="5"/>
      <c r="CYA62" s="5"/>
      <c r="CYI62" s="5"/>
      <c r="CYQ62" s="5"/>
      <c r="CYY62" s="5"/>
      <c r="CZG62" s="5"/>
      <c r="CZO62" s="5"/>
      <c r="CZW62" s="5"/>
      <c r="DAE62" s="5"/>
      <c r="DAM62" s="5"/>
      <c r="DAU62" s="5"/>
      <c r="DBC62" s="5"/>
      <c r="DBK62" s="5"/>
      <c r="DBS62" s="5"/>
      <c r="DCA62" s="5"/>
      <c r="DCI62" s="5"/>
      <c r="DCQ62" s="5"/>
      <c r="DCY62" s="5"/>
      <c r="DDG62" s="5"/>
      <c r="DDO62" s="5"/>
      <c r="DDW62" s="5"/>
      <c r="DEE62" s="5"/>
      <c r="DEM62" s="5"/>
      <c r="DEU62" s="5"/>
      <c r="DFC62" s="5"/>
      <c r="DFK62" s="5"/>
      <c r="DFS62" s="5"/>
      <c r="DGA62" s="5"/>
      <c r="DGI62" s="5"/>
      <c r="DGQ62" s="5"/>
      <c r="DGY62" s="5"/>
      <c r="DHG62" s="5"/>
      <c r="DHO62" s="5"/>
      <c r="DHW62" s="5"/>
      <c r="DIE62" s="5"/>
      <c r="DIM62" s="5"/>
      <c r="DIU62" s="5"/>
      <c r="DJC62" s="5"/>
      <c r="DJK62" s="5"/>
      <c r="DJS62" s="5"/>
      <c r="DKA62" s="5"/>
      <c r="DKI62" s="5"/>
      <c r="DKQ62" s="5"/>
      <c r="DKY62" s="5"/>
      <c r="DLG62" s="5"/>
      <c r="DLO62" s="5"/>
      <c r="DLW62" s="5"/>
      <c r="DME62" s="5"/>
      <c r="DMM62" s="5"/>
      <c r="DMU62" s="5"/>
      <c r="DNC62" s="5"/>
      <c r="DNK62" s="5"/>
      <c r="DNS62" s="5"/>
      <c r="DOA62" s="5"/>
      <c r="DOI62" s="5"/>
      <c r="DOQ62" s="5"/>
      <c r="DOY62" s="5"/>
      <c r="DPG62" s="5"/>
      <c r="DPO62" s="5"/>
      <c r="DPW62" s="5"/>
      <c r="DQE62" s="5"/>
      <c r="DQM62" s="5"/>
      <c r="DQU62" s="5"/>
      <c r="DRC62" s="5"/>
      <c r="DRK62" s="5"/>
      <c r="DRS62" s="5"/>
      <c r="DSA62" s="5"/>
      <c r="DSI62" s="5"/>
      <c r="DSQ62" s="5"/>
      <c r="DSY62" s="5"/>
      <c r="DTG62" s="5"/>
      <c r="DTO62" s="5"/>
      <c r="DTW62" s="5"/>
      <c r="DUE62" s="5"/>
      <c r="DUM62" s="5"/>
      <c r="DUU62" s="5"/>
      <c r="DVC62" s="5"/>
      <c r="DVK62" s="5"/>
      <c r="DVS62" s="5"/>
      <c r="DWA62" s="5"/>
      <c r="DWI62" s="5"/>
      <c r="DWQ62" s="5"/>
      <c r="DWY62" s="5"/>
      <c r="DXG62" s="5"/>
      <c r="DXO62" s="5"/>
      <c r="DXW62" s="5"/>
      <c r="DYE62" s="5"/>
      <c r="DYM62" s="5"/>
      <c r="DYU62" s="5"/>
      <c r="DZC62" s="5"/>
      <c r="DZK62" s="5"/>
      <c r="DZS62" s="5"/>
      <c r="EAA62" s="5"/>
      <c r="EAI62" s="5"/>
      <c r="EAQ62" s="5"/>
      <c r="EAY62" s="5"/>
      <c r="EBG62" s="5"/>
      <c r="EBO62" s="5"/>
      <c r="EBW62" s="5"/>
      <c r="ECE62" s="5"/>
      <c r="ECM62" s="5"/>
      <c r="ECU62" s="5"/>
      <c r="EDC62" s="5"/>
      <c r="EDK62" s="5"/>
      <c r="EDS62" s="5"/>
      <c r="EEA62" s="5"/>
      <c r="EEI62" s="5"/>
      <c r="EEQ62" s="5"/>
      <c r="EEY62" s="5"/>
      <c r="EFG62" s="5"/>
      <c r="EFO62" s="5"/>
      <c r="EFW62" s="5"/>
      <c r="EGE62" s="5"/>
      <c r="EGM62" s="5"/>
      <c r="EGU62" s="5"/>
      <c r="EHC62" s="5"/>
      <c r="EHK62" s="5"/>
      <c r="EHS62" s="5"/>
      <c r="EIA62" s="5"/>
      <c r="EII62" s="5"/>
      <c r="EIQ62" s="5"/>
      <c r="EIY62" s="5"/>
      <c r="EJG62" s="5"/>
      <c r="EJO62" s="5"/>
      <c r="EJW62" s="5"/>
      <c r="EKE62" s="5"/>
      <c r="EKM62" s="5"/>
      <c r="EKU62" s="5"/>
      <c r="ELC62" s="5"/>
      <c r="ELK62" s="5"/>
      <c r="ELS62" s="5"/>
      <c r="EMA62" s="5"/>
      <c r="EMI62" s="5"/>
      <c r="EMQ62" s="5"/>
      <c r="EMY62" s="5"/>
      <c r="ENG62" s="5"/>
      <c r="ENO62" s="5"/>
      <c r="ENW62" s="5"/>
      <c r="EOE62" s="5"/>
      <c r="EOM62" s="5"/>
      <c r="EOU62" s="5"/>
      <c r="EPC62" s="5"/>
      <c r="EPK62" s="5"/>
      <c r="EPS62" s="5"/>
      <c r="EQA62" s="5"/>
      <c r="EQI62" s="5"/>
      <c r="EQQ62" s="5"/>
      <c r="EQY62" s="5"/>
      <c r="ERG62" s="5"/>
      <c r="ERO62" s="5"/>
      <c r="ERW62" s="5"/>
      <c r="ESE62" s="5"/>
      <c r="ESM62" s="5"/>
      <c r="ESU62" s="5"/>
      <c r="ETC62" s="5"/>
      <c r="ETK62" s="5"/>
      <c r="ETS62" s="5"/>
      <c r="EUA62" s="5"/>
      <c r="EUI62" s="5"/>
      <c r="EUQ62" s="5"/>
      <c r="EUY62" s="5"/>
      <c r="EVG62" s="5"/>
      <c r="EVO62" s="5"/>
      <c r="EVW62" s="5"/>
      <c r="EWE62" s="5"/>
      <c r="EWM62" s="5"/>
      <c r="EWU62" s="5"/>
      <c r="EXC62" s="5"/>
      <c r="EXK62" s="5"/>
      <c r="EXS62" s="5"/>
      <c r="EYA62" s="5"/>
      <c r="EYI62" s="5"/>
      <c r="EYQ62" s="5"/>
      <c r="EYY62" s="5"/>
      <c r="EZG62" s="5"/>
      <c r="EZO62" s="5"/>
      <c r="EZW62" s="5"/>
      <c r="FAE62" s="5"/>
      <c r="FAM62" s="5"/>
      <c r="FAU62" s="5"/>
      <c r="FBC62" s="5"/>
      <c r="FBK62" s="5"/>
      <c r="FBS62" s="5"/>
      <c r="FCA62" s="5"/>
      <c r="FCI62" s="5"/>
      <c r="FCQ62" s="5"/>
      <c r="FCY62" s="5"/>
      <c r="FDG62" s="5"/>
      <c r="FDO62" s="5"/>
      <c r="FDW62" s="5"/>
      <c r="FEE62" s="5"/>
      <c r="FEM62" s="5"/>
      <c r="FEU62" s="5"/>
      <c r="FFC62" s="5"/>
      <c r="FFK62" s="5"/>
      <c r="FFS62" s="5"/>
      <c r="FGA62" s="5"/>
      <c r="FGI62" s="5"/>
      <c r="FGQ62" s="5"/>
      <c r="FGY62" s="5"/>
      <c r="FHG62" s="5"/>
      <c r="FHO62" s="5"/>
      <c r="FHW62" s="5"/>
      <c r="FIE62" s="5"/>
      <c r="FIM62" s="5"/>
      <c r="FIU62" s="5"/>
      <c r="FJC62" s="5"/>
      <c r="FJK62" s="5"/>
      <c r="FJS62" s="5"/>
      <c r="FKA62" s="5"/>
      <c r="FKI62" s="5"/>
      <c r="FKQ62" s="5"/>
      <c r="FKY62" s="5"/>
      <c r="FLG62" s="5"/>
      <c r="FLO62" s="5"/>
      <c r="FLW62" s="5"/>
      <c r="FME62" s="5"/>
      <c r="FMM62" s="5"/>
      <c r="FMU62" s="5"/>
      <c r="FNC62" s="5"/>
      <c r="FNK62" s="5"/>
      <c r="FNS62" s="5"/>
      <c r="FOA62" s="5"/>
      <c r="FOI62" s="5"/>
      <c r="FOQ62" s="5"/>
      <c r="FOY62" s="5"/>
      <c r="FPG62" s="5"/>
      <c r="FPO62" s="5"/>
      <c r="FPW62" s="5"/>
      <c r="FQE62" s="5"/>
      <c r="FQM62" s="5"/>
      <c r="FQU62" s="5"/>
      <c r="FRC62" s="5"/>
      <c r="FRK62" s="5"/>
      <c r="FRS62" s="5"/>
      <c r="FSA62" s="5"/>
      <c r="FSI62" s="5"/>
      <c r="FSQ62" s="5"/>
      <c r="FSY62" s="5"/>
      <c r="FTG62" s="5"/>
      <c r="FTO62" s="5"/>
      <c r="FTW62" s="5"/>
      <c r="FUE62" s="5"/>
      <c r="FUM62" s="5"/>
      <c r="FUU62" s="5"/>
      <c r="FVC62" s="5"/>
      <c r="FVK62" s="5"/>
      <c r="FVS62" s="5"/>
      <c r="FWA62" s="5"/>
      <c r="FWI62" s="5"/>
      <c r="FWQ62" s="5"/>
      <c r="FWY62" s="5"/>
      <c r="FXG62" s="5"/>
      <c r="FXO62" s="5"/>
      <c r="FXW62" s="5"/>
      <c r="FYE62" s="5"/>
      <c r="FYM62" s="5"/>
      <c r="FYU62" s="5"/>
      <c r="FZC62" s="5"/>
      <c r="FZK62" s="5"/>
      <c r="FZS62" s="5"/>
      <c r="GAA62" s="5"/>
      <c r="GAI62" s="5"/>
      <c r="GAQ62" s="5"/>
      <c r="GAY62" s="5"/>
      <c r="GBG62" s="5"/>
      <c r="GBO62" s="5"/>
      <c r="GBW62" s="5"/>
      <c r="GCE62" s="5"/>
      <c r="GCM62" s="5"/>
      <c r="GCU62" s="5"/>
      <c r="GDC62" s="5"/>
      <c r="GDK62" s="5"/>
      <c r="GDS62" s="5"/>
      <c r="GEA62" s="5"/>
      <c r="GEI62" s="5"/>
      <c r="GEQ62" s="5"/>
      <c r="GEY62" s="5"/>
      <c r="GFG62" s="5"/>
      <c r="GFO62" s="5"/>
      <c r="GFW62" s="5"/>
      <c r="GGE62" s="5"/>
      <c r="GGM62" s="5"/>
      <c r="GGU62" s="5"/>
      <c r="GHC62" s="5"/>
      <c r="GHK62" s="5"/>
      <c r="GHS62" s="5"/>
      <c r="GIA62" s="5"/>
      <c r="GII62" s="5"/>
      <c r="GIQ62" s="5"/>
      <c r="GIY62" s="5"/>
      <c r="GJG62" s="5"/>
      <c r="GJO62" s="5"/>
      <c r="GJW62" s="5"/>
      <c r="GKE62" s="5"/>
      <c r="GKM62" s="5"/>
      <c r="GKU62" s="5"/>
      <c r="GLC62" s="5"/>
      <c r="GLK62" s="5"/>
      <c r="GLS62" s="5"/>
      <c r="GMA62" s="5"/>
      <c r="GMI62" s="5"/>
      <c r="GMQ62" s="5"/>
      <c r="GMY62" s="5"/>
      <c r="GNG62" s="5"/>
      <c r="GNO62" s="5"/>
      <c r="GNW62" s="5"/>
      <c r="GOE62" s="5"/>
      <c r="GOM62" s="5"/>
      <c r="GOU62" s="5"/>
      <c r="GPC62" s="5"/>
      <c r="GPK62" s="5"/>
      <c r="GPS62" s="5"/>
      <c r="GQA62" s="5"/>
      <c r="GQI62" s="5"/>
      <c r="GQQ62" s="5"/>
      <c r="GQY62" s="5"/>
      <c r="GRG62" s="5"/>
      <c r="GRO62" s="5"/>
      <c r="GRW62" s="5"/>
      <c r="GSE62" s="5"/>
      <c r="GSM62" s="5"/>
      <c r="GSU62" s="5"/>
      <c r="GTC62" s="5"/>
      <c r="GTK62" s="5"/>
      <c r="GTS62" s="5"/>
      <c r="GUA62" s="5"/>
      <c r="GUI62" s="5"/>
      <c r="GUQ62" s="5"/>
      <c r="GUY62" s="5"/>
      <c r="GVG62" s="5"/>
      <c r="GVO62" s="5"/>
      <c r="GVW62" s="5"/>
      <c r="GWE62" s="5"/>
      <c r="GWM62" s="5"/>
      <c r="GWU62" s="5"/>
      <c r="GXC62" s="5"/>
      <c r="GXK62" s="5"/>
      <c r="GXS62" s="5"/>
      <c r="GYA62" s="5"/>
      <c r="GYI62" s="5"/>
      <c r="GYQ62" s="5"/>
      <c r="GYY62" s="5"/>
      <c r="GZG62" s="5"/>
      <c r="GZO62" s="5"/>
      <c r="GZW62" s="5"/>
      <c r="HAE62" s="5"/>
      <c r="HAM62" s="5"/>
      <c r="HAU62" s="5"/>
      <c r="HBC62" s="5"/>
      <c r="HBK62" s="5"/>
      <c r="HBS62" s="5"/>
      <c r="HCA62" s="5"/>
      <c r="HCI62" s="5"/>
      <c r="HCQ62" s="5"/>
      <c r="HCY62" s="5"/>
      <c r="HDG62" s="5"/>
      <c r="HDO62" s="5"/>
      <c r="HDW62" s="5"/>
      <c r="HEE62" s="5"/>
      <c r="HEM62" s="5"/>
      <c r="HEU62" s="5"/>
      <c r="HFC62" s="5"/>
      <c r="HFK62" s="5"/>
      <c r="HFS62" s="5"/>
      <c r="HGA62" s="5"/>
      <c r="HGI62" s="5"/>
      <c r="HGQ62" s="5"/>
      <c r="HGY62" s="5"/>
      <c r="HHG62" s="5"/>
      <c r="HHO62" s="5"/>
      <c r="HHW62" s="5"/>
      <c r="HIE62" s="5"/>
      <c r="HIM62" s="5"/>
      <c r="HIU62" s="5"/>
      <c r="HJC62" s="5"/>
      <c r="HJK62" s="5"/>
      <c r="HJS62" s="5"/>
      <c r="HKA62" s="5"/>
      <c r="HKI62" s="5"/>
      <c r="HKQ62" s="5"/>
      <c r="HKY62" s="5"/>
      <c r="HLG62" s="5"/>
      <c r="HLO62" s="5"/>
      <c r="HLW62" s="5"/>
      <c r="HME62" s="5"/>
      <c r="HMM62" s="5"/>
      <c r="HMU62" s="5"/>
      <c r="HNC62" s="5"/>
      <c r="HNK62" s="5"/>
      <c r="HNS62" s="5"/>
      <c r="HOA62" s="5"/>
      <c r="HOI62" s="5"/>
      <c r="HOQ62" s="5"/>
      <c r="HOY62" s="5"/>
      <c r="HPG62" s="5"/>
      <c r="HPO62" s="5"/>
      <c r="HPW62" s="5"/>
      <c r="HQE62" s="5"/>
      <c r="HQM62" s="5"/>
      <c r="HQU62" s="5"/>
      <c r="HRC62" s="5"/>
      <c r="HRK62" s="5"/>
      <c r="HRS62" s="5"/>
      <c r="HSA62" s="5"/>
      <c r="HSI62" s="5"/>
      <c r="HSQ62" s="5"/>
      <c r="HSY62" s="5"/>
      <c r="HTG62" s="5"/>
      <c r="HTO62" s="5"/>
      <c r="HTW62" s="5"/>
      <c r="HUE62" s="5"/>
      <c r="HUM62" s="5"/>
      <c r="HUU62" s="5"/>
      <c r="HVC62" s="5"/>
      <c r="HVK62" s="5"/>
      <c r="HVS62" s="5"/>
      <c r="HWA62" s="5"/>
      <c r="HWI62" s="5"/>
      <c r="HWQ62" s="5"/>
      <c r="HWY62" s="5"/>
      <c r="HXG62" s="5"/>
      <c r="HXO62" s="5"/>
      <c r="HXW62" s="5"/>
      <c r="HYE62" s="5"/>
      <c r="HYM62" s="5"/>
      <c r="HYU62" s="5"/>
      <c r="HZC62" s="5"/>
      <c r="HZK62" s="5"/>
      <c r="HZS62" s="5"/>
      <c r="IAA62" s="5"/>
      <c r="IAI62" s="5"/>
      <c r="IAQ62" s="5"/>
      <c r="IAY62" s="5"/>
      <c r="IBG62" s="5"/>
      <c r="IBO62" s="5"/>
      <c r="IBW62" s="5"/>
      <c r="ICE62" s="5"/>
      <c r="ICM62" s="5"/>
      <c r="ICU62" s="5"/>
      <c r="IDC62" s="5"/>
      <c r="IDK62" s="5"/>
      <c r="IDS62" s="5"/>
      <c r="IEA62" s="5"/>
      <c r="IEI62" s="5"/>
      <c r="IEQ62" s="5"/>
      <c r="IEY62" s="5"/>
      <c r="IFG62" s="5"/>
      <c r="IFO62" s="5"/>
      <c r="IFW62" s="5"/>
      <c r="IGE62" s="5"/>
      <c r="IGM62" s="5"/>
      <c r="IGU62" s="5"/>
      <c r="IHC62" s="5"/>
      <c r="IHK62" s="5"/>
      <c r="IHS62" s="5"/>
      <c r="IIA62" s="5"/>
      <c r="III62" s="5"/>
      <c r="IIQ62" s="5"/>
      <c r="IIY62" s="5"/>
      <c r="IJG62" s="5"/>
      <c r="IJO62" s="5"/>
      <c r="IJW62" s="5"/>
      <c r="IKE62" s="5"/>
      <c r="IKM62" s="5"/>
      <c r="IKU62" s="5"/>
      <c r="ILC62" s="5"/>
      <c r="ILK62" s="5"/>
      <c r="ILS62" s="5"/>
      <c r="IMA62" s="5"/>
      <c r="IMI62" s="5"/>
      <c r="IMQ62" s="5"/>
      <c r="IMY62" s="5"/>
      <c r="ING62" s="5"/>
      <c r="INO62" s="5"/>
      <c r="INW62" s="5"/>
      <c r="IOE62" s="5"/>
      <c r="IOM62" s="5"/>
      <c r="IOU62" s="5"/>
      <c r="IPC62" s="5"/>
      <c r="IPK62" s="5"/>
      <c r="IPS62" s="5"/>
      <c r="IQA62" s="5"/>
      <c r="IQI62" s="5"/>
      <c r="IQQ62" s="5"/>
      <c r="IQY62" s="5"/>
      <c r="IRG62" s="5"/>
      <c r="IRO62" s="5"/>
      <c r="IRW62" s="5"/>
      <c r="ISE62" s="5"/>
      <c r="ISM62" s="5"/>
      <c r="ISU62" s="5"/>
      <c r="ITC62" s="5"/>
      <c r="ITK62" s="5"/>
      <c r="ITS62" s="5"/>
      <c r="IUA62" s="5"/>
      <c r="IUI62" s="5"/>
      <c r="IUQ62" s="5"/>
      <c r="IUY62" s="5"/>
      <c r="IVG62" s="5"/>
      <c r="IVO62" s="5"/>
      <c r="IVW62" s="5"/>
      <c r="IWE62" s="5"/>
      <c r="IWM62" s="5"/>
      <c r="IWU62" s="5"/>
      <c r="IXC62" s="5"/>
      <c r="IXK62" s="5"/>
      <c r="IXS62" s="5"/>
      <c r="IYA62" s="5"/>
      <c r="IYI62" s="5"/>
      <c r="IYQ62" s="5"/>
      <c r="IYY62" s="5"/>
      <c r="IZG62" s="5"/>
      <c r="IZO62" s="5"/>
      <c r="IZW62" s="5"/>
      <c r="JAE62" s="5"/>
      <c r="JAM62" s="5"/>
      <c r="JAU62" s="5"/>
      <c r="JBC62" s="5"/>
      <c r="JBK62" s="5"/>
      <c r="JBS62" s="5"/>
      <c r="JCA62" s="5"/>
      <c r="JCI62" s="5"/>
      <c r="JCQ62" s="5"/>
      <c r="JCY62" s="5"/>
      <c r="JDG62" s="5"/>
      <c r="JDO62" s="5"/>
      <c r="JDW62" s="5"/>
      <c r="JEE62" s="5"/>
      <c r="JEM62" s="5"/>
      <c r="JEU62" s="5"/>
      <c r="JFC62" s="5"/>
      <c r="JFK62" s="5"/>
      <c r="JFS62" s="5"/>
      <c r="JGA62" s="5"/>
      <c r="JGI62" s="5"/>
      <c r="JGQ62" s="5"/>
      <c r="JGY62" s="5"/>
      <c r="JHG62" s="5"/>
      <c r="JHO62" s="5"/>
      <c r="JHW62" s="5"/>
      <c r="JIE62" s="5"/>
      <c r="JIM62" s="5"/>
      <c r="JIU62" s="5"/>
      <c r="JJC62" s="5"/>
      <c r="JJK62" s="5"/>
      <c r="JJS62" s="5"/>
      <c r="JKA62" s="5"/>
      <c r="JKI62" s="5"/>
      <c r="JKQ62" s="5"/>
      <c r="JKY62" s="5"/>
      <c r="JLG62" s="5"/>
      <c r="JLO62" s="5"/>
      <c r="JLW62" s="5"/>
      <c r="JME62" s="5"/>
      <c r="JMM62" s="5"/>
      <c r="JMU62" s="5"/>
      <c r="JNC62" s="5"/>
      <c r="JNK62" s="5"/>
      <c r="JNS62" s="5"/>
      <c r="JOA62" s="5"/>
      <c r="JOI62" s="5"/>
      <c r="JOQ62" s="5"/>
      <c r="JOY62" s="5"/>
      <c r="JPG62" s="5"/>
      <c r="JPO62" s="5"/>
      <c r="JPW62" s="5"/>
      <c r="JQE62" s="5"/>
      <c r="JQM62" s="5"/>
      <c r="JQU62" s="5"/>
      <c r="JRC62" s="5"/>
      <c r="JRK62" s="5"/>
      <c r="JRS62" s="5"/>
      <c r="JSA62" s="5"/>
      <c r="JSI62" s="5"/>
      <c r="JSQ62" s="5"/>
      <c r="JSY62" s="5"/>
      <c r="JTG62" s="5"/>
      <c r="JTO62" s="5"/>
      <c r="JTW62" s="5"/>
      <c r="JUE62" s="5"/>
      <c r="JUM62" s="5"/>
      <c r="JUU62" s="5"/>
      <c r="JVC62" s="5"/>
      <c r="JVK62" s="5"/>
      <c r="JVS62" s="5"/>
      <c r="JWA62" s="5"/>
      <c r="JWI62" s="5"/>
      <c r="JWQ62" s="5"/>
      <c r="JWY62" s="5"/>
      <c r="JXG62" s="5"/>
      <c r="JXO62" s="5"/>
      <c r="JXW62" s="5"/>
      <c r="JYE62" s="5"/>
      <c r="JYM62" s="5"/>
      <c r="JYU62" s="5"/>
      <c r="JZC62" s="5"/>
      <c r="JZK62" s="5"/>
      <c r="JZS62" s="5"/>
      <c r="KAA62" s="5"/>
      <c r="KAI62" s="5"/>
      <c r="KAQ62" s="5"/>
      <c r="KAY62" s="5"/>
      <c r="KBG62" s="5"/>
      <c r="KBO62" s="5"/>
      <c r="KBW62" s="5"/>
      <c r="KCE62" s="5"/>
      <c r="KCM62" s="5"/>
      <c r="KCU62" s="5"/>
      <c r="KDC62" s="5"/>
      <c r="KDK62" s="5"/>
      <c r="KDS62" s="5"/>
      <c r="KEA62" s="5"/>
      <c r="KEI62" s="5"/>
      <c r="KEQ62" s="5"/>
      <c r="KEY62" s="5"/>
      <c r="KFG62" s="5"/>
      <c r="KFO62" s="5"/>
      <c r="KFW62" s="5"/>
      <c r="KGE62" s="5"/>
      <c r="KGM62" s="5"/>
      <c r="KGU62" s="5"/>
      <c r="KHC62" s="5"/>
      <c r="KHK62" s="5"/>
      <c r="KHS62" s="5"/>
      <c r="KIA62" s="5"/>
      <c r="KII62" s="5"/>
      <c r="KIQ62" s="5"/>
      <c r="KIY62" s="5"/>
      <c r="KJG62" s="5"/>
      <c r="KJO62" s="5"/>
      <c r="KJW62" s="5"/>
      <c r="KKE62" s="5"/>
      <c r="KKM62" s="5"/>
      <c r="KKU62" s="5"/>
      <c r="KLC62" s="5"/>
      <c r="KLK62" s="5"/>
      <c r="KLS62" s="5"/>
      <c r="KMA62" s="5"/>
      <c r="KMI62" s="5"/>
      <c r="KMQ62" s="5"/>
      <c r="KMY62" s="5"/>
      <c r="KNG62" s="5"/>
      <c r="KNO62" s="5"/>
      <c r="KNW62" s="5"/>
      <c r="KOE62" s="5"/>
      <c r="KOM62" s="5"/>
      <c r="KOU62" s="5"/>
      <c r="KPC62" s="5"/>
      <c r="KPK62" s="5"/>
      <c r="KPS62" s="5"/>
      <c r="KQA62" s="5"/>
      <c r="KQI62" s="5"/>
      <c r="KQQ62" s="5"/>
      <c r="KQY62" s="5"/>
      <c r="KRG62" s="5"/>
      <c r="KRO62" s="5"/>
      <c r="KRW62" s="5"/>
      <c r="KSE62" s="5"/>
      <c r="KSM62" s="5"/>
      <c r="KSU62" s="5"/>
      <c r="KTC62" s="5"/>
      <c r="KTK62" s="5"/>
      <c r="KTS62" s="5"/>
      <c r="KUA62" s="5"/>
      <c r="KUI62" s="5"/>
      <c r="KUQ62" s="5"/>
      <c r="KUY62" s="5"/>
      <c r="KVG62" s="5"/>
      <c r="KVO62" s="5"/>
      <c r="KVW62" s="5"/>
      <c r="KWE62" s="5"/>
      <c r="KWM62" s="5"/>
      <c r="KWU62" s="5"/>
      <c r="KXC62" s="5"/>
      <c r="KXK62" s="5"/>
      <c r="KXS62" s="5"/>
      <c r="KYA62" s="5"/>
      <c r="KYI62" s="5"/>
      <c r="KYQ62" s="5"/>
      <c r="KYY62" s="5"/>
      <c r="KZG62" s="5"/>
      <c r="KZO62" s="5"/>
      <c r="KZW62" s="5"/>
      <c r="LAE62" s="5"/>
      <c r="LAM62" s="5"/>
      <c r="LAU62" s="5"/>
      <c r="LBC62" s="5"/>
      <c r="LBK62" s="5"/>
      <c r="LBS62" s="5"/>
      <c r="LCA62" s="5"/>
      <c r="LCI62" s="5"/>
      <c r="LCQ62" s="5"/>
      <c r="LCY62" s="5"/>
      <c r="LDG62" s="5"/>
      <c r="LDO62" s="5"/>
      <c r="LDW62" s="5"/>
      <c r="LEE62" s="5"/>
      <c r="LEM62" s="5"/>
      <c r="LEU62" s="5"/>
      <c r="LFC62" s="5"/>
      <c r="LFK62" s="5"/>
      <c r="LFS62" s="5"/>
      <c r="LGA62" s="5"/>
      <c r="LGI62" s="5"/>
      <c r="LGQ62" s="5"/>
      <c r="LGY62" s="5"/>
      <c r="LHG62" s="5"/>
      <c r="LHO62" s="5"/>
      <c r="LHW62" s="5"/>
      <c r="LIE62" s="5"/>
      <c r="LIM62" s="5"/>
      <c r="LIU62" s="5"/>
      <c r="LJC62" s="5"/>
      <c r="LJK62" s="5"/>
      <c r="LJS62" s="5"/>
      <c r="LKA62" s="5"/>
      <c r="LKI62" s="5"/>
      <c r="LKQ62" s="5"/>
      <c r="LKY62" s="5"/>
      <c r="LLG62" s="5"/>
      <c r="LLO62" s="5"/>
      <c r="LLW62" s="5"/>
      <c r="LME62" s="5"/>
      <c r="LMM62" s="5"/>
      <c r="LMU62" s="5"/>
      <c r="LNC62" s="5"/>
      <c r="LNK62" s="5"/>
      <c r="LNS62" s="5"/>
      <c r="LOA62" s="5"/>
      <c r="LOI62" s="5"/>
      <c r="LOQ62" s="5"/>
      <c r="LOY62" s="5"/>
      <c r="LPG62" s="5"/>
      <c r="LPO62" s="5"/>
      <c r="LPW62" s="5"/>
      <c r="LQE62" s="5"/>
      <c r="LQM62" s="5"/>
      <c r="LQU62" s="5"/>
      <c r="LRC62" s="5"/>
      <c r="LRK62" s="5"/>
      <c r="LRS62" s="5"/>
      <c r="LSA62" s="5"/>
      <c r="LSI62" s="5"/>
      <c r="LSQ62" s="5"/>
      <c r="LSY62" s="5"/>
      <c r="LTG62" s="5"/>
      <c r="LTO62" s="5"/>
      <c r="LTW62" s="5"/>
      <c r="LUE62" s="5"/>
      <c r="LUM62" s="5"/>
      <c r="LUU62" s="5"/>
      <c r="LVC62" s="5"/>
      <c r="LVK62" s="5"/>
      <c r="LVS62" s="5"/>
      <c r="LWA62" s="5"/>
      <c r="LWI62" s="5"/>
      <c r="LWQ62" s="5"/>
      <c r="LWY62" s="5"/>
      <c r="LXG62" s="5"/>
      <c r="LXO62" s="5"/>
      <c r="LXW62" s="5"/>
      <c r="LYE62" s="5"/>
      <c r="LYM62" s="5"/>
      <c r="LYU62" s="5"/>
      <c r="LZC62" s="5"/>
      <c r="LZK62" s="5"/>
      <c r="LZS62" s="5"/>
      <c r="MAA62" s="5"/>
      <c r="MAI62" s="5"/>
      <c r="MAQ62" s="5"/>
      <c r="MAY62" s="5"/>
      <c r="MBG62" s="5"/>
      <c r="MBO62" s="5"/>
      <c r="MBW62" s="5"/>
      <c r="MCE62" s="5"/>
      <c r="MCM62" s="5"/>
      <c r="MCU62" s="5"/>
      <c r="MDC62" s="5"/>
      <c r="MDK62" s="5"/>
      <c r="MDS62" s="5"/>
      <c r="MEA62" s="5"/>
      <c r="MEI62" s="5"/>
      <c r="MEQ62" s="5"/>
      <c r="MEY62" s="5"/>
      <c r="MFG62" s="5"/>
      <c r="MFO62" s="5"/>
      <c r="MFW62" s="5"/>
      <c r="MGE62" s="5"/>
      <c r="MGM62" s="5"/>
      <c r="MGU62" s="5"/>
      <c r="MHC62" s="5"/>
      <c r="MHK62" s="5"/>
      <c r="MHS62" s="5"/>
      <c r="MIA62" s="5"/>
      <c r="MII62" s="5"/>
      <c r="MIQ62" s="5"/>
      <c r="MIY62" s="5"/>
      <c r="MJG62" s="5"/>
      <c r="MJO62" s="5"/>
      <c r="MJW62" s="5"/>
      <c r="MKE62" s="5"/>
      <c r="MKM62" s="5"/>
      <c r="MKU62" s="5"/>
      <c r="MLC62" s="5"/>
      <c r="MLK62" s="5"/>
      <c r="MLS62" s="5"/>
      <c r="MMA62" s="5"/>
      <c r="MMI62" s="5"/>
      <c r="MMQ62" s="5"/>
      <c r="MMY62" s="5"/>
      <c r="MNG62" s="5"/>
      <c r="MNO62" s="5"/>
      <c r="MNW62" s="5"/>
      <c r="MOE62" s="5"/>
      <c r="MOM62" s="5"/>
      <c r="MOU62" s="5"/>
      <c r="MPC62" s="5"/>
      <c r="MPK62" s="5"/>
      <c r="MPS62" s="5"/>
      <c r="MQA62" s="5"/>
      <c r="MQI62" s="5"/>
      <c r="MQQ62" s="5"/>
      <c r="MQY62" s="5"/>
      <c r="MRG62" s="5"/>
      <c r="MRO62" s="5"/>
      <c r="MRW62" s="5"/>
      <c r="MSE62" s="5"/>
      <c r="MSM62" s="5"/>
      <c r="MSU62" s="5"/>
      <c r="MTC62" s="5"/>
      <c r="MTK62" s="5"/>
      <c r="MTS62" s="5"/>
      <c r="MUA62" s="5"/>
      <c r="MUI62" s="5"/>
      <c r="MUQ62" s="5"/>
      <c r="MUY62" s="5"/>
      <c r="MVG62" s="5"/>
      <c r="MVO62" s="5"/>
      <c r="MVW62" s="5"/>
      <c r="MWE62" s="5"/>
      <c r="MWM62" s="5"/>
      <c r="MWU62" s="5"/>
      <c r="MXC62" s="5"/>
      <c r="MXK62" s="5"/>
      <c r="MXS62" s="5"/>
      <c r="MYA62" s="5"/>
      <c r="MYI62" s="5"/>
      <c r="MYQ62" s="5"/>
      <c r="MYY62" s="5"/>
      <c r="MZG62" s="5"/>
      <c r="MZO62" s="5"/>
      <c r="MZW62" s="5"/>
      <c r="NAE62" s="5"/>
      <c r="NAM62" s="5"/>
      <c r="NAU62" s="5"/>
      <c r="NBC62" s="5"/>
      <c r="NBK62" s="5"/>
      <c r="NBS62" s="5"/>
      <c r="NCA62" s="5"/>
      <c r="NCI62" s="5"/>
      <c r="NCQ62" s="5"/>
      <c r="NCY62" s="5"/>
      <c r="NDG62" s="5"/>
      <c r="NDO62" s="5"/>
      <c r="NDW62" s="5"/>
      <c r="NEE62" s="5"/>
      <c r="NEM62" s="5"/>
      <c r="NEU62" s="5"/>
      <c r="NFC62" s="5"/>
      <c r="NFK62" s="5"/>
      <c r="NFS62" s="5"/>
      <c r="NGA62" s="5"/>
      <c r="NGI62" s="5"/>
      <c r="NGQ62" s="5"/>
      <c r="NGY62" s="5"/>
      <c r="NHG62" s="5"/>
      <c r="NHO62" s="5"/>
      <c r="NHW62" s="5"/>
      <c r="NIE62" s="5"/>
      <c r="NIM62" s="5"/>
      <c r="NIU62" s="5"/>
      <c r="NJC62" s="5"/>
      <c r="NJK62" s="5"/>
      <c r="NJS62" s="5"/>
      <c r="NKA62" s="5"/>
      <c r="NKI62" s="5"/>
      <c r="NKQ62" s="5"/>
      <c r="NKY62" s="5"/>
      <c r="NLG62" s="5"/>
      <c r="NLO62" s="5"/>
      <c r="NLW62" s="5"/>
      <c r="NME62" s="5"/>
      <c r="NMM62" s="5"/>
      <c r="NMU62" s="5"/>
      <c r="NNC62" s="5"/>
      <c r="NNK62" s="5"/>
      <c r="NNS62" s="5"/>
      <c r="NOA62" s="5"/>
      <c r="NOI62" s="5"/>
      <c r="NOQ62" s="5"/>
      <c r="NOY62" s="5"/>
      <c r="NPG62" s="5"/>
      <c r="NPO62" s="5"/>
      <c r="NPW62" s="5"/>
      <c r="NQE62" s="5"/>
      <c r="NQM62" s="5"/>
      <c r="NQU62" s="5"/>
      <c r="NRC62" s="5"/>
      <c r="NRK62" s="5"/>
      <c r="NRS62" s="5"/>
      <c r="NSA62" s="5"/>
      <c r="NSI62" s="5"/>
      <c r="NSQ62" s="5"/>
      <c r="NSY62" s="5"/>
      <c r="NTG62" s="5"/>
      <c r="NTO62" s="5"/>
      <c r="NTW62" s="5"/>
      <c r="NUE62" s="5"/>
      <c r="NUM62" s="5"/>
      <c r="NUU62" s="5"/>
      <c r="NVC62" s="5"/>
      <c r="NVK62" s="5"/>
      <c r="NVS62" s="5"/>
      <c r="NWA62" s="5"/>
      <c r="NWI62" s="5"/>
      <c r="NWQ62" s="5"/>
      <c r="NWY62" s="5"/>
      <c r="NXG62" s="5"/>
      <c r="NXO62" s="5"/>
      <c r="NXW62" s="5"/>
      <c r="NYE62" s="5"/>
      <c r="NYM62" s="5"/>
      <c r="NYU62" s="5"/>
      <c r="NZC62" s="5"/>
      <c r="NZK62" s="5"/>
      <c r="NZS62" s="5"/>
      <c r="OAA62" s="5"/>
      <c r="OAI62" s="5"/>
      <c r="OAQ62" s="5"/>
      <c r="OAY62" s="5"/>
      <c r="OBG62" s="5"/>
      <c r="OBO62" s="5"/>
      <c r="OBW62" s="5"/>
      <c r="OCE62" s="5"/>
      <c r="OCM62" s="5"/>
      <c r="OCU62" s="5"/>
      <c r="ODC62" s="5"/>
      <c r="ODK62" s="5"/>
      <c r="ODS62" s="5"/>
      <c r="OEA62" s="5"/>
      <c r="OEI62" s="5"/>
      <c r="OEQ62" s="5"/>
      <c r="OEY62" s="5"/>
      <c r="OFG62" s="5"/>
      <c r="OFO62" s="5"/>
      <c r="OFW62" s="5"/>
      <c r="OGE62" s="5"/>
      <c r="OGM62" s="5"/>
      <c r="OGU62" s="5"/>
      <c r="OHC62" s="5"/>
      <c r="OHK62" s="5"/>
      <c r="OHS62" s="5"/>
      <c r="OIA62" s="5"/>
      <c r="OII62" s="5"/>
      <c r="OIQ62" s="5"/>
      <c r="OIY62" s="5"/>
      <c r="OJG62" s="5"/>
      <c r="OJO62" s="5"/>
      <c r="OJW62" s="5"/>
      <c r="OKE62" s="5"/>
      <c r="OKM62" s="5"/>
      <c r="OKU62" s="5"/>
      <c r="OLC62" s="5"/>
      <c r="OLK62" s="5"/>
      <c r="OLS62" s="5"/>
      <c r="OMA62" s="5"/>
      <c r="OMI62" s="5"/>
      <c r="OMQ62" s="5"/>
      <c r="OMY62" s="5"/>
      <c r="ONG62" s="5"/>
      <c r="ONO62" s="5"/>
      <c r="ONW62" s="5"/>
      <c r="OOE62" s="5"/>
      <c r="OOM62" s="5"/>
      <c r="OOU62" s="5"/>
      <c r="OPC62" s="5"/>
      <c r="OPK62" s="5"/>
      <c r="OPS62" s="5"/>
      <c r="OQA62" s="5"/>
      <c r="OQI62" s="5"/>
      <c r="OQQ62" s="5"/>
      <c r="OQY62" s="5"/>
      <c r="ORG62" s="5"/>
      <c r="ORO62" s="5"/>
      <c r="ORW62" s="5"/>
      <c r="OSE62" s="5"/>
      <c r="OSM62" s="5"/>
      <c r="OSU62" s="5"/>
      <c r="OTC62" s="5"/>
      <c r="OTK62" s="5"/>
      <c r="OTS62" s="5"/>
      <c r="OUA62" s="5"/>
      <c r="OUI62" s="5"/>
      <c r="OUQ62" s="5"/>
      <c r="OUY62" s="5"/>
      <c r="OVG62" s="5"/>
      <c r="OVO62" s="5"/>
      <c r="OVW62" s="5"/>
      <c r="OWE62" s="5"/>
      <c r="OWM62" s="5"/>
      <c r="OWU62" s="5"/>
      <c r="OXC62" s="5"/>
      <c r="OXK62" s="5"/>
      <c r="OXS62" s="5"/>
      <c r="OYA62" s="5"/>
      <c r="OYI62" s="5"/>
      <c r="OYQ62" s="5"/>
      <c r="OYY62" s="5"/>
      <c r="OZG62" s="5"/>
      <c r="OZO62" s="5"/>
      <c r="OZW62" s="5"/>
      <c r="PAE62" s="5"/>
      <c r="PAM62" s="5"/>
      <c r="PAU62" s="5"/>
      <c r="PBC62" s="5"/>
      <c r="PBK62" s="5"/>
      <c r="PBS62" s="5"/>
      <c r="PCA62" s="5"/>
      <c r="PCI62" s="5"/>
      <c r="PCQ62" s="5"/>
      <c r="PCY62" s="5"/>
      <c r="PDG62" s="5"/>
      <c r="PDO62" s="5"/>
      <c r="PDW62" s="5"/>
      <c r="PEE62" s="5"/>
      <c r="PEM62" s="5"/>
      <c r="PEU62" s="5"/>
      <c r="PFC62" s="5"/>
      <c r="PFK62" s="5"/>
      <c r="PFS62" s="5"/>
      <c r="PGA62" s="5"/>
      <c r="PGI62" s="5"/>
      <c r="PGQ62" s="5"/>
      <c r="PGY62" s="5"/>
      <c r="PHG62" s="5"/>
      <c r="PHO62" s="5"/>
      <c r="PHW62" s="5"/>
      <c r="PIE62" s="5"/>
      <c r="PIM62" s="5"/>
      <c r="PIU62" s="5"/>
      <c r="PJC62" s="5"/>
      <c r="PJK62" s="5"/>
      <c r="PJS62" s="5"/>
      <c r="PKA62" s="5"/>
      <c r="PKI62" s="5"/>
      <c r="PKQ62" s="5"/>
      <c r="PKY62" s="5"/>
      <c r="PLG62" s="5"/>
      <c r="PLO62" s="5"/>
      <c r="PLW62" s="5"/>
      <c r="PME62" s="5"/>
      <c r="PMM62" s="5"/>
      <c r="PMU62" s="5"/>
      <c r="PNC62" s="5"/>
      <c r="PNK62" s="5"/>
      <c r="PNS62" s="5"/>
      <c r="POA62" s="5"/>
      <c r="POI62" s="5"/>
      <c r="POQ62" s="5"/>
      <c r="POY62" s="5"/>
      <c r="PPG62" s="5"/>
      <c r="PPO62" s="5"/>
      <c r="PPW62" s="5"/>
      <c r="PQE62" s="5"/>
      <c r="PQM62" s="5"/>
      <c r="PQU62" s="5"/>
      <c r="PRC62" s="5"/>
      <c r="PRK62" s="5"/>
      <c r="PRS62" s="5"/>
      <c r="PSA62" s="5"/>
      <c r="PSI62" s="5"/>
      <c r="PSQ62" s="5"/>
      <c r="PSY62" s="5"/>
      <c r="PTG62" s="5"/>
      <c r="PTO62" s="5"/>
      <c r="PTW62" s="5"/>
      <c r="PUE62" s="5"/>
      <c r="PUM62" s="5"/>
      <c r="PUU62" s="5"/>
      <c r="PVC62" s="5"/>
      <c r="PVK62" s="5"/>
      <c r="PVS62" s="5"/>
      <c r="PWA62" s="5"/>
      <c r="PWI62" s="5"/>
      <c r="PWQ62" s="5"/>
      <c r="PWY62" s="5"/>
      <c r="PXG62" s="5"/>
      <c r="PXO62" s="5"/>
      <c r="PXW62" s="5"/>
      <c r="PYE62" s="5"/>
      <c r="PYM62" s="5"/>
      <c r="PYU62" s="5"/>
      <c r="PZC62" s="5"/>
      <c r="PZK62" s="5"/>
      <c r="PZS62" s="5"/>
      <c r="QAA62" s="5"/>
      <c r="QAI62" s="5"/>
      <c r="QAQ62" s="5"/>
      <c r="QAY62" s="5"/>
      <c r="QBG62" s="5"/>
      <c r="QBO62" s="5"/>
      <c r="QBW62" s="5"/>
      <c r="QCE62" s="5"/>
      <c r="QCM62" s="5"/>
      <c r="QCU62" s="5"/>
      <c r="QDC62" s="5"/>
      <c r="QDK62" s="5"/>
      <c r="QDS62" s="5"/>
      <c r="QEA62" s="5"/>
      <c r="QEI62" s="5"/>
      <c r="QEQ62" s="5"/>
      <c r="QEY62" s="5"/>
      <c r="QFG62" s="5"/>
      <c r="QFO62" s="5"/>
      <c r="QFW62" s="5"/>
      <c r="QGE62" s="5"/>
      <c r="QGM62" s="5"/>
      <c r="QGU62" s="5"/>
      <c r="QHC62" s="5"/>
      <c r="QHK62" s="5"/>
      <c r="QHS62" s="5"/>
      <c r="QIA62" s="5"/>
      <c r="QII62" s="5"/>
      <c r="QIQ62" s="5"/>
      <c r="QIY62" s="5"/>
      <c r="QJG62" s="5"/>
      <c r="QJO62" s="5"/>
      <c r="QJW62" s="5"/>
      <c r="QKE62" s="5"/>
      <c r="QKM62" s="5"/>
      <c r="QKU62" s="5"/>
      <c r="QLC62" s="5"/>
      <c r="QLK62" s="5"/>
      <c r="QLS62" s="5"/>
      <c r="QMA62" s="5"/>
      <c r="QMI62" s="5"/>
      <c r="QMQ62" s="5"/>
      <c r="QMY62" s="5"/>
      <c r="QNG62" s="5"/>
      <c r="QNO62" s="5"/>
      <c r="QNW62" s="5"/>
      <c r="QOE62" s="5"/>
      <c r="QOM62" s="5"/>
      <c r="QOU62" s="5"/>
      <c r="QPC62" s="5"/>
      <c r="QPK62" s="5"/>
      <c r="QPS62" s="5"/>
      <c r="QQA62" s="5"/>
      <c r="QQI62" s="5"/>
      <c r="QQQ62" s="5"/>
      <c r="QQY62" s="5"/>
      <c r="QRG62" s="5"/>
      <c r="QRO62" s="5"/>
      <c r="QRW62" s="5"/>
      <c r="QSE62" s="5"/>
      <c r="QSM62" s="5"/>
      <c r="QSU62" s="5"/>
      <c r="QTC62" s="5"/>
      <c r="QTK62" s="5"/>
      <c r="QTS62" s="5"/>
      <c r="QUA62" s="5"/>
      <c r="QUI62" s="5"/>
      <c r="QUQ62" s="5"/>
      <c r="QUY62" s="5"/>
      <c r="QVG62" s="5"/>
      <c r="QVO62" s="5"/>
      <c r="QVW62" s="5"/>
      <c r="QWE62" s="5"/>
      <c r="QWM62" s="5"/>
      <c r="QWU62" s="5"/>
      <c r="QXC62" s="5"/>
      <c r="QXK62" s="5"/>
      <c r="QXS62" s="5"/>
      <c r="QYA62" s="5"/>
      <c r="QYI62" s="5"/>
      <c r="QYQ62" s="5"/>
      <c r="QYY62" s="5"/>
      <c r="QZG62" s="5"/>
      <c r="QZO62" s="5"/>
      <c r="QZW62" s="5"/>
      <c r="RAE62" s="5"/>
      <c r="RAM62" s="5"/>
      <c r="RAU62" s="5"/>
      <c r="RBC62" s="5"/>
      <c r="RBK62" s="5"/>
      <c r="RBS62" s="5"/>
      <c r="RCA62" s="5"/>
      <c r="RCI62" s="5"/>
      <c r="RCQ62" s="5"/>
      <c r="RCY62" s="5"/>
      <c r="RDG62" s="5"/>
      <c r="RDO62" s="5"/>
      <c r="RDW62" s="5"/>
      <c r="REE62" s="5"/>
      <c r="REM62" s="5"/>
      <c r="REU62" s="5"/>
      <c r="RFC62" s="5"/>
      <c r="RFK62" s="5"/>
      <c r="RFS62" s="5"/>
      <c r="RGA62" s="5"/>
      <c r="RGI62" s="5"/>
      <c r="RGQ62" s="5"/>
      <c r="RGY62" s="5"/>
      <c r="RHG62" s="5"/>
      <c r="RHO62" s="5"/>
      <c r="RHW62" s="5"/>
      <c r="RIE62" s="5"/>
      <c r="RIM62" s="5"/>
      <c r="RIU62" s="5"/>
      <c r="RJC62" s="5"/>
      <c r="RJK62" s="5"/>
      <c r="RJS62" s="5"/>
      <c r="RKA62" s="5"/>
      <c r="RKI62" s="5"/>
      <c r="RKQ62" s="5"/>
      <c r="RKY62" s="5"/>
      <c r="RLG62" s="5"/>
      <c r="RLO62" s="5"/>
      <c r="RLW62" s="5"/>
      <c r="RME62" s="5"/>
      <c r="RMM62" s="5"/>
      <c r="RMU62" s="5"/>
      <c r="RNC62" s="5"/>
      <c r="RNK62" s="5"/>
      <c r="RNS62" s="5"/>
      <c r="ROA62" s="5"/>
      <c r="ROI62" s="5"/>
      <c r="ROQ62" s="5"/>
      <c r="ROY62" s="5"/>
      <c r="RPG62" s="5"/>
      <c r="RPO62" s="5"/>
      <c r="RPW62" s="5"/>
      <c r="RQE62" s="5"/>
      <c r="RQM62" s="5"/>
      <c r="RQU62" s="5"/>
      <c r="RRC62" s="5"/>
      <c r="RRK62" s="5"/>
      <c r="RRS62" s="5"/>
      <c r="RSA62" s="5"/>
      <c r="RSI62" s="5"/>
      <c r="RSQ62" s="5"/>
      <c r="RSY62" s="5"/>
      <c r="RTG62" s="5"/>
      <c r="RTO62" s="5"/>
      <c r="RTW62" s="5"/>
      <c r="RUE62" s="5"/>
      <c r="RUM62" s="5"/>
      <c r="RUU62" s="5"/>
      <c r="RVC62" s="5"/>
      <c r="RVK62" s="5"/>
      <c r="RVS62" s="5"/>
      <c r="RWA62" s="5"/>
      <c r="RWI62" s="5"/>
      <c r="RWQ62" s="5"/>
      <c r="RWY62" s="5"/>
      <c r="RXG62" s="5"/>
      <c r="RXO62" s="5"/>
      <c r="RXW62" s="5"/>
      <c r="RYE62" s="5"/>
      <c r="RYM62" s="5"/>
      <c r="RYU62" s="5"/>
      <c r="RZC62" s="5"/>
      <c r="RZK62" s="5"/>
      <c r="RZS62" s="5"/>
      <c r="SAA62" s="5"/>
      <c r="SAI62" s="5"/>
      <c r="SAQ62" s="5"/>
      <c r="SAY62" s="5"/>
      <c r="SBG62" s="5"/>
      <c r="SBO62" s="5"/>
      <c r="SBW62" s="5"/>
      <c r="SCE62" s="5"/>
      <c r="SCM62" s="5"/>
      <c r="SCU62" s="5"/>
      <c r="SDC62" s="5"/>
      <c r="SDK62" s="5"/>
      <c r="SDS62" s="5"/>
      <c r="SEA62" s="5"/>
      <c r="SEI62" s="5"/>
      <c r="SEQ62" s="5"/>
      <c r="SEY62" s="5"/>
      <c r="SFG62" s="5"/>
      <c r="SFO62" s="5"/>
      <c r="SFW62" s="5"/>
      <c r="SGE62" s="5"/>
      <c r="SGM62" s="5"/>
      <c r="SGU62" s="5"/>
      <c r="SHC62" s="5"/>
      <c r="SHK62" s="5"/>
      <c r="SHS62" s="5"/>
      <c r="SIA62" s="5"/>
      <c r="SII62" s="5"/>
      <c r="SIQ62" s="5"/>
      <c r="SIY62" s="5"/>
      <c r="SJG62" s="5"/>
      <c r="SJO62" s="5"/>
      <c r="SJW62" s="5"/>
      <c r="SKE62" s="5"/>
      <c r="SKM62" s="5"/>
      <c r="SKU62" s="5"/>
      <c r="SLC62" s="5"/>
      <c r="SLK62" s="5"/>
      <c r="SLS62" s="5"/>
      <c r="SMA62" s="5"/>
      <c r="SMI62" s="5"/>
      <c r="SMQ62" s="5"/>
      <c r="SMY62" s="5"/>
      <c r="SNG62" s="5"/>
      <c r="SNO62" s="5"/>
      <c r="SNW62" s="5"/>
      <c r="SOE62" s="5"/>
      <c r="SOM62" s="5"/>
      <c r="SOU62" s="5"/>
      <c r="SPC62" s="5"/>
      <c r="SPK62" s="5"/>
      <c r="SPS62" s="5"/>
      <c r="SQA62" s="5"/>
      <c r="SQI62" s="5"/>
      <c r="SQQ62" s="5"/>
      <c r="SQY62" s="5"/>
      <c r="SRG62" s="5"/>
      <c r="SRO62" s="5"/>
      <c r="SRW62" s="5"/>
      <c r="SSE62" s="5"/>
      <c r="SSM62" s="5"/>
      <c r="SSU62" s="5"/>
      <c r="STC62" s="5"/>
      <c r="STK62" s="5"/>
      <c r="STS62" s="5"/>
      <c r="SUA62" s="5"/>
      <c r="SUI62" s="5"/>
      <c r="SUQ62" s="5"/>
      <c r="SUY62" s="5"/>
      <c r="SVG62" s="5"/>
      <c r="SVO62" s="5"/>
      <c r="SVW62" s="5"/>
      <c r="SWE62" s="5"/>
      <c r="SWM62" s="5"/>
      <c r="SWU62" s="5"/>
      <c r="SXC62" s="5"/>
      <c r="SXK62" s="5"/>
      <c r="SXS62" s="5"/>
      <c r="SYA62" s="5"/>
      <c r="SYI62" s="5"/>
      <c r="SYQ62" s="5"/>
      <c r="SYY62" s="5"/>
      <c r="SZG62" s="5"/>
      <c r="SZO62" s="5"/>
      <c r="SZW62" s="5"/>
      <c r="TAE62" s="5"/>
      <c r="TAM62" s="5"/>
      <c r="TAU62" s="5"/>
      <c r="TBC62" s="5"/>
      <c r="TBK62" s="5"/>
      <c r="TBS62" s="5"/>
      <c r="TCA62" s="5"/>
      <c r="TCI62" s="5"/>
      <c r="TCQ62" s="5"/>
      <c r="TCY62" s="5"/>
      <c r="TDG62" s="5"/>
      <c r="TDO62" s="5"/>
      <c r="TDW62" s="5"/>
      <c r="TEE62" s="5"/>
      <c r="TEM62" s="5"/>
      <c r="TEU62" s="5"/>
      <c r="TFC62" s="5"/>
      <c r="TFK62" s="5"/>
      <c r="TFS62" s="5"/>
      <c r="TGA62" s="5"/>
      <c r="TGI62" s="5"/>
      <c r="TGQ62" s="5"/>
      <c r="TGY62" s="5"/>
      <c r="THG62" s="5"/>
      <c r="THO62" s="5"/>
      <c r="THW62" s="5"/>
      <c r="TIE62" s="5"/>
      <c r="TIM62" s="5"/>
      <c r="TIU62" s="5"/>
      <c r="TJC62" s="5"/>
      <c r="TJK62" s="5"/>
      <c r="TJS62" s="5"/>
      <c r="TKA62" s="5"/>
      <c r="TKI62" s="5"/>
      <c r="TKQ62" s="5"/>
      <c r="TKY62" s="5"/>
      <c r="TLG62" s="5"/>
      <c r="TLO62" s="5"/>
      <c r="TLW62" s="5"/>
      <c r="TME62" s="5"/>
      <c r="TMM62" s="5"/>
      <c r="TMU62" s="5"/>
      <c r="TNC62" s="5"/>
      <c r="TNK62" s="5"/>
      <c r="TNS62" s="5"/>
      <c r="TOA62" s="5"/>
      <c r="TOI62" s="5"/>
      <c r="TOQ62" s="5"/>
      <c r="TOY62" s="5"/>
      <c r="TPG62" s="5"/>
      <c r="TPO62" s="5"/>
      <c r="TPW62" s="5"/>
      <c r="TQE62" s="5"/>
      <c r="TQM62" s="5"/>
      <c r="TQU62" s="5"/>
      <c r="TRC62" s="5"/>
      <c r="TRK62" s="5"/>
      <c r="TRS62" s="5"/>
      <c r="TSA62" s="5"/>
      <c r="TSI62" s="5"/>
      <c r="TSQ62" s="5"/>
      <c r="TSY62" s="5"/>
      <c r="TTG62" s="5"/>
      <c r="TTO62" s="5"/>
      <c r="TTW62" s="5"/>
      <c r="TUE62" s="5"/>
      <c r="TUM62" s="5"/>
      <c r="TUU62" s="5"/>
      <c r="TVC62" s="5"/>
      <c r="TVK62" s="5"/>
      <c r="TVS62" s="5"/>
      <c r="TWA62" s="5"/>
      <c r="TWI62" s="5"/>
      <c r="TWQ62" s="5"/>
      <c r="TWY62" s="5"/>
      <c r="TXG62" s="5"/>
      <c r="TXO62" s="5"/>
      <c r="TXW62" s="5"/>
      <c r="TYE62" s="5"/>
      <c r="TYM62" s="5"/>
      <c r="TYU62" s="5"/>
      <c r="TZC62" s="5"/>
      <c r="TZK62" s="5"/>
      <c r="TZS62" s="5"/>
      <c r="UAA62" s="5"/>
      <c r="UAI62" s="5"/>
      <c r="UAQ62" s="5"/>
      <c r="UAY62" s="5"/>
      <c r="UBG62" s="5"/>
      <c r="UBO62" s="5"/>
      <c r="UBW62" s="5"/>
      <c r="UCE62" s="5"/>
      <c r="UCM62" s="5"/>
      <c r="UCU62" s="5"/>
      <c r="UDC62" s="5"/>
      <c r="UDK62" s="5"/>
      <c r="UDS62" s="5"/>
      <c r="UEA62" s="5"/>
      <c r="UEI62" s="5"/>
      <c r="UEQ62" s="5"/>
      <c r="UEY62" s="5"/>
      <c r="UFG62" s="5"/>
      <c r="UFO62" s="5"/>
      <c r="UFW62" s="5"/>
      <c r="UGE62" s="5"/>
      <c r="UGM62" s="5"/>
      <c r="UGU62" s="5"/>
      <c r="UHC62" s="5"/>
      <c r="UHK62" s="5"/>
      <c r="UHS62" s="5"/>
      <c r="UIA62" s="5"/>
      <c r="UII62" s="5"/>
      <c r="UIQ62" s="5"/>
      <c r="UIY62" s="5"/>
      <c r="UJG62" s="5"/>
      <c r="UJO62" s="5"/>
      <c r="UJW62" s="5"/>
      <c r="UKE62" s="5"/>
      <c r="UKM62" s="5"/>
      <c r="UKU62" s="5"/>
      <c r="ULC62" s="5"/>
      <c r="ULK62" s="5"/>
      <c r="ULS62" s="5"/>
      <c r="UMA62" s="5"/>
      <c r="UMI62" s="5"/>
      <c r="UMQ62" s="5"/>
      <c r="UMY62" s="5"/>
      <c r="UNG62" s="5"/>
      <c r="UNO62" s="5"/>
      <c r="UNW62" s="5"/>
      <c r="UOE62" s="5"/>
      <c r="UOM62" s="5"/>
      <c r="UOU62" s="5"/>
      <c r="UPC62" s="5"/>
      <c r="UPK62" s="5"/>
      <c r="UPS62" s="5"/>
      <c r="UQA62" s="5"/>
      <c r="UQI62" s="5"/>
      <c r="UQQ62" s="5"/>
      <c r="UQY62" s="5"/>
      <c r="URG62" s="5"/>
      <c r="URO62" s="5"/>
      <c r="URW62" s="5"/>
      <c r="USE62" s="5"/>
      <c r="USM62" s="5"/>
      <c r="USU62" s="5"/>
      <c r="UTC62" s="5"/>
      <c r="UTK62" s="5"/>
      <c r="UTS62" s="5"/>
      <c r="UUA62" s="5"/>
      <c r="UUI62" s="5"/>
      <c r="UUQ62" s="5"/>
      <c r="UUY62" s="5"/>
      <c r="UVG62" s="5"/>
      <c r="UVO62" s="5"/>
      <c r="UVW62" s="5"/>
      <c r="UWE62" s="5"/>
      <c r="UWM62" s="5"/>
      <c r="UWU62" s="5"/>
      <c r="UXC62" s="5"/>
      <c r="UXK62" s="5"/>
      <c r="UXS62" s="5"/>
      <c r="UYA62" s="5"/>
      <c r="UYI62" s="5"/>
      <c r="UYQ62" s="5"/>
      <c r="UYY62" s="5"/>
      <c r="UZG62" s="5"/>
      <c r="UZO62" s="5"/>
      <c r="UZW62" s="5"/>
      <c r="VAE62" s="5"/>
      <c r="VAM62" s="5"/>
      <c r="VAU62" s="5"/>
      <c r="VBC62" s="5"/>
      <c r="VBK62" s="5"/>
      <c r="VBS62" s="5"/>
      <c r="VCA62" s="5"/>
      <c r="VCI62" s="5"/>
      <c r="VCQ62" s="5"/>
      <c r="VCY62" s="5"/>
      <c r="VDG62" s="5"/>
      <c r="VDO62" s="5"/>
      <c r="VDW62" s="5"/>
      <c r="VEE62" s="5"/>
      <c r="VEM62" s="5"/>
      <c r="VEU62" s="5"/>
      <c r="VFC62" s="5"/>
      <c r="VFK62" s="5"/>
      <c r="VFS62" s="5"/>
      <c r="VGA62" s="5"/>
      <c r="VGI62" s="5"/>
      <c r="VGQ62" s="5"/>
      <c r="VGY62" s="5"/>
      <c r="VHG62" s="5"/>
      <c r="VHO62" s="5"/>
      <c r="VHW62" s="5"/>
      <c r="VIE62" s="5"/>
      <c r="VIM62" s="5"/>
      <c r="VIU62" s="5"/>
      <c r="VJC62" s="5"/>
      <c r="VJK62" s="5"/>
      <c r="VJS62" s="5"/>
      <c r="VKA62" s="5"/>
      <c r="VKI62" s="5"/>
      <c r="VKQ62" s="5"/>
      <c r="VKY62" s="5"/>
      <c r="VLG62" s="5"/>
      <c r="VLO62" s="5"/>
      <c r="VLW62" s="5"/>
      <c r="VME62" s="5"/>
      <c r="VMM62" s="5"/>
      <c r="VMU62" s="5"/>
      <c r="VNC62" s="5"/>
      <c r="VNK62" s="5"/>
      <c r="VNS62" s="5"/>
      <c r="VOA62" s="5"/>
      <c r="VOI62" s="5"/>
      <c r="VOQ62" s="5"/>
      <c r="VOY62" s="5"/>
      <c r="VPG62" s="5"/>
      <c r="VPO62" s="5"/>
      <c r="VPW62" s="5"/>
      <c r="VQE62" s="5"/>
      <c r="VQM62" s="5"/>
      <c r="VQU62" s="5"/>
      <c r="VRC62" s="5"/>
      <c r="VRK62" s="5"/>
      <c r="VRS62" s="5"/>
      <c r="VSA62" s="5"/>
      <c r="VSI62" s="5"/>
      <c r="VSQ62" s="5"/>
      <c r="VSY62" s="5"/>
      <c r="VTG62" s="5"/>
      <c r="VTO62" s="5"/>
      <c r="VTW62" s="5"/>
      <c r="VUE62" s="5"/>
      <c r="VUM62" s="5"/>
      <c r="VUU62" s="5"/>
      <c r="VVC62" s="5"/>
      <c r="VVK62" s="5"/>
      <c r="VVS62" s="5"/>
      <c r="VWA62" s="5"/>
      <c r="VWI62" s="5"/>
      <c r="VWQ62" s="5"/>
      <c r="VWY62" s="5"/>
      <c r="VXG62" s="5"/>
      <c r="VXO62" s="5"/>
      <c r="VXW62" s="5"/>
      <c r="VYE62" s="5"/>
      <c r="VYM62" s="5"/>
      <c r="VYU62" s="5"/>
      <c r="VZC62" s="5"/>
      <c r="VZK62" s="5"/>
      <c r="VZS62" s="5"/>
      <c r="WAA62" s="5"/>
      <c r="WAI62" s="5"/>
      <c r="WAQ62" s="5"/>
      <c r="WAY62" s="5"/>
      <c r="WBG62" s="5"/>
      <c r="WBO62" s="5"/>
      <c r="WBW62" s="5"/>
      <c r="WCE62" s="5"/>
      <c r="WCM62" s="5"/>
      <c r="WCU62" s="5"/>
      <c r="WDC62" s="5"/>
      <c r="WDK62" s="5"/>
      <c r="WDS62" s="5"/>
      <c r="WEA62" s="5"/>
      <c r="WEI62" s="5"/>
      <c r="WEQ62" s="5"/>
      <c r="WEY62" s="5"/>
      <c r="WFG62" s="5"/>
      <c r="WFO62" s="5"/>
      <c r="WFW62" s="5"/>
      <c r="WGE62" s="5"/>
      <c r="WGM62" s="5"/>
      <c r="WGU62" s="5"/>
      <c r="WHC62" s="5"/>
      <c r="WHK62" s="5"/>
      <c r="WHS62" s="5"/>
      <c r="WIA62" s="5"/>
      <c r="WII62" s="5"/>
      <c r="WIQ62" s="5"/>
      <c r="WIY62" s="5"/>
      <c r="WJG62" s="5"/>
      <c r="WJO62" s="5"/>
      <c r="WJW62" s="5"/>
      <c r="WKE62" s="5"/>
      <c r="WKM62" s="5"/>
      <c r="WKU62" s="5"/>
      <c r="WLC62" s="5"/>
      <c r="WLK62" s="5"/>
      <c r="WLS62" s="5"/>
      <c r="WMA62" s="5"/>
      <c r="WMI62" s="5"/>
      <c r="WMQ62" s="5"/>
      <c r="WMY62" s="5"/>
      <c r="WNG62" s="5"/>
      <c r="WNO62" s="5"/>
      <c r="WNW62" s="5"/>
      <c r="WOE62" s="5"/>
      <c r="WOM62" s="5"/>
      <c r="WOU62" s="5"/>
      <c r="WPC62" s="5"/>
      <c r="WPK62" s="5"/>
      <c r="WPS62" s="5"/>
      <c r="WQA62" s="5"/>
      <c r="WQI62" s="5"/>
      <c r="WQQ62" s="5"/>
      <c r="WQY62" s="5"/>
      <c r="WRG62" s="5"/>
      <c r="WRO62" s="5"/>
      <c r="WRW62" s="5"/>
      <c r="WSE62" s="5"/>
      <c r="WSM62" s="5"/>
      <c r="WSU62" s="5"/>
      <c r="WTC62" s="5"/>
      <c r="WTK62" s="5"/>
      <c r="WTS62" s="5"/>
      <c r="WUA62" s="5"/>
      <c r="WUI62" s="5"/>
      <c r="WUQ62" s="5"/>
      <c r="WUY62" s="5"/>
      <c r="WVG62" s="5"/>
      <c r="WVO62" s="5"/>
      <c r="WVW62" s="5"/>
      <c r="WWE62" s="5"/>
      <c r="WWM62" s="5"/>
      <c r="WWU62" s="5"/>
      <c r="WXC62" s="5"/>
      <c r="WXK62" s="5"/>
      <c r="WXS62" s="5"/>
      <c r="WYA62" s="5"/>
      <c r="WYI62" s="5"/>
      <c r="WYQ62" s="5"/>
      <c r="WYY62" s="5"/>
      <c r="WZG62" s="5"/>
      <c r="WZO62" s="5"/>
      <c r="WZW62" s="5"/>
      <c r="XAE62" s="5"/>
      <c r="XAM62" s="5"/>
      <c r="XAU62" s="5"/>
      <c r="XBC62" s="5"/>
      <c r="XBK62" s="5"/>
      <c r="XBS62" s="5"/>
      <c r="XCA62" s="5"/>
      <c r="XCI62" s="5"/>
      <c r="XCQ62" s="5"/>
      <c r="XCY62" s="5"/>
      <c r="XDG62" s="5"/>
      <c r="XDO62" s="5"/>
      <c r="XDW62" s="5"/>
      <c r="XEE62" s="5"/>
    </row>
    <row r="63" spans="1:1023 1031:2047 2055:3071 3079:4095 4103:5119 5127:6143 6151:7167 7175:8191 8199:9215 9223:10239 10247:11263 11271:12287 12295:13311 13319:14335 14343:15359 15367:16359">
      <c r="A63" s="14"/>
      <c r="B63" s="15"/>
      <c r="C63" s="15"/>
      <c r="D63" s="15"/>
      <c r="E63" s="15"/>
      <c r="F63" s="16"/>
      <c r="G63" s="25"/>
      <c r="H63" s="86"/>
      <c r="I63" s="19"/>
      <c r="J63" s="15"/>
      <c r="K63" s="26"/>
      <c r="L63" s="92"/>
      <c r="M63" s="25"/>
      <c r="N63" s="26"/>
      <c r="O63" s="26"/>
      <c r="P63" s="15"/>
      <c r="Q63" s="20"/>
      <c r="R63" s="100"/>
      <c r="S63" s="100"/>
      <c r="T63" s="15"/>
      <c r="U63" s="15"/>
      <c r="V63" s="21" t="s">
        <v>228</v>
      </c>
      <c r="W63" s="21">
        <v>44187</v>
      </c>
      <c r="X63" s="29">
        <v>12952</v>
      </c>
      <c r="Y63" s="21" t="s">
        <v>256</v>
      </c>
      <c r="Z63" s="30">
        <v>44245</v>
      </c>
      <c r="AA63" s="21">
        <v>44609</v>
      </c>
      <c r="AB63" s="31" t="s">
        <v>100</v>
      </c>
      <c r="AC63" s="31" t="s">
        <v>100</v>
      </c>
      <c r="AD63" s="102">
        <v>0</v>
      </c>
      <c r="AE63" s="102">
        <v>0</v>
      </c>
      <c r="AF63" s="30" t="s">
        <v>100</v>
      </c>
      <c r="AG63" s="32" t="s">
        <v>100</v>
      </c>
      <c r="AH63" s="102">
        <v>0</v>
      </c>
      <c r="AI63" s="109">
        <f t="shared" si="0"/>
        <v>0</v>
      </c>
      <c r="AJ63" s="114">
        <v>282528</v>
      </c>
      <c r="AK63" s="114">
        <v>0</v>
      </c>
      <c r="AL63" s="116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15"/>
      <c r="KA63" s="5"/>
      <c r="KI63" s="5"/>
      <c r="KQ63" s="5"/>
      <c r="KY63" s="5"/>
      <c r="LG63" s="5"/>
      <c r="LO63" s="5"/>
      <c r="LW63" s="5"/>
      <c r="ME63" s="5"/>
      <c r="MM63" s="5"/>
      <c r="MU63" s="5"/>
      <c r="NC63" s="5"/>
      <c r="NK63" s="5"/>
      <c r="NS63" s="5"/>
      <c r="OA63" s="5"/>
      <c r="OI63" s="5"/>
      <c r="OQ63" s="5"/>
      <c r="OY63" s="5"/>
      <c r="PG63" s="5"/>
      <c r="PO63" s="5"/>
      <c r="PW63" s="5"/>
      <c r="QE63" s="5"/>
      <c r="QM63" s="5"/>
      <c r="QU63" s="5"/>
      <c r="RC63" s="5"/>
      <c r="RK63" s="5"/>
      <c r="RS63" s="5"/>
      <c r="SA63" s="5"/>
      <c r="SI63" s="5"/>
      <c r="SQ63" s="5"/>
      <c r="SY63" s="5"/>
      <c r="TG63" s="5"/>
      <c r="TO63" s="5"/>
      <c r="TW63" s="5"/>
      <c r="UE63" s="5"/>
      <c r="UM63" s="5"/>
      <c r="UU63" s="5"/>
      <c r="VC63" s="5"/>
      <c r="VK63" s="5"/>
      <c r="VS63" s="5"/>
      <c r="WA63" s="5"/>
      <c r="WI63" s="5"/>
      <c r="WQ63" s="5"/>
      <c r="WY63" s="5"/>
      <c r="XG63" s="5"/>
      <c r="XO63" s="5"/>
      <c r="XW63" s="5"/>
      <c r="YE63" s="5"/>
      <c r="YM63" s="5"/>
      <c r="YU63" s="5"/>
      <c r="ZC63" s="5"/>
      <c r="ZK63" s="5"/>
      <c r="ZS63" s="5"/>
      <c r="AAA63" s="5"/>
      <c r="AAI63" s="5"/>
      <c r="AAQ63" s="5"/>
      <c r="AAY63" s="5"/>
      <c r="ABG63" s="5"/>
      <c r="ABO63" s="5"/>
      <c r="ABW63" s="5"/>
      <c r="ACE63" s="5"/>
      <c r="ACM63" s="5"/>
      <c r="ACU63" s="5"/>
      <c r="ADC63" s="5"/>
      <c r="ADK63" s="5"/>
      <c r="ADS63" s="5"/>
      <c r="AEA63" s="5"/>
      <c r="AEI63" s="5"/>
      <c r="AEQ63" s="5"/>
      <c r="AEY63" s="5"/>
      <c r="AFG63" s="5"/>
      <c r="AFO63" s="5"/>
      <c r="AFW63" s="5"/>
      <c r="AGE63" s="5"/>
      <c r="AGM63" s="5"/>
      <c r="AGU63" s="5"/>
      <c r="AHC63" s="5"/>
      <c r="AHK63" s="5"/>
      <c r="AHS63" s="5"/>
      <c r="AIA63" s="5"/>
      <c r="AII63" s="5"/>
      <c r="AIQ63" s="5"/>
      <c r="AIY63" s="5"/>
      <c r="AJG63" s="5"/>
      <c r="AJO63" s="5"/>
      <c r="AJW63" s="5"/>
      <c r="AKE63" s="5"/>
      <c r="AKM63" s="5"/>
      <c r="AKU63" s="5"/>
      <c r="ALC63" s="5"/>
      <c r="ALK63" s="5"/>
      <c r="ALS63" s="5"/>
      <c r="AMA63" s="5"/>
      <c r="AMI63" s="5"/>
      <c r="AMQ63" s="5"/>
      <c r="AMY63" s="5"/>
      <c r="ANG63" s="5"/>
      <c r="ANO63" s="5"/>
      <c r="ANW63" s="5"/>
      <c r="AOE63" s="5"/>
      <c r="AOM63" s="5"/>
      <c r="AOU63" s="5"/>
      <c r="APC63" s="5"/>
      <c r="APK63" s="5"/>
      <c r="APS63" s="5"/>
      <c r="AQA63" s="5"/>
      <c r="AQI63" s="5"/>
      <c r="AQQ63" s="5"/>
      <c r="AQY63" s="5"/>
      <c r="ARG63" s="5"/>
      <c r="ARO63" s="5"/>
      <c r="ARW63" s="5"/>
      <c r="ASE63" s="5"/>
      <c r="ASM63" s="5"/>
      <c r="ASU63" s="5"/>
      <c r="ATC63" s="5"/>
      <c r="ATK63" s="5"/>
      <c r="ATS63" s="5"/>
      <c r="AUA63" s="5"/>
      <c r="AUI63" s="5"/>
      <c r="AUQ63" s="5"/>
      <c r="AUY63" s="5"/>
      <c r="AVG63" s="5"/>
      <c r="AVO63" s="5"/>
      <c r="AVW63" s="5"/>
      <c r="AWE63" s="5"/>
      <c r="AWM63" s="5"/>
      <c r="AWU63" s="5"/>
      <c r="AXC63" s="5"/>
      <c r="AXK63" s="5"/>
      <c r="AXS63" s="5"/>
      <c r="AYA63" s="5"/>
      <c r="AYI63" s="5"/>
      <c r="AYQ63" s="5"/>
      <c r="AYY63" s="5"/>
      <c r="AZG63" s="5"/>
      <c r="AZO63" s="5"/>
      <c r="AZW63" s="5"/>
      <c r="BAE63" s="5"/>
      <c r="BAM63" s="5"/>
      <c r="BAU63" s="5"/>
      <c r="BBC63" s="5"/>
      <c r="BBK63" s="5"/>
      <c r="BBS63" s="5"/>
      <c r="BCA63" s="5"/>
      <c r="BCI63" s="5"/>
      <c r="BCQ63" s="5"/>
      <c r="BCY63" s="5"/>
      <c r="BDG63" s="5"/>
      <c r="BDO63" s="5"/>
      <c r="BDW63" s="5"/>
      <c r="BEE63" s="5"/>
      <c r="BEM63" s="5"/>
      <c r="BEU63" s="5"/>
      <c r="BFC63" s="5"/>
      <c r="BFK63" s="5"/>
      <c r="BFS63" s="5"/>
      <c r="BGA63" s="5"/>
      <c r="BGI63" s="5"/>
      <c r="BGQ63" s="5"/>
      <c r="BGY63" s="5"/>
      <c r="BHG63" s="5"/>
      <c r="BHO63" s="5"/>
      <c r="BHW63" s="5"/>
      <c r="BIE63" s="5"/>
      <c r="BIM63" s="5"/>
      <c r="BIU63" s="5"/>
      <c r="BJC63" s="5"/>
      <c r="BJK63" s="5"/>
      <c r="BJS63" s="5"/>
      <c r="BKA63" s="5"/>
      <c r="BKI63" s="5"/>
      <c r="BKQ63" s="5"/>
      <c r="BKY63" s="5"/>
      <c r="BLG63" s="5"/>
      <c r="BLO63" s="5"/>
      <c r="BLW63" s="5"/>
      <c r="BME63" s="5"/>
      <c r="BMM63" s="5"/>
      <c r="BMU63" s="5"/>
      <c r="BNC63" s="5"/>
      <c r="BNK63" s="5"/>
      <c r="BNS63" s="5"/>
      <c r="BOA63" s="5"/>
      <c r="BOI63" s="5"/>
      <c r="BOQ63" s="5"/>
      <c r="BOY63" s="5"/>
      <c r="BPG63" s="5"/>
      <c r="BPO63" s="5"/>
      <c r="BPW63" s="5"/>
      <c r="BQE63" s="5"/>
      <c r="BQM63" s="5"/>
      <c r="BQU63" s="5"/>
      <c r="BRC63" s="5"/>
      <c r="BRK63" s="5"/>
      <c r="BRS63" s="5"/>
      <c r="BSA63" s="5"/>
      <c r="BSI63" s="5"/>
      <c r="BSQ63" s="5"/>
      <c r="BSY63" s="5"/>
      <c r="BTG63" s="5"/>
      <c r="BTO63" s="5"/>
      <c r="BTW63" s="5"/>
      <c r="BUE63" s="5"/>
      <c r="BUM63" s="5"/>
      <c r="BUU63" s="5"/>
      <c r="BVC63" s="5"/>
      <c r="BVK63" s="5"/>
      <c r="BVS63" s="5"/>
      <c r="BWA63" s="5"/>
      <c r="BWI63" s="5"/>
      <c r="BWQ63" s="5"/>
      <c r="BWY63" s="5"/>
      <c r="BXG63" s="5"/>
      <c r="BXO63" s="5"/>
      <c r="BXW63" s="5"/>
      <c r="BYE63" s="5"/>
      <c r="BYM63" s="5"/>
      <c r="BYU63" s="5"/>
      <c r="BZC63" s="5"/>
      <c r="BZK63" s="5"/>
      <c r="BZS63" s="5"/>
      <c r="CAA63" s="5"/>
      <c r="CAI63" s="5"/>
      <c r="CAQ63" s="5"/>
      <c r="CAY63" s="5"/>
      <c r="CBG63" s="5"/>
      <c r="CBO63" s="5"/>
      <c r="CBW63" s="5"/>
      <c r="CCE63" s="5"/>
      <c r="CCM63" s="5"/>
      <c r="CCU63" s="5"/>
      <c r="CDC63" s="5"/>
      <c r="CDK63" s="5"/>
      <c r="CDS63" s="5"/>
      <c r="CEA63" s="5"/>
      <c r="CEI63" s="5"/>
      <c r="CEQ63" s="5"/>
      <c r="CEY63" s="5"/>
      <c r="CFG63" s="5"/>
      <c r="CFO63" s="5"/>
      <c r="CFW63" s="5"/>
      <c r="CGE63" s="5"/>
      <c r="CGM63" s="5"/>
      <c r="CGU63" s="5"/>
      <c r="CHC63" s="5"/>
      <c r="CHK63" s="5"/>
      <c r="CHS63" s="5"/>
      <c r="CIA63" s="5"/>
      <c r="CII63" s="5"/>
      <c r="CIQ63" s="5"/>
      <c r="CIY63" s="5"/>
      <c r="CJG63" s="5"/>
      <c r="CJO63" s="5"/>
      <c r="CJW63" s="5"/>
      <c r="CKE63" s="5"/>
      <c r="CKM63" s="5"/>
      <c r="CKU63" s="5"/>
      <c r="CLC63" s="5"/>
      <c r="CLK63" s="5"/>
      <c r="CLS63" s="5"/>
      <c r="CMA63" s="5"/>
      <c r="CMI63" s="5"/>
      <c r="CMQ63" s="5"/>
      <c r="CMY63" s="5"/>
      <c r="CNG63" s="5"/>
      <c r="CNO63" s="5"/>
      <c r="CNW63" s="5"/>
      <c r="COE63" s="5"/>
      <c r="COM63" s="5"/>
      <c r="COU63" s="5"/>
      <c r="CPC63" s="5"/>
      <c r="CPK63" s="5"/>
      <c r="CPS63" s="5"/>
      <c r="CQA63" s="5"/>
      <c r="CQI63" s="5"/>
      <c r="CQQ63" s="5"/>
      <c r="CQY63" s="5"/>
      <c r="CRG63" s="5"/>
      <c r="CRO63" s="5"/>
      <c r="CRW63" s="5"/>
      <c r="CSE63" s="5"/>
      <c r="CSM63" s="5"/>
      <c r="CSU63" s="5"/>
      <c r="CTC63" s="5"/>
      <c r="CTK63" s="5"/>
      <c r="CTS63" s="5"/>
      <c r="CUA63" s="5"/>
      <c r="CUI63" s="5"/>
      <c r="CUQ63" s="5"/>
      <c r="CUY63" s="5"/>
      <c r="CVG63" s="5"/>
      <c r="CVO63" s="5"/>
      <c r="CVW63" s="5"/>
      <c r="CWE63" s="5"/>
      <c r="CWM63" s="5"/>
      <c r="CWU63" s="5"/>
      <c r="CXC63" s="5"/>
      <c r="CXK63" s="5"/>
      <c r="CXS63" s="5"/>
      <c r="CYA63" s="5"/>
      <c r="CYI63" s="5"/>
      <c r="CYQ63" s="5"/>
      <c r="CYY63" s="5"/>
      <c r="CZG63" s="5"/>
      <c r="CZO63" s="5"/>
      <c r="CZW63" s="5"/>
      <c r="DAE63" s="5"/>
      <c r="DAM63" s="5"/>
      <c r="DAU63" s="5"/>
      <c r="DBC63" s="5"/>
      <c r="DBK63" s="5"/>
      <c r="DBS63" s="5"/>
      <c r="DCA63" s="5"/>
      <c r="DCI63" s="5"/>
      <c r="DCQ63" s="5"/>
      <c r="DCY63" s="5"/>
      <c r="DDG63" s="5"/>
      <c r="DDO63" s="5"/>
      <c r="DDW63" s="5"/>
      <c r="DEE63" s="5"/>
      <c r="DEM63" s="5"/>
      <c r="DEU63" s="5"/>
      <c r="DFC63" s="5"/>
      <c r="DFK63" s="5"/>
      <c r="DFS63" s="5"/>
      <c r="DGA63" s="5"/>
      <c r="DGI63" s="5"/>
      <c r="DGQ63" s="5"/>
      <c r="DGY63" s="5"/>
      <c r="DHG63" s="5"/>
      <c r="DHO63" s="5"/>
      <c r="DHW63" s="5"/>
      <c r="DIE63" s="5"/>
      <c r="DIM63" s="5"/>
      <c r="DIU63" s="5"/>
      <c r="DJC63" s="5"/>
      <c r="DJK63" s="5"/>
      <c r="DJS63" s="5"/>
      <c r="DKA63" s="5"/>
      <c r="DKI63" s="5"/>
      <c r="DKQ63" s="5"/>
      <c r="DKY63" s="5"/>
      <c r="DLG63" s="5"/>
      <c r="DLO63" s="5"/>
      <c r="DLW63" s="5"/>
      <c r="DME63" s="5"/>
      <c r="DMM63" s="5"/>
      <c r="DMU63" s="5"/>
      <c r="DNC63" s="5"/>
      <c r="DNK63" s="5"/>
      <c r="DNS63" s="5"/>
      <c r="DOA63" s="5"/>
      <c r="DOI63" s="5"/>
      <c r="DOQ63" s="5"/>
      <c r="DOY63" s="5"/>
      <c r="DPG63" s="5"/>
      <c r="DPO63" s="5"/>
      <c r="DPW63" s="5"/>
      <c r="DQE63" s="5"/>
      <c r="DQM63" s="5"/>
      <c r="DQU63" s="5"/>
      <c r="DRC63" s="5"/>
      <c r="DRK63" s="5"/>
      <c r="DRS63" s="5"/>
      <c r="DSA63" s="5"/>
      <c r="DSI63" s="5"/>
      <c r="DSQ63" s="5"/>
      <c r="DSY63" s="5"/>
      <c r="DTG63" s="5"/>
      <c r="DTO63" s="5"/>
      <c r="DTW63" s="5"/>
      <c r="DUE63" s="5"/>
      <c r="DUM63" s="5"/>
      <c r="DUU63" s="5"/>
      <c r="DVC63" s="5"/>
      <c r="DVK63" s="5"/>
      <c r="DVS63" s="5"/>
      <c r="DWA63" s="5"/>
      <c r="DWI63" s="5"/>
      <c r="DWQ63" s="5"/>
      <c r="DWY63" s="5"/>
      <c r="DXG63" s="5"/>
      <c r="DXO63" s="5"/>
      <c r="DXW63" s="5"/>
      <c r="DYE63" s="5"/>
      <c r="DYM63" s="5"/>
      <c r="DYU63" s="5"/>
      <c r="DZC63" s="5"/>
      <c r="DZK63" s="5"/>
      <c r="DZS63" s="5"/>
      <c r="EAA63" s="5"/>
      <c r="EAI63" s="5"/>
      <c r="EAQ63" s="5"/>
      <c r="EAY63" s="5"/>
      <c r="EBG63" s="5"/>
      <c r="EBO63" s="5"/>
      <c r="EBW63" s="5"/>
      <c r="ECE63" s="5"/>
      <c r="ECM63" s="5"/>
      <c r="ECU63" s="5"/>
      <c r="EDC63" s="5"/>
      <c r="EDK63" s="5"/>
      <c r="EDS63" s="5"/>
      <c r="EEA63" s="5"/>
      <c r="EEI63" s="5"/>
      <c r="EEQ63" s="5"/>
      <c r="EEY63" s="5"/>
      <c r="EFG63" s="5"/>
      <c r="EFO63" s="5"/>
      <c r="EFW63" s="5"/>
      <c r="EGE63" s="5"/>
      <c r="EGM63" s="5"/>
      <c r="EGU63" s="5"/>
      <c r="EHC63" s="5"/>
      <c r="EHK63" s="5"/>
      <c r="EHS63" s="5"/>
      <c r="EIA63" s="5"/>
      <c r="EII63" s="5"/>
      <c r="EIQ63" s="5"/>
      <c r="EIY63" s="5"/>
      <c r="EJG63" s="5"/>
      <c r="EJO63" s="5"/>
      <c r="EJW63" s="5"/>
      <c r="EKE63" s="5"/>
      <c r="EKM63" s="5"/>
      <c r="EKU63" s="5"/>
      <c r="ELC63" s="5"/>
      <c r="ELK63" s="5"/>
      <c r="ELS63" s="5"/>
      <c r="EMA63" s="5"/>
      <c r="EMI63" s="5"/>
      <c r="EMQ63" s="5"/>
      <c r="EMY63" s="5"/>
      <c r="ENG63" s="5"/>
      <c r="ENO63" s="5"/>
      <c r="ENW63" s="5"/>
      <c r="EOE63" s="5"/>
      <c r="EOM63" s="5"/>
      <c r="EOU63" s="5"/>
      <c r="EPC63" s="5"/>
      <c r="EPK63" s="5"/>
      <c r="EPS63" s="5"/>
      <c r="EQA63" s="5"/>
      <c r="EQI63" s="5"/>
      <c r="EQQ63" s="5"/>
      <c r="EQY63" s="5"/>
      <c r="ERG63" s="5"/>
      <c r="ERO63" s="5"/>
      <c r="ERW63" s="5"/>
      <c r="ESE63" s="5"/>
      <c r="ESM63" s="5"/>
      <c r="ESU63" s="5"/>
      <c r="ETC63" s="5"/>
      <c r="ETK63" s="5"/>
      <c r="ETS63" s="5"/>
      <c r="EUA63" s="5"/>
      <c r="EUI63" s="5"/>
      <c r="EUQ63" s="5"/>
      <c r="EUY63" s="5"/>
      <c r="EVG63" s="5"/>
      <c r="EVO63" s="5"/>
      <c r="EVW63" s="5"/>
      <c r="EWE63" s="5"/>
      <c r="EWM63" s="5"/>
      <c r="EWU63" s="5"/>
      <c r="EXC63" s="5"/>
      <c r="EXK63" s="5"/>
      <c r="EXS63" s="5"/>
      <c r="EYA63" s="5"/>
      <c r="EYI63" s="5"/>
      <c r="EYQ63" s="5"/>
      <c r="EYY63" s="5"/>
      <c r="EZG63" s="5"/>
      <c r="EZO63" s="5"/>
      <c r="EZW63" s="5"/>
      <c r="FAE63" s="5"/>
      <c r="FAM63" s="5"/>
      <c r="FAU63" s="5"/>
      <c r="FBC63" s="5"/>
      <c r="FBK63" s="5"/>
      <c r="FBS63" s="5"/>
      <c r="FCA63" s="5"/>
      <c r="FCI63" s="5"/>
      <c r="FCQ63" s="5"/>
      <c r="FCY63" s="5"/>
      <c r="FDG63" s="5"/>
      <c r="FDO63" s="5"/>
      <c r="FDW63" s="5"/>
      <c r="FEE63" s="5"/>
      <c r="FEM63" s="5"/>
      <c r="FEU63" s="5"/>
      <c r="FFC63" s="5"/>
      <c r="FFK63" s="5"/>
      <c r="FFS63" s="5"/>
      <c r="FGA63" s="5"/>
      <c r="FGI63" s="5"/>
      <c r="FGQ63" s="5"/>
      <c r="FGY63" s="5"/>
      <c r="FHG63" s="5"/>
      <c r="FHO63" s="5"/>
      <c r="FHW63" s="5"/>
      <c r="FIE63" s="5"/>
      <c r="FIM63" s="5"/>
      <c r="FIU63" s="5"/>
      <c r="FJC63" s="5"/>
      <c r="FJK63" s="5"/>
      <c r="FJS63" s="5"/>
      <c r="FKA63" s="5"/>
      <c r="FKI63" s="5"/>
      <c r="FKQ63" s="5"/>
      <c r="FKY63" s="5"/>
      <c r="FLG63" s="5"/>
      <c r="FLO63" s="5"/>
      <c r="FLW63" s="5"/>
      <c r="FME63" s="5"/>
      <c r="FMM63" s="5"/>
      <c r="FMU63" s="5"/>
      <c r="FNC63" s="5"/>
      <c r="FNK63" s="5"/>
      <c r="FNS63" s="5"/>
      <c r="FOA63" s="5"/>
      <c r="FOI63" s="5"/>
      <c r="FOQ63" s="5"/>
      <c r="FOY63" s="5"/>
      <c r="FPG63" s="5"/>
      <c r="FPO63" s="5"/>
      <c r="FPW63" s="5"/>
      <c r="FQE63" s="5"/>
      <c r="FQM63" s="5"/>
      <c r="FQU63" s="5"/>
      <c r="FRC63" s="5"/>
      <c r="FRK63" s="5"/>
      <c r="FRS63" s="5"/>
      <c r="FSA63" s="5"/>
      <c r="FSI63" s="5"/>
      <c r="FSQ63" s="5"/>
      <c r="FSY63" s="5"/>
      <c r="FTG63" s="5"/>
      <c r="FTO63" s="5"/>
      <c r="FTW63" s="5"/>
      <c r="FUE63" s="5"/>
      <c r="FUM63" s="5"/>
      <c r="FUU63" s="5"/>
      <c r="FVC63" s="5"/>
      <c r="FVK63" s="5"/>
      <c r="FVS63" s="5"/>
      <c r="FWA63" s="5"/>
      <c r="FWI63" s="5"/>
      <c r="FWQ63" s="5"/>
      <c r="FWY63" s="5"/>
      <c r="FXG63" s="5"/>
      <c r="FXO63" s="5"/>
      <c r="FXW63" s="5"/>
      <c r="FYE63" s="5"/>
      <c r="FYM63" s="5"/>
      <c r="FYU63" s="5"/>
      <c r="FZC63" s="5"/>
      <c r="FZK63" s="5"/>
      <c r="FZS63" s="5"/>
      <c r="GAA63" s="5"/>
      <c r="GAI63" s="5"/>
      <c r="GAQ63" s="5"/>
      <c r="GAY63" s="5"/>
      <c r="GBG63" s="5"/>
      <c r="GBO63" s="5"/>
      <c r="GBW63" s="5"/>
      <c r="GCE63" s="5"/>
      <c r="GCM63" s="5"/>
      <c r="GCU63" s="5"/>
      <c r="GDC63" s="5"/>
      <c r="GDK63" s="5"/>
      <c r="GDS63" s="5"/>
      <c r="GEA63" s="5"/>
      <c r="GEI63" s="5"/>
      <c r="GEQ63" s="5"/>
      <c r="GEY63" s="5"/>
      <c r="GFG63" s="5"/>
      <c r="GFO63" s="5"/>
      <c r="GFW63" s="5"/>
      <c r="GGE63" s="5"/>
      <c r="GGM63" s="5"/>
      <c r="GGU63" s="5"/>
      <c r="GHC63" s="5"/>
      <c r="GHK63" s="5"/>
      <c r="GHS63" s="5"/>
      <c r="GIA63" s="5"/>
      <c r="GII63" s="5"/>
      <c r="GIQ63" s="5"/>
      <c r="GIY63" s="5"/>
      <c r="GJG63" s="5"/>
      <c r="GJO63" s="5"/>
      <c r="GJW63" s="5"/>
      <c r="GKE63" s="5"/>
      <c r="GKM63" s="5"/>
      <c r="GKU63" s="5"/>
      <c r="GLC63" s="5"/>
      <c r="GLK63" s="5"/>
      <c r="GLS63" s="5"/>
      <c r="GMA63" s="5"/>
      <c r="GMI63" s="5"/>
      <c r="GMQ63" s="5"/>
      <c r="GMY63" s="5"/>
      <c r="GNG63" s="5"/>
      <c r="GNO63" s="5"/>
      <c r="GNW63" s="5"/>
      <c r="GOE63" s="5"/>
      <c r="GOM63" s="5"/>
      <c r="GOU63" s="5"/>
      <c r="GPC63" s="5"/>
      <c r="GPK63" s="5"/>
      <c r="GPS63" s="5"/>
      <c r="GQA63" s="5"/>
      <c r="GQI63" s="5"/>
      <c r="GQQ63" s="5"/>
      <c r="GQY63" s="5"/>
      <c r="GRG63" s="5"/>
      <c r="GRO63" s="5"/>
      <c r="GRW63" s="5"/>
      <c r="GSE63" s="5"/>
      <c r="GSM63" s="5"/>
      <c r="GSU63" s="5"/>
      <c r="GTC63" s="5"/>
      <c r="GTK63" s="5"/>
      <c r="GTS63" s="5"/>
      <c r="GUA63" s="5"/>
      <c r="GUI63" s="5"/>
      <c r="GUQ63" s="5"/>
      <c r="GUY63" s="5"/>
      <c r="GVG63" s="5"/>
      <c r="GVO63" s="5"/>
      <c r="GVW63" s="5"/>
      <c r="GWE63" s="5"/>
      <c r="GWM63" s="5"/>
      <c r="GWU63" s="5"/>
      <c r="GXC63" s="5"/>
      <c r="GXK63" s="5"/>
      <c r="GXS63" s="5"/>
      <c r="GYA63" s="5"/>
      <c r="GYI63" s="5"/>
      <c r="GYQ63" s="5"/>
      <c r="GYY63" s="5"/>
      <c r="GZG63" s="5"/>
      <c r="GZO63" s="5"/>
      <c r="GZW63" s="5"/>
      <c r="HAE63" s="5"/>
      <c r="HAM63" s="5"/>
      <c r="HAU63" s="5"/>
      <c r="HBC63" s="5"/>
      <c r="HBK63" s="5"/>
      <c r="HBS63" s="5"/>
      <c r="HCA63" s="5"/>
      <c r="HCI63" s="5"/>
      <c r="HCQ63" s="5"/>
      <c r="HCY63" s="5"/>
      <c r="HDG63" s="5"/>
      <c r="HDO63" s="5"/>
      <c r="HDW63" s="5"/>
      <c r="HEE63" s="5"/>
      <c r="HEM63" s="5"/>
      <c r="HEU63" s="5"/>
      <c r="HFC63" s="5"/>
      <c r="HFK63" s="5"/>
      <c r="HFS63" s="5"/>
      <c r="HGA63" s="5"/>
      <c r="HGI63" s="5"/>
      <c r="HGQ63" s="5"/>
      <c r="HGY63" s="5"/>
      <c r="HHG63" s="5"/>
      <c r="HHO63" s="5"/>
      <c r="HHW63" s="5"/>
      <c r="HIE63" s="5"/>
      <c r="HIM63" s="5"/>
      <c r="HIU63" s="5"/>
      <c r="HJC63" s="5"/>
      <c r="HJK63" s="5"/>
      <c r="HJS63" s="5"/>
      <c r="HKA63" s="5"/>
      <c r="HKI63" s="5"/>
      <c r="HKQ63" s="5"/>
      <c r="HKY63" s="5"/>
      <c r="HLG63" s="5"/>
      <c r="HLO63" s="5"/>
      <c r="HLW63" s="5"/>
      <c r="HME63" s="5"/>
      <c r="HMM63" s="5"/>
      <c r="HMU63" s="5"/>
      <c r="HNC63" s="5"/>
      <c r="HNK63" s="5"/>
      <c r="HNS63" s="5"/>
      <c r="HOA63" s="5"/>
      <c r="HOI63" s="5"/>
      <c r="HOQ63" s="5"/>
      <c r="HOY63" s="5"/>
      <c r="HPG63" s="5"/>
      <c r="HPO63" s="5"/>
      <c r="HPW63" s="5"/>
      <c r="HQE63" s="5"/>
      <c r="HQM63" s="5"/>
      <c r="HQU63" s="5"/>
      <c r="HRC63" s="5"/>
      <c r="HRK63" s="5"/>
      <c r="HRS63" s="5"/>
      <c r="HSA63" s="5"/>
      <c r="HSI63" s="5"/>
      <c r="HSQ63" s="5"/>
      <c r="HSY63" s="5"/>
      <c r="HTG63" s="5"/>
      <c r="HTO63" s="5"/>
      <c r="HTW63" s="5"/>
      <c r="HUE63" s="5"/>
      <c r="HUM63" s="5"/>
      <c r="HUU63" s="5"/>
      <c r="HVC63" s="5"/>
      <c r="HVK63" s="5"/>
      <c r="HVS63" s="5"/>
      <c r="HWA63" s="5"/>
      <c r="HWI63" s="5"/>
      <c r="HWQ63" s="5"/>
      <c r="HWY63" s="5"/>
      <c r="HXG63" s="5"/>
      <c r="HXO63" s="5"/>
      <c r="HXW63" s="5"/>
      <c r="HYE63" s="5"/>
      <c r="HYM63" s="5"/>
      <c r="HYU63" s="5"/>
      <c r="HZC63" s="5"/>
      <c r="HZK63" s="5"/>
      <c r="HZS63" s="5"/>
      <c r="IAA63" s="5"/>
      <c r="IAI63" s="5"/>
      <c r="IAQ63" s="5"/>
      <c r="IAY63" s="5"/>
      <c r="IBG63" s="5"/>
      <c r="IBO63" s="5"/>
      <c r="IBW63" s="5"/>
      <c r="ICE63" s="5"/>
      <c r="ICM63" s="5"/>
      <c r="ICU63" s="5"/>
      <c r="IDC63" s="5"/>
      <c r="IDK63" s="5"/>
      <c r="IDS63" s="5"/>
      <c r="IEA63" s="5"/>
      <c r="IEI63" s="5"/>
      <c r="IEQ63" s="5"/>
      <c r="IEY63" s="5"/>
      <c r="IFG63" s="5"/>
      <c r="IFO63" s="5"/>
      <c r="IFW63" s="5"/>
      <c r="IGE63" s="5"/>
      <c r="IGM63" s="5"/>
      <c r="IGU63" s="5"/>
      <c r="IHC63" s="5"/>
      <c r="IHK63" s="5"/>
      <c r="IHS63" s="5"/>
      <c r="IIA63" s="5"/>
      <c r="III63" s="5"/>
      <c r="IIQ63" s="5"/>
      <c r="IIY63" s="5"/>
      <c r="IJG63" s="5"/>
      <c r="IJO63" s="5"/>
      <c r="IJW63" s="5"/>
      <c r="IKE63" s="5"/>
      <c r="IKM63" s="5"/>
      <c r="IKU63" s="5"/>
      <c r="ILC63" s="5"/>
      <c r="ILK63" s="5"/>
      <c r="ILS63" s="5"/>
      <c r="IMA63" s="5"/>
      <c r="IMI63" s="5"/>
      <c r="IMQ63" s="5"/>
      <c r="IMY63" s="5"/>
      <c r="ING63" s="5"/>
      <c r="INO63" s="5"/>
      <c r="INW63" s="5"/>
      <c r="IOE63" s="5"/>
      <c r="IOM63" s="5"/>
      <c r="IOU63" s="5"/>
      <c r="IPC63" s="5"/>
      <c r="IPK63" s="5"/>
      <c r="IPS63" s="5"/>
      <c r="IQA63" s="5"/>
      <c r="IQI63" s="5"/>
      <c r="IQQ63" s="5"/>
      <c r="IQY63" s="5"/>
      <c r="IRG63" s="5"/>
      <c r="IRO63" s="5"/>
      <c r="IRW63" s="5"/>
      <c r="ISE63" s="5"/>
      <c r="ISM63" s="5"/>
      <c r="ISU63" s="5"/>
      <c r="ITC63" s="5"/>
      <c r="ITK63" s="5"/>
      <c r="ITS63" s="5"/>
      <c r="IUA63" s="5"/>
      <c r="IUI63" s="5"/>
      <c r="IUQ63" s="5"/>
      <c r="IUY63" s="5"/>
      <c r="IVG63" s="5"/>
      <c r="IVO63" s="5"/>
      <c r="IVW63" s="5"/>
      <c r="IWE63" s="5"/>
      <c r="IWM63" s="5"/>
      <c r="IWU63" s="5"/>
      <c r="IXC63" s="5"/>
      <c r="IXK63" s="5"/>
      <c r="IXS63" s="5"/>
      <c r="IYA63" s="5"/>
      <c r="IYI63" s="5"/>
      <c r="IYQ63" s="5"/>
      <c r="IYY63" s="5"/>
      <c r="IZG63" s="5"/>
      <c r="IZO63" s="5"/>
      <c r="IZW63" s="5"/>
      <c r="JAE63" s="5"/>
      <c r="JAM63" s="5"/>
      <c r="JAU63" s="5"/>
      <c r="JBC63" s="5"/>
      <c r="JBK63" s="5"/>
      <c r="JBS63" s="5"/>
      <c r="JCA63" s="5"/>
      <c r="JCI63" s="5"/>
      <c r="JCQ63" s="5"/>
      <c r="JCY63" s="5"/>
      <c r="JDG63" s="5"/>
      <c r="JDO63" s="5"/>
      <c r="JDW63" s="5"/>
      <c r="JEE63" s="5"/>
      <c r="JEM63" s="5"/>
      <c r="JEU63" s="5"/>
      <c r="JFC63" s="5"/>
      <c r="JFK63" s="5"/>
      <c r="JFS63" s="5"/>
      <c r="JGA63" s="5"/>
      <c r="JGI63" s="5"/>
      <c r="JGQ63" s="5"/>
      <c r="JGY63" s="5"/>
      <c r="JHG63" s="5"/>
      <c r="JHO63" s="5"/>
      <c r="JHW63" s="5"/>
      <c r="JIE63" s="5"/>
      <c r="JIM63" s="5"/>
      <c r="JIU63" s="5"/>
      <c r="JJC63" s="5"/>
      <c r="JJK63" s="5"/>
      <c r="JJS63" s="5"/>
      <c r="JKA63" s="5"/>
      <c r="JKI63" s="5"/>
      <c r="JKQ63" s="5"/>
      <c r="JKY63" s="5"/>
      <c r="JLG63" s="5"/>
      <c r="JLO63" s="5"/>
      <c r="JLW63" s="5"/>
      <c r="JME63" s="5"/>
      <c r="JMM63" s="5"/>
      <c r="JMU63" s="5"/>
      <c r="JNC63" s="5"/>
      <c r="JNK63" s="5"/>
      <c r="JNS63" s="5"/>
      <c r="JOA63" s="5"/>
      <c r="JOI63" s="5"/>
      <c r="JOQ63" s="5"/>
      <c r="JOY63" s="5"/>
      <c r="JPG63" s="5"/>
      <c r="JPO63" s="5"/>
      <c r="JPW63" s="5"/>
      <c r="JQE63" s="5"/>
      <c r="JQM63" s="5"/>
      <c r="JQU63" s="5"/>
      <c r="JRC63" s="5"/>
      <c r="JRK63" s="5"/>
      <c r="JRS63" s="5"/>
      <c r="JSA63" s="5"/>
      <c r="JSI63" s="5"/>
      <c r="JSQ63" s="5"/>
      <c r="JSY63" s="5"/>
      <c r="JTG63" s="5"/>
      <c r="JTO63" s="5"/>
      <c r="JTW63" s="5"/>
      <c r="JUE63" s="5"/>
      <c r="JUM63" s="5"/>
      <c r="JUU63" s="5"/>
      <c r="JVC63" s="5"/>
      <c r="JVK63" s="5"/>
      <c r="JVS63" s="5"/>
      <c r="JWA63" s="5"/>
      <c r="JWI63" s="5"/>
      <c r="JWQ63" s="5"/>
      <c r="JWY63" s="5"/>
      <c r="JXG63" s="5"/>
      <c r="JXO63" s="5"/>
      <c r="JXW63" s="5"/>
      <c r="JYE63" s="5"/>
      <c r="JYM63" s="5"/>
      <c r="JYU63" s="5"/>
      <c r="JZC63" s="5"/>
      <c r="JZK63" s="5"/>
      <c r="JZS63" s="5"/>
      <c r="KAA63" s="5"/>
      <c r="KAI63" s="5"/>
      <c r="KAQ63" s="5"/>
      <c r="KAY63" s="5"/>
      <c r="KBG63" s="5"/>
      <c r="KBO63" s="5"/>
      <c r="KBW63" s="5"/>
      <c r="KCE63" s="5"/>
      <c r="KCM63" s="5"/>
      <c r="KCU63" s="5"/>
      <c r="KDC63" s="5"/>
      <c r="KDK63" s="5"/>
      <c r="KDS63" s="5"/>
      <c r="KEA63" s="5"/>
      <c r="KEI63" s="5"/>
      <c r="KEQ63" s="5"/>
      <c r="KEY63" s="5"/>
      <c r="KFG63" s="5"/>
      <c r="KFO63" s="5"/>
      <c r="KFW63" s="5"/>
      <c r="KGE63" s="5"/>
      <c r="KGM63" s="5"/>
      <c r="KGU63" s="5"/>
      <c r="KHC63" s="5"/>
      <c r="KHK63" s="5"/>
      <c r="KHS63" s="5"/>
      <c r="KIA63" s="5"/>
      <c r="KII63" s="5"/>
      <c r="KIQ63" s="5"/>
      <c r="KIY63" s="5"/>
      <c r="KJG63" s="5"/>
      <c r="KJO63" s="5"/>
      <c r="KJW63" s="5"/>
      <c r="KKE63" s="5"/>
      <c r="KKM63" s="5"/>
      <c r="KKU63" s="5"/>
      <c r="KLC63" s="5"/>
      <c r="KLK63" s="5"/>
      <c r="KLS63" s="5"/>
      <c r="KMA63" s="5"/>
      <c r="KMI63" s="5"/>
      <c r="KMQ63" s="5"/>
      <c r="KMY63" s="5"/>
      <c r="KNG63" s="5"/>
      <c r="KNO63" s="5"/>
      <c r="KNW63" s="5"/>
      <c r="KOE63" s="5"/>
      <c r="KOM63" s="5"/>
      <c r="KOU63" s="5"/>
      <c r="KPC63" s="5"/>
      <c r="KPK63" s="5"/>
      <c r="KPS63" s="5"/>
      <c r="KQA63" s="5"/>
      <c r="KQI63" s="5"/>
      <c r="KQQ63" s="5"/>
      <c r="KQY63" s="5"/>
      <c r="KRG63" s="5"/>
      <c r="KRO63" s="5"/>
      <c r="KRW63" s="5"/>
      <c r="KSE63" s="5"/>
      <c r="KSM63" s="5"/>
      <c r="KSU63" s="5"/>
      <c r="KTC63" s="5"/>
      <c r="KTK63" s="5"/>
      <c r="KTS63" s="5"/>
      <c r="KUA63" s="5"/>
      <c r="KUI63" s="5"/>
      <c r="KUQ63" s="5"/>
      <c r="KUY63" s="5"/>
      <c r="KVG63" s="5"/>
      <c r="KVO63" s="5"/>
      <c r="KVW63" s="5"/>
      <c r="KWE63" s="5"/>
      <c r="KWM63" s="5"/>
      <c r="KWU63" s="5"/>
      <c r="KXC63" s="5"/>
      <c r="KXK63" s="5"/>
      <c r="KXS63" s="5"/>
      <c r="KYA63" s="5"/>
      <c r="KYI63" s="5"/>
      <c r="KYQ63" s="5"/>
      <c r="KYY63" s="5"/>
      <c r="KZG63" s="5"/>
      <c r="KZO63" s="5"/>
      <c r="KZW63" s="5"/>
      <c r="LAE63" s="5"/>
      <c r="LAM63" s="5"/>
      <c r="LAU63" s="5"/>
      <c r="LBC63" s="5"/>
      <c r="LBK63" s="5"/>
      <c r="LBS63" s="5"/>
      <c r="LCA63" s="5"/>
      <c r="LCI63" s="5"/>
      <c r="LCQ63" s="5"/>
      <c r="LCY63" s="5"/>
      <c r="LDG63" s="5"/>
      <c r="LDO63" s="5"/>
      <c r="LDW63" s="5"/>
      <c r="LEE63" s="5"/>
      <c r="LEM63" s="5"/>
      <c r="LEU63" s="5"/>
      <c r="LFC63" s="5"/>
      <c r="LFK63" s="5"/>
      <c r="LFS63" s="5"/>
      <c r="LGA63" s="5"/>
      <c r="LGI63" s="5"/>
      <c r="LGQ63" s="5"/>
      <c r="LGY63" s="5"/>
      <c r="LHG63" s="5"/>
      <c r="LHO63" s="5"/>
      <c r="LHW63" s="5"/>
      <c r="LIE63" s="5"/>
      <c r="LIM63" s="5"/>
      <c r="LIU63" s="5"/>
      <c r="LJC63" s="5"/>
      <c r="LJK63" s="5"/>
      <c r="LJS63" s="5"/>
      <c r="LKA63" s="5"/>
      <c r="LKI63" s="5"/>
      <c r="LKQ63" s="5"/>
      <c r="LKY63" s="5"/>
      <c r="LLG63" s="5"/>
      <c r="LLO63" s="5"/>
      <c r="LLW63" s="5"/>
      <c r="LME63" s="5"/>
      <c r="LMM63" s="5"/>
      <c r="LMU63" s="5"/>
      <c r="LNC63" s="5"/>
      <c r="LNK63" s="5"/>
      <c r="LNS63" s="5"/>
      <c r="LOA63" s="5"/>
      <c r="LOI63" s="5"/>
      <c r="LOQ63" s="5"/>
      <c r="LOY63" s="5"/>
      <c r="LPG63" s="5"/>
      <c r="LPO63" s="5"/>
      <c r="LPW63" s="5"/>
      <c r="LQE63" s="5"/>
      <c r="LQM63" s="5"/>
      <c r="LQU63" s="5"/>
      <c r="LRC63" s="5"/>
      <c r="LRK63" s="5"/>
      <c r="LRS63" s="5"/>
      <c r="LSA63" s="5"/>
      <c r="LSI63" s="5"/>
      <c r="LSQ63" s="5"/>
      <c r="LSY63" s="5"/>
      <c r="LTG63" s="5"/>
      <c r="LTO63" s="5"/>
      <c r="LTW63" s="5"/>
      <c r="LUE63" s="5"/>
      <c r="LUM63" s="5"/>
      <c r="LUU63" s="5"/>
      <c r="LVC63" s="5"/>
      <c r="LVK63" s="5"/>
      <c r="LVS63" s="5"/>
      <c r="LWA63" s="5"/>
      <c r="LWI63" s="5"/>
      <c r="LWQ63" s="5"/>
      <c r="LWY63" s="5"/>
      <c r="LXG63" s="5"/>
      <c r="LXO63" s="5"/>
      <c r="LXW63" s="5"/>
      <c r="LYE63" s="5"/>
      <c r="LYM63" s="5"/>
      <c r="LYU63" s="5"/>
      <c r="LZC63" s="5"/>
      <c r="LZK63" s="5"/>
      <c r="LZS63" s="5"/>
      <c r="MAA63" s="5"/>
      <c r="MAI63" s="5"/>
      <c r="MAQ63" s="5"/>
      <c r="MAY63" s="5"/>
      <c r="MBG63" s="5"/>
      <c r="MBO63" s="5"/>
      <c r="MBW63" s="5"/>
      <c r="MCE63" s="5"/>
      <c r="MCM63" s="5"/>
      <c r="MCU63" s="5"/>
      <c r="MDC63" s="5"/>
      <c r="MDK63" s="5"/>
      <c r="MDS63" s="5"/>
      <c r="MEA63" s="5"/>
      <c r="MEI63" s="5"/>
      <c r="MEQ63" s="5"/>
      <c r="MEY63" s="5"/>
      <c r="MFG63" s="5"/>
      <c r="MFO63" s="5"/>
      <c r="MFW63" s="5"/>
      <c r="MGE63" s="5"/>
      <c r="MGM63" s="5"/>
      <c r="MGU63" s="5"/>
      <c r="MHC63" s="5"/>
      <c r="MHK63" s="5"/>
      <c r="MHS63" s="5"/>
      <c r="MIA63" s="5"/>
      <c r="MII63" s="5"/>
      <c r="MIQ63" s="5"/>
      <c r="MIY63" s="5"/>
      <c r="MJG63" s="5"/>
      <c r="MJO63" s="5"/>
      <c r="MJW63" s="5"/>
      <c r="MKE63" s="5"/>
      <c r="MKM63" s="5"/>
      <c r="MKU63" s="5"/>
      <c r="MLC63" s="5"/>
      <c r="MLK63" s="5"/>
      <c r="MLS63" s="5"/>
      <c r="MMA63" s="5"/>
      <c r="MMI63" s="5"/>
      <c r="MMQ63" s="5"/>
      <c r="MMY63" s="5"/>
      <c r="MNG63" s="5"/>
      <c r="MNO63" s="5"/>
      <c r="MNW63" s="5"/>
      <c r="MOE63" s="5"/>
      <c r="MOM63" s="5"/>
      <c r="MOU63" s="5"/>
      <c r="MPC63" s="5"/>
      <c r="MPK63" s="5"/>
      <c r="MPS63" s="5"/>
      <c r="MQA63" s="5"/>
      <c r="MQI63" s="5"/>
      <c r="MQQ63" s="5"/>
      <c r="MQY63" s="5"/>
      <c r="MRG63" s="5"/>
      <c r="MRO63" s="5"/>
      <c r="MRW63" s="5"/>
      <c r="MSE63" s="5"/>
      <c r="MSM63" s="5"/>
      <c r="MSU63" s="5"/>
      <c r="MTC63" s="5"/>
      <c r="MTK63" s="5"/>
      <c r="MTS63" s="5"/>
      <c r="MUA63" s="5"/>
      <c r="MUI63" s="5"/>
      <c r="MUQ63" s="5"/>
      <c r="MUY63" s="5"/>
      <c r="MVG63" s="5"/>
      <c r="MVO63" s="5"/>
      <c r="MVW63" s="5"/>
      <c r="MWE63" s="5"/>
      <c r="MWM63" s="5"/>
      <c r="MWU63" s="5"/>
      <c r="MXC63" s="5"/>
      <c r="MXK63" s="5"/>
      <c r="MXS63" s="5"/>
      <c r="MYA63" s="5"/>
      <c r="MYI63" s="5"/>
      <c r="MYQ63" s="5"/>
      <c r="MYY63" s="5"/>
      <c r="MZG63" s="5"/>
      <c r="MZO63" s="5"/>
      <c r="MZW63" s="5"/>
      <c r="NAE63" s="5"/>
      <c r="NAM63" s="5"/>
      <c r="NAU63" s="5"/>
      <c r="NBC63" s="5"/>
      <c r="NBK63" s="5"/>
      <c r="NBS63" s="5"/>
      <c r="NCA63" s="5"/>
      <c r="NCI63" s="5"/>
      <c r="NCQ63" s="5"/>
      <c r="NCY63" s="5"/>
      <c r="NDG63" s="5"/>
      <c r="NDO63" s="5"/>
      <c r="NDW63" s="5"/>
      <c r="NEE63" s="5"/>
      <c r="NEM63" s="5"/>
      <c r="NEU63" s="5"/>
      <c r="NFC63" s="5"/>
      <c r="NFK63" s="5"/>
      <c r="NFS63" s="5"/>
      <c r="NGA63" s="5"/>
      <c r="NGI63" s="5"/>
      <c r="NGQ63" s="5"/>
      <c r="NGY63" s="5"/>
      <c r="NHG63" s="5"/>
      <c r="NHO63" s="5"/>
      <c r="NHW63" s="5"/>
      <c r="NIE63" s="5"/>
      <c r="NIM63" s="5"/>
      <c r="NIU63" s="5"/>
      <c r="NJC63" s="5"/>
      <c r="NJK63" s="5"/>
      <c r="NJS63" s="5"/>
      <c r="NKA63" s="5"/>
      <c r="NKI63" s="5"/>
      <c r="NKQ63" s="5"/>
      <c r="NKY63" s="5"/>
      <c r="NLG63" s="5"/>
      <c r="NLO63" s="5"/>
      <c r="NLW63" s="5"/>
      <c r="NME63" s="5"/>
      <c r="NMM63" s="5"/>
      <c r="NMU63" s="5"/>
      <c r="NNC63" s="5"/>
      <c r="NNK63" s="5"/>
      <c r="NNS63" s="5"/>
      <c r="NOA63" s="5"/>
      <c r="NOI63" s="5"/>
      <c r="NOQ63" s="5"/>
      <c r="NOY63" s="5"/>
      <c r="NPG63" s="5"/>
      <c r="NPO63" s="5"/>
      <c r="NPW63" s="5"/>
      <c r="NQE63" s="5"/>
      <c r="NQM63" s="5"/>
      <c r="NQU63" s="5"/>
      <c r="NRC63" s="5"/>
      <c r="NRK63" s="5"/>
      <c r="NRS63" s="5"/>
      <c r="NSA63" s="5"/>
      <c r="NSI63" s="5"/>
      <c r="NSQ63" s="5"/>
      <c r="NSY63" s="5"/>
      <c r="NTG63" s="5"/>
      <c r="NTO63" s="5"/>
      <c r="NTW63" s="5"/>
      <c r="NUE63" s="5"/>
      <c r="NUM63" s="5"/>
      <c r="NUU63" s="5"/>
      <c r="NVC63" s="5"/>
      <c r="NVK63" s="5"/>
      <c r="NVS63" s="5"/>
      <c r="NWA63" s="5"/>
      <c r="NWI63" s="5"/>
      <c r="NWQ63" s="5"/>
      <c r="NWY63" s="5"/>
      <c r="NXG63" s="5"/>
      <c r="NXO63" s="5"/>
      <c r="NXW63" s="5"/>
      <c r="NYE63" s="5"/>
      <c r="NYM63" s="5"/>
      <c r="NYU63" s="5"/>
      <c r="NZC63" s="5"/>
      <c r="NZK63" s="5"/>
      <c r="NZS63" s="5"/>
      <c r="OAA63" s="5"/>
      <c r="OAI63" s="5"/>
      <c r="OAQ63" s="5"/>
      <c r="OAY63" s="5"/>
      <c r="OBG63" s="5"/>
      <c r="OBO63" s="5"/>
      <c r="OBW63" s="5"/>
      <c r="OCE63" s="5"/>
      <c r="OCM63" s="5"/>
      <c r="OCU63" s="5"/>
      <c r="ODC63" s="5"/>
      <c r="ODK63" s="5"/>
      <c r="ODS63" s="5"/>
      <c r="OEA63" s="5"/>
      <c r="OEI63" s="5"/>
      <c r="OEQ63" s="5"/>
      <c r="OEY63" s="5"/>
      <c r="OFG63" s="5"/>
      <c r="OFO63" s="5"/>
      <c r="OFW63" s="5"/>
      <c r="OGE63" s="5"/>
      <c r="OGM63" s="5"/>
      <c r="OGU63" s="5"/>
      <c r="OHC63" s="5"/>
      <c r="OHK63" s="5"/>
      <c r="OHS63" s="5"/>
      <c r="OIA63" s="5"/>
      <c r="OII63" s="5"/>
      <c r="OIQ63" s="5"/>
      <c r="OIY63" s="5"/>
      <c r="OJG63" s="5"/>
      <c r="OJO63" s="5"/>
      <c r="OJW63" s="5"/>
      <c r="OKE63" s="5"/>
      <c r="OKM63" s="5"/>
      <c r="OKU63" s="5"/>
      <c r="OLC63" s="5"/>
      <c r="OLK63" s="5"/>
      <c r="OLS63" s="5"/>
      <c r="OMA63" s="5"/>
      <c r="OMI63" s="5"/>
      <c r="OMQ63" s="5"/>
      <c r="OMY63" s="5"/>
      <c r="ONG63" s="5"/>
      <c r="ONO63" s="5"/>
      <c r="ONW63" s="5"/>
      <c r="OOE63" s="5"/>
      <c r="OOM63" s="5"/>
      <c r="OOU63" s="5"/>
      <c r="OPC63" s="5"/>
      <c r="OPK63" s="5"/>
      <c r="OPS63" s="5"/>
      <c r="OQA63" s="5"/>
      <c r="OQI63" s="5"/>
      <c r="OQQ63" s="5"/>
      <c r="OQY63" s="5"/>
      <c r="ORG63" s="5"/>
      <c r="ORO63" s="5"/>
      <c r="ORW63" s="5"/>
      <c r="OSE63" s="5"/>
      <c r="OSM63" s="5"/>
      <c r="OSU63" s="5"/>
      <c r="OTC63" s="5"/>
      <c r="OTK63" s="5"/>
      <c r="OTS63" s="5"/>
      <c r="OUA63" s="5"/>
      <c r="OUI63" s="5"/>
      <c r="OUQ63" s="5"/>
      <c r="OUY63" s="5"/>
      <c r="OVG63" s="5"/>
      <c r="OVO63" s="5"/>
      <c r="OVW63" s="5"/>
      <c r="OWE63" s="5"/>
      <c r="OWM63" s="5"/>
      <c r="OWU63" s="5"/>
      <c r="OXC63" s="5"/>
      <c r="OXK63" s="5"/>
      <c r="OXS63" s="5"/>
      <c r="OYA63" s="5"/>
      <c r="OYI63" s="5"/>
      <c r="OYQ63" s="5"/>
      <c r="OYY63" s="5"/>
      <c r="OZG63" s="5"/>
      <c r="OZO63" s="5"/>
      <c r="OZW63" s="5"/>
      <c r="PAE63" s="5"/>
      <c r="PAM63" s="5"/>
      <c r="PAU63" s="5"/>
      <c r="PBC63" s="5"/>
      <c r="PBK63" s="5"/>
      <c r="PBS63" s="5"/>
      <c r="PCA63" s="5"/>
      <c r="PCI63" s="5"/>
      <c r="PCQ63" s="5"/>
      <c r="PCY63" s="5"/>
      <c r="PDG63" s="5"/>
      <c r="PDO63" s="5"/>
      <c r="PDW63" s="5"/>
      <c r="PEE63" s="5"/>
      <c r="PEM63" s="5"/>
      <c r="PEU63" s="5"/>
      <c r="PFC63" s="5"/>
      <c r="PFK63" s="5"/>
      <c r="PFS63" s="5"/>
      <c r="PGA63" s="5"/>
      <c r="PGI63" s="5"/>
      <c r="PGQ63" s="5"/>
      <c r="PGY63" s="5"/>
      <c r="PHG63" s="5"/>
      <c r="PHO63" s="5"/>
      <c r="PHW63" s="5"/>
      <c r="PIE63" s="5"/>
      <c r="PIM63" s="5"/>
      <c r="PIU63" s="5"/>
      <c r="PJC63" s="5"/>
      <c r="PJK63" s="5"/>
      <c r="PJS63" s="5"/>
      <c r="PKA63" s="5"/>
      <c r="PKI63" s="5"/>
      <c r="PKQ63" s="5"/>
      <c r="PKY63" s="5"/>
      <c r="PLG63" s="5"/>
      <c r="PLO63" s="5"/>
      <c r="PLW63" s="5"/>
      <c r="PME63" s="5"/>
      <c r="PMM63" s="5"/>
      <c r="PMU63" s="5"/>
      <c r="PNC63" s="5"/>
      <c r="PNK63" s="5"/>
      <c r="PNS63" s="5"/>
      <c r="POA63" s="5"/>
      <c r="POI63" s="5"/>
      <c r="POQ63" s="5"/>
      <c r="POY63" s="5"/>
      <c r="PPG63" s="5"/>
      <c r="PPO63" s="5"/>
      <c r="PPW63" s="5"/>
      <c r="PQE63" s="5"/>
      <c r="PQM63" s="5"/>
      <c r="PQU63" s="5"/>
      <c r="PRC63" s="5"/>
      <c r="PRK63" s="5"/>
      <c r="PRS63" s="5"/>
      <c r="PSA63" s="5"/>
      <c r="PSI63" s="5"/>
      <c r="PSQ63" s="5"/>
      <c r="PSY63" s="5"/>
      <c r="PTG63" s="5"/>
      <c r="PTO63" s="5"/>
      <c r="PTW63" s="5"/>
      <c r="PUE63" s="5"/>
      <c r="PUM63" s="5"/>
      <c r="PUU63" s="5"/>
      <c r="PVC63" s="5"/>
      <c r="PVK63" s="5"/>
      <c r="PVS63" s="5"/>
      <c r="PWA63" s="5"/>
      <c r="PWI63" s="5"/>
      <c r="PWQ63" s="5"/>
      <c r="PWY63" s="5"/>
      <c r="PXG63" s="5"/>
      <c r="PXO63" s="5"/>
      <c r="PXW63" s="5"/>
      <c r="PYE63" s="5"/>
      <c r="PYM63" s="5"/>
      <c r="PYU63" s="5"/>
      <c r="PZC63" s="5"/>
      <c r="PZK63" s="5"/>
      <c r="PZS63" s="5"/>
      <c r="QAA63" s="5"/>
      <c r="QAI63" s="5"/>
      <c r="QAQ63" s="5"/>
      <c r="QAY63" s="5"/>
      <c r="QBG63" s="5"/>
      <c r="QBO63" s="5"/>
      <c r="QBW63" s="5"/>
      <c r="QCE63" s="5"/>
      <c r="QCM63" s="5"/>
      <c r="QCU63" s="5"/>
      <c r="QDC63" s="5"/>
      <c r="QDK63" s="5"/>
      <c r="QDS63" s="5"/>
      <c r="QEA63" s="5"/>
      <c r="QEI63" s="5"/>
      <c r="QEQ63" s="5"/>
      <c r="QEY63" s="5"/>
      <c r="QFG63" s="5"/>
      <c r="QFO63" s="5"/>
      <c r="QFW63" s="5"/>
      <c r="QGE63" s="5"/>
      <c r="QGM63" s="5"/>
      <c r="QGU63" s="5"/>
      <c r="QHC63" s="5"/>
      <c r="QHK63" s="5"/>
      <c r="QHS63" s="5"/>
      <c r="QIA63" s="5"/>
      <c r="QII63" s="5"/>
      <c r="QIQ63" s="5"/>
      <c r="QIY63" s="5"/>
      <c r="QJG63" s="5"/>
      <c r="QJO63" s="5"/>
      <c r="QJW63" s="5"/>
      <c r="QKE63" s="5"/>
      <c r="QKM63" s="5"/>
      <c r="QKU63" s="5"/>
      <c r="QLC63" s="5"/>
      <c r="QLK63" s="5"/>
      <c r="QLS63" s="5"/>
      <c r="QMA63" s="5"/>
      <c r="QMI63" s="5"/>
      <c r="QMQ63" s="5"/>
      <c r="QMY63" s="5"/>
      <c r="QNG63" s="5"/>
      <c r="QNO63" s="5"/>
      <c r="QNW63" s="5"/>
      <c r="QOE63" s="5"/>
      <c r="QOM63" s="5"/>
      <c r="QOU63" s="5"/>
      <c r="QPC63" s="5"/>
      <c r="QPK63" s="5"/>
      <c r="QPS63" s="5"/>
      <c r="QQA63" s="5"/>
      <c r="QQI63" s="5"/>
      <c r="QQQ63" s="5"/>
      <c r="QQY63" s="5"/>
      <c r="QRG63" s="5"/>
      <c r="QRO63" s="5"/>
      <c r="QRW63" s="5"/>
      <c r="QSE63" s="5"/>
      <c r="QSM63" s="5"/>
      <c r="QSU63" s="5"/>
      <c r="QTC63" s="5"/>
      <c r="QTK63" s="5"/>
      <c r="QTS63" s="5"/>
      <c r="QUA63" s="5"/>
      <c r="QUI63" s="5"/>
      <c r="QUQ63" s="5"/>
      <c r="QUY63" s="5"/>
      <c r="QVG63" s="5"/>
      <c r="QVO63" s="5"/>
      <c r="QVW63" s="5"/>
      <c r="QWE63" s="5"/>
      <c r="QWM63" s="5"/>
      <c r="QWU63" s="5"/>
      <c r="QXC63" s="5"/>
      <c r="QXK63" s="5"/>
      <c r="QXS63" s="5"/>
      <c r="QYA63" s="5"/>
      <c r="QYI63" s="5"/>
      <c r="QYQ63" s="5"/>
      <c r="QYY63" s="5"/>
      <c r="QZG63" s="5"/>
      <c r="QZO63" s="5"/>
      <c r="QZW63" s="5"/>
      <c r="RAE63" s="5"/>
      <c r="RAM63" s="5"/>
      <c r="RAU63" s="5"/>
      <c r="RBC63" s="5"/>
      <c r="RBK63" s="5"/>
      <c r="RBS63" s="5"/>
      <c r="RCA63" s="5"/>
      <c r="RCI63" s="5"/>
      <c r="RCQ63" s="5"/>
      <c r="RCY63" s="5"/>
      <c r="RDG63" s="5"/>
      <c r="RDO63" s="5"/>
      <c r="RDW63" s="5"/>
      <c r="REE63" s="5"/>
      <c r="REM63" s="5"/>
      <c r="REU63" s="5"/>
      <c r="RFC63" s="5"/>
      <c r="RFK63" s="5"/>
      <c r="RFS63" s="5"/>
      <c r="RGA63" s="5"/>
      <c r="RGI63" s="5"/>
      <c r="RGQ63" s="5"/>
      <c r="RGY63" s="5"/>
      <c r="RHG63" s="5"/>
      <c r="RHO63" s="5"/>
      <c r="RHW63" s="5"/>
      <c r="RIE63" s="5"/>
      <c r="RIM63" s="5"/>
      <c r="RIU63" s="5"/>
      <c r="RJC63" s="5"/>
      <c r="RJK63" s="5"/>
      <c r="RJS63" s="5"/>
      <c r="RKA63" s="5"/>
      <c r="RKI63" s="5"/>
      <c r="RKQ63" s="5"/>
      <c r="RKY63" s="5"/>
      <c r="RLG63" s="5"/>
      <c r="RLO63" s="5"/>
      <c r="RLW63" s="5"/>
      <c r="RME63" s="5"/>
      <c r="RMM63" s="5"/>
      <c r="RMU63" s="5"/>
      <c r="RNC63" s="5"/>
      <c r="RNK63" s="5"/>
      <c r="RNS63" s="5"/>
      <c r="ROA63" s="5"/>
      <c r="ROI63" s="5"/>
      <c r="ROQ63" s="5"/>
      <c r="ROY63" s="5"/>
      <c r="RPG63" s="5"/>
      <c r="RPO63" s="5"/>
      <c r="RPW63" s="5"/>
      <c r="RQE63" s="5"/>
      <c r="RQM63" s="5"/>
      <c r="RQU63" s="5"/>
      <c r="RRC63" s="5"/>
      <c r="RRK63" s="5"/>
      <c r="RRS63" s="5"/>
      <c r="RSA63" s="5"/>
      <c r="RSI63" s="5"/>
      <c r="RSQ63" s="5"/>
      <c r="RSY63" s="5"/>
      <c r="RTG63" s="5"/>
      <c r="RTO63" s="5"/>
      <c r="RTW63" s="5"/>
      <c r="RUE63" s="5"/>
      <c r="RUM63" s="5"/>
      <c r="RUU63" s="5"/>
      <c r="RVC63" s="5"/>
      <c r="RVK63" s="5"/>
      <c r="RVS63" s="5"/>
      <c r="RWA63" s="5"/>
      <c r="RWI63" s="5"/>
      <c r="RWQ63" s="5"/>
      <c r="RWY63" s="5"/>
      <c r="RXG63" s="5"/>
      <c r="RXO63" s="5"/>
      <c r="RXW63" s="5"/>
      <c r="RYE63" s="5"/>
      <c r="RYM63" s="5"/>
      <c r="RYU63" s="5"/>
      <c r="RZC63" s="5"/>
      <c r="RZK63" s="5"/>
      <c r="RZS63" s="5"/>
      <c r="SAA63" s="5"/>
      <c r="SAI63" s="5"/>
      <c r="SAQ63" s="5"/>
      <c r="SAY63" s="5"/>
      <c r="SBG63" s="5"/>
      <c r="SBO63" s="5"/>
      <c r="SBW63" s="5"/>
      <c r="SCE63" s="5"/>
      <c r="SCM63" s="5"/>
      <c r="SCU63" s="5"/>
      <c r="SDC63" s="5"/>
      <c r="SDK63" s="5"/>
      <c r="SDS63" s="5"/>
      <c r="SEA63" s="5"/>
      <c r="SEI63" s="5"/>
      <c r="SEQ63" s="5"/>
      <c r="SEY63" s="5"/>
      <c r="SFG63" s="5"/>
      <c r="SFO63" s="5"/>
      <c r="SFW63" s="5"/>
      <c r="SGE63" s="5"/>
      <c r="SGM63" s="5"/>
      <c r="SGU63" s="5"/>
      <c r="SHC63" s="5"/>
      <c r="SHK63" s="5"/>
      <c r="SHS63" s="5"/>
      <c r="SIA63" s="5"/>
      <c r="SII63" s="5"/>
      <c r="SIQ63" s="5"/>
      <c r="SIY63" s="5"/>
      <c r="SJG63" s="5"/>
      <c r="SJO63" s="5"/>
      <c r="SJW63" s="5"/>
      <c r="SKE63" s="5"/>
      <c r="SKM63" s="5"/>
      <c r="SKU63" s="5"/>
      <c r="SLC63" s="5"/>
      <c r="SLK63" s="5"/>
      <c r="SLS63" s="5"/>
      <c r="SMA63" s="5"/>
      <c r="SMI63" s="5"/>
      <c r="SMQ63" s="5"/>
      <c r="SMY63" s="5"/>
      <c r="SNG63" s="5"/>
      <c r="SNO63" s="5"/>
      <c r="SNW63" s="5"/>
      <c r="SOE63" s="5"/>
      <c r="SOM63" s="5"/>
      <c r="SOU63" s="5"/>
      <c r="SPC63" s="5"/>
      <c r="SPK63" s="5"/>
      <c r="SPS63" s="5"/>
      <c r="SQA63" s="5"/>
      <c r="SQI63" s="5"/>
      <c r="SQQ63" s="5"/>
      <c r="SQY63" s="5"/>
      <c r="SRG63" s="5"/>
      <c r="SRO63" s="5"/>
      <c r="SRW63" s="5"/>
      <c r="SSE63" s="5"/>
      <c r="SSM63" s="5"/>
      <c r="SSU63" s="5"/>
      <c r="STC63" s="5"/>
      <c r="STK63" s="5"/>
      <c r="STS63" s="5"/>
      <c r="SUA63" s="5"/>
      <c r="SUI63" s="5"/>
      <c r="SUQ63" s="5"/>
      <c r="SUY63" s="5"/>
      <c r="SVG63" s="5"/>
      <c r="SVO63" s="5"/>
      <c r="SVW63" s="5"/>
      <c r="SWE63" s="5"/>
      <c r="SWM63" s="5"/>
      <c r="SWU63" s="5"/>
      <c r="SXC63" s="5"/>
      <c r="SXK63" s="5"/>
      <c r="SXS63" s="5"/>
      <c r="SYA63" s="5"/>
      <c r="SYI63" s="5"/>
      <c r="SYQ63" s="5"/>
      <c r="SYY63" s="5"/>
      <c r="SZG63" s="5"/>
      <c r="SZO63" s="5"/>
      <c r="SZW63" s="5"/>
      <c r="TAE63" s="5"/>
      <c r="TAM63" s="5"/>
      <c r="TAU63" s="5"/>
      <c r="TBC63" s="5"/>
      <c r="TBK63" s="5"/>
      <c r="TBS63" s="5"/>
      <c r="TCA63" s="5"/>
      <c r="TCI63" s="5"/>
      <c r="TCQ63" s="5"/>
      <c r="TCY63" s="5"/>
      <c r="TDG63" s="5"/>
      <c r="TDO63" s="5"/>
      <c r="TDW63" s="5"/>
      <c r="TEE63" s="5"/>
      <c r="TEM63" s="5"/>
      <c r="TEU63" s="5"/>
      <c r="TFC63" s="5"/>
      <c r="TFK63" s="5"/>
      <c r="TFS63" s="5"/>
      <c r="TGA63" s="5"/>
      <c r="TGI63" s="5"/>
      <c r="TGQ63" s="5"/>
      <c r="TGY63" s="5"/>
      <c r="THG63" s="5"/>
      <c r="THO63" s="5"/>
      <c r="THW63" s="5"/>
      <c r="TIE63" s="5"/>
      <c r="TIM63" s="5"/>
      <c r="TIU63" s="5"/>
      <c r="TJC63" s="5"/>
      <c r="TJK63" s="5"/>
      <c r="TJS63" s="5"/>
      <c r="TKA63" s="5"/>
      <c r="TKI63" s="5"/>
      <c r="TKQ63" s="5"/>
      <c r="TKY63" s="5"/>
      <c r="TLG63" s="5"/>
      <c r="TLO63" s="5"/>
      <c r="TLW63" s="5"/>
      <c r="TME63" s="5"/>
      <c r="TMM63" s="5"/>
      <c r="TMU63" s="5"/>
      <c r="TNC63" s="5"/>
      <c r="TNK63" s="5"/>
      <c r="TNS63" s="5"/>
      <c r="TOA63" s="5"/>
      <c r="TOI63" s="5"/>
      <c r="TOQ63" s="5"/>
      <c r="TOY63" s="5"/>
      <c r="TPG63" s="5"/>
      <c r="TPO63" s="5"/>
      <c r="TPW63" s="5"/>
      <c r="TQE63" s="5"/>
      <c r="TQM63" s="5"/>
      <c r="TQU63" s="5"/>
      <c r="TRC63" s="5"/>
      <c r="TRK63" s="5"/>
      <c r="TRS63" s="5"/>
      <c r="TSA63" s="5"/>
      <c r="TSI63" s="5"/>
      <c r="TSQ63" s="5"/>
      <c r="TSY63" s="5"/>
      <c r="TTG63" s="5"/>
      <c r="TTO63" s="5"/>
      <c r="TTW63" s="5"/>
      <c r="TUE63" s="5"/>
      <c r="TUM63" s="5"/>
      <c r="TUU63" s="5"/>
      <c r="TVC63" s="5"/>
      <c r="TVK63" s="5"/>
      <c r="TVS63" s="5"/>
      <c r="TWA63" s="5"/>
      <c r="TWI63" s="5"/>
      <c r="TWQ63" s="5"/>
      <c r="TWY63" s="5"/>
      <c r="TXG63" s="5"/>
      <c r="TXO63" s="5"/>
      <c r="TXW63" s="5"/>
      <c r="TYE63" s="5"/>
      <c r="TYM63" s="5"/>
      <c r="TYU63" s="5"/>
      <c r="TZC63" s="5"/>
      <c r="TZK63" s="5"/>
      <c r="TZS63" s="5"/>
      <c r="UAA63" s="5"/>
      <c r="UAI63" s="5"/>
      <c r="UAQ63" s="5"/>
      <c r="UAY63" s="5"/>
      <c r="UBG63" s="5"/>
      <c r="UBO63" s="5"/>
      <c r="UBW63" s="5"/>
      <c r="UCE63" s="5"/>
      <c r="UCM63" s="5"/>
      <c r="UCU63" s="5"/>
      <c r="UDC63" s="5"/>
      <c r="UDK63" s="5"/>
      <c r="UDS63" s="5"/>
      <c r="UEA63" s="5"/>
      <c r="UEI63" s="5"/>
      <c r="UEQ63" s="5"/>
      <c r="UEY63" s="5"/>
      <c r="UFG63" s="5"/>
      <c r="UFO63" s="5"/>
      <c r="UFW63" s="5"/>
      <c r="UGE63" s="5"/>
      <c r="UGM63" s="5"/>
      <c r="UGU63" s="5"/>
      <c r="UHC63" s="5"/>
      <c r="UHK63" s="5"/>
      <c r="UHS63" s="5"/>
      <c r="UIA63" s="5"/>
      <c r="UII63" s="5"/>
      <c r="UIQ63" s="5"/>
      <c r="UIY63" s="5"/>
      <c r="UJG63" s="5"/>
      <c r="UJO63" s="5"/>
      <c r="UJW63" s="5"/>
      <c r="UKE63" s="5"/>
      <c r="UKM63" s="5"/>
      <c r="UKU63" s="5"/>
      <c r="ULC63" s="5"/>
      <c r="ULK63" s="5"/>
      <c r="ULS63" s="5"/>
      <c r="UMA63" s="5"/>
      <c r="UMI63" s="5"/>
      <c r="UMQ63" s="5"/>
      <c r="UMY63" s="5"/>
      <c r="UNG63" s="5"/>
      <c r="UNO63" s="5"/>
      <c r="UNW63" s="5"/>
      <c r="UOE63" s="5"/>
      <c r="UOM63" s="5"/>
      <c r="UOU63" s="5"/>
      <c r="UPC63" s="5"/>
      <c r="UPK63" s="5"/>
      <c r="UPS63" s="5"/>
      <c r="UQA63" s="5"/>
      <c r="UQI63" s="5"/>
      <c r="UQQ63" s="5"/>
      <c r="UQY63" s="5"/>
      <c r="URG63" s="5"/>
      <c r="URO63" s="5"/>
      <c r="URW63" s="5"/>
      <c r="USE63" s="5"/>
      <c r="USM63" s="5"/>
      <c r="USU63" s="5"/>
      <c r="UTC63" s="5"/>
      <c r="UTK63" s="5"/>
      <c r="UTS63" s="5"/>
      <c r="UUA63" s="5"/>
      <c r="UUI63" s="5"/>
      <c r="UUQ63" s="5"/>
      <c r="UUY63" s="5"/>
      <c r="UVG63" s="5"/>
      <c r="UVO63" s="5"/>
      <c r="UVW63" s="5"/>
      <c r="UWE63" s="5"/>
      <c r="UWM63" s="5"/>
      <c r="UWU63" s="5"/>
      <c r="UXC63" s="5"/>
      <c r="UXK63" s="5"/>
      <c r="UXS63" s="5"/>
      <c r="UYA63" s="5"/>
      <c r="UYI63" s="5"/>
      <c r="UYQ63" s="5"/>
      <c r="UYY63" s="5"/>
      <c r="UZG63" s="5"/>
      <c r="UZO63" s="5"/>
      <c r="UZW63" s="5"/>
      <c r="VAE63" s="5"/>
      <c r="VAM63" s="5"/>
      <c r="VAU63" s="5"/>
      <c r="VBC63" s="5"/>
      <c r="VBK63" s="5"/>
      <c r="VBS63" s="5"/>
      <c r="VCA63" s="5"/>
      <c r="VCI63" s="5"/>
      <c r="VCQ63" s="5"/>
      <c r="VCY63" s="5"/>
      <c r="VDG63" s="5"/>
      <c r="VDO63" s="5"/>
      <c r="VDW63" s="5"/>
      <c r="VEE63" s="5"/>
      <c r="VEM63" s="5"/>
      <c r="VEU63" s="5"/>
      <c r="VFC63" s="5"/>
      <c r="VFK63" s="5"/>
      <c r="VFS63" s="5"/>
      <c r="VGA63" s="5"/>
      <c r="VGI63" s="5"/>
      <c r="VGQ63" s="5"/>
      <c r="VGY63" s="5"/>
      <c r="VHG63" s="5"/>
      <c r="VHO63" s="5"/>
      <c r="VHW63" s="5"/>
      <c r="VIE63" s="5"/>
      <c r="VIM63" s="5"/>
      <c r="VIU63" s="5"/>
      <c r="VJC63" s="5"/>
      <c r="VJK63" s="5"/>
      <c r="VJS63" s="5"/>
      <c r="VKA63" s="5"/>
      <c r="VKI63" s="5"/>
      <c r="VKQ63" s="5"/>
      <c r="VKY63" s="5"/>
      <c r="VLG63" s="5"/>
      <c r="VLO63" s="5"/>
      <c r="VLW63" s="5"/>
      <c r="VME63" s="5"/>
      <c r="VMM63" s="5"/>
      <c r="VMU63" s="5"/>
      <c r="VNC63" s="5"/>
      <c r="VNK63" s="5"/>
      <c r="VNS63" s="5"/>
      <c r="VOA63" s="5"/>
      <c r="VOI63" s="5"/>
      <c r="VOQ63" s="5"/>
      <c r="VOY63" s="5"/>
      <c r="VPG63" s="5"/>
      <c r="VPO63" s="5"/>
      <c r="VPW63" s="5"/>
      <c r="VQE63" s="5"/>
      <c r="VQM63" s="5"/>
      <c r="VQU63" s="5"/>
      <c r="VRC63" s="5"/>
      <c r="VRK63" s="5"/>
      <c r="VRS63" s="5"/>
      <c r="VSA63" s="5"/>
      <c r="VSI63" s="5"/>
      <c r="VSQ63" s="5"/>
      <c r="VSY63" s="5"/>
      <c r="VTG63" s="5"/>
      <c r="VTO63" s="5"/>
      <c r="VTW63" s="5"/>
      <c r="VUE63" s="5"/>
      <c r="VUM63" s="5"/>
      <c r="VUU63" s="5"/>
      <c r="VVC63" s="5"/>
      <c r="VVK63" s="5"/>
      <c r="VVS63" s="5"/>
      <c r="VWA63" s="5"/>
      <c r="VWI63" s="5"/>
      <c r="VWQ63" s="5"/>
      <c r="VWY63" s="5"/>
      <c r="VXG63" s="5"/>
      <c r="VXO63" s="5"/>
      <c r="VXW63" s="5"/>
      <c r="VYE63" s="5"/>
      <c r="VYM63" s="5"/>
      <c r="VYU63" s="5"/>
      <c r="VZC63" s="5"/>
      <c r="VZK63" s="5"/>
      <c r="VZS63" s="5"/>
      <c r="WAA63" s="5"/>
      <c r="WAI63" s="5"/>
      <c r="WAQ63" s="5"/>
      <c r="WAY63" s="5"/>
      <c r="WBG63" s="5"/>
      <c r="WBO63" s="5"/>
      <c r="WBW63" s="5"/>
      <c r="WCE63" s="5"/>
      <c r="WCM63" s="5"/>
      <c r="WCU63" s="5"/>
      <c r="WDC63" s="5"/>
      <c r="WDK63" s="5"/>
      <c r="WDS63" s="5"/>
      <c r="WEA63" s="5"/>
      <c r="WEI63" s="5"/>
      <c r="WEQ63" s="5"/>
      <c r="WEY63" s="5"/>
      <c r="WFG63" s="5"/>
      <c r="WFO63" s="5"/>
      <c r="WFW63" s="5"/>
      <c r="WGE63" s="5"/>
      <c r="WGM63" s="5"/>
      <c r="WGU63" s="5"/>
      <c r="WHC63" s="5"/>
      <c r="WHK63" s="5"/>
      <c r="WHS63" s="5"/>
      <c r="WIA63" s="5"/>
      <c r="WII63" s="5"/>
      <c r="WIQ63" s="5"/>
      <c r="WIY63" s="5"/>
      <c r="WJG63" s="5"/>
      <c r="WJO63" s="5"/>
      <c r="WJW63" s="5"/>
      <c r="WKE63" s="5"/>
      <c r="WKM63" s="5"/>
      <c r="WKU63" s="5"/>
      <c r="WLC63" s="5"/>
      <c r="WLK63" s="5"/>
      <c r="WLS63" s="5"/>
      <c r="WMA63" s="5"/>
      <c r="WMI63" s="5"/>
      <c r="WMQ63" s="5"/>
      <c r="WMY63" s="5"/>
      <c r="WNG63" s="5"/>
      <c r="WNO63" s="5"/>
      <c r="WNW63" s="5"/>
      <c r="WOE63" s="5"/>
      <c r="WOM63" s="5"/>
      <c r="WOU63" s="5"/>
      <c r="WPC63" s="5"/>
      <c r="WPK63" s="5"/>
      <c r="WPS63" s="5"/>
      <c r="WQA63" s="5"/>
      <c r="WQI63" s="5"/>
      <c r="WQQ63" s="5"/>
      <c r="WQY63" s="5"/>
      <c r="WRG63" s="5"/>
      <c r="WRO63" s="5"/>
      <c r="WRW63" s="5"/>
      <c r="WSE63" s="5"/>
      <c r="WSM63" s="5"/>
      <c r="WSU63" s="5"/>
      <c r="WTC63" s="5"/>
      <c r="WTK63" s="5"/>
      <c r="WTS63" s="5"/>
      <c r="WUA63" s="5"/>
      <c r="WUI63" s="5"/>
      <c r="WUQ63" s="5"/>
      <c r="WUY63" s="5"/>
      <c r="WVG63" s="5"/>
      <c r="WVO63" s="5"/>
      <c r="WVW63" s="5"/>
      <c r="WWE63" s="5"/>
      <c r="WWM63" s="5"/>
      <c r="WWU63" s="5"/>
      <c r="WXC63" s="5"/>
      <c r="WXK63" s="5"/>
      <c r="WXS63" s="5"/>
      <c r="WYA63" s="5"/>
      <c r="WYI63" s="5"/>
      <c r="WYQ63" s="5"/>
      <c r="WYY63" s="5"/>
      <c r="WZG63" s="5"/>
      <c r="WZO63" s="5"/>
      <c r="WZW63" s="5"/>
      <c r="XAE63" s="5"/>
      <c r="XAM63" s="5"/>
      <c r="XAU63" s="5"/>
      <c r="XBC63" s="5"/>
      <c r="XBK63" s="5"/>
      <c r="XBS63" s="5"/>
      <c r="XCA63" s="5"/>
      <c r="XCI63" s="5"/>
      <c r="XCQ63" s="5"/>
      <c r="XCY63" s="5"/>
      <c r="XDG63" s="5"/>
      <c r="XDO63" s="5"/>
      <c r="XDW63" s="5"/>
      <c r="XEE63" s="5"/>
    </row>
    <row r="64" spans="1:1023 1031:2047 2055:3071 3079:4095 4103:5119 5127:6143 6151:7167 7175:8191 8199:9215 9223:10239 10247:11263 11271:12287 12295:13311 13319:14335 14343:15359 15367:16359">
      <c r="A64" s="14"/>
      <c r="B64" s="15"/>
      <c r="C64" s="15"/>
      <c r="D64" s="15"/>
      <c r="E64" s="15"/>
      <c r="F64" s="16"/>
      <c r="G64" s="25"/>
      <c r="H64" s="86"/>
      <c r="I64" s="19"/>
      <c r="J64" s="15"/>
      <c r="K64" s="26"/>
      <c r="L64" s="92"/>
      <c r="M64" s="25"/>
      <c r="N64" s="26"/>
      <c r="O64" s="26"/>
      <c r="P64" s="15"/>
      <c r="Q64" s="20"/>
      <c r="R64" s="100"/>
      <c r="S64" s="100"/>
      <c r="T64" s="15"/>
      <c r="U64" s="15"/>
      <c r="V64" s="21" t="s">
        <v>230</v>
      </c>
      <c r="W64" s="21">
        <v>44607</v>
      </c>
      <c r="X64" s="29">
        <v>13227</v>
      </c>
      <c r="Y64" s="21" t="s">
        <v>281</v>
      </c>
      <c r="Z64" s="30">
        <v>44610</v>
      </c>
      <c r="AA64" s="21">
        <v>44975</v>
      </c>
      <c r="AB64" s="31" t="s">
        <v>100</v>
      </c>
      <c r="AC64" s="31" t="s">
        <v>100</v>
      </c>
      <c r="AD64" s="102">
        <v>0</v>
      </c>
      <c r="AE64" s="102">
        <v>0</v>
      </c>
      <c r="AF64" s="30" t="s">
        <v>100</v>
      </c>
      <c r="AG64" s="32" t="s">
        <v>100</v>
      </c>
      <c r="AH64" s="102">
        <v>0</v>
      </c>
      <c r="AI64" s="109">
        <f t="shared" si="0"/>
        <v>0</v>
      </c>
      <c r="AJ64" s="114">
        <v>282528</v>
      </c>
      <c r="AK64" s="114">
        <v>36885.589999999997</v>
      </c>
      <c r="AL64" s="116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15"/>
    </row>
    <row r="65" spans="1:60">
      <c r="A65" s="14">
        <v>12</v>
      </c>
      <c r="B65" s="15" t="s">
        <v>435</v>
      </c>
      <c r="C65" s="15" t="s">
        <v>227</v>
      </c>
      <c r="D65" s="15" t="s">
        <v>142</v>
      </c>
      <c r="E65" s="15" t="s">
        <v>99</v>
      </c>
      <c r="F65" s="16" t="s">
        <v>139</v>
      </c>
      <c r="G65" s="25">
        <v>12505</v>
      </c>
      <c r="H65" s="86" t="s">
        <v>137</v>
      </c>
      <c r="I65" s="19" t="s">
        <v>140</v>
      </c>
      <c r="J65" s="15" t="s">
        <v>141</v>
      </c>
      <c r="K65" s="26">
        <v>43525</v>
      </c>
      <c r="L65" s="92">
        <v>268147.20000000001</v>
      </c>
      <c r="M65" s="25">
        <v>12505</v>
      </c>
      <c r="N65" s="26">
        <v>43525</v>
      </c>
      <c r="O65" s="26">
        <v>43891</v>
      </c>
      <c r="P65" s="15" t="s">
        <v>432</v>
      </c>
      <c r="Q65" s="20" t="s">
        <v>100</v>
      </c>
      <c r="R65" s="100" t="s">
        <v>100</v>
      </c>
      <c r="S65" s="100" t="s">
        <v>100</v>
      </c>
      <c r="T65" s="15" t="s">
        <v>98</v>
      </c>
      <c r="U65" s="15" t="s">
        <v>100</v>
      </c>
      <c r="V65" s="21" t="s">
        <v>100</v>
      </c>
      <c r="W65" s="21" t="s">
        <v>100</v>
      </c>
      <c r="X65" s="31" t="s">
        <v>100</v>
      </c>
      <c r="Y65" s="21" t="s">
        <v>100</v>
      </c>
      <c r="Z65" s="31" t="s">
        <v>100</v>
      </c>
      <c r="AA65" s="21" t="s">
        <v>100</v>
      </c>
      <c r="AB65" s="31" t="s">
        <v>100</v>
      </c>
      <c r="AC65" s="31" t="s">
        <v>100</v>
      </c>
      <c r="AD65" s="102">
        <v>0</v>
      </c>
      <c r="AE65" s="102">
        <v>0</v>
      </c>
      <c r="AF65" s="31" t="s">
        <v>100</v>
      </c>
      <c r="AG65" s="32" t="s">
        <v>100</v>
      </c>
      <c r="AH65" s="102">
        <v>0</v>
      </c>
      <c r="AI65" s="109">
        <f t="shared" si="0"/>
        <v>268147.20000000001</v>
      </c>
      <c r="AJ65" s="114">
        <f>136022.9+23209.08</f>
        <v>159231.97999999998</v>
      </c>
      <c r="AK65" s="114">
        <v>0</v>
      </c>
      <c r="AL65" s="116">
        <f>AJ65+AJ66+AJ67+AJ68+AK68</f>
        <v>855256.91999999993</v>
      </c>
      <c r="AM65" s="33" t="s">
        <v>136</v>
      </c>
      <c r="AN65" s="33" t="s">
        <v>191</v>
      </c>
      <c r="AO65" s="33" t="s">
        <v>192</v>
      </c>
      <c r="AP65" s="33" t="s">
        <v>100</v>
      </c>
      <c r="AQ65" s="33" t="s">
        <v>100</v>
      </c>
      <c r="AR65" s="33" t="s">
        <v>100</v>
      </c>
      <c r="AS65" s="33" t="s">
        <v>100</v>
      </c>
      <c r="AT65" s="33" t="s">
        <v>100</v>
      </c>
      <c r="AU65" s="33" t="s">
        <v>100</v>
      </c>
      <c r="AV65" s="33" t="s">
        <v>100</v>
      </c>
      <c r="AW65" s="33" t="s">
        <v>100</v>
      </c>
      <c r="AX65" s="33" t="s">
        <v>100</v>
      </c>
      <c r="AY65" s="33" t="s">
        <v>100</v>
      </c>
      <c r="AZ65" s="33" t="s">
        <v>100</v>
      </c>
      <c r="BA65" s="33" t="s">
        <v>100</v>
      </c>
      <c r="BB65" s="33" t="s">
        <v>100</v>
      </c>
      <c r="BC65" s="33" t="s">
        <v>100</v>
      </c>
      <c r="BD65" s="33" t="s">
        <v>100</v>
      </c>
      <c r="BE65" s="33" t="s">
        <v>100</v>
      </c>
      <c r="BF65" s="33" t="s">
        <v>100</v>
      </c>
      <c r="BG65" s="33" t="s">
        <v>100</v>
      </c>
      <c r="BH65" s="33" t="s">
        <v>100</v>
      </c>
    </row>
    <row r="66" spans="1:60">
      <c r="A66" s="14"/>
      <c r="B66" s="15"/>
      <c r="C66" s="15"/>
      <c r="D66" s="15"/>
      <c r="E66" s="15"/>
      <c r="F66" s="16"/>
      <c r="G66" s="25"/>
      <c r="H66" s="86"/>
      <c r="I66" s="19"/>
      <c r="J66" s="15"/>
      <c r="K66" s="26"/>
      <c r="L66" s="92"/>
      <c r="M66" s="25"/>
      <c r="N66" s="26"/>
      <c r="O66" s="26"/>
      <c r="P66" s="15"/>
      <c r="Q66" s="20"/>
      <c r="R66" s="100"/>
      <c r="S66" s="100"/>
      <c r="T66" s="15"/>
      <c r="U66" s="15"/>
      <c r="V66" s="21" t="s">
        <v>101</v>
      </c>
      <c r="W66" s="21">
        <v>43888</v>
      </c>
      <c r="X66" s="29">
        <v>12749</v>
      </c>
      <c r="Y66" s="21" t="s">
        <v>193</v>
      </c>
      <c r="Z66" s="30">
        <v>43892</v>
      </c>
      <c r="AA66" s="21">
        <v>44257</v>
      </c>
      <c r="AB66" s="31" t="s">
        <v>100</v>
      </c>
      <c r="AC66" s="31" t="s">
        <v>100</v>
      </c>
      <c r="AD66" s="102">
        <v>0</v>
      </c>
      <c r="AE66" s="102">
        <v>0</v>
      </c>
      <c r="AF66" s="31" t="s">
        <v>100</v>
      </c>
      <c r="AG66" s="32" t="s">
        <v>100</v>
      </c>
      <c r="AH66" s="102">
        <v>0</v>
      </c>
      <c r="AI66" s="109">
        <f t="shared" si="0"/>
        <v>0</v>
      </c>
      <c r="AJ66" s="114">
        <v>125879.96</v>
      </c>
      <c r="AK66" s="114">
        <v>0</v>
      </c>
      <c r="AL66" s="116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</row>
    <row r="67" spans="1:60">
      <c r="A67" s="14"/>
      <c r="B67" s="15"/>
      <c r="C67" s="15"/>
      <c r="D67" s="15"/>
      <c r="E67" s="15"/>
      <c r="F67" s="16"/>
      <c r="G67" s="25"/>
      <c r="H67" s="86"/>
      <c r="I67" s="19"/>
      <c r="J67" s="15"/>
      <c r="K67" s="26"/>
      <c r="L67" s="92"/>
      <c r="M67" s="25"/>
      <c r="N67" s="26"/>
      <c r="O67" s="26"/>
      <c r="P67" s="15"/>
      <c r="Q67" s="20"/>
      <c r="R67" s="100"/>
      <c r="S67" s="100"/>
      <c r="T67" s="15"/>
      <c r="U67" s="15"/>
      <c r="V67" s="21" t="s">
        <v>103</v>
      </c>
      <c r="W67" s="21">
        <v>44251</v>
      </c>
      <c r="X67" s="29">
        <v>12990</v>
      </c>
      <c r="Y67" s="21" t="s">
        <v>226</v>
      </c>
      <c r="Z67" s="30">
        <v>44258</v>
      </c>
      <c r="AA67" s="21">
        <v>44622</v>
      </c>
      <c r="AB67" s="34" t="s">
        <v>100</v>
      </c>
      <c r="AC67" s="31" t="s">
        <v>100</v>
      </c>
      <c r="AD67" s="102">
        <v>0</v>
      </c>
      <c r="AE67" s="102">
        <v>0</v>
      </c>
      <c r="AF67" s="31" t="s">
        <v>100</v>
      </c>
      <c r="AG67" s="32" t="s">
        <v>100</v>
      </c>
      <c r="AH67" s="102">
        <v>0</v>
      </c>
      <c r="AI67" s="109">
        <f t="shared" si="0"/>
        <v>0</v>
      </c>
      <c r="AJ67" s="114">
        <f>17220.09+198401.81</f>
        <v>215621.9</v>
      </c>
      <c r="AK67" s="114">
        <v>0</v>
      </c>
      <c r="AL67" s="116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</row>
    <row r="68" spans="1:60">
      <c r="A68" s="14"/>
      <c r="B68" s="15"/>
      <c r="C68" s="15"/>
      <c r="D68" s="15"/>
      <c r="E68" s="15"/>
      <c r="F68" s="16"/>
      <c r="G68" s="25"/>
      <c r="H68" s="86"/>
      <c r="I68" s="19"/>
      <c r="J68" s="15"/>
      <c r="K68" s="26"/>
      <c r="L68" s="92"/>
      <c r="M68" s="25"/>
      <c r="N68" s="26"/>
      <c r="O68" s="26"/>
      <c r="P68" s="15"/>
      <c r="Q68" s="20"/>
      <c r="R68" s="100"/>
      <c r="S68" s="100"/>
      <c r="T68" s="15"/>
      <c r="U68" s="15"/>
      <c r="V68" s="21" t="s">
        <v>104</v>
      </c>
      <c r="W68" s="21">
        <v>44614</v>
      </c>
      <c r="X68" s="29">
        <v>13231</v>
      </c>
      <c r="Y68" s="21" t="s">
        <v>267</v>
      </c>
      <c r="Z68" s="30">
        <v>44623</v>
      </c>
      <c r="AA68" s="21">
        <v>44987</v>
      </c>
      <c r="AB68" s="34" t="s">
        <v>100</v>
      </c>
      <c r="AC68" s="31" t="s">
        <v>100</v>
      </c>
      <c r="AD68" s="102">
        <v>0</v>
      </c>
      <c r="AE68" s="102">
        <v>0</v>
      </c>
      <c r="AF68" s="31" t="s">
        <v>100</v>
      </c>
      <c r="AG68" s="32" t="s">
        <v>100</v>
      </c>
      <c r="AH68" s="102">
        <v>0</v>
      </c>
      <c r="AI68" s="109">
        <f t="shared" si="0"/>
        <v>0</v>
      </c>
      <c r="AJ68" s="114">
        <f>23517.7+288510.9</f>
        <v>312028.60000000003</v>
      </c>
      <c r="AK68" s="114">
        <f>42494.48</f>
        <v>42494.48</v>
      </c>
      <c r="AL68" s="116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</row>
    <row r="69" spans="1:60">
      <c r="A69" s="14">
        <v>13</v>
      </c>
      <c r="B69" s="15" t="s">
        <v>452</v>
      </c>
      <c r="C69" s="15" t="s">
        <v>169</v>
      </c>
      <c r="D69" s="15" t="s">
        <v>97</v>
      </c>
      <c r="E69" s="15" t="s">
        <v>99</v>
      </c>
      <c r="F69" s="16" t="s">
        <v>170</v>
      </c>
      <c r="G69" s="17">
        <v>12681</v>
      </c>
      <c r="H69" s="86" t="s">
        <v>149</v>
      </c>
      <c r="I69" s="19" t="s">
        <v>171</v>
      </c>
      <c r="J69" s="15" t="s">
        <v>172</v>
      </c>
      <c r="K69" s="26">
        <v>43818</v>
      </c>
      <c r="L69" s="92">
        <v>61320</v>
      </c>
      <c r="M69" s="25">
        <v>12711</v>
      </c>
      <c r="N69" s="26">
        <v>44197</v>
      </c>
      <c r="O69" s="26">
        <v>44561</v>
      </c>
      <c r="P69" s="15" t="s">
        <v>433</v>
      </c>
      <c r="Q69" s="20" t="s">
        <v>100</v>
      </c>
      <c r="R69" s="100" t="s">
        <v>100</v>
      </c>
      <c r="S69" s="100" t="s">
        <v>100</v>
      </c>
      <c r="T69" s="15" t="s">
        <v>98</v>
      </c>
      <c r="U69" s="15" t="s">
        <v>100</v>
      </c>
      <c r="V69" s="24" t="s">
        <v>100</v>
      </c>
      <c r="W69" s="24" t="s">
        <v>100</v>
      </c>
      <c r="X69" s="24" t="s">
        <v>100</v>
      </c>
      <c r="Y69" s="24" t="s">
        <v>100</v>
      </c>
      <c r="Z69" s="24" t="s">
        <v>100</v>
      </c>
      <c r="AA69" s="24" t="s">
        <v>100</v>
      </c>
      <c r="AB69" s="24" t="s">
        <v>100</v>
      </c>
      <c r="AC69" s="24" t="s">
        <v>100</v>
      </c>
      <c r="AD69" s="102">
        <v>0</v>
      </c>
      <c r="AE69" s="102">
        <v>0</v>
      </c>
      <c r="AF69" s="31" t="s">
        <v>100</v>
      </c>
      <c r="AG69" s="31" t="s">
        <v>100</v>
      </c>
      <c r="AH69" s="102">
        <v>0</v>
      </c>
      <c r="AI69" s="109">
        <f t="shared" si="0"/>
        <v>61320</v>
      </c>
      <c r="AJ69" s="114">
        <v>56210</v>
      </c>
      <c r="AK69" s="114">
        <v>0</v>
      </c>
      <c r="AL69" s="116">
        <f>AJ69+AJ71+AK71</f>
        <v>127750</v>
      </c>
      <c r="AM69" s="33" t="s">
        <v>100</v>
      </c>
      <c r="AN69" s="33" t="s">
        <v>100</v>
      </c>
      <c r="AO69" s="33" t="s">
        <v>100</v>
      </c>
      <c r="AP69" s="33" t="s">
        <v>100</v>
      </c>
      <c r="AQ69" s="33" t="s">
        <v>100</v>
      </c>
      <c r="AR69" s="33" t="s">
        <v>100</v>
      </c>
      <c r="AS69" s="33" t="s">
        <v>100</v>
      </c>
      <c r="AT69" s="33" t="s">
        <v>100</v>
      </c>
      <c r="AU69" s="33" t="s">
        <v>100</v>
      </c>
      <c r="AV69" s="33" t="s">
        <v>100</v>
      </c>
      <c r="AW69" s="33" t="s">
        <v>100</v>
      </c>
      <c r="AX69" s="33" t="s">
        <v>100</v>
      </c>
      <c r="AY69" s="33" t="s">
        <v>100</v>
      </c>
      <c r="AZ69" s="33" t="s">
        <v>100</v>
      </c>
      <c r="BA69" s="33" t="s">
        <v>100</v>
      </c>
      <c r="BB69" s="33" t="s">
        <v>100</v>
      </c>
      <c r="BC69" s="33" t="s">
        <v>100</v>
      </c>
      <c r="BD69" s="33" t="s">
        <v>100</v>
      </c>
      <c r="BE69" s="33" t="s">
        <v>100</v>
      </c>
      <c r="BF69" s="33" t="s">
        <v>100</v>
      </c>
      <c r="BG69" s="33" t="s">
        <v>100</v>
      </c>
      <c r="BH69" s="15" t="s">
        <v>100</v>
      </c>
    </row>
    <row r="70" spans="1:60">
      <c r="A70" s="14"/>
      <c r="B70" s="15"/>
      <c r="C70" s="15"/>
      <c r="D70" s="15"/>
      <c r="E70" s="15"/>
      <c r="F70" s="16"/>
      <c r="G70" s="17"/>
      <c r="H70" s="86"/>
      <c r="I70" s="19"/>
      <c r="J70" s="15"/>
      <c r="K70" s="26"/>
      <c r="L70" s="92"/>
      <c r="M70" s="25"/>
      <c r="N70" s="26"/>
      <c r="O70" s="26"/>
      <c r="P70" s="15"/>
      <c r="Q70" s="20"/>
      <c r="R70" s="100"/>
      <c r="S70" s="100"/>
      <c r="T70" s="15"/>
      <c r="U70" s="15"/>
      <c r="V70" s="21" t="s">
        <v>101</v>
      </c>
      <c r="W70" s="21">
        <v>44172</v>
      </c>
      <c r="X70" s="29">
        <v>12943</v>
      </c>
      <c r="Y70" s="21" t="s">
        <v>218</v>
      </c>
      <c r="Z70" s="30">
        <v>44197</v>
      </c>
      <c r="AA70" s="21">
        <v>44561</v>
      </c>
      <c r="AB70" s="31" t="s">
        <v>100</v>
      </c>
      <c r="AC70" s="31" t="s">
        <v>100</v>
      </c>
      <c r="AD70" s="102">
        <v>0</v>
      </c>
      <c r="AE70" s="102">
        <v>0</v>
      </c>
      <c r="AF70" s="31" t="s">
        <v>100</v>
      </c>
      <c r="AG70" s="31" t="s">
        <v>100</v>
      </c>
      <c r="AH70" s="102">
        <v>0</v>
      </c>
      <c r="AI70" s="109">
        <f t="shared" si="0"/>
        <v>0</v>
      </c>
      <c r="AJ70" s="114">
        <v>0</v>
      </c>
      <c r="AK70" s="114">
        <v>0</v>
      </c>
      <c r="AL70" s="116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15"/>
    </row>
    <row r="71" spans="1:60">
      <c r="A71" s="14"/>
      <c r="B71" s="15"/>
      <c r="C71" s="15"/>
      <c r="D71" s="15"/>
      <c r="E71" s="15"/>
      <c r="F71" s="16"/>
      <c r="G71" s="17"/>
      <c r="H71" s="86"/>
      <c r="I71" s="19"/>
      <c r="J71" s="15"/>
      <c r="K71" s="26"/>
      <c r="L71" s="92"/>
      <c r="M71" s="25"/>
      <c r="N71" s="26"/>
      <c r="O71" s="26"/>
      <c r="P71" s="15"/>
      <c r="Q71" s="20"/>
      <c r="R71" s="100"/>
      <c r="S71" s="100"/>
      <c r="T71" s="15"/>
      <c r="U71" s="15"/>
      <c r="V71" s="21" t="s">
        <v>103</v>
      </c>
      <c r="W71" s="21">
        <v>44536</v>
      </c>
      <c r="X71" s="29">
        <v>13187</v>
      </c>
      <c r="Y71" s="21" t="s">
        <v>269</v>
      </c>
      <c r="Z71" s="30">
        <v>44562</v>
      </c>
      <c r="AA71" s="21">
        <v>44926</v>
      </c>
      <c r="AB71" s="31" t="s">
        <v>100</v>
      </c>
      <c r="AC71" s="31" t="s">
        <v>100</v>
      </c>
      <c r="AD71" s="102">
        <v>0</v>
      </c>
      <c r="AE71" s="102">
        <v>0</v>
      </c>
      <c r="AF71" s="31" t="s">
        <v>100</v>
      </c>
      <c r="AG71" s="31" t="s">
        <v>100</v>
      </c>
      <c r="AH71" s="102">
        <v>0</v>
      </c>
      <c r="AI71" s="109">
        <f t="shared" si="0"/>
        <v>0</v>
      </c>
      <c r="AJ71" s="114">
        <v>61320</v>
      </c>
      <c r="AK71" s="114">
        <v>10220</v>
      </c>
      <c r="AL71" s="116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15"/>
    </row>
    <row r="72" spans="1:60">
      <c r="A72" s="14">
        <v>14</v>
      </c>
      <c r="B72" s="15" t="s">
        <v>447</v>
      </c>
      <c r="C72" s="15" t="s">
        <v>150</v>
      </c>
      <c r="D72" s="15" t="s">
        <v>142</v>
      </c>
      <c r="E72" s="15" t="s">
        <v>99</v>
      </c>
      <c r="F72" s="16" t="s">
        <v>153</v>
      </c>
      <c r="G72" s="25">
        <v>12437</v>
      </c>
      <c r="H72" s="86" t="s">
        <v>148</v>
      </c>
      <c r="I72" s="19" t="s">
        <v>154</v>
      </c>
      <c r="J72" s="15" t="s">
        <v>155</v>
      </c>
      <c r="K72" s="26">
        <v>43642</v>
      </c>
      <c r="L72" s="92">
        <v>528229.62</v>
      </c>
      <c r="M72" s="25">
        <v>12589</v>
      </c>
      <c r="N72" s="26">
        <v>43647</v>
      </c>
      <c r="O72" s="26">
        <v>43830</v>
      </c>
      <c r="P72" s="15" t="s">
        <v>431</v>
      </c>
      <c r="Q72" s="20" t="s">
        <v>100</v>
      </c>
      <c r="R72" s="100" t="s">
        <v>100</v>
      </c>
      <c r="S72" s="100" t="s">
        <v>100</v>
      </c>
      <c r="T72" s="15" t="s">
        <v>181</v>
      </c>
      <c r="U72" s="15" t="s">
        <v>100</v>
      </c>
      <c r="V72" s="24" t="s">
        <v>100</v>
      </c>
      <c r="W72" s="24" t="s">
        <v>100</v>
      </c>
      <c r="X72" s="24" t="s">
        <v>100</v>
      </c>
      <c r="Y72" s="24" t="s">
        <v>100</v>
      </c>
      <c r="Z72" s="24" t="s">
        <v>100</v>
      </c>
      <c r="AA72" s="24" t="s">
        <v>100</v>
      </c>
      <c r="AB72" s="24" t="s">
        <v>100</v>
      </c>
      <c r="AC72" s="24" t="s">
        <v>100</v>
      </c>
      <c r="AD72" s="102">
        <v>0</v>
      </c>
      <c r="AE72" s="102">
        <v>0</v>
      </c>
      <c r="AF72" s="31" t="s">
        <v>100</v>
      </c>
      <c r="AG72" s="31" t="s">
        <v>100</v>
      </c>
      <c r="AH72" s="102">
        <v>0</v>
      </c>
      <c r="AI72" s="109">
        <f t="shared" si="0"/>
        <v>528229.62</v>
      </c>
      <c r="AJ72" s="114">
        <v>528229.62</v>
      </c>
      <c r="AK72" s="114">
        <v>0</v>
      </c>
      <c r="AL72" s="116">
        <f>SUM(AJ72+AJ76+AJ77+AJ78+AJ79+AJ80+AJ81+AK81)</f>
        <v>4883355.57</v>
      </c>
      <c r="AM72" s="33" t="s">
        <v>138</v>
      </c>
      <c r="AN72" s="33" t="s">
        <v>151</v>
      </c>
      <c r="AO72" s="18" t="s">
        <v>152</v>
      </c>
      <c r="AP72" s="33" t="s">
        <v>151</v>
      </c>
      <c r="AQ72" s="33" t="s">
        <v>100</v>
      </c>
      <c r="AR72" s="33" t="s">
        <v>100</v>
      </c>
      <c r="AS72" s="33" t="s">
        <v>100</v>
      </c>
      <c r="AT72" s="33" t="s">
        <v>100</v>
      </c>
      <c r="AU72" s="33" t="s">
        <v>100</v>
      </c>
      <c r="AV72" s="33" t="s">
        <v>100</v>
      </c>
      <c r="AW72" s="33" t="s">
        <v>100</v>
      </c>
      <c r="AX72" s="33" t="s">
        <v>100</v>
      </c>
      <c r="AY72" s="33" t="s">
        <v>100</v>
      </c>
      <c r="AZ72" s="33" t="s">
        <v>100</v>
      </c>
      <c r="BA72" s="33" t="s">
        <v>100</v>
      </c>
      <c r="BB72" s="33" t="s">
        <v>100</v>
      </c>
      <c r="BC72" s="33" t="s">
        <v>100</v>
      </c>
      <c r="BD72" s="33" t="s">
        <v>100</v>
      </c>
      <c r="BE72" s="33" t="s">
        <v>100</v>
      </c>
      <c r="BF72" s="33" t="s">
        <v>100</v>
      </c>
      <c r="BG72" s="33" t="s">
        <v>100</v>
      </c>
      <c r="BH72" s="15" t="s">
        <v>100</v>
      </c>
    </row>
    <row r="73" spans="1:60">
      <c r="A73" s="14"/>
      <c r="B73" s="15"/>
      <c r="C73" s="15"/>
      <c r="D73" s="15"/>
      <c r="E73" s="15"/>
      <c r="F73" s="16"/>
      <c r="G73" s="25"/>
      <c r="H73" s="86"/>
      <c r="I73" s="19"/>
      <c r="J73" s="15"/>
      <c r="K73" s="26"/>
      <c r="L73" s="92"/>
      <c r="M73" s="25"/>
      <c r="N73" s="26"/>
      <c r="O73" s="26"/>
      <c r="P73" s="15"/>
      <c r="Q73" s="20"/>
      <c r="R73" s="100"/>
      <c r="S73" s="100"/>
      <c r="T73" s="15"/>
      <c r="U73" s="15"/>
      <c r="V73" s="24" t="s">
        <v>101</v>
      </c>
      <c r="W73" s="21">
        <v>43829</v>
      </c>
      <c r="X73" s="35">
        <v>12713</v>
      </c>
      <c r="Y73" s="24" t="s">
        <v>186</v>
      </c>
      <c r="Z73" s="21">
        <v>43831</v>
      </c>
      <c r="AA73" s="21">
        <v>44012</v>
      </c>
      <c r="AB73" s="24" t="s">
        <v>100</v>
      </c>
      <c r="AC73" s="24" t="s">
        <v>100</v>
      </c>
      <c r="AD73" s="102">
        <v>0</v>
      </c>
      <c r="AE73" s="102">
        <v>0</v>
      </c>
      <c r="AF73" s="31" t="s">
        <v>100</v>
      </c>
      <c r="AG73" s="31" t="s">
        <v>100</v>
      </c>
      <c r="AH73" s="102">
        <v>0</v>
      </c>
      <c r="AI73" s="109">
        <f t="shared" si="0"/>
        <v>0</v>
      </c>
      <c r="AJ73" s="114">
        <v>0</v>
      </c>
      <c r="AK73" s="114">
        <v>0</v>
      </c>
      <c r="AL73" s="116"/>
      <c r="AM73" s="33"/>
      <c r="AN73" s="33"/>
      <c r="AO73" s="18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15"/>
    </row>
    <row r="74" spans="1:60">
      <c r="A74" s="14"/>
      <c r="B74" s="15"/>
      <c r="C74" s="15"/>
      <c r="D74" s="15"/>
      <c r="E74" s="15"/>
      <c r="F74" s="16"/>
      <c r="G74" s="25"/>
      <c r="H74" s="86"/>
      <c r="I74" s="19"/>
      <c r="J74" s="15"/>
      <c r="K74" s="26"/>
      <c r="L74" s="92"/>
      <c r="M74" s="25"/>
      <c r="N74" s="26"/>
      <c r="O74" s="26"/>
      <c r="P74" s="15"/>
      <c r="Q74" s="20"/>
      <c r="R74" s="100"/>
      <c r="S74" s="100"/>
      <c r="T74" s="15"/>
      <c r="U74" s="15"/>
      <c r="V74" s="24" t="s">
        <v>103</v>
      </c>
      <c r="W74" s="21">
        <v>44011</v>
      </c>
      <c r="X74" s="35">
        <v>12831</v>
      </c>
      <c r="Y74" s="24" t="s">
        <v>187</v>
      </c>
      <c r="Z74" s="21">
        <v>44013</v>
      </c>
      <c r="AA74" s="21">
        <v>44196</v>
      </c>
      <c r="AB74" s="24" t="s">
        <v>100</v>
      </c>
      <c r="AC74" s="24" t="s">
        <v>100</v>
      </c>
      <c r="AD74" s="102">
        <v>0</v>
      </c>
      <c r="AE74" s="102">
        <v>0</v>
      </c>
      <c r="AF74" s="31" t="s">
        <v>100</v>
      </c>
      <c r="AG74" s="31" t="s">
        <v>100</v>
      </c>
      <c r="AH74" s="102">
        <v>0</v>
      </c>
      <c r="AI74" s="109">
        <f t="shared" si="0"/>
        <v>0</v>
      </c>
      <c r="AJ74" s="114">
        <v>0</v>
      </c>
      <c r="AK74" s="114">
        <v>0</v>
      </c>
      <c r="AL74" s="116"/>
      <c r="AM74" s="33"/>
      <c r="AN74" s="33"/>
      <c r="AO74" s="18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15"/>
    </row>
    <row r="75" spans="1:60">
      <c r="A75" s="14"/>
      <c r="B75" s="15"/>
      <c r="C75" s="15"/>
      <c r="D75" s="15"/>
      <c r="E75" s="15"/>
      <c r="F75" s="16"/>
      <c r="G75" s="25"/>
      <c r="H75" s="86"/>
      <c r="I75" s="19"/>
      <c r="J75" s="15"/>
      <c r="K75" s="26"/>
      <c r="L75" s="92"/>
      <c r="M75" s="25"/>
      <c r="N75" s="26"/>
      <c r="O75" s="26"/>
      <c r="P75" s="15"/>
      <c r="Q75" s="20"/>
      <c r="R75" s="100"/>
      <c r="S75" s="100"/>
      <c r="T75" s="15"/>
      <c r="U75" s="15"/>
      <c r="V75" s="24" t="s">
        <v>104</v>
      </c>
      <c r="W75" s="21">
        <v>44091</v>
      </c>
      <c r="X75" s="35">
        <v>12887</v>
      </c>
      <c r="Y75" s="24" t="s">
        <v>107</v>
      </c>
      <c r="Z75" s="21">
        <v>44105</v>
      </c>
      <c r="AA75" s="21">
        <v>44196</v>
      </c>
      <c r="AB75" s="22" t="s">
        <v>188</v>
      </c>
      <c r="AC75" s="24" t="s">
        <v>100</v>
      </c>
      <c r="AD75" s="102">
        <v>4264.8</v>
      </c>
      <c r="AE75" s="102">
        <v>0</v>
      </c>
      <c r="AF75" s="31" t="s">
        <v>100</v>
      </c>
      <c r="AG75" s="31" t="s">
        <v>100</v>
      </c>
      <c r="AH75" s="102">
        <v>0</v>
      </c>
      <c r="AI75" s="109">
        <f t="shared" si="0"/>
        <v>4264.8</v>
      </c>
      <c r="AJ75" s="114">
        <v>0</v>
      </c>
      <c r="AK75" s="114">
        <v>0</v>
      </c>
      <c r="AL75" s="116"/>
      <c r="AM75" s="33"/>
      <c r="AN75" s="33"/>
      <c r="AO75" s="18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15"/>
    </row>
    <row r="76" spans="1:60">
      <c r="A76" s="14"/>
      <c r="B76" s="15"/>
      <c r="C76" s="15"/>
      <c r="D76" s="15"/>
      <c r="E76" s="15"/>
      <c r="F76" s="16"/>
      <c r="G76" s="25"/>
      <c r="H76" s="86"/>
      <c r="I76" s="19"/>
      <c r="J76" s="15"/>
      <c r="K76" s="26"/>
      <c r="L76" s="92"/>
      <c r="M76" s="25"/>
      <c r="N76" s="26"/>
      <c r="O76" s="26"/>
      <c r="P76" s="15"/>
      <c r="Q76" s="20"/>
      <c r="R76" s="100"/>
      <c r="S76" s="100"/>
      <c r="T76" s="15"/>
      <c r="U76" s="15"/>
      <c r="V76" s="24" t="s">
        <v>105</v>
      </c>
      <c r="W76" s="21">
        <v>44095</v>
      </c>
      <c r="X76" s="35">
        <v>12894</v>
      </c>
      <c r="Y76" s="24" t="s">
        <v>189</v>
      </c>
      <c r="Z76" s="21">
        <v>44013</v>
      </c>
      <c r="AA76" s="21">
        <v>44196</v>
      </c>
      <c r="AB76" s="22" t="s">
        <v>190</v>
      </c>
      <c r="AC76" s="24" t="s">
        <v>100</v>
      </c>
      <c r="AD76" s="102">
        <v>15622.06</v>
      </c>
      <c r="AE76" s="102">
        <v>0</v>
      </c>
      <c r="AF76" s="30">
        <v>44169</v>
      </c>
      <c r="AG76" s="31" t="s">
        <v>100</v>
      </c>
      <c r="AH76" s="102">
        <v>64418.27</v>
      </c>
      <c r="AI76" s="109">
        <f t="shared" si="0"/>
        <v>80040.33</v>
      </c>
      <c r="AJ76" s="114">
        <v>1223608.0900000001</v>
      </c>
      <c r="AK76" s="114">
        <v>0</v>
      </c>
      <c r="AL76" s="116"/>
      <c r="AM76" s="33"/>
      <c r="AN76" s="33"/>
      <c r="AO76" s="18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15"/>
    </row>
    <row r="77" spans="1:60">
      <c r="A77" s="14"/>
      <c r="B77" s="15"/>
      <c r="C77" s="15"/>
      <c r="D77" s="15"/>
      <c r="E77" s="15"/>
      <c r="F77" s="16"/>
      <c r="G77" s="25"/>
      <c r="H77" s="86"/>
      <c r="I77" s="19"/>
      <c r="J77" s="15"/>
      <c r="K77" s="26"/>
      <c r="L77" s="92"/>
      <c r="M77" s="25"/>
      <c r="N77" s="26"/>
      <c r="O77" s="26"/>
      <c r="P77" s="15"/>
      <c r="Q77" s="20"/>
      <c r="R77" s="100"/>
      <c r="S77" s="100"/>
      <c r="T77" s="15"/>
      <c r="U77" s="15"/>
      <c r="V77" s="24" t="s">
        <v>228</v>
      </c>
      <c r="W77" s="21">
        <v>44197</v>
      </c>
      <c r="X77" s="35">
        <v>12954</v>
      </c>
      <c r="Y77" s="24" t="s">
        <v>229</v>
      </c>
      <c r="Z77" s="21">
        <v>44197</v>
      </c>
      <c r="AA77" s="21">
        <v>44377</v>
      </c>
      <c r="AB77" s="22" t="s">
        <v>100</v>
      </c>
      <c r="AC77" s="24" t="s">
        <v>100</v>
      </c>
      <c r="AD77" s="102">
        <v>0</v>
      </c>
      <c r="AE77" s="102">
        <v>0</v>
      </c>
      <c r="AF77" s="30" t="s">
        <v>100</v>
      </c>
      <c r="AG77" s="31" t="s">
        <v>100</v>
      </c>
      <c r="AH77" s="102">
        <v>0</v>
      </c>
      <c r="AI77" s="109">
        <f t="shared" si="0"/>
        <v>0</v>
      </c>
      <c r="AJ77" s="114">
        <v>536475.65</v>
      </c>
      <c r="AK77" s="114">
        <v>0</v>
      </c>
      <c r="AL77" s="116"/>
      <c r="AM77" s="33"/>
      <c r="AN77" s="33"/>
      <c r="AO77" s="18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15"/>
    </row>
    <row r="78" spans="1:60">
      <c r="A78" s="14"/>
      <c r="B78" s="15"/>
      <c r="C78" s="15"/>
      <c r="D78" s="15"/>
      <c r="E78" s="15"/>
      <c r="F78" s="16"/>
      <c r="G78" s="25"/>
      <c r="H78" s="86"/>
      <c r="I78" s="19"/>
      <c r="J78" s="15"/>
      <c r="K78" s="26"/>
      <c r="L78" s="92"/>
      <c r="M78" s="25"/>
      <c r="N78" s="26"/>
      <c r="O78" s="26"/>
      <c r="P78" s="15"/>
      <c r="Q78" s="20"/>
      <c r="R78" s="100"/>
      <c r="S78" s="100"/>
      <c r="T78" s="15"/>
      <c r="U78" s="15"/>
      <c r="V78" s="24" t="s">
        <v>230</v>
      </c>
      <c r="W78" s="21">
        <v>44369</v>
      </c>
      <c r="X78" s="35">
        <v>13071</v>
      </c>
      <c r="Y78" s="24" t="s">
        <v>229</v>
      </c>
      <c r="Z78" s="21">
        <v>44378</v>
      </c>
      <c r="AA78" s="21">
        <v>44561</v>
      </c>
      <c r="AB78" s="22" t="s">
        <v>100</v>
      </c>
      <c r="AC78" s="24" t="s">
        <v>100</v>
      </c>
      <c r="AD78" s="102">
        <v>0</v>
      </c>
      <c r="AE78" s="102">
        <v>0</v>
      </c>
      <c r="AF78" s="31" t="s">
        <v>100</v>
      </c>
      <c r="AG78" s="31" t="s">
        <v>100</v>
      </c>
      <c r="AH78" s="102">
        <v>0</v>
      </c>
      <c r="AI78" s="109">
        <f t="shared" si="0"/>
        <v>0</v>
      </c>
      <c r="AJ78" s="114">
        <v>751065.91</v>
      </c>
      <c r="AK78" s="114">
        <v>0</v>
      </c>
      <c r="AL78" s="116"/>
      <c r="AM78" s="33"/>
      <c r="AN78" s="33"/>
      <c r="AO78" s="18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15"/>
    </row>
    <row r="79" spans="1:60">
      <c r="A79" s="14"/>
      <c r="B79" s="15"/>
      <c r="C79" s="15"/>
      <c r="D79" s="15"/>
      <c r="E79" s="15"/>
      <c r="F79" s="16"/>
      <c r="G79" s="25"/>
      <c r="H79" s="86"/>
      <c r="I79" s="19"/>
      <c r="J79" s="15"/>
      <c r="K79" s="26"/>
      <c r="L79" s="92"/>
      <c r="M79" s="25"/>
      <c r="N79" s="26"/>
      <c r="O79" s="26"/>
      <c r="P79" s="15"/>
      <c r="Q79" s="20"/>
      <c r="R79" s="100"/>
      <c r="S79" s="100"/>
      <c r="T79" s="15"/>
      <c r="U79" s="15"/>
      <c r="V79" s="24" t="s">
        <v>270</v>
      </c>
      <c r="W79" s="21">
        <v>44559</v>
      </c>
      <c r="X79" s="35">
        <v>13195</v>
      </c>
      <c r="Y79" s="24" t="s">
        <v>271</v>
      </c>
      <c r="Z79" s="21">
        <v>44562</v>
      </c>
      <c r="AA79" s="21">
        <v>44742</v>
      </c>
      <c r="AB79" s="22" t="s">
        <v>100</v>
      </c>
      <c r="AC79" s="24" t="s">
        <v>100</v>
      </c>
      <c r="AD79" s="102">
        <v>0</v>
      </c>
      <c r="AE79" s="102">
        <v>0</v>
      </c>
      <c r="AF79" s="31" t="s">
        <v>100</v>
      </c>
      <c r="AG79" s="31" t="s">
        <v>100</v>
      </c>
      <c r="AH79" s="102">
        <v>0</v>
      </c>
      <c r="AI79" s="109">
        <f t="shared" si="0"/>
        <v>0</v>
      </c>
      <c r="AJ79" s="114">
        <v>579002.68000000005</v>
      </c>
      <c r="AK79" s="114">
        <v>0</v>
      </c>
      <c r="AL79" s="116"/>
      <c r="AM79" s="33"/>
      <c r="AN79" s="33"/>
      <c r="AO79" s="18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15"/>
    </row>
    <row r="80" spans="1:60">
      <c r="A80" s="14"/>
      <c r="B80" s="15"/>
      <c r="C80" s="15"/>
      <c r="D80" s="15"/>
      <c r="E80" s="15"/>
      <c r="F80" s="16"/>
      <c r="G80" s="25"/>
      <c r="H80" s="86"/>
      <c r="I80" s="19"/>
      <c r="J80" s="15"/>
      <c r="K80" s="26"/>
      <c r="L80" s="92"/>
      <c r="M80" s="25"/>
      <c r="N80" s="26"/>
      <c r="O80" s="26"/>
      <c r="P80" s="15"/>
      <c r="Q80" s="20"/>
      <c r="R80" s="100"/>
      <c r="S80" s="100"/>
      <c r="T80" s="15"/>
      <c r="U80" s="15"/>
      <c r="V80" s="24" t="s">
        <v>272</v>
      </c>
      <c r="W80" s="21">
        <v>44650</v>
      </c>
      <c r="X80" s="35">
        <v>13272</v>
      </c>
      <c r="Y80" s="24" t="s">
        <v>107</v>
      </c>
      <c r="Z80" s="21">
        <v>44562</v>
      </c>
      <c r="AA80" s="21">
        <v>44742</v>
      </c>
      <c r="AB80" s="22" t="s">
        <v>274</v>
      </c>
      <c r="AC80" s="24" t="s">
        <v>100</v>
      </c>
      <c r="AD80" s="102">
        <v>6858.87</v>
      </c>
      <c r="AE80" s="102">
        <v>0</v>
      </c>
      <c r="AF80" s="31" t="s">
        <v>100</v>
      </c>
      <c r="AG80" s="31" t="s">
        <v>100</v>
      </c>
      <c r="AH80" s="102">
        <v>0</v>
      </c>
      <c r="AI80" s="109">
        <f t="shared" si="0"/>
        <v>6858.87</v>
      </c>
      <c r="AJ80" s="114">
        <v>212900.92</v>
      </c>
      <c r="AK80" s="114">
        <v>0</v>
      </c>
      <c r="AL80" s="116"/>
      <c r="AM80" s="33"/>
      <c r="AN80" s="33"/>
      <c r="AO80" s="18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15"/>
    </row>
    <row r="81" spans="1:60">
      <c r="A81" s="14"/>
      <c r="B81" s="15"/>
      <c r="C81" s="15"/>
      <c r="D81" s="15"/>
      <c r="E81" s="15"/>
      <c r="F81" s="16"/>
      <c r="G81" s="25"/>
      <c r="H81" s="86"/>
      <c r="I81" s="19"/>
      <c r="J81" s="15"/>
      <c r="K81" s="26"/>
      <c r="L81" s="92"/>
      <c r="M81" s="25"/>
      <c r="N81" s="26"/>
      <c r="O81" s="26"/>
      <c r="P81" s="15"/>
      <c r="Q81" s="20"/>
      <c r="R81" s="100"/>
      <c r="S81" s="100"/>
      <c r="T81" s="15"/>
      <c r="U81" s="15"/>
      <c r="V81" s="24" t="s">
        <v>273</v>
      </c>
      <c r="W81" s="21">
        <v>44739</v>
      </c>
      <c r="X81" s="35">
        <v>13317</v>
      </c>
      <c r="Y81" s="24" t="s">
        <v>229</v>
      </c>
      <c r="Z81" s="21">
        <v>44743</v>
      </c>
      <c r="AA81" s="21">
        <v>44926</v>
      </c>
      <c r="AB81" s="22" t="s">
        <v>100</v>
      </c>
      <c r="AC81" s="24" t="s">
        <v>100</v>
      </c>
      <c r="AD81" s="102">
        <v>0</v>
      </c>
      <c r="AE81" s="102">
        <v>0</v>
      </c>
      <c r="AF81" s="31" t="s">
        <v>100</v>
      </c>
      <c r="AG81" s="31" t="s">
        <v>100</v>
      </c>
      <c r="AH81" s="102">
        <v>0</v>
      </c>
      <c r="AI81" s="109">
        <f t="shared" si="0"/>
        <v>0</v>
      </c>
      <c r="AJ81" s="114">
        <v>684924</v>
      </c>
      <c r="AK81" s="114">
        <f>122382.9+122382.9+122382.9</f>
        <v>367148.69999999995</v>
      </c>
      <c r="AL81" s="116"/>
      <c r="AM81" s="33"/>
      <c r="AN81" s="33"/>
      <c r="AO81" s="18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15"/>
    </row>
    <row r="82" spans="1:60">
      <c r="A82" s="14">
        <v>15</v>
      </c>
      <c r="B82" s="15" t="s">
        <v>448</v>
      </c>
      <c r="C82" s="15" t="s">
        <v>308</v>
      </c>
      <c r="D82" s="15" t="s">
        <v>142</v>
      </c>
      <c r="E82" s="15" t="s">
        <v>99</v>
      </c>
      <c r="F82" s="16" t="s">
        <v>309</v>
      </c>
      <c r="G82" s="25">
        <v>12935</v>
      </c>
      <c r="H82" s="86" t="s">
        <v>310</v>
      </c>
      <c r="I82" s="19" t="s">
        <v>154</v>
      </c>
      <c r="J82" s="15" t="s">
        <v>155</v>
      </c>
      <c r="K82" s="26">
        <v>44725</v>
      </c>
      <c r="L82" s="92">
        <v>296849.09999999998</v>
      </c>
      <c r="M82" s="25">
        <v>13309</v>
      </c>
      <c r="N82" s="26">
        <v>44725</v>
      </c>
      <c r="O82" s="26">
        <v>44847</v>
      </c>
      <c r="P82" s="15" t="s">
        <v>431</v>
      </c>
      <c r="Q82" s="20" t="s">
        <v>100</v>
      </c>
      <c r="R82" s="100" t="s">
        <v>100</v>
      </c>
      <c r="S82" s="100" t="s">
        <v>100</v>
      </c>
      <c r="T82" s="15" t="s">
        <v>181</v>
      </c>
      <c r="U82" s="15" t="s">
        <v>100</v>
      </c>
      <c r="V82" s="24" t="s">
        <v>100</v>
      </c>
      <c r="W82" s="21" t="s">
        <v>100</v>
      </c>
      <c r="X82" s="21" t="s">
        <v>100</v>
      </c>
      <c r="Y82" s="21" t="s">
        <v>100</v>
      </c>
      <c r="Z82" s="21" t="s">
        <v>100</v>
      </c>
      <c r="AA82" s="21" t="s">
        <v>100</v>
      </c>
      <c r="AB82" s="21" t="s">
        <v>100</v>
      </c>
      <c r="AC82" s="21" t="s">
        <v>100</v>
      </c>
      <c r="AD82" s="102">
        <v>0</v>
      </c>
      <c r="AE82" s="102">
        <v>0</v>
      </c>
      <c r="AF82" s="21" t="s">
        <v>100</v>
      </c>
      <c r="AG82" s="21" t="s">
        <v>100</v>
      </c>
      <c r="AH82" s="102">
        <v>0</v>
      </c>
      <c r="AI82" s="109">
        <f t="shared" si="0"/>
        <v>296849.09999999998</v>
      </c>
      <c r="AJ82" s="114">
        <v>257269.22</v>
      </c>
      <c r="AK82" s="114">
        <v>0</v>
      </c>
      <c r="AL82" s="92">
        <f>AJ82+AJ83+AK83</f>
        <v>843293.12</v>
      </c>
      <c r="AM82" s="33" t="s">
        <v>292</v>
      </c>
      <c r="AN82" s="33" t="s">
        <v>312</v>
      </c>
      <c r="AO82" s="18" t="s">
        <v>311</v>
      </c>
      <c r="AP82" s="33" t="s">
        <v>312</v>
      </c>
      <c r="AQ82" s="33" t="s">
        <v>100</v>
      </c>
      <c r="AR82" s="33" t="s">
        <v>100</v>
      </c>
      <c r="AS82" s="33" t="s">
        <v>100</v>
      </c>
      <c r="AT82" s="33" t="s">
        <v>100</v>
      </c>
      <c r="AU82" s="33" t="s">
        <v>100</v>
      </c>
      <c r="AV82" s="33" t="s">
        <v>100</v>
      </c>
      <c r="AW82" s="33" t="s">
        <v>100</v>
      </c>
      <c r="AX82" s="33" t="s">
        <v>100</v>
      </c>
      <c r="AY82" s="33" t="s">
        <v>100</v>
      </c>
      <c r="AZ82" s="33" t="s">
        <v>100</v>
      </c>
      <c r="BA82" s="33" t="s">
        <v>100</v>
      </c>
      <c r="BB82" s="33" t="s">
        <v>100</v>
      </c>
      <c r="BC82" s="33" t="s">
        <v>100</v>
      </c>
      <c r="BD82" s="33" t="s">
        <v>100</v>
      </c>
      <c r="BE82" s="33" t="s">
        <v>100</v>
      </c>
      <c r="BF82" s="33" t="s">
        <v>100</v>
      </c>
      <c r="BG82" s="33" t="s">
        <v>100</v>
      </c>
      <c r="BH82" s="15" t="s">
        <v>100</v>
      </c>
    </row>
    <row r="83" spans="1:60">
      <c r="A83" s="14"/>
      <c r="B83" s="15"/>
      <c r="C83" s="15"/>
      <c r="D83" s="15"/>
      <c r="E83" s="15"/>
      <c r="F83" s="16"/>
      <c r="G83" s="25"/>
      <c r="H83" s="86"/>
      <c r="I83" s="19"/>
      <c r="J83" s="15"/>
      <c r="K83" s="26"/>
      <c r="L83" s="92"/>
      <c r="M83" s="25"/>
      <c r="N83" s="26"/>
      <c r="O83" s="26"/>
      <c r="P83" s="15"/>
      <c r="Q83" s="20"/>
      <c r="R83" s="100"/>
      <c r="S83" s="100"/>
      <c r="T83" s="15"/>
      <c r="U83" s="15"/>
      <c r="V83" s="36" t="s">
        <v>101</v>
      </c>
      <c r="W83" s="21">
        <v>44847</v>
      </c>
      <c r="X83" s="35">
        <v>13390</v>
      </c>
      <c r="Y83" s="24" t="s">
        <v>313</v>
      </c>
      <c r="Z83" s="21" t="s">
        <v>100</v>
      </c>
      <c r="AA83" s="21" t="s">
        <v>100</v>
      </c>
      <c r="AB83" s="22" t="s">
        <v>100</v>
      </c>
      <c r="AC83" s="24" t="s">
        <v>100</v>
      </c>
      <c r="AD83" s="102">
        <v>0</v>
      </c>
      <c r="AE83" s="102">
        <v>0</v>
      </c>
      <c r="AF83" s="21" t="s">
        <v>100</v>
      </c>
      <c r="AG83" s="21" t="s">
        <v>100</v>
      </c>
      <c r="AH83" s="102">
        <v>0</v>
      </c>
      <c r="AI83" s="109">
        <f t="shared" si="0"/>
        <v>0</v>
      </c>
      <c r="AJ83" s="114">
        <v>289174.8</v>
      </c>
      <c r="AK83" s="114">
        <f>98949.7+98949.7+98949.7</f>
        <v>296849.09999999998</v>
      </c>
      <c r="AL83" s="92"/>
      <c r="AM83" s="33"/>
      <c r="AN83" s="33"/>
      <c r="AO83" s="18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15"/>
    </row>
    <row r="84" spans="1:60">
      <c r="A84" s="14">
        <v>16</v>
      </c>
      <c r="B84" s="15" t="s">
        <v>434</v>
      </c>
      <c r="C84" s="15" t="s">
        <v>156</v>
      </c>
      <c r="D84" s="15" t="s">
        <v>441</v>
      </c>
      <c r="E84" s="15" t="s">
        <v>209</v>
      </c>
      <c r="F84" s="16" t="s">
        <v>158</v>
      </c>
      <c r="G84" s="25">
        <v>12558</v>
      </c>
      <c r="H84" s="86" t="s">
        <v>159</v>
      </c>
      <c r="I84" s="19" t="s">
        <v>160</v>
      </c>
      <c r="J84" s="15" t="s">
        <v>161</v>
      </c>
      <c r="K84" s="26">
        <v>43622</v>
      </c>
      <c r="L84" s="92">
        <v>300000</v>
      </c>
      <c r="M84" s="25">
        <v>12570</v>
      </c>
      <c r="N84" s="26">
        <v>43622</v>
      </c>
      <c r="O84" s="26">
        <v>43988</v>
      </c>
      <c r="P84" s="15" t="s">
        <v>428</v>
      </c>
      <c r="Q84" s="20" t="s">
        <v>100</v>
      </c>
      <c r="R84" s="100" t="s">
        <v>100</v>
      </c>
      <c r="S84" s="100" t="s">
        <v>100</v>
      </c>
      <c r="T84" s="15" t="s">
        <v>98</v>
      </c>
      <c r="U84" s="15" t="s">
        <v>100</v>
      </c>
      <c r="V84" s="24" t="s">
        <v>100</v>
      </c>
      <c r="W84" s="24" t="s">
        <v>100</v>
      </c>
      <c r="X84" s="24" t="s">
        <v>100</v>
      </c>
      <c r="Y84" s="24" t="s">
        <v>100</v>
      </c>
      <c r="Z84" s="24" t="s">
        <v>100</v>
      </c>
      <c r="AA84" s="24" t="s">
        <v>100</v>
      </c>
      <c r="AB84" s="24" t="s">
        <v>100</v>
      </c>
      <c r="AC84" s="24" t="s">
        <v>100</v>
      </c>
      <c r="AD84" s="102">
        <v>0</v>
      </c>
      <c r="AE84" s="102">
        <v>0</v>
      </c>
      <c r="AF84" s="31" t="s">
        <v>100</v>
      </c>
      <c r="AG84" s="31" t="s">
        <v>100</v>
      </c>
      <c r="AH84" s="102">
        <v>0</v>
      </c>
      <c r="AI84" s="109">
        <f t="shared" ref="AI84:AI125" si="1">L84-AE84+AD84+AH84</f>
        <v>300000</v>
      </c>
      <c r="AJ84" s="114">
        <f>12377.44</f>
        <v>12377.44</v>
      </c>
      <c r="AK84" s="114">
        <v>0</v>
      </c>
      <c r="AL84" s="116">
        <f>AJ84+AJ85+AJ86+AJ87+AK87</f>
        <v>833921.83000000007</v>
      </c>
      <c r="AM84" s="33" t="s">
        <v>100</v>
      </c>
      <c r="AN84" s="33" t="s">
        <v>100</v>
      </c>
      <c r="AO84" s="33" t="s">
        <v>100</v>
      </c>
      <c r="AP84" s="33" t="s">
        <v>100</v>
      </c>
      <c r="AQ84" s="33" t="s">
        <v>157</v>
      </c>
      <c r="AR84" s="15" t="s">
        <v>163</v>
      </c>
      <c r="AS84" s="33" t="s">
        <v>162</v>
      </c>
      <c r="AT84" s="33" t="s">
        <v>162</v>
      </c>
      <c r="AU84" s="33" t="s">
        <v>100</v>
      </c>
      <c r="AV84" s="33" t="s">
        <v>100</v>
      </c>
      <c r="AW84" s="33" t="s">
        <v>100</v>
      </c>
      <c r="AX84" s="33" t="s">
        <v>100</v>
      </c>
      <c r="AY84" s="33" t="s">
        <v>100</v>
      </c>
      <c r="AZ84" s="33" t="s">
        <v>100</v>
      </c>
      <c r="BA84" s="33" t="s">
        <v>100</v>
      </c>
      <c r="BB84" s="33" t="s">
        <v>100</v>
      </c>
      <c r="BC84" s="33" t="s">
        <v>100</v>
      </c>
      <c r="BD84" s="33" t="s">
        <v>100</v>
      </c>
      <c r="BE84" s="33" t="s">
        <v>100</v>
      </c>
      <c r="BF84" s="33" t="s">
        <v>100</v>
      </c>
      <c r="BG84" s="33" t="s">
        <v>100</v>
      </c>
      <c r="BH84" s="15" t="s">
        <v>100</v>
      </c>
    </row>
    <row r="85" spans="1:60">
      <c r="A85" s="14"/>
      <c r="B85" s="15"/>
      <c r="C85" s="15"/>
      <c r="D85" s="15"/>
      <c r="E85" s="15"/>
      <c r="F85" s="16"/>
      <c r="G85" s="25"/>
      <c r="H85" s="86"/>
      <c r="I85" s="19"/>
      <c r="J85" s="15"/>
      <c r="K85" s="26"/>
      <c r="L85" s="92"/>
      <c r="M85" s="25"/>
      <c r="N85" s="26"/>
      <c r="O85" s="26"/>
      <c r="P85" s="15"/>
      <c r="Q85" s="20"/>
      <c r="R85" s="100"/>
      <c r="S85" s="100"/>
      <c r="T85" s="15"/>
      <c r="U85" s="15"/>
      <c r="V85" s="24" t="s">
        <v>101</v>
      </c>
      <c r="W85" s="21">
        <v>43986</v>
      </c>
      <c r="X85" s="35">
        <v>12822</v>
      </c>
      <c r="Y85" s="24" t="s">
        <v>268</v>
      </c>
      <c r="Z85" s="21">
        <v>43989</v>
      </c>
      <c r="AA85" s="21">
        <v>44196</v>
      </c>
      <c r="AB85" s="24" t="s">
        <v>100</v>
      </c>
      <c r="AC85" s="24" t="s">
        <v>100</v>
      </c>
      <c r="AD85" s="102">
        <v>0</v>
      </c>
      <c r="AE85" s="102">
        <v>0</v>
      </c>
      <c r="AF85" s="31" t="s">
        <v>100</v>
      </c>
      <c r="AG85" s="31" t="s">
        <v>100</v>
      </c>
      <c r="AH85" s="102">
        <v>0</v>
      </c>
      <c r="AI85" s="109">
        <f t="shared" si="1"/>
        <v>0</v>
      </c>
      <c r="AJ85" s="114">
        <v>114771.49</v>
      </c>
      <c r="AK85" s="114">
        <v>0</v>
      </c>
      <c r="AL85" s="116"/>
      <c r="AM85" s="33"/>
      <c r="AN85" s="33"/>
      <c r="AO85" s="33"/>
      <c r="AP85" s="33"/>
      <c r="AQ85" s="33"/>
      <c r="AR85" s="15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15"/>
    </row>
    <row r="86" spans="1:60">
      <c r="A86" s="14"/>
      <c r="B86" s="15"/>
      <c r="C86" s="15"/>
      <c r="D86" s="15"/>
      <c r="E86" s="15"/>
      <c r="F86" s="16"/>
      <c r="G86" s="25"/>
      <c r="H86" s="86"/>
      <c r="I86" s="19"/>
      <c r="J86" s="15"/>
      <c r="K86" s="26"/>
      <c r="L86" s="92"/>
      <c r="M86" s="25"/>
      <c r="N86" s="26"/>
      <c r="O86" s="26"/>
      <c r="P86" s="15"/>
      <c r="Q86" s="20"/>
      <c r="R86" s="100"/>
      <c r="S86" s="100"/>
      <c r="T86" s="15"/>
      <c r="U86" s="15"/>
      <c r="V86" s="24" t="s">
        <v>103</v>
      </c>
      <c r="W86" s="21">
        <v>44483</v>
      </c>
      <c r="X86" s="35">
        <v>12939</v>
      </c>
      <c r="Y86" s="24" t="s">
        <v>249</v>
      </c>
      <c r="Z86" s="21">
        <v>44483</v>
      </c>
      <c r="AA86" s="21">
        <v>44848</v>
      </c>
      <c r="AB86" s="24" t="s">
        <v>100</v>
      </c>
      <c r="AC86" s="24" t="s">
        <v>100</v>
      </c>
      <c r="AD86" s="102">
        <v>0</v>
      </c>
      <c r="AE86" s="102">
        <v>0</v>
      </c>
      <c r="AF86" s="31" t="s">
        <v>100</v>
      </c>
      <c r="AG86" s="31" t="s">
        <v>100</v>
      </c>
      <c r="AH86" s="102">
        <v>0</v>
      </c>
      <c r="AI86" s="109">
        <f t="shared" si="1"/>
        <v>0</v>
      </c>
      <c r="AJ86" s="114">
        <f>106654.86+46600.08</f>
        <v>153254.94</v>
      </c>
      <c r="AK86" s="114">
        <v>0</v>
      </c>
      <c r="AL86" s="116"/>
      <c r="AM86" s="33"/>
      <c r="AN86" s="33"/>
      <c r="AO86" s="33"/>
      <c r="AP86" s="33"/>
      <c r="AQ86" s="33"/>
      <c r="AR86" s="15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15"/>
    </row>
    <row r="87" spans="1:60">
      <c r="A87" s="14"/>
      <c r="B87" s="15"/>
      <c r="C87" s="15"/>
      <c r="D87" s="15"/>
      <c r="E87" s="15"/>
      <c r="F87" s="16"/>
      <c r="G87" s="25"/>
      <c r="H87" s="86"/>
      <c r="I87" s="19"/>
      <c r="J87" s="15"/>
      <c r="K87" s="26"/>
      <c r="L87" s="92"/>
      <c r="M87" s="25"/>
      <c r="N87" s="26"/>
      <c r="O87" s="26"/>
      <c r="P87" s="15"/>
      <c r="Q87" s="20"/>
      <c r="R87" s="100"/>
      <c r="S87" s="100"/>
      <c r="T87" s="15"/>
      <c r="U87" s="15"/>
      <c r="V87" s="24" t="s">
        <v>103</v>
      </c>
      <c r="W87" s="21">
        <v>44848</v>
      </c>
      <c r="X87" s="35">
        <v>13390</v>
      </c>
      <c r="Y87" s="24" t="s">
        <v>303</v>
      </c>
      <c r="Z87" s="21">
        <v>44848</v>
      </c>
      <c r="AA87" s="21">
        <v>45213</v>
      </c>
      <c r="AB87" s="24" t="s">
        <v>100</v>
      </c>
      <c r="AC87" s="24" t="s">
        <v>100</v>
      </c>
      <c r="AD87" s="106">
        <v>0</v>
      </c>
      <c r="AE87" s="106">
        <v>0</v>
      </c>
      <c r="AF87" s="24" t="s">
        <v>100</v>
      </c>
      <c r="AG87" s="24" t="s">
        <v>100</v>
      </c>
      <c r="AH87" s="106">
        <v>0</v>
      </c>
      <c r="AI87" s="109">
        <f t="shared" si="1"/>
        <v>0</v>
      </c>
      <c r="AJ87" s="114">
        <f>286397.34+188669.67</f>
        <v>475067.01</v>
      </c>
      <c r="AK87" s="114">
        <f>25236.34+27217.68+25996.93</f>
        <v>78450.950000000012</v>
      </c>
      <c r="AL87" s="116"/>
      <c r="AM87" s="33"/>
      <c r="AN87" s="33"/>
      <c r="AO87" s="33"/>
      <c r="AP87" s="33"/>
      <c r="AQ87" s="33"/>
      <c r="AR87" s="15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15"/>
    </row>
    <row r="88" spans="1:60">
      <c r="A88" s="14">
        <v>17</v>
      </c>
      <c r="B88" s="15" t="s">
        <v>437</v>
      </c>
      <c r="C88" s="15" t="s">
        <v>194</v>
      </c>
      <c r="D88" s="15" t="s">
        <v>97</v>
      </c>
      <c r="E88" s="15" t="s">
        <v>99</v>
      </c>
      <c r="F88" s="16" t="s">
        <v>164</v>
      </c>
      <c r="G88" s="25">
        <v>12612</v>
      </c>
      <c r="H88" s="86" t="s">
        <v>419</v>
      </c>
      <c r="I88" s="19" t="s">
        <v>165</v>
      </c>
      <c r="J88" s="15" t="s">
        <v>166</v>
      </c>
      <c r="K88" s="26">
        <v>43731</v>
      </c>
      <c r="L88" s="92">
        <v>489840</v>
      </c>
      <c r="M88" s="25">
        <v>12645</v>
      </c>
      <c r="N88" s="26">
        <v>43731</v>
      </c>
      <c r="O88" s="26">
        <v>44097</v>
      </c>
      <c r="P88" s="15" t="s">
        <v>433</v>
      </c>
      <c r="Q88" s="20" t="s">
        <v>100</v>
      </c>
      <c r="R88" s="100" t="s">
        <v>100</v>
      </c>
      <c r="S88" s="100" t="s">
        <v>100</v>
      </c>
      <c r="T88" s="15" t="s">
        <v>98</v>
      </c>
      <c r="U88" s="15" t="s">
        <v>100</v>
      </c>
      <c r="V88" s="24" t="s">
        <v>100</v>
      </c>
      <c r="W88" s="24" t="s">
        <v>100</v>
      </c>
      <c r="X88" s="24" t="s">
        <v>100</v>
      </c>
      <c r="Y88" s="24" t="s">
        <v>100</v>
      </c>
      <c r="Z88" s="24" t="s">
        <v>100</v>
      </c>
      <c r="AA88" s="24" t="s">
        <v>100</v>
      </c>
      <c r="AB88" s="24" t="s">
        <v>100</v>
      </c>
      <c r="AC88" s="24" t="s">
        <v>100</v>
      </c>
      <c r="AD88" s="102">
        <v>0</v>
      </c>
      <c r="AE88" s="102">
        <v>0</v>
      </c>
      <c r="AF88" s="31" t="s">
        <v>100</v>
      </c>
      <c r="AG88" s="31" t="s">
        <v>100</v>
      </c>
      <c r="AH88" s="102">
        <v>0</v>
      </c>
      <c r="AI88" s="109">
        <f t="shared" si="1"/>
        <v>489840</v>
      </c>
      <c r="AJ88" s="114">
        <v>44836.55</v>
      </c>
      <c r="AK88" s="114">
        <v>0</v>
      </c>
      <c r="AL88" s="116">
        <f>AJ88+AJ89+AJ91+AK91</f>
        <v>433064.1</v>
      </c>
      <c r="AM88" s="33" t="s">
        <v>100</v>
      </c>
      <c r="AN88" s="33" t="s">
        <v>100</v>
      </c>
      <c r="AO88" s="33" t="s">
        <v>100</v>
      </c>
      <c r="AP88" s="33" t="s">
        <v>100</v>
      </c>
      <c r="AQ88" s="33" t="s">
        <v>100</v>
      </c>
      <c r="AR88" s="33" t="s">
        <v>100</v>
      </c>
      <c r="AS88" s="33" t="s">
        <v>100</v>
      </c>
      <c r="AT88" s="33" t="s">
        <v>100</v>
      </c>
      <c r="AU88" s="33" t="s">
        <v>100</v>
      </c>
      <c r="AV88" s="33" t="s">
        <v>100</v>
      </c>
      <c r="AW88" s="33" t="s">
        <v>100</v>
      </c>
      <c r="AX88" s="33" t="s">
        <v>100</v>
      </c>
      <c r="AY88" s="33" t="s">
        <v>100</v>
      </c>
      <c r="AZ88" s="33" t="s">
        <v>100</v>
      </c>
      <c r="BA88" s="33" t="s">
        <v>100</v>
      </c>
      <c r="BB88" s="33" t="s">
        <v>100</v>
      </c>
      <c r="BC88" s="33" t="s">
        <v>100</v>
      </c>
      <c r="BD88" s="33" t="s">
        <v>100</v>
      </c>
      <c r="BE88" s="33" t="s">
        <v>100</v>
      </c>
      <c r="BF88" s="33" t="s">
        <v>100</v>
      </c>
      <c r="BG88" s="33" t="s">
        <v>100</v>
      </c>
      <c r="BH88" s="15" t="s">
        <v>100</v>
      </c>
    </row>
    <row r="89" spans="1:60">
      <c r="A89" s="14"/>
      <c r="B89" s="15"/>
      <c r="C89" s="15"/>
      <c r="D89" s="15"/>
      <c r="E89" s="15"/>
      <c r="F89" s="16"/>
      <c r="G89" s="25"/>
      <c r="H89" s="86"/>
      <c r="I89" s="19"/>
      <c r="J89" s="15"/>
      <c r="K89" s="26"/>
      <c r="L89" s="92"/>
      <c r="M89" s="25"/>
      <c r="N89" s="26"/>
      <c r="O89" s="26"/>
      <c r="P89" s="15"/>
      <c r="Q89" s="20"/>
      <c r="R89" s="100"/>
      <c r="S89" s="100"/>
      <c r="T89" s="15"/>
      <c r="U89" s="15"/>
      <c r="V89" s="24" t="s">
        <v>101</v>
      </c>
      <c r="W89" s="21">
        <v>44098</v>
      </c>
      <c r="X89" s="35">
        <v>12894</v>
      </c>
      <c r="Y89" s="24" t="s">
        <v>195</v>
      </c>
      <c r="Z89" s="21">
        <v>44098</v>
      </c>
      <c r="AA89" s="21">
        <v>44463</v>
      </c>
      <c r="AB89" s="24" t="s">
        <v>100</v>
      </c>
      <c r="AC89" s="24" t="s">
        <v>100</v>
      </c>
      <c r="AD89" s="102">
        <v>0</v>
      </c>
      <c r="AE89" s="102">
        <v>0</v>
      </c>
      <c r="AF89" s="31" t="s">
        <v>100</v>
      </c>
      <c r="AG89" s="31" t="s">
        <v>100</v>
      </c>
      <c r="AH89" s="102">
        <v>0</v>
      </c>
      <c r="AI89" s="109">
        <f t="shared" si="1"/>
        <v>0</v>
      </c>
      <c r="AJ89" s="114">
        <v>123142.49</v>
      </c>
      <c r="AK89" s="114">
        <v>0</v>
      </c>
      <c r="AL89" s="116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15"/>
    </row>
    <row r="90" spans="1:60">
      <c r="A90" s="14"/>
      <c r="B90" s="15"/>
      <c r="C90" s="15"/>
      <c r="D90" s="15"/>
      <c r="E90" s="15"/>
      <c r="F90" s="16"/>
      <c r="G90" s="25"/>
      <c r="H90" s="86"/>
      <c r="I90" s="19"/>
      <c r="J90" s="15"/>
      <c r="K90" s="26"/>
      <c r="L90" s="92"/>
      <c r="M90" s="25"/>
      <c r="N90" s="26"/>
      <c r="O90" s="26"/>
      <c r="P90" s="15"/>
      <c r="Q90" s="20"/>
      <c r="R90" s="100"/>
      <c r="S90" s="100"/>
      <c r="T90" s="15"/>
      <c r="U90" s="15"/>
      <c r="V90" s="24" t="s">
        <v>103</v>
      </c>
      <c r="W90" s="21">
        <v>44441</v>
      </c>
      <c r="X90" s="35">
        <v>13124</v>
      </c>
      <c r="Y90" s="24" t="s">
        <v>262</v>
      </c>
      <c r="Z90" s="21">
        <v>44464</v>
      </c>
      <c r="AA90" s="21">
        <v>44829</v>
      </c>
      <c r="AB90" s="24" t="s">
        <v>100</v>
      </c>
      <c r="AC90" s="24" t="s">
        <v>100</v>
      </c>
      <c r="AD90" s="102">
        <v>0</v>
      </c>
      <c r="AE90" s="102">
        <v>0</v>
      </c>
      <c r="AF90" s="31" t="s">
        <v>100</v>
      </c>
      <c r="AG90" s="31" t="s">
        <v>100</v>
      </c>
      <c r="AH90" s="102">
        <v>0</v>
      </c>
      <c r="AI90" s="109">
        <f t="shared" si="1"/>
        <v>0</v>
      </c>
      <c r="AJ90" s="114">
        <v>0</v>
      </c>
      <c r="AK90" s="114">
        <v>0</v>
      </c>
      <c r="AL90" s="116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15"/>
    </row>
    <row r="91" spans="1:60">
      <c r="A91" s="14"/>
      <c r="B91" s="15"/>
      <c r="C91" s="15"/>
      <c r="D91" s="15"/>
      <c r="E91" s="15"/>
      <c r="F91" s="16"/>
      <c r="G91" s="25"/>
      <c r="H91" s="86"/>
      <c r="I91" s="19"/>
      <c r="J91" s="15"/>
      <c r="K91" s="26"/>
      <c r="L91" s="92"/>
      <c r="M91" s="25"/>
      <c r="N91" s="26"/>
      <c r="O91" s="26"/>
      <c r="P91" s="15"/>
      <c r="Q91" s="20"/>
      <c r="R91" s="100"/>
      <c r="S91" s="100"/>
      <c r="T91" s="15"/>
      <c r="U91" s="15"/>
      <c r="V91" s="24" t="s">
        <v>104</v>
      </c>
      <c r="W91" s="21">
        <v>44806</v>
      </c>
      <c r="X91" s="35">
        <v>13366</v>
      </c>
      <c r="Y91" s="24" t="s">
        <v>263</v>
      </c>
      <c r="Z91" s="21">
        <v>44830</v>
      </c>
      <c r="AA91" s="21">
        <v>45194</v>
      </c>
      <c r="AB91" s="24" t="s">
        <v>100</v>
      </c>
      <c r="AC91" s="24" t="s">
        <v>100</v>
      </c>
      <c r="AD91" s="102">
        <v>0</v>
      </c>
      <c r="AE91" s="102">
        <v>0</v>
      </c>
      <c r="AF91" s="31" t="s">
        <v>100</v>
      </c>
      <c r="AG91" s="31" t="s">
        <v>100</v>
      </c>
      <c r="AH91" s="102">
        <v>0</v>
      </c>
      <c r="AI91" s="109">
        <f t="shared" si="1"/>
        <v>0</v>
      </c>
      <c r="AJ91" s="114">
        <f>113935.87+33220.05+83908.6</f>
        <v>231064.52</v>
      </c>
      <c r="AK91" s="114">
        <f>9498.23+24522.31</f>
        <v>34020.54</v>
      </c>
      <c r="AL91" s="116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15"/>
    </row>
    <row r="92" spans="1:60">
      <c r="A92" s="14">
        <v>18</v>
      </c>
      <c r="B92" s="15" t="s">
        <v>453</v>
      </c>
      <c r="C92" s="15" t="s">
        <v>204</v>
      </c>
      <c r="D92" s="15" t="s">
        <v>97</v>
      </c>
      <c r="E92" s="15" t="s">
        <v>99</v>
      </c>
      <c r="F92" s="16" t="s">
        <v>205</v>
      </c>
      <c r="G92" s="25">
        <v>12837</v>
      </c>
      <c r="H92" s="86" t="s">
        <v>206</v>
      </c>
      <c r="I92" s="19" t="s">
        <v>207</v>
      </c>
      <c r="J92" s="15" t="s">
        <v>208</v>
      </c>
      <c r="K92" s="26">
        <v>44004</v>
      </c>
      <c r="L92" s="92">
        <v>21000</v>
      </c>
      <c r="M92" s="25">
        <v>12837</v>
      </c>
      <c r="N92" s="26">
        <v>44004</v>
      </c>
      <c r="O92" s="26">
        <v>44369</v>
      </c>
      <c r="P92" s="15" t="s">
        <v>428</v>
      </c>
      <c r="Q92" s="20" t="s">
        <v>100</v>
      </c>
      <c r="R92" s="100" t="s">
        <v>100</v>
      </c>
      <c r="S92" s="100" t="s">
        <v>100</v>
      </c>
      <c r="T92" s="15" t="s">
        <v>98</v>
      </c>
      <c r="U92" s="15" t="s">
        <v>100</v>
      </c>
      <c r="V92" s="24" t="s">
        <v>100</v>
      </c>
      <c r="W92" s="21" t="s">
        <v>100</v>
      </c>
      <c r="X92" s="35" t="s">
        <v>100</v>
      </c>
      <c r="Y92" s="24" t="s">
        <v>100</v>
      </c>
      <c r="Z92" s="21" t="s">
        <v>100</v>
      </c>
      <c r="AA92" s="21" t="s">
        <v>100</v>
      </c>
      <c r="AB92" s="24" t="s">
        <v>100</v>
      </c>
      <c r="AC92" s="24" t="s">
        <v>100</v>
      </c>
      <c r="AD92" s="102">
        <v>0</v>
      </c>
      <c r="AE92" s="102">
        <v>0</v>
      </c>
      <c r="AF92" s="31" t="s">
        <v>100</v>
      </c>
      <c r="AG92" s="31" t="s">
        <v>100</v>
      </c>
      <c r="AH92" s="102">
        <v>0</v>
      </c>
      <c r="AI92" s="109">
        <f t="shared" si="1"/>
        <v>21000</v>
      </c>
      <c r="AJ92" s="114">
        <v>1585.5</v>
      </c>
      <c r="AK92" s="114">
        <v>0</v>
      </c>
      <c r="AL92" s="116">
        <f>AJ92+AJ93+AJ94+AK94</f>
        <v>37075.5</v>
      </c>
      <c r="AM92" s="33" t="s">
        <v>100</v>
      </c>
      <c r="AN92" s="33" t="s">
        <v>100</v>
      </c>
      <c r="AO92" s="33" t="s">
        <v>100</v>
      </c>
      <c r="AP92" s="33" t="s">
        <v>100</v>
      </c>
      <c r="AQ92" s="33" t="s">
        <v>100</v>
      </c>
      <c r="AR92" s="33" t="s">
        <v>100</v>
      </c>
      <c r="AS92" s="33" t="s">
        <v>100</v>
      </c>
      <c r="AT92" s="33" t="s">
        <v>100</v>
      </c>
      <c r="AU92" s="33" t="s">
        <v>100</v>
      </c>
      <c r="AV92" s="33" t="s">
        <v>100</v>
      </c>
      <c r="AW92" s="33" t="s">
        <v>100</v>
      </c>
      <c r="AX92" s="33" t="s">
        <v>100</v>
      </c>
      <c r="AY92" s="33" t="s">
        <v>100</v>
      </c>
      <c r="AZ92" s="33" t="s">
        <v>100</v>
      </c>
      <c r="BA92" s="33" t="s">
        <v>100</v>
      </c>
      <c r="BB92" s="33" t="s">
        <v>100</v>
      </c>
      <c r="BC92" s="33" t="s">
        <v>100</v>
      </c>
      <c r="BD92" s="33" t="s">
        <v>100</v>
      </c>
      <c r="BE92" s="33" t="s">
        <v>100</v>
      </c>
      <c r="BF92" s="33" t="s">
        <v>100</v>
      </c>
      <c r="BG92" s="33" t="s">
        <v>100</v>
      </c>
      <c r="BH92" s="15" t="s">
        <v>100</v>
      </c>
    </row>
    <row r="93" spans="1:60">
      <c r="A93" s="14"/>
      <c r="B93" s="15"/>
      <c r="C93" s="15"/>
      <c r="D93" s="15"/>
      <c r="E93" s="15"/>
      <c r="F93" s="16"/>
      <c r="G93" s="25"/>
      <c r="H93" s="86"/>
      <c r="I93" s="19"/>
      <c r="J93" s="15"/>
      <c r="K93" s="26"/>
      <c r="L93" s="92"/>
      <c r="M93" s="25"/>
      <c r="N93" s="26"/>
      <c r="O93" s="26"/>
      <c r="P93" s="15"/>
      <c r="Q93" s="20"/>
      <c r="R93" s="100"/>
      <c r="S93" s="100"/>
      <c r="T93" s="15"/>
      <c r="U93" s="15"/>
      <c r="V93" s="36" t="s">
        <v>101</v>
      </c>
      <c r="W93" s="37">
        <v>44368</v>
      </c>
      <c r="X93" s="35">
        <v>13069</v>
      </c>
      <c r="Y93" s="24" t="s">
        <v>282</v>
      </c>
      <c r="Z93" s="21">
        <v>44370</v>
      </c>
      <c r="AA93" s="21">
        <v>44735</v>
      </c>
      <c r="AB93" s="21" t="s">
        <v>100</v>
      </c>
      <c r="AC93" s="21" t="s">
        <v>100</v>
      </c>
      <c r="AD93" s="102">
        <v>0</v>
      </c>
      <c r="AE93" s="102">
        <v>0</v>
      </c>
      <c r="AF93" s="31" t="s">
        <v>100</v>
      </c>
      <c r="AG93" s="31" t="s">
        <v>100</v>
      </c>
      <c r="AH93" s="102">
        <v>0</v>
      </c>
      <c r="AI93" s="109">
        <f t="shared" si="1"/>
        <v>0</v>
      </c>
      <c r="AJ93" s="114">
        <f>4095+12285</f>
        <v>16380</v>
      </c>
      <c r="AK93" s="114">
        <v>0</v>
      </c>
      <c r="AL93" s="116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15"/>
    </row>
    <row r="94" spans="1:60">
      <c r="A94" s="14"/>
      <c r="B94" s="15"/>
      <c r="C94" s="15"/>
      <c r="D94" s="15"/>
      <c r="E94" s="15"/>
      <c r="F94" s="16"/>
      <c r="G94" s="25"/>
      <c r="H94" s="86"/>
      <c r="I94" s="19"/>
      <c r="J94" s="15"/>
      <c r="K94" s="26"/>
      <c r="L94" s="92"/>
      <c r="M94" s="25"/>
      <c r="N94" s="26"/>
      <c r="O94" s="26"/>
      <c r="P94" s="15"/>
      <c r="Q94" s="20"/>
      <c r="R94" s="100"/>
      <c r="S94" s="100"/>
      <c r="T94" s="15"/>
      <c r="U94" s="15"/>
      <c r="V94" s="36" t="s">
        <v>103</v>
      </c>
      <c r="W94" s="37">
        <v>44725</v>
      </c>
      <c r="X94" s="35">
        <v>13309</v>
      </c>
      <c r="Y94" s="24" t="s">
        <v>283</v>
      </c>
      <c r="Z94" s="21">
        <v>44736</v>
      </c>
      <c r="AA94" s="21">
        <v>45100</v>
      </c>
      <c r="AB94" s="21" t="s">
        <v>100</v>
      </c>
      <c r="AC94" s="21" t="s">
        <v>100</v>
      </c>
      <c r="AD94" s="102">
        <v>0</v>
      </c>
      <c r="AE94" s="102">
        <v>0</v>
      </c>
      <c r="AF94" s="31" t="s">
        <v>100</v>
      </c>
      <c r="AG94" s="31" t="s">
        <v>100</v>
      </c>
      <c r="AH94" s="102">
        <v>0</v>
      </c>
      <c r="AI94" s="109">
        <f t="shared" si="1"/>
        <v>0</v>
      </c>
      <c r="AJ94" s="114">
        <f>6825+9555</f>
        <v>16380</v>
      </c>
      <c r="AK94" s="114">
        <v>2730</v>
      </c>
      <c r="AL94" s="116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15"/>
    </row>
    <row r="95" spans="1:60">
      <c r="A95" s="14">
        <v>19</v>
      </c>
      <c r="B95" s="15" t="s">
        <v>436</v>
      </c>
      <c r="C95" s="15" t="s">
        <v>219</v>
      </c>
      <c r="D95" s="15" t="s">
        <v>220</v>
      </c>
      <c r="E95" s="15" t="s">
        <v>99</v>
      </c>
      <c r="F95" s="38" t="s">
        <v>221</v>
      </c>
      <c r="G95" s="25">
        <v>12894</v>
      </c>
      <c r="H95" s="7" t="s">
        <v>421</v>
      </c>
      <c r="I95" s="19" t="s">
        <v>223</v>
      </c>
      <c r="J95" s="39" t="s">
        <v>222</v>
      </c>
      <c r="K95" s="26">
        <v>44104</v>
      </c>
      <c r="L95" s="92">
        <v>410597.4</v>
      </c>
      <c r="M95" s="25">
        <v>12894</v>
      </c>
      <c r="N95" s="26">
        <v>44104</v>
      </c>
      <c r="O95" s="26">
        <v>44469</v>
      </c>
      <c r="P95" s="20" t="s">
        <v>428</v>
      </c>
      <c r="Q95" s="20" t="s">
        <v>100</v>
      </c>
      <c r="R95" s="100" t="s">
        <v>100</v>
      </c>
      <c r="S95" s="100" t="s">
        <v>100</v>
      </c>
      <c r="T95" s="15" t="s">
        <v>98</v>
      </c>
      <c r="U95" s="15" t="s">
        <v>100</v>
      </c>
      <c r="V95" s="24" t="s">
        <v>100</v>
      </c>
      <c r="W95" s="24" t="s">
        <v>100</v>
      </c>
      <c r="X95" s="24" t="s">
        <v>100</v>
      </c>
      <c r="Y95" s="24" t="s">
        <v>100</v>
      </c>
      <c r="Z95" s="24" t="s">
        <v>100</v>
      </c>
      <c r="AA95" s="24" t="s">
        <v>100</v>
      </c>
      <c r="AB95" s="24" t="s">
        <v>100</v>
      </c>
      <c r="AC95" s="24" t="s">
        <v>100</v>
      </c>
      <c r="AD95" s="102">
        <v>0</v>
      </c>
      <c r="AE95" s="102">
        <v>0</v>
      </c>
      <c r="AF95" s="31" t="s">
        <v>100</v>
      </c>
      <c r="AG95" s="31" t="s">
        <v>100</v>
      </c>
      <c r="AH95" s="102">
        <v>0</v>
      </c>
      <c r="AI95" s="109">
        <f t="shared" si="1"/>
        <v>410597.4</v>
      </c>
      <c r="AJ95" s="114">
        <v>6006.2</v>
      </c>
      <c r="AK95" s="114">
        <v>0</v>
      </c>
      <c r="AL95" s="116">
        <f>SUM(AJ95+AJ96+AJ97+AJ98+AK98)</f>
        <v>504039.47</v>
      </c>
      <c r="AM95" s="33" t="s">
        <v>100</v>
      </c>
      <c r="AN95" s="33" t="s">
        <v>100</v>
      </c>
      <c r="AO95" s="33" t="s">
        <v>100</v>
      </c>
      <c r="AP95" s="33" t="s">
        <v>100</v>
      </c>
      <c r="AQ95" s="33" t="s">
        <v>100</v>
      </c>
      <c r="AR95" s="33" t="s">
        <v>100</v>
      </c>
      <c r="AS95" s="33" t="s">
        <v>100</v>
      </c>
      <c r="AT95" s="33" t="s">
        <v>100</v>
      </c>
      <c r="AU95" s="33" t="s">
        <v>100</v>
      </c>
      <c r="AV95" s="33" t="s">
        <v>100</v>
      </c>
      <c r="AW95" s="33" t="s">
        <v>100</v>
      </c>
      <c r="AX95" s="33" t="s">
        <v>100</v>
      </c>
      <c r="AY95" s="33" t="s">
        <v>100</v>
      </c>
      <c r="AZ95" s="33" t="s">
        <v>100</v>
      </c>
      <c r="BA95" s="33" t="s">
        <v>100</v>
      </c>
      <c r="BB95" s="33" t="s">
        <v>100</v>
      </c>
      <c r="BC95" s="33" t="s">
        <v>100</v>
      </c>
      <c r="BD95" s="33" t="s">
        <v>100</v>
      </c>
      <c r="BE95" s="33" t="s">
        <v>100</v>
      </c>
      <c r="BF95" s="33" t="s">
        <v>100</v>
      </c>
      <c r="BG95" s="33" t="s">
        <v>100</v>
      </c>
      <c r="BH95" s="15" t="s">
        <v>100</v>
      </c>
    </row>
    <row r="96" spans="1:60">
      <c r="A96" s="14"/>
      <c r="B96" s="15"/>
      <c r="C96" s="15"/>
      <c r="D96" s="15"/>
      <c r="E96" s="15"/>
      <c r="F96" s="38"/>
      <c r="G96" s="25"/>
      <c r="H96" s="7"/>
      <c r="I96" s="19"/>
      <c r="J96" s="39"/>
      <c r="K96" s="26"/>
      <c r="L96" s="92"/>
      <c r="M96" s="25"/>
      <c r="N96" s="26"/>
      <c r="O96" s="26"/>
      <c r="P96" s="20"/>
      <c r="Q96" s="20"/>
      <c r="R96" s="100"/>
      <c r="S96" s="100"/>
      <c r="T96" s="15"/>
      <c r="U96" s="15"/>
      <c r="V96" s="24" t="s">
        <v>101</v>
      </c>
      <c r="W96" s="21">
        <v>44468</v>
      </c>
      <c r="X96" s="35">
        <v>13138</v>
      </c>
      <c r="Y96" s="24" t="s">
        <v>247</v>
      </c>
      <c r="Z96" s="21">
        <v>44470</v>
      </c>
      <c r="AA96" s="21">
        <v>44835</v>
      </c>
      <c r="AB96" s="24" t="s">
        <v>100</v>
      </c>
      <c r="AC96" s="24" t="s">
        <v>100</v>
      </c>
      <c r="AD96" s="102">
        <v>0</v>
      </c>
      <c r="AE96" s="102">
        <v>0</v>
      </c>
      <c r="AF96" s="31" t="s">
        <v>100</v>
      </c>
      <c r="AG96" s="31" t="s">
        <v>100</v>
      </c>
      <c r="AH96" s="102">
        <v>0</v>
      </c>
      <c r="AI96" s="109">
        <f t="shared" si="1"/>
        <v>0</v>
      </c>
      <c r="AJ96" s="114">
        <f>109852.02+83069.91</f>
        <v>192921.93</v>
      </c>
      <c r="AK96" s="114">
        <v>0</v>
      </c>
      <c r="AL96" s="116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15"/>
    </row>
    <row r="97" spans="1:60">
      <c r="A97" s="14"/>
      <c r="B97" s="15"/>
      <c r="C97" s="15"/>
      <c r="D97" s="15"/>
      <c r="E97" s="15"/>
      <c r="F97" s="38"/>
      <c r="G97" s="25"/>
      <c r="H97" s="7"/>
      <c r="I97" s="19"/>
      <c r="J97" s="39"/>
      <c r="K97" s="26"/>
      <c r="L97" s="92"/>
      <c r="M97" s="25"/>
      <c r="N97" s="26"/>
      <c r="O97" s="26"/>
      <c r="P97" s="20"/>
      <c r="Q97" s="20"/>
      <c r="R97" s="100"/>
      <c r="S97" s="100"/>
      <c r="T97" s="15"/>
      <c r="U97" s="15"/>
      <c r="V97" s="24" t="s">
        <v>246</v>
      </c>
      <c r="W97" s="21">
        <v>44732</v>
      </c>
      <c r="X97" s="35">
        <v>13312</v>
      </c>
      <c r="Y97" s="24" t="s">
        <v>259</v>
      </c>
      <c r="Z97" s="21">
        <v>44470</v>
      </c>
      <c r="AA97" s="21">
        <v>44835</v>
      </c>
      <c r="AB97" s="28">
        <v>0.25</v>
      </c>
      <c r="AC97" s="24" t="s">
        <v>100</v>
      </c>
      <c r="AD97" s="102">
        <v>102649.35</v>
      </c>
      <c r="AE97" s="102">
        <v>0</v>
      </c>
      <c r="AF97" s="31" t="s">
        <v>100</v>
      </c>
      <c r="AG97" s="31" t="s">
        <v>100</v>
      </c>
      <c r="AH97" s="102">
        <v>0</v>
      </c>
      <c r="AI97" s="109">
        <f t="shared" si="1"/>
        <v>102649.35</v>
      </c>
      <c r="AJ97" s="114">
        <v>150725.35999999999</v>
      </c>
      <c r="AK97" s="114">
        <v>0</v>
      </c>
      <c r="AL97" s="116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15"/>
    </row>
    <row r="98" spans="1:60">
      <c r="A98" s="14"/>
      <c r="B98" s="15"/>
      <c r="C98" s="15"/>
      <c r="D98" s="15"/>
      <c r="E98" s="15"/>
      <c r="F98" s="38"/>
      <c r="G98" s="25"/>
      <c r="H98" s="7"/>
      <c r="I98" s="19"/>
      <c r="J98" s="39"/>
      <c r="K98" s="26"/>
      <c r="L98" s="92"/>
      <c r="M98" s="25"/>
      <c r="N98" s="26"/>
      <c r="O98" s="26"/>
      <c r="P98" s="20"/>
      <c r="Q98" s="20"/>
      <c r="R98" s="100"/>
      <c r="S98" s="100"/>
      <c r="T98" s="15"/>
      <c r="U98" s="15"/>
      <c r="V98" s="24" t="s">
        <v>260</v>
      </c>
      <c r="W98" s="21">
        <v>44806</v>
      </c>
      <c r="X98" s="35">
        <v>13366</v>
      </c>
      <c r="Y98" s="24" t="s">
        <v>261</v>
      </c>
      <c r="Z98" s="21">
        <v>44835</v>
      </c>
      <c r="AA98" s="21">
        <v>45199</v>
      </c>
      <c r="AB98" s="24" t="s">
        <v>100</v>
      </c>
      <c r="AC98" s="24" t="s">
        <v>100</v>
      </c>
      <c r="AD98" s="102">
        <v>0</v>
      </c>
      <c r="AE98" s="102">
        <v>0</v>
      </c>
      <c r="AF98" s="31" t="s">
        <v>100</v>
      </c>
      <c r="AG98" s="31" t="s">
        <v>100</v>
      </c>
      <c r="AH98" s="102">
        <v>0</v>
      </c>
      <c r="AI98" s="109">
        <f t="shared" si="1"/>
        <v>0</v>
      </c>
      <c r="AJ98" s="114">
        <v>88220.56</v>
      </c>
      <c r="AK98" s="114">
        <f>44110.28+22055.14</f>
        <v>66165.42</v>
      </c>
      <c r="AL98" s="116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15"/>
    </row>
    <row r="99" spans="1:60">
      <c r="A99" s="14">
        <v>20</v>
      </c>
      <c r="B99" s="15" t="s">
        <v>454</v>
      </c>
      <c r="C99" s="15" t="s">
        <v>213</v>
      </c>
      <c r="D99" s="15" t="s">
        <v>97</v>
      </c>
      <c r="E99" s="15" t="s">
        <v>99</v>
      </c>
      <c r="F99" s="16" t="s">
        <v>214</v>
      </c>
      <c r="G99" s="17">
        <v>12662</v>
      </c>
      <c r="H99" s="86" t="s">
        <v>420</v>
      </c>
      <c r="I99" s="19" t="s">
        <v>215</v>
      </c>
      <c r="J99" s="15" t="s">
        <v>216</v>
      </c>
      <c r="K99" s="26">
        <v>43789</v>
      </c>
      <c r="L99" s="92">
        <v>26700</v>
      </c>
      <c r="M99" s="25">
        <v>12686</v>
      </c>
      <c r="N99" s="26">
        <v>43789</v>
      </c>
      <c r="O99" s="26">
        <v>44155</v>
      </c>
      <c r="P99" s="15" t="s">
        <v>433</v>
      </c>
      <c r="Q99" s="20" t="s">
        <v>100</v>
      </c>
      <c r="R99" s="100" t="s">
        <v>100</v>
      </c>
      <c r="S99" s="100" t="s">
        <v>100</v>
      </c>
      <c r="T99" s="15" t="s">
        <v>98</v>
      </c>
      <c r="U99" s="15" t="s">
        <v>100</v>
      </c>
      <c r="V99" s="24" t="s">
        <v>100</v>
      </c>
      <c r="W99" s="24" t="s">
        <v>100</v>
      </c>
      <c r="X99" s="24" t="s">
        <v>100</v>
      </c>
      <c r="Y99" s="24" t="s">
        <v>100</v>
      </c>
      <c r="Z99" s="24" t="s">
        <v>100</v>
      </c>
      <c r="AA99" s="24" t="s">
        <v>100</v>
      </c>
      <c r="AB99" s="24" t="s">
        <v>100</v>
      </c>
      <c r="AC99" s="24" t="s">
        <v>100</v>
      </c>
      <c r="AD99" s="102">
        <v>0</v>
      </c>
      <c r="AE99" s="102">
        <v>0</v>
      </c>
      <c r="AF99" s="31" t="s">
        <v>100</v>
      </c>
      <c r="AG99" s="31" t="s">
        <v>100</v>
      </c>
      <c r="AH99" s="102">
        <v>0</v>
      </c>
      <c r="AI99" s="109">
        <f t="shared" si="1"/>
        <v>26700</v>
      </c>
      <c r="AJ99" s="114">
        <f>667.5+22250</f>
        <v>22917.5</v>
      </c>
      <c r="AK99" s="114">
        <v>0</v>
      </c>
      <c r="AL99" s="116">
        <f>SUM(AJ99+AJ100+AJ101+AJ102+AK102)</f>
        <v>87442.5</v>
      </c>
      <c r="AM99" s="33" t="s">
        <v>100</v>
      </c>
      <c r="AN99" s="33" t="s">
        <v>100</v>
      </c>
      <c r="AO99" s="33" t="s">
        <v>100</v>
      </c>
      <c r="AP99" s="33" t="s">
        <v>100</v>
      </c>
      <c r="AQ99" s="33" t="s">
        <v>100</v>
      </c>
      <c r="AR99" s="33" t="s">
        <v>100</v>
      </c>
      <c r="AS99" s="33" t="s">
        <v>100</v>
      </c>
      <c r="AT99" s="33" t="s">
        <v>100</v>
      </c>
      <c r="AU99" s="33" t="s">
        <v>100</v>
      </c>
      <c r="AV99" s="33" t="s">
        <v>100</v>
      </c>
      <c r="AW99" s="33" t="s">
        <v>100</v>
      </c>
      <c r="AX99" s="33" t="s">
        <v>100</v>
      </c>
      <c r="AY99" s="33" t="s">
        <v>100</v>
      </c>
      <c r="AZ99" s="33" t="s">
        <v>100</v>
      </c>
      <c r="BA99" s="33" t="s">
        <v>100</v>
      </c>
      <c r="BB99" s="33" t="s">
        <v>100</v>
      </c>
      <c r="BC99" s="33" t="s">
        <v>100</v>
      </c>
      <c r="BD99" s="33" t="s">
        <v>100</v>
      </c>
      <c r="BE99" s="33" t="s">
        <v>100</v>
      </c>
      <c r="BF99" s="33" t="s">
        <v>100</v>
      </c>
      <c r="BG99" s="33" t="s">
        <v>100</v>
      </c>
      <c r="BH99" s="15" t="s">
        <v>100</v>
      </c>
    </row>
    <row r="100" spans="1:60">
      <c r="A100" s="14"/>
      <c r="B100" s="15"/>
      <c r="C100" s="15"/>
      <c r="D100" s="15"/>
      <c r="E100" s="15"/>
      <c r="F100" s="16"/>
      <c r="G100" s="17"/>
      <c r="H100" s="86"/>
      <c r="I100" s="19"/>
      <c r="J100" s="15"/>
      <c r="K100" s="26"/>
      <c r="L100" s="92"/>
      <c r="M100" s="25"/>
      <c r="N100" s="26"/>
      <c r="O100" s="26"/>
      <c r="P100" s="15"/>
      <c r="Q100" s="20"/>
      <c r="R100" s="100"/>
      <c r="S100" s="100"/>
      <c r="T100" s="15"/>
      <c r="U100" s="15"/>
      <c r="V100" s="24" t="s">
        <v>101</v>
      </c>
      <c r="W100" s="21">
        <v>44154</v>
      </c>
      <c r="X100" s="35">
        <v>12950</v>
      </c>
      <c r="Y100" s="24" t="s">
        <v>217</v>
      </c>
      <c r="Z100" s="21">
        <v>44156</v>
      </c>
      <c r="AA100" s="21">
        <v>44520</v>
      </c>
      <c r="AB100" s="24" t="s">
        <v>100</v>
      </c>
      <c r="AC100" s="24" t="s">
        <v>100</v>
      </c>
      <c r="AD100" s="102">
        <v>0</v>
      </c>
      <c r="AE100" s="102">
        <v>0</v>
      </c>
      <c r="AF100" s="31" t="s">
        <v>100</v>
      </c>
      <c r="AG100" s="31" t="s">
        <v>100</v>
      </c>
      <c r="AH100" s="102">
        <v>0</v>
      </c>
      <c r="AI100" s="109">
        <f t="shared" si="1"/>
        <v>0</v>
      </c>
      <c r="AJ100" s="114">
        <v>4450</v>
      </c>
      <c r="AK100" s="114">
        <v>0</v>
      </c>
      <c r="AL100" s="116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15"/>
    </row>
    <row r="101" spans="1:60">
      <c r="A101" s="14"/>
      <c r="B101" s="15"/>
      <c r="C101" s="15"/>
      <c r="D101" s="15"/>
      <c r="E101" s="15"/>
      <c r="F101" s="16"/>
      <c r="G101" s="17"/>
      <c r="H101" s="86"/>
      <c r="I101" s="19"/>
      <c r="J101" s="15"/>
      <c r="K101" s="26"/>
      <c r="L101" s="92"/>
      <c r="M101" s="25"/>
      <c r="N101" s="26"/>
      <c r="O101" s="26"/>
      <c r="P101" s="15"/>
      <c r="Q101" s="20"/>
      <c r="R101" s="100"/>
      <c r="S101" s="100"/>
      <c r="T101" s="15"/>
      <c r="U101" s="15"/>
      <c r="V101" s="24" t="s">
        <v>103</v>
      </c>
      <c r="W101" s="21">
        <v>44509</v>
      </c>
      <c r="X101" s="35">
        <v>13165</v>
      </c>
      <c r="Y101" s="24" t="s">
        <v>248</v>
      </c>
      <c r="Z101" s="21">
        <v>44521</v>
      </c>
      <c r="AA101" s="21">
        <v>44885</v>
      </c>
      <c r="AB101" s="24" t="s">
        <v>100</v>
      </c>
      <c r="AC101" s="24" t="s">
        <v>100</v>
      </c>
      <c r="AD101" s="102">
        <v>0</v>
      </c>
      <c r="AE101" s="102">
        <v>0</v>
      </c>
      <c r="AF101" s="31" t="s">
        <v>100</v>
      </c>
      <c r="AG101" s="31" t="s">
        <v>100</v>
      </c>
      <c r="AH101" s="102">
        <v>0</v>
      </c>
      <c r="AI101" s="109">
        <f t="shared" si="1"/>
        <v>0</v>
      </c>
      <c r="AJ101" s="114">
        <f>22250+4450</f>
        <v>26700</v>
      </c>
      <c r="AK101" s="114">
        <v>0</v>
      </c>
      <c r="AL101" s="116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15"/>
    </row>
    <row r="102" spans="1:60">
      <c r="A102" s="14"/>
      <c r="B102" s="15"/>
      <c r="C102" s="15"/>
      <c r="D102" s="15"/>
      <c r="E102" s="15"/>
      <c r="F102" s="16"/>
      <c r="G102" s="17"/>
      <c r="H102" s="86"/>
      <c r="I102" s="19"/>
      <c r="J102" s="15"/>
      <c r="K102" s="26"/>
      <c r="L102" s="92"/>
      <c r="M102" s="25"/>
      <c r="N102" s="26"/>
      <c r="O102" s="26"/>
      <c r="P102" s="15"/>
      <c r="Q102" s="20"/>
      <c r="R102" s="100"/>
      <c r="S102" s="100"/>
      <c r="T102" s="15"/>
      <c r="U102" s="15"/>
      <c r="V102" s="24" t="s">
        <v>104</v>
      </c>
      <c r="W102" s="21">
        <v>44744</v>
      </c>
      <c r="X102" s="35">
        <v>13366</v>
      </c>
      <c r="Y102" s="24" t="s">
        <v>285</v>
      </c>
      <c r="Z102" s="21">
        <v>44886</v>
      </c>
      <c r="AA102" s="21">
        <v>45250</v>
      </c>
      <c r="AB102" s="24" t="s">
        <v>100</v>
      </c>
      <c r="AC102" s="24" t="s">
        <v>100</v>
      </c>
      <c r="AD102" s="102">
        <v>0</v>
      </c>
      <c r="AE102" s="102">
        <v>0</v>
      </c>
      <c r="AF102" s="31" t="s">
        <v>100</v>
      </c>
      <c r="AG102" s="31" t="s">
        <v>100</v>
      </c>
      <c r="AH102" s="102">
        <v>0</v>
      </c>
      <c r="AI102" s="109">
        <f t="shared" si="1"/>
        <v>0</v>
      </c>
      <c r="AJ102" s="114">
        <f>4450+22250</f>
        <v>26700</v>
      </c>
      <c r="AK102" s="114">
        <f>4450+2225</f>
        <v>6675</v>
      </c>
      <c r="AL102" s="116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15"/>
    </row>
    <row r="103" spans="1:60">
      <c r="A103" s="14">
        <v>21</v>
      </c>
      <c r="B103" s="15" t="s">
        <v>438</v>
      </c>
      <c r="C103" s="15" t="s">
        <v>200</v>
      </c>
      <c r="D103" s="15" t="s">
        <v>97</v>
      </c>
      <c r="E103" s="15" t="s">
        <v>99</v>
      </c>
      <c r="F103" s="16" t="s">
        <v>201</v>
      </c>
      <c r="G103" s="17">
        <v>12701</v>
      </c>
      <c r="H103" s="86" t="s">
        <v>173</v>
      </c>
      <c r="I103" s="19" t="s">
        <v>202</v>
      </c>
      <c r="J103" s="15" t="s">
        <v>203</v>
      </c>
      <c r="K103" s="26">
        <v>43838</v>
      </c>
      <c r="L103" s="92">
        <v>29280</v>
      </c>
      <c r="M103" s="25">
        <v>12721</v>
      </c>
      <c r="N103" s="26">
        <v>43838</v>
      </c>
      <c r="O103" s="26">
        <v>44204</v>
      </c>
      <c r="P103" s="15" t="s">
        <v>428</v>
      </c>
      <c r="Q103" s="20" t="s">
        <v>100</v>
      </c>
      <c r="R103" s="100" t="s">
        <v>100</v>
      </c>
      <c r="S103" s="100" t="s">
        <v>100</v>
      </c>
      <c r="T103" s="15" t="s">
        <v>98</v>
      </c>
      <c r="U103" s="15" t="s">
        <v>100</v>
      </c>
      <c r="V103" s="21" t="s">
        <v>100</v>
      </c>
      <c r="W103" s="21" t="s">
        <v>100</v>
      </c>
      <c r="X103" s="40" t="s">
        <v>100</v>
      </c>
      <c r="Y103" s="21" t="s">
        <v>100</v>
      </c>
      <c r="Z103" s="30" t="s">
        <v>100</v>
      </c>
      <c r="AA103" s="21" t="s">
        <v>100</v>
      </c>
      <c r="AB103" s="34" t="s">
        <v>100</v>
      </c>
      <c r="AC103" s="31" t="s">
        <v>100</v>
      </c>
      <c r="AD103" s="102">
        <v>0</v>
      </c>
      <c r="AE103" s="102">
        <v>0</v>
      </c>
      <c r="AF103" s="31"/>
      <c r="AG103" s="32"/>
      <c r="AH103" s="102">
        <v>0</v>
      </c>
      <c r="AI103" s="109">
        <f t="shared" si="1"/>
        <v>29280</v>
      </c>
      <c r="AJ103" s="114">
        <v>27589.25</v>
      </c>
      <c r="AK103" s="114">
        <v>0</v>
      </c>
      <c r="AL103" s="116">
        <f>AJ103+AJ105+AK105</f>
        <v>91029.25</v>
      </c>
      <c r="AM103" s="33" t="s">
        <v>100</v>
      </c>
      <c r="AN103" s="33" t="s">
        <v>100</v>
      </c>
      <c r="AO103" s="33" t="s">
        <v>100</v>
      </c>
      <c r="AP103" s="33" t="s">
        <v>100</v>
      </c>
      <c r="AQ103" s="33" t="s">
        <v>100</v>
      </c>
      <c r="AR103" s="33" t="s">
        <v>100</v>
      </c>
      <c r="AS103" s="33" t="s">
        <v>100</v>
      </c>
      <c r="AT103" s="33" t="s">
        <v>100</v>
      </c>
      <c r="AU103" s="33" t="s">
        <v>100</v>
      </c>
      <c r="AV103" s="33" t="s">
        <v>100</v>
      </c>
      <c r="AW103" s="33" t="s">
        <v>100</v>
      </c>
      <c r="AX103" s="33" t="s">
        <v>100</v>
      </c>
      <c r="AY103" s="33" t="s">
        <v>100</v>
      </c>
      <c r="AZ103" s="33" t="s">
        <v>100</v>
      </c>
      <c r="BA103" s="33" t="s">
        <v>100</v>
      </c>
      <c r="BB103" s="33" t="s">
        <v>100</v>
      </c>
      <c r="BC103" s="33" t="s">
        <v>100</v>
      </c>
      <c r="BD103" s="33" t="s">
        <v>100</v>
      </c>
      <c r="BE103" s="33" t="s">
        <v>100</v>
      </c>
      <c r="BF103" s="33" t="s">
        <v>100</v>
      </c>
      <c r="BG103" s="33" t="s">
        <v>100</v>
      </c>
      <c r="BH103" s="15" t="s">
        <v>100</v>
      </c>
    </row>
    <row r="104" spans="1:60">
      <c r="A104" s="14"/>
      <c r="B104" s="15"/>
      <c r="C104" s="15"/>
      <c r="D104" s="15"/>
      <c r="E104" s="15"/>
      <c r="F104" s="16"/>
      <c r="G104" s="17"/>
      <c r="H104" s="86"/>
      <c r="I104" s="19"/>
      <c r="J104" s="15"/>
      <c r="K104" s="26"/>
      <c r="L104" s="92"/>
      <c r="M104" s="25"/>
      <c r="N104" s="26"/>
      <c r="O104" s="26"/>
      <c r="P104" s="15"/>
      <c r="Q104" s="20"/>
      <c r="R104" s="100"/>
      <c r="S104" s="100"/>
      <c r="T104" s="15"/>
      <c r="U104" s="15"/>
      <c r="V104" s="21" t="s">
        <v>101</v>
      </c>
      <c r="W104" s="21">
        <v>44188</v>
      </c>
      <c r="X104" s="40">
        <v>12953</v>
      </c>
      <c r="Y104" s="21" t="s">
        <v>241</v>
      </c>
      <c r="Z104" s="30">
        <v>44205</v>
      </c>
      <c r="AA104" s="21">
        <v>44569</v>
      </c>
      <c r="AB104" s="34" t="s">
        <v>100</v>
      </c>
      <c r="AC104" s="31" t="s">
        <v>100</v>
      </c>
      <c r="AD104" s="102">
        <v>0</v>
      </c>
      <c r="AE104" s="102">
        <v>0</v>
      </c>
      <c r="AF104" s="31" t="s">
        <v>100</v>
      </c>
      <c r="AG104" s="32" t="s">
        <v>100</v>
      </c>
      <c r="AH104" s="102">
        <v>0</v>
      </c>
      <c r="AI104" s="109">
        <f t="shared" si="1"/>
        <v>0</v>
      </c>
      <c r="AJ104" s="114">
        <v>0</v>
      </c>
      <c r="AK104" s="114">
        <v>0</v>
      </c>
      <c r="AL104" s="116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15"/>
    </row>
    <row r="105" spans="1:60">
      <c r="A105" s="14"/>
      <c r="B105" s="15"/>
      <c r="C105" s="15"/>
      <c r="D105" s="15"/>
      <c r="E105" s="15"/>
      <c r="F105" s="16"/>
      <c r="G105" s="17"/>
      <c r="H105" s="86"/>
      <c r="I105" s="19"/>
      <c r="J105" s="15"/>
      <c r="K105" s="26"/>
      <c r="L105" s="92"/>
      <c r="M105" s="25"/>
      <c r="N105" s="26"/>
      <c r="O105" s="26"/>
      <c r="P105" s="15"/>
      <c r="Q105" s="20"/>
      <c r="R105" s="100"/>
      <c r="S105" s="100"/>
      <c r="T105" s="15"/>
      <c r="U105" s="15"/>
      <c r="V105" s="37" t="s">
        <v>103</v>
      </c>
      <c r="W105" s="21">
        <v>44559</v>
      </c>
      <c r="X105" s="29">
        <v>13195</v>
      </c>
      <c r="Y105" s="21" t="s">
        <v>304</v>
      </c>
      <c r="Z105" s="30">
        <v>44570</v>
      </c>
      <c r="AA105" s="30">
        <v>44934</v>
      </c>
      <c r="AB105" s="31" t="s">
        <v>100</v>
      </c>
      <c r="AC105" s="31" t="s">
        <v>100</v>
      </c>
      <c r="AD105" s="102">
        <v>0</v>
      </c>
      <c r="AE105" s="102">
        <v>0</v>
      </c>
      <c r="AF105" s="31" t="s">
        <v>100</v>
      </c>
      <c r="AG105" s="32" t="s">
        <v>100</v>
      </c>
      <c r="AH105" s="102">
        <v>0</v>
      </c>
      <c r="AI105" s="109">
        <f t="shared" si="1"/>
        <v>0</v>
      </c>
      <c r="AJ105" s="114">
        <f>29280+29280</f>
        <v>58560</v>
      </c>
      <c r="AK105" s="114">
        <f>2440+2440</f>
        <v>4880</v>
      </c>
      <c r="AL105" s="116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15"/>
    </row>
    <row r="106" spans="1:60">
      <c r="A106" s="14">
        <v>22</v>
      </c>
      <c r="B106" s="14" t="s">
        <v>338</v>
      </c>
      <c r="C106" s="15" t="s">
        <v>462</v>
      </c>
      <c r="D106" s="15" t="s">
        <v>199</v>
      </c>
      <c r="E106" s="15" t="s">
        <v>99</v>
      </c>
      <c r="F106" s="16" t="s">
        <v>297</v>
      </c>
      <c r="G106" s="25">
        <v>13227</v>
      </c>
      <c r="H106" s="11" t="s">
        <v>298</v>
      </c>
      <c r="I106" s="19" t="s">
        <v>299</v>
      </c>
      <c r="J106" s="14" t="s">
        <v>300</v>
      </c>
      <c r="K106" s="26">
        <v>44614</v>
      </c>
      <c r="L106" s="93">
        <v>162000</v>
      </c>
      <c r="M106" s="25">
        <v>13235</v>
      </c>
      <c r="N106" s="26">
        <v>44621</v>
      </c>
      <c r="O106" s="26">
        <v>44986</v>
      </c>
      <c r="P106" s="14" t="s">
        <v>428</v>
      </c>
      <c r="Q106" s="14" t="s">
        <v>100</v>
      </c>
      <c r="R106" s="101" t="s">
        <v>100</v>
      </c>
      <c r="S106" s="101" t="s">
        <v>100</v>
      </c>
      <c r="T106" s="14" t="s">
        <v>98</v>
      </c>
      <c r="U106" s="14" t="s">
        <v>100</v>
      </c>
      <c r="V106" s="21" t="s">
        <v>100</v>
      </c>
      <c r="W106" s="21" t="s">
        <v>100</v>
      </c>
      <c r="X106" s="40" t="s">
        <v>100</v>
      </c>
      <c r="Y106" s="21" t="s">
        <v>100</v>
      </c>
      <c r="Z106" s="30" t="s">
        <v>100</v>
      </c>
      <c r="AA106" s="21" t="s">
        <v>100</v>
      </c>
      <c r="AB106" s="31" t="s">
        <v>100</v>
      </c>
      <c r="AC106" s="31" t="s">
        <v>100</v>
      </c>
      <c r="AD106" s="102">
        <v>0</v>
      </c>
      <c r="AE106" s="102">
        <v>0</v>
      </c>
      <c r="AF106" s="31" t="s">
        <v>100</v>
      </c>
      <c r="AG106" s="32" t="s">
        <v>100</v>
      </c>
      <c r="AH106" s="102">
        <v>0</v>
      </c>
      <c r="AI106" s="109">
        <f t="shared" si="1"/>
        <v>162000</v>
      </c>
      <c r="AJ106" s="114">
        <v>121500</v>
      </c>
      <c r="AK106" s="114">
        <v>0</v>
      </c>
      <c r="AL106" s="93">
        <f>AJ106+AK107</f>
        <v>162000</v>
      </c>
      <c r="AM106" s="33" t="s">
        <v>100</v>
      </c>
      <c r="AN106" s="33" t="s">
        <v>100</v>
      </c>
      <c r="AO106" s="33" t="s">
        <v>100</v>
      </c>
      <c r="AP106" s="33" t="s">
        <v>100</v>
      </c>
      <c r="AQ106" s="33" t="s">
        <v>463</v>
      </c>
      <c r="AR106" s="18" t="s">
        <v>464</v>
      </c>
      <c r="AS106" s="33" t="s">
        <v>100</v>
      </c>
      <c r="AT106" s="33" t="s">
        <v>100</v>
      </c>
      <c r="AU106" s="33" t="s">
        <v>100</v>
      </c>
      <c r="AV106" s="33" t="s">
        <v>100</v>
      </c>
      <c r="AW106" s="33" t="s">
        <v>100</v>
      </c>
      <c r="AX106" s="33" t="s">
        <v>100</v>
      </c>
      <c r="AY106" s="33" t="s">
        <v>100</v>
      </c>
      <c r="AZ106" s="33" t="s">
        <v>100</v>
      </c>
      <c r="BA106" s="33" t="s">
        <v>100</v>
      </c>
      <c r="BB106" s="33" t="s">
        <v>100</v>
      </c>
      <c r="BC106" s="33" t="s">
        <v>100</v>
      </c>
      <c r="BD106" s="33" t="s">
        <v>100</v>
      </c>
      <c r="BE106" s="33" t="s">
        <v>100</v>
      </c>
      <c r="BF106" s="33" t="s">
        <v>100</v>
      </c>
      <c r="BG106" s="33" t="s">
        <v>100</v>
      </c>
      <c r="BH106" s="15" t="s">
        <v>100</v>
      </c>
    </row>
    <row r="107" spans="1:60">
      <c r="A107" s="14"/>
      <c r="B107" s="14"/>
      <c r="C107" s="15"/>
      <c r="D107" s="15"/>
      <c r="E107" s="15"/>
      <c r="F107" s="16"/>
      <c r="G107" s="25"/>
      <c r="H107" s="11"/>
      <c r="I107" s="19"/>
      <c r="J107" s="14"/>
      <c r="K107" s="26"/>
      <c r="L107" s="93"/>
      <c r="M107" s="25"/>
      <c r="N107" s="26"/>
      <c r="O107" s="26"/>
      <c r="P107" s="14"/>
      <c r="Q107" s="14"/>
      <c r="R107" s="101"/>
      <c r="S107" s="101"/>
      <c r="T107" s="14"/>
      <c r="U107" s="14"/>
      <c r="V107" s="21"/>
      <c r="W107" s="21"/>
      <c r="X107" s="40"/>
      <c r="Y107" s="21"/>
      <c r="Z107" s="30"/>
      <c r="AA107" s="21"/>
      <c r="AB107" s="31"/>
      <c r="AC107" s="31"/>
      <c r="AD107" s="102">
        <v>0</v>
      </c>
      <c r="AE107" s="102">
        <v>0</v>
      </c>
      <c r="AF107" s="31"/>
      <c r="AG107" s="32"/>
      <c r="AH107" s="102"/>
      <c r="AI107" s="109">
        <f t="shared" si="1"/>
        <v>0</v>
      </c>
      <c r="AJ107" s="114">
        <v>0</v>
      </c>
      <c r="AK107" s="114">
        <f>13500+13500+13500</f>
        <v>40500</v>
      </c>
      <c r="AL107" s="93"/>
      <c r="AM107" s="33"/>
      <c r="AN107" s="33"/>
      <c r="AO107" s="33"/>
      <c r="AP107" s="33"/>
      <c r="AQ107" s="33"/>
      <c r="AR107" s="18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15"/>
    </row>
    <row r="108" spans="1:60" ht="25.5">
      <c r="A108" s="31">
        <v>23</v>
      </c>
      <c r="B108" s="31" t="s">
        <v>422</v>
      </c>
      <c r="C108" s="24" t="s">
        <v>423</v>
      </c>
      <c r="D108" s="31" t="s">
        <v>97</v>
      </c>
      <c r="E108" s="24" t="s">
        <v>99</v>
      </c>
      <c r="F108" s="36" t="s">
        <v>424</v>
      </c>
      <c r="G108" s="29">
        <v>13335</v>
      </c>
      <c r="H108" s="12" t="s">
        <v>425</v>
      </c>
      <c r="I108" s="8" t="s">
        <v>426</v>
      </c>
      <c r="J108" s="31" t="s">
        <v>427</v>
      </c>
      <c r="K108" s="30">
        <v>44966</v>
      </c>
      <c r="L108" s="94">
        <v>39183.08</v>
      </c>
      <c r="M108" s="29">
        <v>13474</v>
      </c>
      <c r="N108" s="30">
        <v>44966</v>
      </c>
      <c r="O108" s="30">
        <v>45332</v>
      </c>
      <c r="P108" s="31" t="s">
        <v>428</v>
      </c>
      <c r="Q108" s="31" t="s">
        <v>100</v>
      </c>
      <c r="R108" s="102" t="s">
        <v>100</v>
      </c>
      <c r="S108" s="102" t="s">
        <v>100</v>
      </c>
      <c r="T108" s="31" t="s">
        <v>108</v>
      </c>
      <c r="U108" s="31" t="s">
        <v>100</v>
      </c>
      <c r="V108" s="21" t="s">
        <v>100</v>
      </c>
      <c r="W108" s="21" t="s">
        <v>100</v>
      </c>
      <c r="X108" s="21" t="s">
        <v>100</v>
      </c>
      <c r="Y108" s="21" t="s">
        <v>100</v>
      </c>
      <c r="Z108" s="21" t="s">
        <v>100</v>
      </c>
      <c r="AA108" s="21" t="s">
        <v>100</v>
      </c>
      <c r="AB108" s="21" t="s">
        <v>100</v>
      </c>
      <c r="AC108" s="31" t="s">
        <v>100</v>
      </c>
      <c r="AD108" s="102">
        <v>0</v>
      </c>
      <c r="AE108" s="102">
        <v>0</v>
      </c>
      <c r="AF108" s="31" t="s">
        <v>100</v>
      </c>
      <c r="AG108" s="32" t="s">
        <v>100</v>
      </c>
      <c r="AH108" s="102">
        <v>0</v>
      </c>
      <c r="AI108" s="109">
        <f t="shared" si="1"/>
        <v>39183.08</v>
      </c>
      <c r="AJ108" s="102">
        <v>0</v>
      </c>
      <c r="AK108" s="114">
        <f>11782.88+15241.8</f>
        <v>27024.68</v>
      </c>
      <c r="AL108" s="117">
        <f>AJ108+AK108</f>
        <v>27024.68</v>
      </c>
      <c r="AM108" s="40" t="s">
        <v>100</v>
      </c>
      <c r="AN108" s="40" t="s">
        <v>100</v>
      </c>
      <c r="AO108" s="40" t="s">
        <v>100</v>
      </c>
      <c r="AP108" s="40" t="s">
        <v>100</v>
      </c>
      <c r="AQ108" s="40" t="s">
        <v>100</v>
      </c>
      <c r="AR108" s="40" t="s">
        <v>100</v>
      </c>
      <c r="AS108" s="40" t="s">
        <v>100</v>
      </c>
      <c r="AT108" s="40" t="s">
        <v>100</v>
      </c>
      <c r="AU108" s="40" t="s">
        <v>100</v>
      </c>
      <c r="AV108" s="40" t="s">
        <v>100</v>
      </c>
      <c r="AW108" s="40" t="s">
        <v>100</v>
      </c>
      <c r="AX108" s="40" t="s">
        <v>100</v>
      </c>
      <c r="AY108" s="40" t="s">
        <v>100</v>
      </c>
      <c r="AZ108" s="40" t="s">
        <v>100</v>
      </c>
      <c r="BA108" s="40" t="s">
        <v>100</v>
      </c>
      <c r="BB108" s="40" t="s">
        <v>100</v>
      </c>
      <c r="BC108" s="40" t="s">
        <v>100</v>
      </c>
      <c r="BD108" s="40" t="s">
        <v>100</v>
      </c>
      <c r="BE108" s="40" t="s">
        <v>100</v>
      </c>
      <c r="BF108" s="40" t="s">
        <v>100</v>
      </c>
      <c r="BG108" s="40" t="s">
        <v>100</v>
      </c>
      <c r="BH108" s="24" t="s">
        <v>100</v>
      </c>
    </row>
    <row r="109" spans="1:60" ht="25.5">
      <c r="A109" s="31">
        <v>24</v>
      </c>
      <c r="B109" s="31" t="s">
        <v>325</v>
      </c>
      <c r="C109" s="24" t="s">
        <v>320</v>
      </c>
      <c r="D109" s="31" t="s">
        <v>97</v>
      </c>
      <c r="E109" s="24" t="s">
        <v>99</v>
      </c>
      <c r="F109" s="41" t="s">
        <v>321</v>
      </c>
      <c r="G109" s="29">
        <v>13143</v>
      </c>
      <c r="H109" s="12" t="s">
        <v>322</v>
      </c>
      <c r="I109" s="8" t="s">
        <v>323</v>
      </c>
      <c r="J109" s="31" t="s">
        <v>324</v>
      </c>
      <c r="K109" s="30">
        <v>44845</v>
      </c>
      <c r="L109" s="94">
        <v>46737.87</v>
      </c>
      <c r="M109" s="29">
        <v>13391</v>
      </c>
      <c r="N109" s="30">
        <v>44845</v>
      </c>
      <c r="O109" s="30">
        <v>45210</v>
      </c>
      <c r="P109" s="31" t="s">
        <v>428</v>
      </c>
      <c r="Q109" s="31" t="s">
        <v>100</v>
      </c>
      <c r="R109" s="102" t="s">
        <v>100</v>
      </c>
      <c r="S109" s="102" t="s">
        <v>100</v>
      </c>
      <c r="T109" s="31" t="s">
        <v>108</v>
      </c>
      <c r="U109" s="31" t="s">
        <v>100</v>
      </c>
      <c r="V109" s="21"/>
      <c r="W109" s="21"/>
      <c r="X109" s="40"/>
      <c r="Y109" s="21"/>
      <c r="Z109" s="30"/>
      <c r="AA109" s="21"/>
      <c r="AB109" s="31"/>
      <c r="AC109" s="31"/>
      <c r="AD109" s="102">
        <v>0</v>
      </c>
      <c r="AE109" s="102">
        <v>0</v>
      </c>
      <c r="AF109" s="31"/>
      <c r="AG109" s="32"/>
      <c r="AH109" s="102">
        <v>0</v>
      </c>
      <c r="AI109" s="109">
        <f t="shared" si="1"/>
        <v>46737.87</v>
      </c>
      <c r="AJ109" s="114">
        <v>0</v>
      </c>
      <c r="AK109" s="114">
        <v>8083.38</v>
      </c>
      <c r="AL109" s="117">
        <f>AJ109+AK109</f>
        <v>8083.38</v>
      </c>
      <c r="AM109" s="40" t="s">
        <v>100</v>
      </c>
      <c r="AN109" s="40" t="s">
        <v>100</v>
      </c>
      <c r="AO109" s="40" t="s">
        <v>100</v>
      </c>
      <c r="AP109" s="40" t="s">
        <v>100</v>
      </c>
      <c r="AQ109" s="40" t="s">
        <v>100</v>
      </c>
      <c r="AR109" s="40" t="s">
        <v>100</v>
      </c>
      <c r="AS109" s="40" t="s">
        <v>100</v>
      </c>
      <c r="AT109" s="40" t="s">
        <v>100</v>
      </c>
      <c r="AU109" s="40" t="s">
        <v>100</v>
      </c>
      <c r="AV109" s="40" t="s">
        <v>100</v>
      </c>
      <c r="AW109" s="40" t="s">
        <v>100</v>
      </c>
      <c r="AX109" s="40" t="s">
        <v>100</v>
      </c>
      <c r="AY109" s="40" t="s">
        <v>100</v>
      </c>
      <c r="AZ109" s="40" t="s">
        <v>100</v>
      </c>
      <c r="BA109" s="40" t="s">
        <v>100</v>
      </c>
      <c r="BB109" s="40" t="s">
        <v>100</v>
      </c>
      <c r="BC109" s="40" t="s">
        <v>100</v>
      </c>
      <c r="BD109" s="40" t="s">
        <v>100</v>
      </c>
      <c r="BE109" s="40" t="s">
        <v>100</v>
      </c>
      <c r="BF109" s="40" t="s">
        <v>100</v>
      </c>
      <c r="BG109" s="40" t="s">
        <v>100</v>
      </c>
      <c r="BH109" s="24" t="s">
        <v>100</v>
      </c>
    </row>
    <row r="110" spans="1:60" ht="63.75">
      <c r="A110" s="31">
        <v>25</v>
      </c>
      <c r="B110" s="31" t="s">
        <v>326</v>
      </c>
      <c r="C110" s="24" t="s">
        <v>327</v>
      </c>
      <c r="D110" s="31" t="s">
        <v>97</v>
      </c>
      <c r="E110" s="24" t="s">
        <v>99</v>
      </c>
      <c r="F110" s="36" t="s">
        <v>328</v>
      </c>
      <c r="G110" s="29">
        <v>13425</v>
      </c>
      <c r="H110" s="12" t="s">
        <v>329</v>
      </c>
      <c r="I110" s="8" t="s">
        <v>330</v>
      </c>
      <c r="J110" s="31" t="s">
        <v>331</v>
      </c>
      <c r="K110" s="30">
        <v>44960</v>
      </c>
      <c r="L110" s="94">
        <v>2940</v>
      </c>
      <c r="M110" s="29">
        <v>13477</v>
      </c>
      <c r="N110" s="30">
        <v>44960</v>
      </c>
      <c r="O110" s="30">
        <v>45326</v>
      </c>
      <c r="P110" s="24" t="s">
        <v>428</v>
      </c>
      <c r="Q110" s="31" t="s">
        <v>100</v>
      </c>
      <c r="R110" s="102" t="s">
        <v>100</v>
      </c>
      <c r="S110" s="102" t="s">
        <v>100</v>
      </c>
      <c r="T110" s="31" t="s">
        <v>332</v>
      </c>
      <c r="U110" s="31" t="s">
        <v>100</v>
      </c>
      <c r="V110" s="21"/>
      <c r="W110" s="21"/>
      <c r="X110" s="40"/>
      <c r="Y110" s="21"/>
      <c r="Z110" s="30"/>
      <c r="AA110" s="21"/>
      <c r="AB110" s="31"/>
      <c r="AC110" s="31"/>
      <c r="AD110" s="102"/>
      <c r="AE110" s="102"/>
      <c r="AF110" s="31"/>
      <c r="AG110" s="32"/>
      <c r="AH110" s="102"/>
      <c r="AI110" s="109">
        <f t="shared" si="1"/>
        <v>2940</v>
      </c>
      <c r="AJ110" s="114">
        <v>0</v>
      </c>
      <c r="AK110" s="114">
        <v>0</v>
      </c>
      <c r="AL110" s="117">
        <f t="shared" ref="AL110:AL124" si="2">AJ110+AK110</f>
        <v>0</v>
      </c>
      <c r="AM110" s="40" t="s">
        <v>100</v>
      </c>
      <c r="AN110" s="40" t="s">
        <v>100</v>
      </c>
      <c r="AO110" s="40" t="s">
        <v>100</v>
      </c>
      <c r="AP110" s="40" t="s">
        <v>100</v>
      </c>
      <c r="AQ110" s="40" t="s">
        <v>100</v>
      </c>
      <c r="AR110" s="40" t="s">
        <v>100</v>
      </c>
      <c r="AS110" s="40" t="s">
        <v>100</v>
      </c>
      <c r="AT110" s="40" t="s">
        <v>100</v>
      </c>
      <c r="AU110" s="40" t="s">
        <v>100</v>
      </c>
      <c r="AV110" s="40" t="s">
        <v>100</v>
      </c>
      <c r="AW110" s="40" t="s">
        <v>100</v>
      </c>
      <c r="AX110" s="40" t="s">
        <v>100</v>
      </c>
      <c r="AY110" s="40" t="s">
        <v>100</v>
      </c>
      <c r="AZ110" s="40" t="s">
        <v>100</v>
      </c>
      <c r="BA110" s="40" t="s">
        <v>100</v>
      </c>
      <c r="BB110" s="40" t="s">
        <v>100</v>
      </c>
      <c r="BC110" s="40" t="s">
        <v>100</v>
      </c>
      <c r="BD110" s="40" t="s">
        <v>100</v>
      </c>
      <c r="BE110" s="40" t="s">
        <v>100</v>
      </c>
      <c r="BF110" s="40" t="s">
        <v>100</v>
      </c>
      <c r="BG110" s="40" t="s">
        <v>100</v>
      </c>
      <c r="BH110" s="24" t="s">
        <v>100</v>
      </c>
    </row>
    <row r="111" spans="1:60" ht="63.75">
      <c r="A111" s="31">
        <v>26</v>
      </c>
      <c r="B111" s="31" t="s">
        <v>333</v>
      </c>
      <c r="C111" s="24" t="s">
        <v>327</v>
      </c>
      <c r="D111" s="31" t="s">
        <v>97</v>
      </c>
      <c r="E111" s="24" t="s">
        <v>99</v>
      </c>
      <c r="F111" s="36" t="s">
        <v>328</v>
      </c>
      <c r="G111" s="29">
        <v>13425</v>
      </c>
      <c r="H111" s="12" t="s">
        <v>334</v>
      </c>
      <c r="I111" s="8" t="s">
        <v>335</v>
      </c>
      <c r="J111" s="31" t="s">
        <v>336</v>
      </c>
      <c r="K111" s="30">
        <v>44960</v>
      </c>
      <c r="L111" s="94">
        <v>4964.3999999999996</v>
      </c>
      <c r="M111" s="29">
        <v>13477</v>
      </c>
      <c r="N111" s="30">
        <v>44960</v>
      </c>
      <c r="O111" s="30">
        <v>45326</v>
      </c>
      <c r="P111" s="24" t="s">
        <v>428</v>
      </c>
      <c r="Q111" s="31" t="s">
        <v>100</v>
      </c>
      <c r="R111" s="102" t="s">
        <v>100</v>
      </c>
      <c r="S111" s="102" t="s">
        <v>100</v>
      </c>
      <c r="T111" s="31" t="s">
        <v>108</v>
      </c>
      <c r="U111" s="31" t="s">
        <v>100</v>
      </c>
      <c r="V111" s="21" t="s">
        <v>100</v>
      </c>
      <c r="W111" s="21" t="s">
        <v>100</v>
      </c>
      <c r="X111" s="21" t="s">
        <v>100</v>
      </c>
      <c r="Y111" s="21" t="s">
        <v>100</v>
      </c>
      <c r="Z111" s="21" t="s">
        <v>100</v>
      </c>
      <c r="AA111" s="21" t="s">
        <v>100</v>
      </c>
      <c r="AB111" s="21" t="s">
        <v>100</v>
      </c>
      <c r="AC111" s="21" t="s">
        <v>100</v>
      </c>
      <c r="AD111" s="102">
        <v>0</v>
      </c>
      <c r="AE111" s="102">
        <v>0</v>
      </c>
      <c r="AF111" s="21" t="s">
        <v>100</v>
      </c>
      <c r="AG111" s="21" t="s">
        <v>100</v>
      </c>
      <c r="AH111" s="102">
        <v>0</v>
      </c>
      <c r="AI111" s="109">
        <f t="shared" si="1"/>
        <v>4964.3999999999996</v>
      </c>
      <c r="AJ111" s="114">
        <v>0</v>
      </c>
      <c r="AK111" s="114">
        <v>1474.8</v>
      </c>
      <c r="AL111" s="117">
        <f t="shared" si="2"/>
        <v>1474.8</v>
      </c>
      <c r="AM111" s="40" t="s">
        <v>100</v>
      </c>
      <c r="AN111" s="40" t="s">
        <v>100</v>
      </c>
      <c r="AO111" s="40" t="s">
        <v>100</v>
      </c>
      <c r="AP111" s="40" t="s">
        <v>100</v>
      </c>
      <c r="AQ111" s="40" t="s">
        <v>100</v>
      </c>
      <c r="AR111" s="40" t="s">
        <v>100</v>
      </c>
      <c r="AS111" s="40" t="s">
        <v>100</v>
      </c>
      <c r="AT111" s="40" t="s">
        <v>100</v>
      </c>
      <c r="AU111" s="40" t="s">
        <v>100</v>
      </c>
      <c r="AV111" s="40" t="s">
        <v>100</v>
      </c>
      <c r="AW111" s="40" t="s">
        <v>100</v>
      </c>
      <c r="AX111" s="40" t="s">
        <v>100</v>
      </c>
      <c r="AY111" s="40" t="s">
        <v>100</v>
      </c>
      <c r="AZ111" s="40" t="s">
        <v>100</v>
      </c>
      <c r="BA111" s="40" t="s">
        <v>100</v>
      </c>
      <c r="BB111" s="40" t="s">
        <v>100</v>
      </c>
      <c r="BC111" s="40" t="s">
        <v>100</v>
      </c>
      <c r="BD111" s="40" t="s">
        <v>100</v>
      </c>
      <c r="BE111" s="40" t="s">
        <v>100</v>
      </c>
      <c r="BF111" s="40" t="s">
        <v>100</v>
      </c>
      <c r="BG111" s="40" t="s">
        <v>100</v>
      </c>
      <c r="BH111" s="24" t="s">
        <v>100</v>
      </c>
    </row>
    <row r="112" spans="1:60" ht="63.75">
      <c r="A112" s="31">
        <v>27</v>
      </c>
      <c r="B112" s="31" t="s">
        <v>337</v>
      </c>
      <c r="C112" s="24" t="s">
        <v>327</v>
      </c>
      <c r="D112" s="31" t="s">
        <v>97</v>
      </c>
      <c r="E112" s="24" t="s">
        <v>99</v>
      </c>
      <c r="F112" s="36" t="s">
        <v>328</v>
      </c>
      <c r="G112" s="29">
        <v>13425</v>
      </c>
      <c r="H112" s="12" t="s">
        <v>338</v>
      </c>
      <c r="I112" s="8" t="s">
        <v>257</v>
      </c>
      <c r="J112" s="24" t="s">
        <v>258</v>
      </c>
      <c r="K112" s="30">
        <v>44951</v>
      </c>
      <c r="L112" s="94">
        <v>7520</v>
      </c>
      <c r="M112" s="29">
        <v>13462</v>
      </c>
      <c r="N112" s="30">
        <v>44951</v>
      </c>
      <c r="O112" s="30">
        <v>45316</v>
      </c>
      <c r="P112" s="24" t="s">
        <v>428</v>
      </c>
      <c r="Q112" s="31" t="s">
        <v>100</v>
      </c>
      <c r="R112" s="102" t="s">
        <v>100</v>
      </c>
      <c r="S112" s="102" t="s">
        <v>100</v>
      </c>
      <c r="T112" s="31" t="s">
        <v>108</v>
      </c>
      <c r="U112" s="31" t="s">
        <v>100</v>
      </c>
      <c r="V112" s="21"/>
      <c r="W112" s="21"/>
      <c r="X112" s="40"/>
      <c r="Y112" s="21"/>
      <c r="Z112" s="30"/>
      <c r="AA112" s="21"/>
      <c r="AB112" s="31"/>
      <c r="AC112" s="31"/>
      <c r="AD112" s="102">
        <v>0</v>
      </c>
      <c r="AE112" s="102">
        <v>0</v>
      </c>
      <c r="AF112" s="31"/>
      <c r="AG112" s="32"/>
      <c r="AH112" s="102"/>
      <c r="AI112" s="109">
        <f t="shared" si="1"/>
        <v>7520</v>
      </c>
      <c r="AJ112" s="114">
        <v>0</v>
      </c>
      <c r="AK112" s="114">
        <v>0</v>
      </c>
      <c r="AL112" s="117">
        <f t="shared" si="2"/>
        <v>0</v>
      </c>
      <c r="AM112" s="40" t="s">
        <v>100</v>
      </c>
      <c r="AN112" s="40" t="s">
        <v>100</v>
      </c>
      <c r="AO112" s="40" t="s">
        <v>100</v>
      </c>
      <c r="AP112" s="40" t="s">
        <v>100</v>
      </c>
      <c r="AQ112" s="40" t="s">
        <v>100</v>
      </c>
      <c r="AR112" s="40" t="s">
        <v>100</v>
      </c>
      <c r="AS112" s="40" t="s">
        <v>100</v>
      </c>
      <c r="AT112" s="40" t="s">
        <v>100</v>
      </c>
      <c r="AU112" s="40" t="s">
        <v>100</v>
      </c>
      <c r="AV112" s="40" t="s">
        <v>100</v>
      </c>
      <c r="AW112" s="40" t="s">
        <v>100</v>
      </c>
      <c r="AX112" s="40" t="s">
        <v>100</v>
      </c>
      <c r="AY112" s="40" t="s">
        <v>100</v>
      </c>
      <c r="AZ112" s="40" t="s">
        <v>100</v>
      </c>
      <c r="BA112" s="40" t="s">
        <v>100</v>
      </c>
      <c r="BB112" s="40" t="s">
        <v>100</v>
      </c>
      <c r="BC112" s="40" t="s">
        <v>100</v>
      </c>
      <c r="BD112" s="40" t="s">
        <v>100</v>
      </c>
      <c r="BE112" s="40" t="s">
        <v>100</v>
      </c>
      <c r="BF112" s="40" t="s">
        <v>100</v>
      </c>
      <c r="BG112" s="40" t="s">
        <v>100</v>
      </c>
      <c r="BH112" s="24" t="s">
        <v>100</v>
      </c>
    </row>
    <row r="113" spans="1:60" ht="63.75">
      <c r="A113" s="31">
        <v>28</v>
      </c>
      <c r="B113" s="31" t="s">
        <v>339</v>
      </c>
      <c r="C113" s="24" t="s">
        <v>327</v>
      </c>
      <c r="D113" s="31" t="s">
        <v>97</v>
      </c>
      <c r="E113" s="24" t="s">
        <v>99</v>
      </c>
      <c r="F113" s="36" t="s">
        <v>328</v>
      </c>
      <c r="G113" s="29">
        <v>13425</v>
      </c>
      <c r="H113" s="12" t="s">
        <v>340</v>
      </c>
      <c r="I113" s="8" t="s">
        <v>341</v>
      </c>
      <c r="J113" s="31" t="s">
        <v>342</v>
      </c>
      <c r="K113" s="30">
        <v>44952</v>
      </c>
      <c r="L113" s="94">
        <v>7900</v>
      </c>
      <c r="M113" s="29">
        <v>13467</v>
      </c>
      <c r="N113" s="30">
        <v>44952</v>
      </c>
      <c r="O113" s="30">
        <v>45317</v>
      </c>
      <c r="P113" s="24" t="s">
        <v>428</v>
      </c>
      <c r="Q113" s="31" t="s">
        <v>100</v>
      </c>
      <c r="R113" s="102" t="s">
        <v>100</v>
      </c>
      <c r="S113" s="102" t="s">
        <v>100</v>
      </c>
      <c r="T113" s="31" t="s">
        <v>108</v>
      </c>
      <c r="U113" s="31" t="s">
        <v>100</v>
      </c>
      <c r="V113" s="21"/>
      <c r="W113" s="21"/>
      <c r="X113" s="40"/>
      <c r="Y113" s="21"/>
      <c r="Z113" s="30"/>
      <c r="AA113" s="21"/>
      <c r="AB113" s="31"/>
      <c r="AC113" s="31"/>
      <c r="AD113" s="102">
        <v>0</v>
      </c>
      <c r="AE113" s="102">
        <v>0</v>
      </c>
      <c r="AF113" s="31"/>
      <c r="AG113" s="32"/>
      <c r="AH113" s="102"/>
      <c r="AI113" s="109">
        <f t="shared" si="1"/>
        <v>7900</v>
      </c>
      <c r="AJ113" s="114">
        <v>0</v>
      </c>
      <c r="AK113" s="114">
        <v>158</v>
      </c>
      <c r="AL113" s="117">
        <f t="shared" si="2"/>
        <v>158</v>
      </c>
      <c r="AM113" s="40" t="s">
        <v>100</v>
      </c>
      <c r="AN113" s="40" t="s">
        <v>100</v>
      </c>
      <c r="AO113" s="40" t="s">
        <v>100</v>
      </c>
      <c r="AP113" s="40" t="s">
        <v>100</v>
      </c>
      <c r="AQ113" s="40" t="s">
        <v>100</v>
      </c>
      <c r="AR113" s="40" t="s">
        <v>100</v>
      </c>
      <c r="AS113" s="40" t="s">
        <v>100</v>
      </c>
      <c r="AT113" s="40" t="s">
        <v>100</v>
      </c>
      <c r="AU113" s="40" t="s">
        <v>100</v>
      </c>
      <c r="AV113" s="40" t="s">
        <v>100</v>
      </c>
      <c r="AW113" s="40" t="s">
        <v>100</v>
      </c>
      <c r="AX113" s="40" t="s">
        <v>100</v>
      </c>
      <c r="AY113" s="40" t="s">
        <v>100</v>
      </c>
      <c r="AZ113" s="40" t="s">
        <v>100</v>
      </c>
      <c r="BA113" s="40" t="s">
        <v>100</v>
      </c>
      <c r="BB113" s="40" t="s">
        <v>100</v>
      </c>
      <c r="BC113" s="40" t="s">
        <v>100</v>
      </c>
      <c r="BD113" s="40" t="s">
        <v>100</v>
      </c>
      <c r="BE113" s="40" t="s">
        <v>100</v>
      </c>
      <c r="BF113" s="40" t="s">
        <v>100</v>
      </c>
      <c r="BG113" s="40" t="s">
        <v>100</v>
      </c>
      <c r="BH113" s="24" t="s">
        <v>100</v>
      </c>
    </row>
    <row r="114" spans="1:60" ht="127.5">
      <c r="A114" s="31">
        <v>29</v>
      </c>
      <c r="B114" s="31" t="s">
        <v>343</v>
      </c>
      <c r="C114" s="24"/>
      <c r="D114" s="24" t="s">
        <v>441</v>
      </c>
      <c r="E114" s="24" t="s">
        <v>99</v>
      </c>
      <c r="F114" s="36" t="s">
        <v>344</v>
      </c>
      <c r="G114" s="29"/>
      <c r="H114" s="12" t="s">
        <v>345</v>
      </c>
      <c r="I114" s="8" t="s">
        <v>346</v>
      </c>
      <c r="J114" s="31" t="s">
        <v>347</v>
      </c>
      <c r="K114" s="30" t="s">
        <v>348</v>
      </c>
      <c r="L114" s="94">
        <v>6720</v>
      </c>
      <c r="M114" s="29">
        <v>13477</v>
      </c>
      <c r="N114" s="30">
        <v>44972</v>
      </c>
      <c r="O114" s="30">
        <v>45154</v>
      </c>
      <c r="P114" s="24" t="s">
        <v>428</v>
      </c>
      <c r="Q114" s="31" t="s">
        <v>100</v>
      </c>
      <c r="R114" s="102" t="s">
        <v>100</v>
      </c>
      <c r="S114" s="102" t="s">
        <v>100</v>
      </c>
      <c r="T114" s="31" t="s">
        <v>98</v>
      </c>
      <c r="U114" s="31" t="s">
        <v>100</v>
      </c>
      <c r="V114" s="21"/>
      <c r="W114" s="21"/>
      <c r="X114" s="40"/>
      <c r="Y114" s="21"/>
      <c r="Z114" s="30"/>
      <c r="AA114" s="21"/>
      <c r="AB114" s="31"/>
      <c r="AC114" s="31"/>
      <c r="AD114" s="102">
        <v>0</v>
      </c>
      <c r="AE114" s="102">
        <v>0</v>
      </c>
      <c r="AF114" s="31"/>
      <c r="AG114" s="32"/>
      <c r="AH114" s="102"/>
      <c r="AI114" s="109">
        <f t="shared" si="1"/>
        <v>6720</v>
      </c>
      <c r="AJ114" s="114">
        <v>0</v>
      </c>
      <c r="AK114" s="114">
        <v>6720</v>
      </c>
      <c r="AL114" s="117">
        <f t="shared" si="2"/>
        <v>6720</v>
      </c>
      <c r="AM114" s="40" t="s">
        <v>100</v>
      </c>
      <c r="AN114" s="40" t="s">
        <v>100</v>
      </c>
      <c r="AO114" s="40" t="s">
        <v>100</v>
      </c>
      <c r="AP114" s="40" t="s">
        <v>100</v>
      </c>
      <c r="AQ114" s="40" t="s">
        <v>100</v>
      </c>
      <c r="AR114" s="40" t="s">
        <v>100</v>
      </c>
      <c r="AS114" s="40" t="s">
        <v>100</v>
      </c>
      <c r="AT114" s="40" t="s">
        <v>100</v>
      </c>
      <c r="AU114" s="40" t="s">
        <v>100</v>
      </c>
      <c r="AV114" s="40" t="s">
        <v>100</v>
      </c>
      <c r="AW114" s="40" t="s">
        <v>100</v>
      </c>
      <c r="AX114" s="40" t="s">
        <v>100</v>
      </c>
      <c r="AY114" s="40" t="s">
        <v>100</v>
      </c>
      <c r="AZ114" s="40" t="s">
        <v>100</v>
      </c>
      <c r="BA114" s="40" t="s">
        <v>100</v>
      </c>
      <c r="BB114" s="40" t="s">
        <v>100</v>
      </c>
      <c r="BC114" s="40" t="s">
        <v>100</v>
      </c>
      <c r="BD114" s="40" t="s">
        <v>100</v>
      </c>
      <c r="BE114" s="40" t="s">
        <v>100</v>
      </c>
      <c r="BF114" s="40" t="s">
        <v>100</v>
      </c>
      <c r="BG114" s="40" t="s">
        <v>100</v>
      </c>
      <c r="BH114" s="24" t="s">
        <v>100</v>
      </c>
    </row>
    <row r="115" spans="1:60" ht="63.75">
      <c r="A115" s="31">
        <v>30</v>
      </c>
      <c r="B115" s="31" t="s">
        <v>349</v>
      </c>
      <c r="C115" s="24" t="s">
        <v>350</v>
      </c>
      <c r="D115" s="31" t="s">
        <v>97</v>
      </c>
      <c r="E115" s="24" t="s">
        <v>99</v>
      </c>
      <c r="F115" s="36" t="s">
        <v>351</v>
      </c>
      <c r="G115" s="29"/>
      <c r="H115" s="12" t="s">
        <v>352</v>
      </c>
      <c r="I115" s="8" t="s">
        <v>353</v>
      </c>
      <c r="J115" s="31" t="s">
        <v>354</v>
      </c>
      <c r="K115" s="30">
        <v>44958</v>
      </c>
      <c r="L115" s="94">
        <v>60000</v>
      </c>
      <c r="M115" s="29">
        <v>13467</v>
      </c>
      <c r="N115" s="30">
        <v>44958</v>
      </c>
      <c r="O115" s="30">
        <v>45323</v>
      </c>
      <c r="P115" s="24" t="s">
        <v>428</v>
      </c>
      <c r="Q115" s="31" t="s">
        <v>100</v>
      </c>
      <c r="R115" s="102" t="s">
        <v>100</v>
      </c>
      <c r="S115" s="102" t="s">
        <v>100</v>
      </c>
      <c r="T115" s="31" t="s">
        <v>332</v>
      </c>
      <c r="U115" s="31" t="s">
        <v>100</v>
      </c>
      <c r="V115" s="21"/>
      <c r="W115" s="21"/>
      <c r="X115" s="40"/>
      <c r="Y115" s="21"/>
      <c r="Z115" s="30"/>
      <c r="AA115" s="21"/>
      <c r="AB115" s="31"/>
      <c r="AC115" s="31"/>
      <c r="AD115" s="102">
        <v>0</v>
      </c>
      <c r="AE115" s="102">
        <v>0</v>
      </c>
      <c r="AF115" s="31"/>
      <c r="AG115" s="32"/>
      <c r="AH115" s="102"/>
      <c r="AI115" s="109">
        <f t="shared" si="1"/>
        <v>60000</v>
      </c>
      <c r="AJ115" s="114">
        <v>0</v>
      </c>
      <c r="AK115" s="114">
        <v>0</v>
      </c>
      <c r="AL115" s="117">
        <f t="shared" si="2"/>
        <v>0</v>
      </c>
      <c r="AM115" s="40" t="s">
        <v>100</v>
      </c>
      <c r="AN115" s="40" t="s">
        <v>100</v>
      </c>
      <c r="AO115" s="40" t="s">
        <v>100</v>
      </c>
      <c r="AP115" s="40" t="s">
        <v>100</v>
      </c>
      <c r="AQ115" s="40" t="s">
        <v>100</v>
      </c>
      <c r="AR115" s="40" t="s">
        <v>100</v>
      </c>
      <c r="AS115" s="40" t="s">
        <v>100</v>
      </c>
      <c r="AT115" s="40" t="s">
        <v>100</v>
      </c>
      <c r="AU115" s="40" t="s">
        <v>100</v>
      </c>
      <c r="AV115" s="40" t="s">
        <v>100</v>
      </c>
      <c r="AW115" s="40" t="s">
        <v>100</v>
      </c>
      <c r="AX115" s="40" t="s">
        <v>100</v>
      </c>
      <c r="AY115" s="40" t="s">
        <v>100</v>
      </c>
      <c r="AZ115" s="40" t="s">
        <v>100</v>
      </c>
      <c r="BA115" s="40" t="s">
        <v>100</v>
      </c>
      <c r="BB115" s="40" t="s">
        <v>100</v>
      </c>
      <c r="BC115" s="40" t="s">
        <v>100</v>
      </c>
      <c r="BD115" s="40" t="s">
        <v>100</v>
      </c>
      <c r="BE115" s="40" t="s">
        <v>100</v>
      </c>
      <c r="BF115" s="40" t="s">
        <v>100</v>
      </c>
      <c r="BG115" s="40" t="s">
        <v>100</v>
      </c>
      <c r="BH115" s="24" t="s">
        <v>100</v>
      </c>
    </row>
    <row r="116" spans="1:60" ht="63.75">
      <c r="A116" s="31">
        <v>31</v>
      </c>
      <c r="B116" s="31" t="s">
        <v>355</v>
      </c>
      <c r="C116" s="24" t="s">
        <v>327</v>
      </c>
      <c r="D116" s="31" t="s">
        <v>97</v>
      </c>
      <c r="E116" s="24" t="s">
        <v>99</v>
      </c>
      <c r="F116" s="36" t="s">
        <v>328</v>
      </c>
      <c r="G116" s="29">
        <v>13425</v>
      </c>
      <c r="H116" s="12" t="s">
        <v>356</v>
      </c>
      <c r="I116" s="8" t="s">
        <v>357</v>
      </c>
      <c r="J116" s="31" t="s">
        <v>358</v>
      </c>
      <c r="K116" s="30">
        <v>44960</v>
      </c>
      <c r="L116" s="94">
        <v>11586</v>
      </c>
      <c r="M116" s="29">
        <v>13477</v>
      </c>
      <c r="N116" s="30">
        <v>44960</v>
      </c>
      <c r="O116" s="30">
        <v>45326</v>
      </c>
      <c r="P116" s="24" t="s">
        <v>106</v>
      </c>
      <c r="Q116" s="31" t="s">
        <v>100</v>
      </c>
      <c r="R116" s="102" t="s">
        <v>100</v>
      </c>
      <c r="S116" s="102" t="s">
        <v>100</v>
      </c>
      <c r="T116" s="31" t="s">
        <v>108</v>
      </c>
      <c r="U116" s="31" t="s">
        <v>100</v>
      </c>
      <c r="V116" s="21"/>
      <c r="W116" s="21"/>
      <c r="X116" s="40"/>
      <c r="Y116" s="21"/>
      <c r="Z116" s="30"/>
      <c r="AA116" s="21"/>
      <c r="AB116" s="31"/>
      <c r="AC116" s="31"/>
      <c r="AD116" s="102">
        <v>0</v>
      </c>
      <c r="AE116" s="102">
        <v>0</v>
      </c>
      <c r="AF116" s="31"/>
      <c r="AG116" s="32"/>
      <c r="AH116" s="102"/>
      <c r="AI116" s="109">
        <f t="shared" si="1"/>
        <v>11586</v>
      </c>
      <c r="AJ116" s="114">
        <v>0</v>
      </c>
      <c r="AK116" s="114">
        <v>2317.1999999999998</v>
      </c>
      <c r="AL116" s="117">
        <f t="shared" si="2"/>
        <v>2317.1999999999998</v>
      </c>
      <c r="AM116" s="40" t="s">
        <v>100</v>
      </c>
      <c r="AN116" s="40" t="s">
        <v>100</v>
      </c>
      <c r="AO116" s="40" t="s">
        <v>100</v>
      </c>
      <c r="AP116" s="40" t="s">
        <v>100</v>
      </c>
      <c r="AQ116" s="40" t="s">
        <v>100</v>
      </c>
      <c r="AR116" s="40" t="s">
        <v>100</v>
      </c>
      <c r="AS116" s="40" t="s">
        <v>100</v>
      </c>
      <c r="AT116" s="40" t="s">
        <v>100</v>
      </c>
      <c r="AU116" s="40" t="s">
        <v>100</v>
      </c>
      <c r="AV116" s="40" t="s">
        <v>100</v>
      </c>
      <c r="AW116" s="40" t="s">
        <v>100</v>
      </c>
      <c r="AX116" s="40" t="s">
        <v>100</v>
      </c>
      <c r="AY116" s="40" t="s">
        <v>100</v>
      </c>
      <c r="AZ116" s="40" t="s">
        <v>100</v>
      </c>
      <c r="BA116" s="40" t="s">
        <v>100</v>
      </c>
      <c r="BB116" s="40" t="s">
        <v>100</v>
      </c>
      <c r="BC116" s="40" t="s">
        <v>100</v>
      </c>
      <c r="BD116" s="40" t="s">
        <v>100</v>
      </c>
      <c r="BE116" s="40" t="s">
        <v>100</v>
      </c>
      <c r="BF116" s="40" t="s">
        <v>100</v>
      </c>
      <c r="BG116" s="40" t="s">
        <v>100</v>
      </c>
      <c r="BH116" s="24" t="s">
        <v>100</v>
      </c>
    </row>
    <row r="117" spans="1:60" ht="51">
      <c r="A117" s="31">
        <v>32</v>
      </c>
      <c r="B117" s="31" t="s">
        <v>359</v>
      </c>
      <c r="C117" s="24" t="s">
        <v>306</v>
      </c>
      <c r="D117" s="31" t="s">
        <v>97</v>
      </c>
      <c r="E117" s="24" t="s">
        <v>99</v>
      </c>
      <c r="F117" s="36" t="s">
        <v>360</v>
      </c>
      <c r="G117" s="29">
        <v>13252</v>
      </c>
      <c r="H117" s="12" t="s">
        <v>361</v>
      </c>
      <c r="I117" s="8" t="s">
        <v>362</v>
      </c>
      <c r="J117" s="31" t="s">
        <v>305</v>
      </c>
      <c r="K117" s="30">
        <v>44910</v>
      </c>
      <c r="L117" s="94">
        <v>220600</v>
      </c>
      <c r="M117" s="29">
        <v>13441</v>
      </c>
      <c r="N117" s="30">
        <v>44910</v>
      </c>
      <c r="O117" s="30">
        <v>45275</v>
      </c>
      <c r="P117" s="24" t="s">
        <v>428</v>
      </c>
      <c r="Q117" s="31" t="s">
        <v>100</v>
      </c>
      <c r="R117" s="102" t="s">
        <v>100</v>
      </c>
      <c r="S117" s="102" t="s">
        <v>100</v>
      </c>
      <c r="T117" s="31" t="s">
        <v>108</v>
      </c>
      <c r="U117" s="31" t="s">
        <v>100</v>
      </c>
      <c r="V117" s="21"/>
      <c r="W117" s="21"/>
      <c r="X117" s="40"/>
      <c r="Y117" s="21"/>
      <c r="Z117" s="30"/>
      <c r="AA117" s="21"/>
      <c r="AB117" s="31"/>
      <c r="AC117" s="31"/>
      <c r="AD117" s="102">
        <v>0</v>
      </c>
      <c r="AE117" s="102">
        <v>0</v>
      </c>
      <c r="AF117" s="31"/>
      <c r="AG117" s="32"/>
      <c r="AH117" s="102"/>
      <c r="AI117" s="109">
        <f t="shared" si="1"/>
        <v>220600</v>
      </c>
      <c r="AJ117" s="114">
        <v>0</v>
      </c>
      <c r="AK117" s="114">
        <f>36707.84+26560.24</f>
        <v>63268.08</v>
      </c>
      <c r="AL117" s="117">
        <f t="shared" si="2"/>
        <v>63268.08</v>
      </c>
      <c r="AM117" s="40" t="s">
        <v>100</v>
      </c>
      <c r="AN117" s="40" t="s">
        <v>100</v>
      </c>
      <c r="AO117" s="40" t="s">
        <v>100</v>
      </c>
      <c r="AP117" s="40" t="s">
        <v>100</v>
      </c>
      <c r="AQ117" s="40" t="s">
        <v>100</v>
      </c>
      <c r="AR117" s="40" t="s">
        <v>100</v>
      </c>
      <c r="AS117" s="40" t="s">
        <v>100</v>
      </c>
      <c r="AT117" s="40" t="s">
        <v>100</v>
      </c>
      <c r="AU117" s="40" t="s">
        <v>100</v>
      </c>
      <c r="AV117" s="40" t="s">
        <v>100</v>
      </c>
      <c r="AW117" s="40" t="s">
        <v>100</v>
      </c>
      <c r="AX117" s="40" t="s">
        <v>100</v>
      </c>
      <c r="AY117" s="40" t="s">
        <v>100</v>
      </c>
      <c r="AZ117" s="40" t="s">
        <v>100</v>
      </c>
      <c r="BA117" s="40" t="s">
        <v>100</v>
      </c>
      <c r="BB117" s="40" t="s">
        <v>100</v>
      </c>
      <c r="BC117" s="40" t="s">
        <v>100</v>
      </c>
      <c r="BD117" s="40" t="s">
        <v>100</v>
      </c>
      <c r="BE117" s="40" t="s">
        <v>100</v>
      </c>
      <c r="BF117" s="40" t="s">
        <v>100</v>
      </c>
      <c r="BG117" s="40" t="s">
        <v>100</v>
      </c>
      <c r="BH117" s="24" t="s">
        <v>100</v>
      </c>
    </row>
    <row r="118" spans="1:60" ht="51">
      <c r="A118" s="31">
        <v>33</v>
      </c>
      <c r="B118" s="31" t="s">
        <v>363</v>
      </c>
      <c r="C118" s="24" t="s">
        <v>369</v>
      </c>
      <c r="D118" s="31" t="s">
        <v>142</v>
      </c>
      <c r="E118" s="24" t="s">
        <v>99</v>
      </c>
      <c r="F118" s="36" t="s">
        <v>364</v>
      </c>
      <c r="G118" s="29">
        <v>13274</v>
      </c>
      <c r="H118" s="12" t="s">
        <v>365</v>
      </c>
      <c r="I118" s="8" t="s">
        <v>366</v>
      </c>
      <c r="J118" s="31" t="s">
        <v>367</v>
      </c>
      <c r="K118" s="30">
        <v>44882</v>
      </c>
      <c r="L118" s="94">
        <v>39000</v>
      </c>
      <c r="M118" s="29">
        <v>13422</v>
      </c>
      <c r="N118" s="30" t="s">
        <v>368</v>
      </c>
      <c r="O118" s="30">
        <v>45277</v>
      </c>
      <c r="P118" s="24" t="s">
        <v>428</v>
      </c>
      <c r="Q118" s="31" t="s">
        <v>100</v>
      </c>
      <c r="R118" s="102" t="s">
        <v>100</v>
      </c>
      <c r="S118" s="102" t="s">
        <v>100</v>
      </c>
      <c r="T118" s="31" t="s">
        <v>98</v>
      </c>
      <c r="U118" s="31" t="s">
        <v>100</v>
      </c>
      <c r="V118" s="21"/>
      <c r="W118" s="21"/>
      <c r="X118" s="40"/>
      <c r="Y118" s="21"/>
      <c r="Z118" s="30"/>
      <c r="AA118" s="21"/>
      <c r="AB118" s="31"/>
      <c r="AC118" s="31"/>
      <c r="AD118" s="102">
        <v>0</v>
      </c>
      <c r="AE118" s="102">
        <v>0</v>
      </c>
      <c r="AF118" s="31"/>
      <c r="AG118" s="32"/>
      <c r="AH118" s="102"/>
      <c r="AI118" s="109">
        <f t="shared" si="1"/>
        <v>39000</v>
      </c>
      <c r="AJ118" s="114">
        <v>0</v>
      </c>
      <c r="AK118" s="114">
        <f>46583.35+32500</f>
        <v>79083.350000000006</v>
      </c>
      <c r="AL118" s="117">
        <f t="shared" si="2"/>
        <v>79083.350000000006</v>
      </c>
      <c r="AM118" s="40" t="s">
        <v>414</v>
      </c>
      <c r="AN118" s="40" t="s">
        <v>415</v>
      </c>
      <c r="AO118" s="40" t="s">
        <v>416</v>
      </c>
      <c r="AP118" s="40" t="s">
        <v>415</v>
      </c>
      <c r="AQ118" s="40" t="s">
        <v>100</v>
      </c>
      <c r="AR118" s="40" t="s">
        <v>100</v>
      </c>
      <c r="AS118" s="40" t="s">
        <v>100</v>
      </c>
      <c r="AT118" s="40" t="s">
        <v>100</v>
      </c>
      <c r="AU118" s="40" t="s">
        <v>100</v>
      </c>
      <c r="AV118" s="40" t="s">
        <v>100</v>
      </c>
      <c r="AW118" s="40" t="s">
        <v>100</v>
      </c>
      <c r="AX118" s="40" t="s">
        <v>100</v>
      </c>
      <c r="AY118" s="40" t="s">
        <v>100</v>
      </c>
      <c r="AZ118" s="40" t="s">
        <v>100</v>
      </c>
      <c r="BA118" s="40" t="s">
        <v>100</v>
      </c>
      <c r="BB118" s="40" t="s">
        <v>100</v>
      </c>
      <c r="BC118" s="40" t="s">
        <v>100</v>
      </c>
      <c r="BD118" s="40" t="s">
        <v>100</v>
      </c>
      <c r="BE118" s="40" t="s">
        <v>100</v>
      </c>
      <c r="BF118" s="40" t="s">
        <v>100</v>
      </c>
      <c r="BG118" s="40" t="s">
        <v>100</v>
      </c>
      <c r="BH118" s="24" t="s">
        <v>100</v>
      </c>
    </row>
    <row r="119" spans="1:60" ht="51">
      <c r="A119" s="31">
        <v>34</v>
      </c>
      <c r="B119" s="31" t="s">
        <v>370</v>
      </c>
      <c r="C119" s="24" t="s">
        <v>439</v>
      </c>
      <c r="D119" s="24" t="s">
        <v>440</v>
      </c>
      <c r="E119" s="24" t="s">
        <v>99</v>
      </c>
      <c r="F119" s="36" t="s">
        <v>371</v>
      </c>
      <c r="G119" s="29">
        <v>13435</v>
      </c>
      <c r="H119" s="9" t="s">
        <v>372</v>
      </c>
      <c r="I119" s="8" t="s">
        <v>373</v>
      </c>
      <c r="J119" s="31" t="s">
        <v>374</v>
      </c>
      <c r="K119" s="30">
        <v>44914</v>
      </c>
      <c r="L119" s="94">
        <v>224784</v>
      </c>
      <c r="M119" s="29">
        <v>13435</v>
      </c>
      <c r="N119" s="30">
        <v>44914</v>
      </c>
      <c r="O119" s="30">
        <v>45279</v>
      </c>
      <c r="P119" s="24" t="s">
        <v>428</v>
      </c>
      <c r="Q119" s="31" t="s">
        <v>100</v>
      </c>
      <c r="R119" s="102" t="s">
        <v>100</v>
      </c>
      <c r="S119" s="102" t="s">
        <v>100</v>
      </c>
      <c r="T119" s="31" t="s">
        <v>98</v>
      </c>
      <c r="U119" s="31" t="s">
        <v>100</v>
      </c>
      <c r="V119" s="21"/>
      <c r="W119" s="21"/>
      <c r="X119" s="40"/>
      <c r="Y119" s="21"/>
      <c r="Z119" s="30"/>
      <c r="AA119" s="21"/>
      <c r="AB119" s="31"/>
      <c r="AC119" s="31"/>
      <c r="AD119" s="102">
        <v>0</v>
      </c>
      <c r="AE119" s="102">
        <v>0</v>
      </c>
      <c r="AF119" s="31"/>
      <c r="AG119" s="32"/>
      <c r="AH119" s="102"/>
      <c r="AI119" s="109">
        <f t="shared" si="1"/>
        <v>224784</v>
      </c>
      <c r="AJ119" s="114">
        <v>0</v>
      </c>
      <c r="AK119" s="114">
        <f>4998+23704.8</f>
        <v>28702.799999999999</v>
      </c>
      <c r="AL119" s="117">
        <f t="shared" si="2"/>
        <v>28702.799999999999</v>
      </c>
      <c r="AM119" s="40" t="s">
        <v>100</v>
      </c>
      <c r="AN119" s="40" t="s">
        <v>100</v>
      </c>
      <c r="AO119" s="40" t="s">
        <v>100</v>
      </c>
      <c r="AP119" s="40" t="s">
        <v>100</v>
      </c>
      <c r="AQ119" s="40" t="s">
        <v>443</v>
      </c>
      <c r="AR119" s="22" t="s">
        <v>442</v>
      </c>
      <c r="AS119" s="40" t="s">
        <v>100</v>
      </c>
      <c r="AT119" s="40" t="s">
        <v>100</v>
      </c>
      <c r="AU119" s="40" t="s">
        <v>444</v>
      </c>
      <c r="AV119" s="40" t="s">
        <v>445</v>
      </c>
      <c r="AW119" s="40" t="s">
        <v>100</v>
      </c>
      <c r="AX119" s="40" t="s">
        <v>100</v>
      </c>
      <c r="AY119" s="40" t="s">
        <v>100</v>
      </c>
      <c r="AZ119" s="40" t="s">
        <v>100</v>
      </c>
      <c r="BA119" s="40" t="s">
        <v>100</v>
      </c>
      <c r="BB119" s="40" t="s">
        <v>100</v>
      </c>
      <c r="BC119" s="40" t="s">
        <v>100</v>
      </c>
      <c r="BD119" s="40" t="s">
        <v>100</v>
      </c>
      <c r="BE119" s="40" t="s">
        <v>100</v>
      </c>
      <c r="BF119" s="40" t="s">
        <v>100</v>
      </c>
      <c r="BG119" s="40" t="s">
        <v>100</v>
      </c>
      <c r="BH119" s="24" t="s">
        <v>100</v>
      </c>
    </row>
    <row r="120" spans="1:60" ht="51">
      <c r="A120" s="31">
        <v>35</v>
      </c>
      <c r="B120" s="31" t="s">
        <v>370</v>
      </c>
      <c r="C120" s="24" t="s">
        <v>439</v>
      </c>
      <c r="D120" s="24" t="s">
        <v>440</v>
      </c>
      <c r="E120" s="24" t="s">
        <v>99</v>
      </c>
      <c r="F120" s="36" t="s">
        <v>371</v>
      </c>
      <c r="G120" s="29">
        <v>13435</v>
      </c>
      <c r="H120" s="9" t="s">
        <v>375</v>
      </c>
      <c r="I120" s="8" t="s">
        <v>373</v>
      </c>
      <c r="J120" s="31" t="s">
        <v>374</v>
      </c>
      <c r="K120" s="30">
        <v>44914</v>
      </c>
      <c r="L120" s="94">
        <v>24840</v>
      </c>
      <c r="M120" s="29">
        <v>13435</v>
      </c>
      <c r="N120" s="30">
        <v>44914</v>
      </c>
      <c r="O120" s="30">
        <v>45279</v>
      </c>
      <c r="P120" s="24" t="s">
        <v>428</v>
      </c>
      <c r="Q120" s="31" t="s">
        <v>100</v>
      </c>
      <c r="R120" s="102" t="s">
        <v>100</v>
      </c>
      <c r="S120" s="102" t="s">
        <v>100</v>
      </c>
      <c r="T120" s="31" t="s">
        <v>98</v>
      </c>
      <c r="U120" s="31" t="s">
        <v>100</v>
      </c>
      <c r="V120" s="21"/>
      <c r="W120" s="21"/>
      <c r="X120" s="40"/>
      <c r="Y120" s="21"/>
      <c r="Z120" s="30"/>
      <c r="AA120" s="21"/>
      <c r="AB120" s="31"/>
      <c r="AC120" s="31"/>
      <c r="AD120" s="102">
        <v>0</v>
      </c>
      <c r="AE120" s="102">
        <v>0</v>
      </c>
      <c r="AF120" s="31"/>
      <c r="AG120" s="32"/>
      <c r="AH120" s="102"/>
      <c r="AI120" s="109">
        <f t="shared" si="1"/>
        <v>24840</v>
      </c>
      <c r="AJ120" s="114">
        <v>0</v>
      </c>
      <c r="AK120" s="114">
        <f>317.68+478.72</f>
        <v>796.40000000000009</v>
      </c>
      <c r="AL120" s="117">
        <f t="shared" si="2"/>
        <v>796.40000000000009</v>
      </c>
      <c r="AM120" s="40" t="s">
        <v>100</v>
      </c>
      <c r="AN120" s="40" t="s">
        <v>100</v>
      </c>
      <c r="AO120" s="40" t="s">
        <v>100</v>
      </c>
      <c r="AP120" s="40" t="s">
        <v>100</v>
      </c>
      <c r="AQ120" s="40" t="s">
        <v>443</v>
      </c>
      <c r="AR120" s="22" t="s">
        <v>465</v>
      </c>
      <c r="AS120" s="40" t="s">
        <v>100</v>
      </c>
      <c r="AT120" s="40" t="s">
        <v>100</v>
      </c>
      <c r="AU120" s="40" t="s">
        <v>100</v>
      </c>
      <c r="AV120" s="40" t="s">
        <v>100</v>
      </c>
      <c r="AW120" s="40" t="s">
        <v>100</v>
      </c>
      <c r="AX120" s="40" t="s">
        <v>100</v>
      </c>
      <c r="AY120" s="40" t="s">
        <v>100</v>
      </c>
      <c r="AZ120" s="40" t="s">
        <v>100</v>
      </c>
      <c r="BA120" s="40" t="s">
        <v>100</v>
      </c>
      <c r="BB120" s="40" t="s">
        <v>100</v>
      </c>
      <c r="BC120" s="40" t="s">
        <v>100</v>
      </c>
      <c r="BD120" s="40" t="s">
        <v>100</v>
      </c>
      <c r="BE120" s="40" t="s">
        <v>100</v>
      </c>
      <c r="BF120" s="40" t="s">
        <v>100</v>
      </c>
      <c r="BG120" s="40" t="s">
        <v>100</v>
      </c>
      <c r="BH120" s="24" t="s">
        <v>100</v>
      </c>
    </row>
    <row r="121" spans="1:60" ht="63.75">
      <c r="A121" s="31">
        <v>36</v>
      </c>
      <c r="B121" s="31" t="s">
        <v>376</v>
      </c>
      <c r="C121" s="24" t="s">
        <v>327</v>
      </c>
      <c r="D121" s="31" t="s">
        <v>97</v>
      </c>
      <c r="E121" s="24" t="s">
        <v>99</v>
      </c>
      <c r="F121" s="36" t="s">
        <v>328</v>
      </c>
      <c r="G121" s="29">
        <v>13425</v>
      </c>
      <c r="H121" s="12" t="s">
        <v>377</v>
      </c>
      <c r="I121" s="8" t="s">
        <v>468</v>
      </c>
      <c r="J121" s="31" t="s">
        <v>378</v>
      </c>
      <c r="K121" s="30">
        <v>44960</v>
      </c>
      <c r="L121" s="94">
        <v>10010</v>
      </c>
      <c r="M121" s="29">
        <v>13480</v>
      </c>
      <c r="N121" s="30">
        <v>44960</v>
      </c>
      <c r="O121" s="30">
        <v>45326</v>
      </c>
      <c r="P121" s="24" t="s">
        <v>428</v>
      </c>
      <c r="Q121" s="31" t="s">
        <v>100</v>
      </c>
      <c r="R121" s="102" t="s">
        <v>100</v>
      </c>
      <c r="S121" s="102" t="s">
        <v>100</v>
      </c>
      <c r="T121" s="31" t="s">
        <v>108</v>
      </c>
      <c r="U121" s="31" t="s">
        <v>100</v>
      </c>
      <c r="V121" s="21"/>
      <c r="W121" s="21"/>
      <c r="X121" s="40"/>
      <c r="Y121" s="21"/>
      <c r="Z121" s="30"/>
      <c r="AA121" s="21"/>
      <c r="AB121" s="31"/>
      <c r="AC121" s="31"/>
      <c r="AD121" s="102">
        <v>0</v>
      </c>
      <c r="AE121" s="102">
        <v>0</v>
      </c>
      <c r="AF121" s="31"/>
      <c r="AG121" s="32"/>
      <c r="AH121" s="102"/>
      <c r="AI121" s="109">
        <f t="shared" si="1"/>
        <v>10010</v>
      </c>
      <c r="AJ121" s="114">
        <v>0</v>
      </c>
      <c r="AK121" s="114">
        <f>1430+1430</f>
        <v>2860</v>
      </c>
      <c r="AL121" s="117">
        <f t="shared" si="2"/>
        <v>2860</v>
      </c>
      <c r="AM121" s="40" t="s">
        <v>100</v>
      </c>
      <c r="AN121" s="40" t="s">
        <v>100</v>
      </c>
      <c r="AO121" s="40" t="s">
        <v>100</v>
      </c>
      <c r="AP121" s="40" t="s">
        <v>100</v>
      </c>
      <c r="AQ121" s="40" t="s">
        <v>100</v>
      </c>
      <c r="AR121" s="40" t="s">
        <v>100</v>
      </c>
      <c r="AS121" s="40" t="s">
        <v>100</v>
      </c>
      <c r="AT121" s="40" t="s">
        <v>100</v>
      </c>
      <c r="AU121" s="40" t="s">
        <v>100</v>
      </c>
      <c r="AV121" s="40" t="s">
        <v>100</v>
      </c>
      <c r="AW121" s="40" t="s">
        <v>100</v>
      </c>
      <c r="AX121" s="40" t="s">
        <v>100</v>
      </c>
      <c r="AY121" s="40" t="s">
        <v>100</v>
      </c>
      <c r="AZ121" s="40" t="s">
        <v>100</v>
      </c>
      <c r="BA121" s="40" t="s">
        <v>100</v>
      </c>
      <c r="BB121" s="40" t="s">
        <v>100</v>
      </c>
      <c r="BC121" s="40" t="s">
        <v>100</v>
      </c>
      <c r="BD121" s="40" t="s">
        <v>100</v>
      </c>
      <c r="BE121" s="40" t="s">
        <v>100</v>
      </c>
      <c r="BF121" s="40" t="s">
        <v>100</v>
      </c>
      <c r="BG121" s="40" t="s">
        <v>100</v>
      </c>
      <c r="BH121" s="24" t="s">
        <v>100</v>
      </c>
    </row>
    <row r="122" spans="1:60" ht="63.75">
      <c r="A122" s="31">
        <v>37</v>
      </c>
      <c r="B122" s="31" t="s">
        <v>379</v>
      </c>
      <c r="C122" s="24" t="s">
        <v>327</v>
      </c>
      <c r="D122" s="31" t="s">
        <v>97</v>
      </c>
      <c r="E122" s="24" t="s">
        <v>99</v>
      </c>
      <c r="F122" s="36" t="s">
        <v>328</v>
      </c>
      <c r="G122" s="29">
        <v>13425</v>
      </c>
      <c r="H122" s="12" t="s">
        <v>380</v>
      </c>
      <c r="I122" s="8" t="s">
        <v>381</v>
      </c>
      <c r="J122" s="31" t="s">
        <v>382</v>
      </c>
      <c r="K122" s="30">
        <v>44960</v>
      </c>
      <c r="L122" s="94">
        <v>17499</v>
      </c>
      <c r="M122" s="29">
        <v>13476</v>
      </c>
      <c r="N122" s="30">
        <v>44960</v>
      </c>
      <c r="O122" s="30">
        <v>45326</v>
      </c>
      <c r="P122" s="24" t="s">
        <v>428</v>
      </c>
      <c r="Q122" s="31" t="s">
        <v>100</v>
      </c>
      <c r="R122" s="102" t="s">
        <v>100</v>
      </c>
      <c r="S122" s="102" t="s">
        <v>100</v>
      </c>
      <c r="T122" s="31" t="s">
        <v>108</v>
      </c>
      <c r="U122" s="31" t="s">
        <v>100</v>
      </c>
      <c r="V122" s="21" t="s">
        <v>100</v>
      </c>
      <c r="W122" s="21" t="s">
        <v>100</v>
      </c>
      <c r="X122" s="21" t="s">
        <v>100</v>
      </c>
      <c r="Y122" s="21" t="s">
        <v>100</v>
      </c>
      <c r="Z122" s="21" t="s">
        <v>100</v>
      </c>
      <c r="AA122" s="21" t="s">
        <v>100</v>
      </c>
      <c r="AB122" s="21" t="s">
        <v>100</v>
      </c>
      <c r="AC122" s="21" t="s">
        <v>100</v>
      </c>
      <c r="AD122" s="102">
        <v>0</v>
      </c>
      <c r="AE122" s="102">
        <v>0</v>
      </c>
      <c r="AF122" s="21" t="s">
        <v>100</v>
      </c>
      <c r="AG122" s="21" t="s">
        <v>100</v>
      </c>
      <c r="AH122" s="102">
        <v>0</v>
      </c>
      <c r="AI122" s="109">
        <f t="shared" si="1"/>
        <v>17499</v>
      </c>
      <c r="AJ122" s="114">
        <v>0</v>
      </c>
      <c r="AK122" s="114">
        <v>5249.7</v>
      </c>
      <c r="AL122" s="117">
        <f t="shared" si="2"/>
        <v>5249.7</v>
      </c>
      <c r="AM122" s="40" t="s">
        <v>100</v>
      </c>
      <c r="AN122" s="40" t="s">
        <v>100</v>
      </c>
      <c r="AO122" s="40" t="s">
        <v>100</v>
      </c>
      <c r="AP122" s="40" t="s">
        <v>100</v>
      </c>
      <c r="AQ122" s="40" t="s">
        <v>100</v>
      </c>
      <c r="AR122" s="40" t="s">
        <v>100</v>
      </c>
      <c r="AS122" s="40" t="s">
        <v>100</v>
      </c>
      <c r="AT122" s="40" t="s">
        <v>100</v>
      </c>
      <c r="AU122" s="40" t="s">
        <v>100</v>
      </c>
      <c r="AV122" s="40" t="s">
        <v>100</v>
      </c>
      <c r="AW122" s="40" t="s">
        <v>100</v>
      </c>
      <c r="AX122" s="40" t="s">
        <v>100</v>
      </c>
      <c r="AY122" s="40" t="s">
        <v>100</v>
      </c>
      <c r="AZ122" s="40" t="s">
        <v>100</v>
      </c>
      <c r="BA122" s="40" t="s">
        <v>100</v>
      </c>
      <c r="BB122" s="40" t="s">
        <v>100</v>
      </c>
      <c r="BC122" s="40" t="s">
        <v>100</v>
      </c>
      <c r="BD122" s="40" t="s">
        <v>100</v>
      </c>
      <c r="BE122" s="40" t="s">
        <v>100</v>
      </c>
      <c r="BF122" s="40" t="s">
        <v>100</v>
      </c>
      <c r="BG122" s="40" t="s">
        <v>100</v>
      </c>
      <c r="BH122" s="24" t="s">
        <v>100</v>
      </c>
    </row>
    <row r="123" spans="1:60" ht="51">
      <c r="A123" s="31">
        <v>38</v>
      </c>
      <c r="B123" s="31" t="s">
        <v>385</v>
      </c>
      <c r="C123" s="24" t="s">
        <v>386</v>
      </c>
      <c r="D123" s="31" t="s">
        <v>97</v>
      </c>
      <c r="E123" s="24" t="s">
        <v>99</v>
      </c>
      <c r="F123" s="36" t="s">
        <v>387</v>
      </c>
      <c r="G123" s="29">
        <v>13262</v>
      </c>
      <c r="H123" s="12" t="s">
        <v>388</v>
      </c>
      <c r="I123" s="8" t="s">
        <v>389</v>
      </c>
      <c r="J123" s="31" t="s">
        <v>390</v>
      </c>
      <c r="K123" s="30">
        <v>44753</v>
      </c>
      <c r="L123" s="94">
        <v>171489.8</v>
      </c>
      <c r="M123" s="29">
        <v>13325</v>
      </c>
      <c r="N123" s="30">
        <v>44732</v>
      </c>
      <c r="O123" s="30">
        <v>45097</v>
      </c>
      <c r="P123" s="24" t="s">
        <v>428</v>
      </c>
      <c r="Q123" s="31" t="s">
        <v>100</v>
      </c>
      <c r="R123" s="102" t="s">
        <v>100</v>
      </c>
      <c r="S123" s="102" t="s">
        <v>100</v>
      </c>
      <c r="T123" s="24" t="s">
        <v>391</v>
      </c>
      <c r="U123" s="31" t="s">
        <v>100</v>
      </c>
      <c r="V123" s="21"/>
      <c r="W123" s="21"/>
      <c r="X123" s="40"/>
      <c r="Y123" s="21"/>
      <c r="Z123" s="30"/>
      <c r="AA123" s="21"/>
      <c r="AB123" s="31"/>
      <c r="AC123" s="31"/>
      <c r="AD123" s="102">
        <v>0</v>
      </c>
      <c r="AE123" s="102">
        <v>0</v>
      </c>
      <c r="AF123" s="31"/>
      <c r="AG123" s="32"/>
      <c r="AH123" s="102"/>
      <c r="AI123" s="109">
        <f t="shared" si="1"/>
        <v>171489.8</v>
      </c>
      <c r="AJ123" s="114">
        <v>0</v>
      </c>
      <c r="AK123" s="114">
        <v>10878</v>
      </c>
      <c r="AL123" s="117">
        <f t="shared" si="2"/>
        <v>10878</v>
      </c>
      <c r="AM123" s="40" t="s">
        <v>100</v>
      </c>
      <c r="AN123" s="40" t="s">
        <v>100</v>
      </c>
      <c r="AO123" s="40" t="s">
        <v>100</v>
      </c>
      <c r="AP123" s="40" t="s">
        <v>100</v>
      </c>
      <c r="AQ123" s="40" t="s">
        <v>100</v>
      </c>
      <c r="AR123" s="40" t="s">
        <v>100</v>
      </c>
      <c r="AS123" s="40" t="s">
        <v>100</v>
      </c>
      <c r="AT123" s="40" t="s">
        <v>100</v>
      </c>
      <c r="AU123" s="40" t="s">
        <v>100</v>
      </c>
      <c r="AV123" s="40" t="s">
        <v>100</v>
      </c>
      <c r="AW123" s="40" t="s">
        <v>100</v>
      </c>
      <c r="AX123" s="40" t="s">
        <v>100</v>
      </c>
      <c r="AY123" s="40" t="s">
        <v>100</v>
      </c>
      <c r="AZ123" s="40" t="s">
        <v>100</v>
      </c>
      <c r="BA123" s="40" t="s">
        <v>100</v>
      </c>
      <c r="BB123" s="40" t="s">
        <v>100</v>
      </c>
      <c r="BC123" s="40" t="s">
        <v>100</v>
      </c>
      <c r="BD123" s="40" t="s">
        <v>100</v>
      </c>
      <c r="BE123" s="40" t="s">
        <v>100</v>
      </c>
      <c r="BF123" s="40" t="s">
        <v>100</v>
      </c>
      <c r="BG123" s="40" t="s">
        <v>100</v>
      </c>
      <c r="BH123" s="24" t="s">
        <v>100</v>
      </c>
    </row>
    <row r="124" spans="1:60" ht="51">
      <c r="A124" s="31">
        <v>39</v>
      </c>
      <c r="B124" s="31" t="s">
        <v>393</v>
      </c>
      <c r="C124" s="24" t="s">
        <v>100</v>
      </c>
      <c r="D124" s="24" t="s">
        <v>441</v>
      </c>
      <c r="E124" s="24" t="s">
        <v>99</v>
      </c>
      <c r="F124" s="36" t="s">
        <v>394</v>
      </c>
      <c r="G124" s="29" t="s">
        <v>100</v>
      </c>
      <c r="H124" s="12" t="s">
        <v>395</v>
      </c>
      <c r="I124" s="8" t="s">
        <v>396</v>
      </c>
      <c r="J124" s="31" t="s">
        <v>397</v>
      </c>
      <c r="K124" s="30">
        <v>44999</v>
      </c>
      <c r="L124" s="94">
        <v>6279</v>
      </c>
      <c r="M124" s="29">
        <v>13493</v>
      </c>
      <c r="N124" s="30">
        <v>44999</v>
      </c>
      <c r="O124" s="30">
        <v>45184</v>
      </c>
      <c r="P124" s="24" t="s">
        <v>428</v>
      </c>
      <c r="Q124" s="31" t="s">
        <v>100</v>
      </c>
      <c r="R124" s="102" t="s">
        <v>100</v>
      </c>
      <c r="S124" s="102" t="s">
        <v>100</v>
      </c>
      <c r="T124" s="31" t="s">
        <v>398</v>
      </c>
      <c r="U124" s="31" t="s">
        <v>100</v>
      </c>
      <c r="V124" s="21"/>
      <c r="W124" s="21"/>
      <c r="X124" s="40"/>
      <c r="Y124" s="21"/>
      <c r="Z124" s="30"/>
      <c r="AA124" s="21"/>
      <c r="AB124" s="31"/>
      <c r="AC124" s="31"/>
      <c r="AD124" s="102">
        <v>0</v>
      </c>
      <c r="AE124" s="102">
        <v>0</v>
      </c>
      <c r="AF124" s="31"/>
      <c r="AG124" s="32"/>
      <c r="AH124" s="102"/>
      <c r="AI124" s="109">
        <f t="shared" si="1"/>
        <v>6279</v>
      </c>
      <c r="AJ124" s="114">
        <v>0</v>
      </c>
      <c r="AK124" s="114">
        <v>6279</v>
      </c>
      <c r="AL124" s="117">
        <f t="shared" si="2"/>
        <v>6279</v>
      </c>
      <c r="AM124" s="40" t="s">
        <v>100</v>
      </c>
      <c r="AN124" s="40" t="s">
        <v>100</v>
      </c>
      <c r="AO124" s="40" t="s">
        <v>100</v>
      </c>
      <c r="AP124" s="40" t="s">
        <v>100</v>
      </c>
      <c r="AQ124" s="40" t="s">
        <v>443</v>
      </c>
      <c r="AR124" s="40" t="s">
        <v>466</v>
      </c>
      <c r="AS124" s="40" t="s">
        <v>100</v>
      </c>
      <c r="AT124" s="40" t="s">
        <v>100</v>
      </c>
      <c r="AU124" s="40" t="s">
        <v>100</v>
      </c>
      <c r="AV124" s="40" t="s">
        <v>100</v>
      </c>
      <c r="AW124" s="40" t="s">
        <v>100</v>
      </c>
      <c r="AX124" s="40" t="s">
        <v>100</v>
      </c>
      <c r="AY124" s="40" t="s">
        <v>100</v>
      </c>
      <c r="AZ124" s="40" t="s">
        <v>100</v>
      </c>
      <c r="BA124" s="40" t="s">
        <v>100</v>
      </c>
      <c r="BB124" s="40" t="s">
        <v>100</v>
      </c>
      <c r="BC124" s="40" t="s">
        <v>100</v>
      </c>
      <c r="BD124" s="40" t="s">
        <v>100</v>
      </c>
      <c r="BE124" s="40" t="s">
        <v>100</v>
      </c>
      <c r="BF124" s="40" t="s">
        <v>100</v>
      </c>
      <c r="BG124" s="40" t="s">
        <v>100</v>
      </c>
      <c r="BH124" s="24" t="s">
        <v>100</v>
      </c>
    </row>
    <row r="125" spans="1:60" ht="51.75" thickBot="1">
      <c r="A125" s="63">
        <v>40</v>
      </c>
      <c r="B125" s="63" t="s">
        <v>399</v>
      </c>
      <c r="C125" s="64" t="s">
        <v>400</v>
      </c>
      <c r="D125" s="63" t="s">
        <v>97</v>
      </c>
      <c r="E125" s="64" t="s">
        <v>99</v>
      </c>
      <c r="F125" s="65" t="s">
        <v>364</v>
      </c>
      <c r="G125" s="66">
        <v>13265</v>
      </c>
      <c r="H125" s="87" t="s">
        <v>401</v>
      </c>
      <c r="I125" s="67" t="s">
        <v>402</v>
      </c>
      <c r="J125" s="63" t="s">
        <v>403</v>
      </c>
      <c r="K125" s="68">
        <v>44888</v>
      </c>
      <c r="L125" s="95">
        <v>379200</v>
      </c>
      <c r="M125" s="66">
        <v>13419</v>
      </c>
      <c r="N125" s="68">
        <v>44887</v>
      </c>
      <c r="O125" s="68">
        <v>45252</v>
      </c>
      <c r="P125" s="64" t="s">
        <v>430</v>
      </c>
      <c r="Q125" s="63" t="s">
        <v>100</v>
      </c>
      <c r="R125" s="103" t="s">
        <v>100</v>
      </c>
      <c r="S125" s="103" t="s">
        <v>100</v>
      </c>
      <c r="T125" s="63" t="s">
        <v>398</v>
      </c>
      <c r="U125" s="63" t="s">
        <v>100</v>
      </c>
      <c r="V125" s="69"/>
      <c r="W125" s="69"/>
      <c r="X125" s="70"/>
      <c r="Y125" s="69"/>
      <c r="Z125" s="68"/>
      <c r="AA125" s="69"/>
      <c r="AB125" s="63"/>
      <c r="AC125" s="63"/>
      <c r="AD125" s="103">
        <v>0</v>
      </c>
      <c r="AE125" s="103">
        <v>0</v>
      </c>
      <c r="AF125" s="63"/>
      <c r="AG125" s="71"/>
      <c r="AH125" s="103"/>
      <c r="AI125" s="109">
        <f t="shared" si="1"/>
        <v>379200</v>
      </c>
      <c r="AJ125" s="118">
        <v>0</v>
      </c>
      <c r="AK125" s="118">
        <v>94800</v>
      </c>
      <c r="AL125" s="119">
        <f>AJ125+AK125</f>
        <v>94800</v>
      </c>
      <c r="AM125" s="70" t="s">
        <v>100</v>
      </c>
      <c r="AN125" s="70" t="s">
        <v>100</v>
      </c>
      <c r="AO125" s="70" t="s">
        <v>100</v>
      </c>
      <c r="AP125" s="70" t="s">
        <v>100</v>
      </c>
      <c r="AQ125" s="70" t="s">
        <v>100</v>
      </c>
      <c r="AR125" s="70" t="s">
        <v>100</v>
      </c>
      <c r="AS125" s="70" t="s">
        <v>100</v>
      </c>
      <c r="AT125" s="70" t="s">
        <v>100</v>
      </c>
      <c r="AU125" s="70" t="s">
        <v>100</v>
      </c>
      <c r="AV125" s="70" t="s">
        <v>100</v>
      </c>
      <c r="AW125" s="70" t="s">
        <v>100</v>
      </c>
      <c r="AX125" s="70" t="s">
        <v>100</v>
      </c>
      <c r="AY125" s="70" t="s">
        <v>100</v>
      </c>
      <c r="AZ125" s="70" t="s">
        <v>100</v>
      </c>
      <c r="BA125" s="70" t="s">
        <v>100</v>
      </c>
      <c r="BB125" s="70" t="s">
        <v>100</v>
      </c>
      <c r="BC125" s="70" t="s">
        <v>100</v>
      </c>
      <c r="BD125" s="70" t="s">
        <v>100</v>
      </c>
      <c r="BE125" s="70" t="s">
        <v>100</v>
      </c>
      <c r="BF125" s="70" t="s">
        <v>100</v>
      </c>
      <c r="BG125" s="70" t="s">
        <v>100</v>
      </c>
      <c r="BH125" s="64" t="s">
        <v>100</v>
      </c>
    </row>
    <row r="126" spans="1:60" ht="13.5" thickBot="1">
      <c r="A126" s="72" t="s">
        <v>470</v>
      </c>
      <c r="B126" s="73"/>
      <c r="C126" s="73"/>
      <c r="D126" s="74"/>
      <c r="E126" s="75"/>
      <c r="F126" s="76"/>
      <c r="G126" s="77"/>
      <c r="H126" s="78"/>
      <c r="I126" s="76"/>
      <c r="J126" s="78"/>
      <c r="K126" s="79"/>
      <c r="L126" s="107">
        <f>SUM(L19:L125)</f>
        <v>7161592.5700000012</v>
      </c>
      <c r="M126" s="77"/>
      <c r="N126" s="79"/>
      <c r="O126" s="79"/>
      <c r="P126" s="75"/>
      <c r="Q126" s="78"/>
      <c r="R126" s="96"/>
      <c r="S126" s="96"/>
      <c r="T126" s="78"/>
      <c r="U126" s="78"/>
      <c r="V126" s="80"/>
      <c r="W126" s="80"/>
      <c r="X126" s="81"/>
      <c r="Y126" s="80"/>
      <c r="Z126" s="79"/>
      <c r="AA126" s="80"/>
      <c r="AB126" s="78"/>
      <c r="AC126" s="78"/>
      <c r="AD126" s="107">
        <f>SUM(AD19:AD125)</f>
        <v>412591.24</v>
      </c>
      <c r="AE126" s="107">
        <f>SUM(AE19:AE125)</f>
        <v>0</v>
      </c>
      <c r="AF126" s="78"/>
      <c r="AG126" s="82"/>
      <c r="AH126" s="107">
        <f>SUM(AH19:AH125)</f>
        <v>64418.27</v>
      </c>
      <c r="AI126" s="107">
        <f>SUM(AI19:AI125)</f>
        <v>7638602.0800000001</v>
      </c>
      <c r="AJ126" s="107">
        <f>SUM(AJ19:AJ125)</f>
        <v>16874308.66</v>
      </c>
      <c r="AK126" s="107">
        <f>SUM(AK19:AK125)</f>
        <v>2231741.1799999997</v>
      </c>
      <c r="AL126" s="107">
        <f>SUM(AL19:AL125)</f>
        <v>19106049.84</v>
      </c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3"/>
    </row>
    <row r="127" spans="1:60">
      <c r="A127" s="1"/>
      <c r="AS127" s="1"/>
      <c r="AT127" s="1"/>
      <c r="AU127" s="1"/>
      <c r="AV127" s="1"/>
    </row>
    <row r="128" spans="1:60" s="84" customFormat="1" ht="15">
      <c r="A128" s="84" t="s">
        <v>467</v>
      </c>
      <c r="I128" s="88"/>
      <c r="L128" s="98"/>
      <c r="R128" s="98"/>
      <c r="S128" s="98"/>
      <c r="AD128" s="98"/>
      <c r="AE128" s="98"/>
      <c r="AH128" s="98"/>
      <c r="AI128" s="98"/>
      <c r="AJ128" s="98"/>
      <c r="AK128" s="98"/>
      <c r="AL128" s="98"/>
    </row>
    <row r="129" spans="1:48" s="84" customFormat="1" ht="15">
      <c r="A129" s="84" t="s">
        <v>408</v>
      </c>
      <c r="I129" s="88"/>
      <c r="L129" s="98"/>
      <c r="R129" s="98"/>
      <c r="S129" s="98"/>
      <c r="AD129" s="98"/>
      <c r="AE129" s="98"/>
      <c r="AH129" s="98"/>
      <c r="AI129" s="98"/>
      <c r="AJ129" s="98"/>
      <c r="AK129" s="98"/>
      <c r="AL129" s="98"/>
    </row>
    <row r="130" spans="1:48" s="84" customFormat="1" ht="15">
      <c r="A130" s="84" t="s">
        <v>409</v>
      </c>
      <c r="I130" s="88"/>
      <c r="L130" s="98"/>
      <c r="R130" s="98"/>
      <c r="S130" s="98"/>
      <c r="AD130" s="98"/>
      <c r="AE130" s="98"/>
      <c r="AH130" s="98"/>
      <c r="AI130" s="98"/>
      <c r="AJ130" s="98"/>
      <c r="AK130" s="98"/>
      <c r="AL130" s="98"/>
    </row>
    <row r="131" spans="1:48">
      <c r="A131" s="1"/>
      <c r="AS131" s="1"/>
      <c r="AT131" s="1"/>
      <c r="AU131" s="1"/>
      <c r="AV131" s="1"/>
    </row>
    <row r="132" spans="1:48">
      <c r="A132" s="1"/>
      <c r="AS132" s="1"/>
      <c r="AT132" s="1"/>
      <c r="AU132" s="1"/>
      <c r="AV132" s="1"/>
    </row>
    <row r="133" spans="1:48">
      <c r="A133" s="1"/>
      <c r="AS133" s="1"/>
      <c r="AT133" s="1"/>
      <c r="AU133" s="1"/>
      <c r="AV133" s="1"/>
    </row>
    <row r="134" spans="1:48">
      <c r="A134" s="1"/>
      <c r="AS134" s="1"/>
      <c r="AT134" s="1"/>
      <c r="AU134" s="1"/>
      <c r="AV134" s="1"/>
    </row>
    <row r="135" spans="1:48">
      <c r="A135" s="1"/>
      <c r="AS135" s="1"/>
      <c r="AT135" s="1"/>
      <c r="AU135" s="1"/>
      <c r="AV135" s="1"/>
    </row>
    <row r="136" spans="1:48">
      <c r="A136" s="1"/>
      <c r="AS136" s="1"/>
      <c r="AT136" s="1"/>
      <c r="AU136" s="1"/>
      <c r="AV136" s="1"/>
    </row>
    <row r="137" spans="1:48">
      <c r="A137" s="1"/>
      <c r="AS137" s="1"/>
      <c r="AT137" s="1"/>
      <c r="AU137" s="1"/>
      <c r="AV137" s="1"/>
    </row>
    <row r="138" spans="1:48">
      <c r="A138" s="1"/>
      <c r="AS138" s="1"/>
      <c r="AT138" s="1"/>
      <c r="AU138" s="1"/>
      <c r="AV138" s="1"/>
    </row>
    <row r="139" spans="1:48">
      <c r="A139" s="1"/>
      <c r="AS139" s="1"/>
      <c r="AT139" s="1"/>
      <c r="AU139" s="1"/>
      <c r="AV139" s="1"/>
    </row>
    <row r="140" spans="1:48">
      <c r="A140" s="1"/>
      <c r="AS140" s="1"/>
      <c r="AT140" s="1"/>
      <c r="AU140" s="1"/>
      <c r="AV140" s="1"/>
    </row>
    <row r="141" spans="1:48">
      <c r="A141" s="1"/>
      <c r="AS141" s="1"/>
      <c r="AT141" s="1"/>
      <c r="AU141" s="1"/>
      <c r="AV141" s="1"/>
    </row>
    <row r="142" spans="1:48">
      <c r="A142" s="1"/>
      <c r="AS142" s="1"/>
      <c r="AT142" s="1"/>
      <c r="AU142" s="1"/>
      <c r="AV142" s="1"/>
    </row>
    <row r="143" spans="1:48">
      <c r="A143" s="1"/>
      <c r="AS143" s="1"/>
      <c r="AT143" s="1"/>
      <c r="AU143" s="1"/>
      <c r="AV143" s="1"/>
    </row>
    <row r="144" spans="1:48">
      <c r="A144" s="1"/>
      <c r="AS144" s="1"/>
      <c r="AT144" s="1"/>
      <c r="AU144" s="1"/>
      <c r="AV144" s="1"/>
    </row>
    <row r="145" spans="1:48">
      <c r="A145" s="1"/>
      <c r="AS145" s="1"/>
      <c r="AT145" s="1"/>
      <c r="AU145" s="1"/>
      <c r="AV145" s="1"/>
    </row>
    <row r="146" spans="1:48">
      <c r="A146" s="1"/>
      <c r="AS146" s="1"/>
      <c r="AT146" s="1"/>
      <c r="AU146" s="1"/>
      <c r="AV146" s="1"/>
    </row>
    <row r="147" spans="1:48">
      <c r="A147" s="1"/>
      <c r="AS147" s="1"/>
      <c r="AT147" s="1"/>
      <c r="AU147" s="1"/>
      <c r="AV147" s="1"/>
    </row>
    <row r="148" spans="1:48">
      <c r="A148" s="1"/>
      <c r="AS148" s="1"/>
      <c r="AT148" s="1"/>
      <c r="AU148" s="1"/>
      <c r="AV148" s="1"/>
    </row>
    <row r="149" spans="1:48">
      <c r="A149" s="1"/>
      <c r="AS149" s="1"/>
      <c r="AT149" s="1"/>
      <c r="AU149" s="1"/>
      <c r="AV149" s="1"/>
    </row>
    <row r="150" spans="1:48">
      <c r="A150" s="1"/>
      <c r="AS150" s="1"/>
      <c r="AT150" s="1"/>
      <c r="AU150" s="1"/>
      <c r="AV150" s="1"/>
    </row>
    <row r="151" spans="1:48">
      <c r="A151" s="1"/>
      <c r="AS151" s="1"/>
      <c r="AT151" s="1"/>
      <c r="AU151" s="1"/>
      <c r="AV151" s="1"/>
    </row>
    <row r="152" spans="1:48">
      <c r="A152" s="1"/>
      <c r="AS152" s="1"/>
      <c r="AT152" s="1"/>
      <c r="AU152" s="1"/>
      <c r="AV152" s="1"/>
    </row>
    <row r="153" spans="1:48">
      <c r="A153" s="1"/>
      <c r="AS153" s="1"/>
      <c r="AT153" s="1"/>
      <c r="AU153" s="1"/>
      <c r="AV153" s="1"/>
    </row>
    <row r="154" spans="1:48">
      <c r="A154" s="1"/>
      <c r="AS154" s="1"/>
      <c r="AT154" s="1"/>
      <c r="AU154" s="1"/>
      <c r="AV154" s="1"/>
    </row>
    <row r="155" spans="1:48">
      <c r="A155" s="1"/>
      <c r="AS155" s="1"/>
      <c r="AT155" s="1"/>
      <c r="AU155" s="1"/>
      <c r="AV155" s="1"/>
    </row>
    <row r="156" spans="1:48">
      <c r="A156" s="1"/>
      <c r="AS156" s="1"/>
      <c r="AT156" s="1"/>
      <c r="AU156" s="1"/>
      <c r="AV156" s="1"/>
    </row>
    <row r="157" spans="1:48">
      <c r="A157" s="1"/>
      <c r="AS157" s="1"/>
      <c r="AT157" s="1"/>
      <c r="AU157" s="1"/>
      <c r="AV157" s="1"/>
    </row>
    <row r="158" spans="1:48">
      <c r="A158" s="1"/>
      <c r="AS158" s="1"/>
      <c r="AT158" s="1"/>
      <c r="AU158" s="1"/>
      <c r="AV158" s="1"/>
    </row>
    <row r="159" spans="1:48">
      <c r="A159" s="1"/>
      <c r="AS159" s="1"/>
      <c r="AT159" s="1"/>
      <c r="AU159" s="1"/>
      <c r="AV159" s="1"/>
    </row>
    <row r="160" spans="1:48">
      <c r="A160" s="1"/>
      <c r="AS160" s="1"/>
      <c r="AT160" s="1"/>
      <c r="AU160" s="1"/>
      <c r="AV160" s="1"/>
    </row>
    <row r="161" spans="1:48">
      <c r="A161" s="1"/>
      <c r="AS161" s="1"/>
      <c r="AT161" s="1"/>
      <c r="AU161" s="1"/>
      <c r="AV161" s="1"/>
    </row>
    <row r="162" spans="1:48">
      <c r="A162" s="1"/>
      <c r="AS162" s="1"/>
      <c r="AT162" s="1"/>
      <c r="AU162" s="1"/>
      <c r="AV162" s="1"/>
    </row>
    <row r="163" spans="1:48">
      <c r="A163" s="1"/>
      <c r="AS163" s="1"/>
      <c r="AT163" s="1"/>
      <c r="AU163" s="1"/>
      <c r="AV163" s="1"/>
    </row>
    <row r="164" spans="1:48">
      <c r="A164" s="1"/>
      <c r="AS164" s="1"/>
      <c r="AT164" s="1"/>
      <c r="AU164" s="1"/>
      <c r="AV164" s="1"/>
    </row>
    <row r="165" spans="1:48">
      <c r="A165" s="1"/>
      <c r="AS165" s="1"/>
      <c r="AT165" s="1"/>
      <c r="AU165" s="1"/>
      <c r="AV165" s="1"/>
    </row>
    <row r="166" spans="1:48">
      <c r="A166" s="1"/>
      <c r="AS166" s="1"/>
      <c r="AT166" s="1"/>
      <c r="AU166" s="1"/>
      <c r="AV166" s="1"/>
    </row>
    <row r="167" spans="1:48">
      <c r="A167" s="1"/>
      <c r="AS167" s="1"/>
      <c r="AT167" s="1"/>
      <c r="AU167" s="1"/>
      <c r="AV167" s="1"/>
    </row>
    <row r="168" spans="1:48">
      <c r="A168" s="1"/>
      <c r="AS168" s="1"/>
      <c r="AT168" s="1"/>
      <c r="AU168" s="1"/>
      <c r="AV168" s="1"/>
    </row>
    <row r="169" spans="1:48">
      <c r="A169" s="1"/>
      <c r="AS169" s="1"/>
      <c r="AT169" s="1"/>
      <c r="AU169" s="1"/>
      <c r="AV169" s="1"/>
    </row>
    <row r="170" spans="1:48">
      <c r="A170" s="1"/>
      <c r="AS170" s="1"/>
      <c r="AT170" s="1"/>
      <c r="AU170" s="1"/>
      <c r="AV170" s="1"/>
    </row>
    <row r="171" spans="1:48">
      <c r="A171" s="1"/>
      <c r="AS171" s="1"/>
      <c r="AT171" s="1"/>
      <c r="AU171" s="1"/>
      <c r="AV171" s="1"/>
    </row>
    <row r="172" spans="1:48">
      <c r="A172" s="1"/>
      <c r="AS172" s="1"/>
      <c r="AT172" s="1"/>
      <c r="AU172" s="1"/>
      <c r="AV172" s="1"/>
    </row>
    <row r="173" spans="1:48">
      <c r="A173" s="1"/>
      <c r="AS173" s="1"/>
      <c r="AT173" s="1"/>
      <c r="AU173" s="1"/>
      <c r="AV173" s="1"/>
    </row>
    <row r="174" spans="1:48">
      <c r="A174" s="1"/>
      <c r="AS174" s="1"/>
      <c r="AT174" s="1"/>
      <c r="AU174" s="1"/>
      <c r="AV174" s="1"/>
    </row>
    <row r="175" spans="1:48">
      <c r="A175" s="1"/>
      <c r="AS175" s="1"/>
      <c r="AT175" s="1"/>
      <c r="AU175" s="1"/>
      <c r="AV175" s="1"/>
    </row>
    <row r="176" spans="1:48">
      <c r="A176" s="1"/>
      <c r="AS176" s="1"/>
      <c r="AT176" s="1"/>
      <c r="AU176" s="1"/>
      <c r="AV176" s="1"/>
    </row>
    <row r="177" spans="1:48">
      <c r="A177" s="1"/>
      <c r="AS177" s="1"/>
      <c r="AT177" s="1"/>
      <c r="AU177" s="1"/>
      <c r="AV177" s="1"/>
    </row>
    <row r="178" spans="1:48">
      <c r="A178" s="1"/>
      <c r="AS178" s="1"/>
      <c r="AT178" s="1"/>
      <c r="AU178" s="1"/>
      <c r="AV178" s="1"/>
    </row>
    <row r="179" spans="1:48">
      <c r="A179" s="1"/>
      <c r="AS179" s="1"/>
      <c r="AT179" s="1"/>
      <c r="AU179" s="1"/>
      <c r="AV179" s="1"/>
    </row>
    <row r="180" spans="1:48">
      <c r="A180" s="1"/>
      <c r="AS180" s="1"/>
      <c r="AT180" s="1"/>
      <c r="AU180" s="1"/>
      <c r="AV180" s="1"/>
    </row>
    <row r="181" spans="1:48">
      <c r="A181" s="1"/>
      <c r="AS181" s="1"/>
      <c r="AT181" s="1"/>
      <c r="AU181" s="1"/>
      <c r="AV181" s="1"/>
    </row>
    <row r="182" spans="1:48">
      <c r="A182" s="1"/>
      <c r="AS182" s="1"/>
      <c r="AT182" s="1"/>
      <c r="AU182" s="1"/>
      <c r="AV182" s="1"/>
    </row>
    <row r="183" spans="1:48">
      <c r="A183" s="1"/>
      <c r="AS183" s="1"/>
      <c r="AT183" s="1"/>
      <c r="AU183" s="1"/>
      <c r="AV183" s="1"/>
    </row>
    <row r="184" spans="1:48">
      <c r="A184" s="1"/>
      <c r="AS184" s="1"/>
      <c r="AT184" s="1"/>
      <c r="AU184" s="1"/>
      <c r="AV184" s="1"/>
    </row>
    <row r="185" spans="1:48">
      <c r="A185" s="1"/>
      <c r="AS185" s="1"/>
      <c r="AT185" s="1"/>
      <c r="AU185" s="1"/>
      <c r="AV185" s="1"/>
    </row>
    <row r="186" spans="1:48">
      <c r="A186" s="1"/>
      <c r="AS186" s="1"/>
      <c r="AT186" s="1"/>
      <c r="AU186" s="1"/>
      <c r="AV186" s="1"/>
    </row>
    <row r="187" spans="1:48">
      <c r="A187" s="1"/>
      <c r="AS187" s="1"/>
      <c r="AT187" s="1"/>
      <c r="AU187" s="1"/>
      <c r="AV187" s="1"/>
    </row>
    <row r="188" spans="1:48">
      <c r="A188" s="1"/>
      <c r="AS188" s="1"/>
      <c r="AT188" s="1"/>
      <c r="AU188" s="1"/>
      <c r="AV188" s="1"/>
    </row>
    <row r="189" spans="1:48">
      <c r="A189" s="1"/>
      <c r="AS189" s="1"/>
      <c r="AT189" s="1"/>
      <c r="AU189" s="1"/>
      <c r="AV189" s="1"/>
    </row>
    <row r="190" spans="1:48">
      <c r="A190" s="1"/>
      <c r="AS190" s="1"/>
      <c r="AT190" s="1"/>
      <c r="AU190" s="1"/>
      <c r="AV190" s="1"/>
    </row>
    <row r="191" spans="1:48">
      <c r="A191" s="1"/>
      <c r="AS191" s="1"/>
      <c r="AT191" s="1"/>
      <c r="AU191" s="1"/>
      <c r="AV191" s="1"/>
    </row>
    <row r="192" spans="1:48">
      <c r="A192" s="1"/>
      <c r="AS192" s="1"/>
      <c r="AT192" s="1"/>
      <c r="AU192" s="1"/>
      <c r="AV192" s="1"/>
    </row>
    <row r="193" spans="1:48">
      <c r="A193" s="1"/>
      <c r="AS193" s="1"/>
      <c r="AT193" s="1"/>
      <c r="AU193" s="1"/>
      <c r="AV193" s="1"/>
    </row>
    <row r="194" spans="1:48">
      <c r="A194" s="1"/>
      <c r="AS194" s="1"/>
      <c r="AT194" s="1"/>
      <c r="AU194" s="1"/>
      <c r="AV194" s="1"/>
    </row>
    <row r="195" spans="1:48">
      <c r="A195" s="1"/>
      <c r="AS195" s="1"/>
      <c r="AT195" s="1"/>
      <c r="AU195" s="1"/>
      <c r="AV195" s="1"/>
    </row>
    <row r="196" spans="1:48">
      <c r="A196" s="1"/>
      <c r="AS196" s="1"/>
      <c r="AT196" s="1"/>
      <c r="AU196" s="1"/>
      <c r="AV196" s="1"/>
    </row>
  </sheetData>
  <mergeCells count="1000">
    <mergeCell ref="AP27:AP30"/>
    <mergeCell ref="AQ59:AQ64"/>
    <mergeCell ref="AM27:AM30"/>
    <mergeCell ref="AN72:AN81"/>
    <mergeCell ref="AO72:AO81"/>
    <mergeCell ref="AN27:AN30"/>
    <mergeCell ref="AR59:AR64"/>
    <mergeCell ref="AQ50:AQ51"/>
    <mergeCell ref="AR50:AR51"/>
    <mergeCell ref="AM55:AM56"/>
    <mergeCell ref="AN55:AN56"/>
    <mergeCell ref="AU31:AU35"/>
    <mergeCell ref="AM43:AM49"/>
    <mergeCell ref="A126:D126"/>
    <mergeCell ref="AO92:AO94"/>
    <mergeCell ref="AP92:AP94"/>
    <mergeCell ref="AS72:AS81"/>
    <mergeCell ref="AS43:AS49"/>
    <mergeCell ref="AT43:AT49"/>
    <mergeCell ref="AY82:AY83"/>
    <mergeCell ref="AZ82:AZ83"/>
    <mergeCell ref="AO52:AO54"/>
    <mergeCell ref="AP52:AP54"/>
    <mergeCell ref="AV52:AV54"/>
    <mergeCell ref="AR55:AR56"/>
    <mergeCell ref="AQ55:AQ56"/>
    <mergeCell ref="AS55:AS56"/>
    <mergeCell ref="AT55:AT56"/>
    <mergeCell ref="AY52:AY54"/>
    <mergeCell ref="BA59:BA64"/>
    <mergeCell ref="AS50:AS51"/>
    <mergeCell ref="AV55:AV56"/>
    <mergeCell ref="AS65:AS68"/>
    <mergeCell ref="AW57:AW58"/>
    <mergeCell ref="AX57:AX58"/>
    <mergeCell ref="BD24:BD26"/>
    <mergeCell ref="BE24:BE26"/>
    <mergeCell ref="N103:N105"/>
    <mergeCell ref="O103:O105"/>
    <mergeCell ref="R103:R105"/>
    <mergeCell ref="S103:S105"/>
    <mergeCell ref="AL31:AL35"/>
    <mergeCell ref="T31:T35"/>
    <mergeCell ref="AM69:AM71"/>
    <mergeCell ref="U69:U71"/>
    <mergeCell ref="T103:T105"/>
    <mergeCell ref="U103:U105"/>
    <mergeCell ref="P103:P105"/>
    <mergeCell ref="Q103:Q105"/>
    <mergeCell ref="AM92:AM94"/>
    <mergeCell ref="AL55:AL56"/>
    <mergeCell ref="AM72:AM81"/>
    <mergeCell ref="S92:S94"/>
    <mergeCell ref="T92:T94"/>
    <mergeCell ref="U92:U94"/>
    <mergeCell ref="S36:S42"/>
    <mergeCell ref="AM52:AM54"/>
    <mergeCell ref="AR31:AR35"/>
    <mergeCell ref="AR36:AR42"/>
    <mergeCell ref="AQ27:AQ30"/>
    <mergeCell ref="AQ84:AQ87"/>
    <mergeCell ref="AR43:AR49"/>
    <mergeCell ref="AM31:AM35"/>
    <mergeCell ref="AO84:AO87"/>
    <mergeCell ref="AP84:AP87"/>
    <mergeCell ref="AL82:AL83"/>
    <mergeCell ref="AM82:AM83"/>
    <mergeCell ref="H92:H94"/>
    <mergeCell ref="I92:I94"/>
    <mergeCell ref="P82:P83"/>
    <mergeCell ref="U88:U91"/>
    <mergeCell ref="L103:L105"/>
    <mergeCell ref="M103:M105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A82:A83"/>
    <mergeCell ref="A99:A102"/>
    <mergeCell ref="A84:A87"/>
    <mergeCell ref="B84:B87"/>
    <mergeCell ref="A92:A94"/>
    <mergeCell ref="I31:I35"/>
    <mergeCell ref="J24:J26"/>
    <mergeCell ref="K24:K26"/>
    <mergeCell ref="L24:L26"/>
    <mergeCell ref="J31:J35"/>
    <mergeCell ref="H36:H42"/>
    <mergeCell ref="I36:I42"/>
    <mergeCell ref="H31:H35"/>
    <mergeCell ref="T36:T42"/>
    <mergeCell ref="Q82:Q83"/>
    <mergeCell ref="R82:R83"/>
    <mergeCell ref="S88:S91"/>
    <mergeCell ref="AQ99:AQ102"/>
    <mergeCell ref="AR99:AR102"/>
    <mergeCell ref="AS99:AS102"/>
    <mergeCell ref="AT99:AT102"/>
    <mergeCell ref="AU99:AU102"/>
    <mergeCell ref="AV99:AV102"/>
    <mergeCell ref="AW99:AW102"/>
    <mergeCell ref="AX99:AX102"/>
    <mergeCell ref="AY99:AY102"/>
    <mergeCell ref="AZ99:AZ102"/>
    <mergeCell ref="BA99:BA102"/>
    <mergeCell ref="BB99:BB102"/>
    <mergeCell ref="BC99:BC102"/>
    <mergeCell ref="BD99:BD102"/>
    <mergeCell ref="BE99:BE102"/>
    <mergeCell ref="U82:U83"/>
    <mergeCell ref="B82:B83"/>
    <mergeCell ref="J92:J94"/>
    <mergeCell ref="K92:K94"/>
    <mergeCell ref="L92:L94"/>
    <mergeCell ref="M92:M94"/>
    <mergeCell ref="N92:N94"/>
    <mergeCell ref="O92:O94"/>
    <mergeCell ref="P92:P94"/>
    <mergeCell ref="Q92:Q94"/>
    <mergeCell ref="R92:R94"/>
    <mergeCell ref="B92:B94"/>
    <mergeCell ref="C92:C94"/>
    <mergeCell ref="D92:D94"/>
    <mergeCell ref="E92:E94"/>
    <mergeCell ref="F92:F94"/>
    <mergeCell ref="G92:G94"/>
    <mergeCell ref="F59:F64"/>
    <mergeCell ref="F65:F68"/>
    <mergeCell ref="N55:N56"/>
    <mergeCell ref="M55:M56"/>
    <mergeCell ref="O55:O56"/>
    <mergeCell ref="L52:L54"/>
    <mergeCell ref="E55:E56"/>
    <mergeCell ref="H65:H68"/>
    <mergeCell ref="U57:U58"/>
    <mergeCell ref="T57:T58"/>
    <mergeCell ref="S57:S58"/>
    <mergeCell ref="R57:R58"/>
    <mergeCell ref="Q57:Q58"/>
    <mergeCell ref="P57:P58"/>
    <mergeCell ref="O57:O58"/>
    <mergeCell ref="G59:G64"/>
    <mergeCell ref="M57:M58"/>
    <mergeCell ref="L57:L58"/>
    <mergeCell ref="K57:K58"/>
    <mergeCell ref="BH65:BH68"/>
    <mergeCell ref="BH50:BH51"/>
    <mergeCell ref="BC69:BC71"/>
    <mergeCell ref="BE43:BE49"/>
    <mergeCell ref="AW52:AW54"/>
    <mergeCell ref="AX43:AX49"/>
    <mergeCell ref="AY43:AY49"/>
    <mergeCell ref="BD55:BD56"/>
    <mergeCell ref="BE55:BE56"/>
    <mergeCell ref="AW55:AW56"/>
    <mergeCell ref="BH59:BH64"/>
    <mergeCell ref="BH57:BH58"/>
    <mergeCell ref="H59:H64"/>
    <mergeCell ref="I59:I64"/>
    <mergeCell ref="K59:K64"/>
    <mergeCell ref="P59:P64"/>
    <mergeCell ref="Q52:Q54"/>
    <mergeCell ref="P52:P54"/>
    <mergeCell ref="AZ52:AZ54"/>
    <mergeCell ref="AR52:AR54"/>
    <mergeCell ref="AS52:AS54"/>
    <mergeCell ref="BB65:BB68"/>
    <mergeCell ref="H88:H91"/>
    <mergeCell ref="G95:G98"/>
    <mergeCell ref="C95:C98"/>
    <mergeCell ref="B95:B98"/>
    <mergeCell ref="BH27:BH30"/>
    <mergeCell ref="AY27:AY30"/>
    <mergeCell ref="AZ27:AZ30"/>
    <mergeCell ref="BA27:BA30"/>
    <mergeCell ref="BB27:BB30"/>
    <mergeCell ref="BC27:BC30"/>
    <mergeCell ref="BD27:BD30"/>
    <mergeCell ref="BE27:BE30"/>
    <mergeCell ref="BF27:BF30"/>
    <mergeCell ref="BG27:BG30"/>
    <mergeCell ref="BH92:BH94"/>
    <mergeCell ref="BA36:BA42"/>
    <mergeCell ref="BB36:BB42"/>
    <mergeCell ref="BA31:BA35"/>
    <mergeCell ref="BG43:BG49"/>
    <mergeCell ref="BC43:BC49"/>
    <mergeCell ref="BD43:BD49"/>
    <mergeCell ref="BA92:BA94"/>
    <mergeCell ref="BD65:BD68"/>
    <mergeCell ref="BE84:BE87"/>
    <mergeCell ref="BB84:BB87"/>
    <mergeCell ref="BE59:BE64"/>
    <mergeCell ref="BG92:BG94"/>
    <mergeCell ref="BH88:BH91"/>
    <mergeCell ref="BH72:BH81"/>
    <mergeCell ref="BF72:BF81"/>
    <mergeCell ref="BG84:BG87"/>
    <mergeCell ref="BA84:BA87"/>
    <mergeCell ref="AL92:AL94"/>
    <mergeCell ref="J36:J42"/>
    <mergeCell ref="M43:M49"/>
    <mergeCell ref="Q50:Q51"/>
    <mergeCell ref="K43:K49"/>
    <mergeCell ref="L43:L49"/>
    <mergeCell ref="S43:S49"/>
    <mergeCell ref="L36:L42"/>
    <mergeCell ref="M36:M42"/>
    <mergeCell ref="N36:N42"/>
    <mergeCell ref="O36:O42"/>
    <mergeCell ref="P36:P42"/>
    <mergeCell ref="AL43:AL49"/>
    <mergeCell ref="S55:S56"/>
    <mergeCell ref="AL50:AL51"/>
    <mergeCell ref="U55:U56"/>
    <mergeCell ref="R88:R91"/>
    <mergeCell ref="P55:P56"/>
    <mergeCell ref="J52:J54"/>
    <mergeCell ref="L88:L91"/>
    <mergeCell ref="AL69:AL71"/>
    <mergeCell ref="K52:K54"/>
    <mergeCell ref="R55:R56"/>
    <mergeCell ref="Q55:Q56"/>
    <mergeCell ref="U65:U68"/>
    <mergeCell ref="L55:L56"/>
    <mergeCell ref="K55:K56"/>
    <mergeCell ref="J55:J56"/>
    <mergeCell ref="U43:U49"/>
    <mergeCell ref="AL52:AL54"/>
    <mergeCell ref="K36:K42"/>
    <mergeCell ref="AL36:AL42"/>
    <mergeCell ref="C52:C54"/>
    <mergeCell ref="A43:A49"/>
    <mergeCell ref="B43:B49"/>
    <mergeCell ref="C43:C49"/>
    <mergeCell ref="D43:D49"/>
    <mergeCell ref="E43:E49"/>
    <mergeCell ref="F43:F49"/>
    <mergeCell ref="G43:G49"/>
    <mergeCell ref="A57:A58"/>
    <mergeCell ref="B50:B51"/>
    <mergeCell ref="D55:D56"/>
    <mergeCell ref="C55:C56"/>
    <mergeCell ref="B55:B56"/>
    <mergeCell ref="A50:A51"/>
    <mergeCell ref="E50:E51"/>
    <mergeCell ref="A55:A56"/>
    <mergeCell ref="G57:G58"/>
    <mergeCell ref="D52:D54"/>
    <mergeCell ref="E52:E54"/>
    <mergeCell ref="B52:B54"/>
    <mergeCell ref="A52:A54"/>
    <mergeCell ref="F52:F54"/>
    <mergeCell ref="F55:F56"/>
    <mergeCell ref="G52:G54"/>
    <mergeCell ref="F57:F58"/>
    <mergeCell ref="E57:E58"/>
    <mergeCell ref="B57:B58"/>
    <mergeCell ref="T19:T23"/>
    <mergeCell ref="U19:U23"/>
    <mergeCell ref="AL19:AL23"/>
    <mergeCell ref="L27:L30"/>
    <mergeCell ref="S31:S35"/>
    <mergeCell ref="S24:S26"/>
    <mergeCell ref="T24:T26"/>
    <mergeCell ref="T50:T51"/>
    <mergeCell ref="U50:U51"/>
    <mergeCell ref="AM50:AM51"/>
    <mergeCell ref="AN50:AN51"/>
    <mergeCell ref="AL27:AL30"/>
    <mergeCell ref="M31:M35"/>
    <mergeCell ref="O52:O54"/>
    <mergeCell ref="N52:N54"/>
    <mergeCell ref="M50:M51"/>
    <mergeCell ref="N50:N51"/>
    <mergeCell ref="O50:O51"/>
    <mergeCell ref="S27:S30"/>
    <mergeCell ref="T27:T30"/>
    <mergeCell ref="T43:T49"/>
    <mergeCell ref="U27:U30"/>
    <mergeCell ref="H50:H51"/>
    <mergeCell ref="I50:I51"/>
    <mergeCell ref="F31:F35"/>
    <mergeCell ref="R31:R35"/>
    <mergeCell ref="G36:G42"/>
    <mergeCell ref="M52:M54"/>
    <mergeCell ref="Q36:Q42"/>
    <mergeCell ref="N31:N35"/>
    <mergeCell ref="O31:O35"/>
    <mergeCell ref="P31:P35"/>
    <mergeCell ref="Q31:Q35"/>
    <mergeCell ref="K31:K35"/>
    <mergeCell ref="L31:L35"/>
    <mergeCell ref="F50:F51"/>
    <mergeCell ref="E31:E35"/>
    <mergeCell ref="F27:F30"/>
    <mergeCell ref="D27:D30"/>
    <mergeCell ref="E27:E30"/>
    <mergeCell ref="E36:E42"/>
    <mergeCell ref="H43:H49"/>
    <mergeCell ref="G27:G30"/>
    <mergeCell ref="J50:J51"/>
    <mergeCell ref="I52:I54"/>
    <mergeCell ref="H52:H54"/>
    <mergeCell ref="V15:AE15"/>
    <mergeCell ref="V16:Y16"/>
    <mergeCell ref="BE15:BE17"/>
    <mergeCell ref="B27:B30"/>
    <mergeCell ref="C27:C30"/>
    <mergeCell ref="B36:B42"/>
    <mergeCell ref="C36:C42"/>
    <mergeCell ref="C50:C51"/>
    <mergeCell ref="D50:D51"/>
    <mergeCell ref="AO19:AO23"/>
    <mergeCell ref="G31:G35"/>
    <mergeCell ref="D31:D35"/>
    <mergeCell ref="A27:A30"/>
    <mergeCell ref="A36:A42"/>
    <mergeCell ref="I43:I49"/>
    <mergeCell ref="K50:K51"/>
    <mergeCell ref="L50:L51"/>
    <mergeCell ref="P50:P51"/>
    <mergeCell ref="P27:P30"/>
    <mergeCell ref="A31:A35"/>
    <mergeCell ref="D36:D42"/>
    <mergeCell ref="K27:K30"/>
    <mergeCell ref="S19:S23"/>
    <mergeCell ref="A19:A23"/>
    <mergeCell ref="L19:L23"/>
    <mergeCell ref="M19:M23"/>
    <mergeCell ref="N19:N23"/>
    <mergeCell ref="U24:U26"/>
    <mergeCell ref="O19:O23"/>
    <mergeCell ref="P19:P23"/>
    <mergeCell ref="G50:G51"/>
    <mergeCell ref="R50:R51"/>
    <mergeCell ref="BB24:BB26"/>
    <mergeCell ref="BC24:BC26"/>
    <mergeCell ref="AQ31:AQ35"/>
    <mergeCell ref="AM15:AM17"/>
    <mergeCell ref="AN15:AN17"/>
    <mergeCell ref="AO15:AO17"/>
    <mergeCell ref="AP15:AP17"/>
    <mergeCell ref="AQ15:AQ17"/>
    <mergeCell ref="AU15:AU17"/>
    <mergeCell ref="AV15:AV17"/>
    <mergeCell ref="AW15:AW17"/>
    <mergeCell ref="AM14:AP14"/>
    <mergeCell ref="AQ14:AV14"/>
    <mergeCell ref="Z16:AA16"/>
    <mergeCell ref="AB16:AE16"/>
    <mergeCell ref="AF15:AH15"/>
    <mergeCell ref="AF16:AH16"/>
    <mergeCell ref="AY15:BA15"/>
    <mergeCell ref="BB15:BC15"/>
    <mergeCell ref="BD15:BD17"/>
    <mergeCell ref="AI15:AL16"/>
    <mergeCell ref="B14:G14"/>
    <mergeCell ref="A14:A18"/>
    <mergeCell ref="H14:AL14"/>
    <mergeCell ref="H15:T15"/>
    <mergeCell ref="AW14:BH14"/>
    <mergeCell ref="BF15:BH15"/>
    <mergeCell ref="AZ19:AZ23"/>
    <mergeCell ref="BA19:BA23"/>
    <mergeCell ref="AV31:AV35"/>
    <mergeCell ref="AW31:AW35"/>
    <mergeCell ref="AX31:AX35"/>
    <mergeCell ref="AV36:AV42"/>
    <mergeCell ref="AT36:AT42"/>
    <mergeCell ref="AY19:AY23"/>
    <mergeCell ref="AX19:AX23"/>
    <mergeCell ref="AY36:AY42"/>
    <mergeCell ref="AQ19:AQ23"/>
    <mergeCell ref="AS24:AS26"/>
    <mergeCell ref="AT24:AT26"/>
    <mergeCell ref="AU24:AU26"/>
    <mergeCell ref="AV24:AV26"/>
    <mergeCell ref="AW24:AW26"/>
    <mergeCell ref="AX24:AX26"/>
    <mergeCell ref="AY24:AY26"/>
    <mergeCell ref="AZ24:AZ26"/>
    <mergeCell ref="BA24:BA26"/>
    <mergeCell ref="G19:G23"/>
    <mergeCell ref="B19:B23"/>
    <mergeCell ref="Q19:Q23"/>
    <mergeCell ref="F36:F42"/>
    <mergeCell ref="AZ43:AZ49"/>
    <mergeCell ref="U31:U35"/>
    <mergeCell ref="AO27:AO30"/>
    <mergeCell ref="AR27:AR30"/>
    <mergeCell ref="AS27:AS30"/>
    <mergeCell ref="AS31:AS35"/>
    <mergeCell ref="AT31:AT35"/>
    <mergeCell ref="AS36:AS42"/>
    <mergeCell ref="U36:U42"/>
    <mergeCell ref="I55:I56"/>
    <mergeCell ref="H55:H56"/>
    <mergeCell ref="C19:C23"/>
    <mergeCell ref="D19:D23"/>
    <mergeCell ref="E19:E23"/>
    <mergeCell ref="F19:F23"/>
    <mergeCell ref="K19:K23"/>
    <mergeCell ref="T52:T54"/>
    <mergeCell ref="U52:U54"/>
    <mergeCell ref="S52:S54"/>
    <mergeCell ref="R52:R54"/>
    <mergeCell ref="M24:M26"/>
    <mergeCell ref="N24:N26"/>
    <mergeCell ref="O24:O26"/>
    <mergeCell ref="P24:P26"/>
    <mergeCell ref="Q24:Q26"/>
    <mergeCell ref="AU43:AU49"/>
    <mergeCell ref="B31:B35"/>
    <mergeCell ref="C31:C35"/>
    <mergeCell ref="AR15:AR17"/>
    <mergeCell ref="AS15:AS17"/>
    <mergeCell ref="AT15:AT17"/>
    <mergeCell ref="AS19:AS23"/>
    <mergeCell ref="AR19:AR23"/>
    <mergeCell ref="AV19:AV23"/>
    <mergeCell ref="AW19:AW23"/>
    <mergeCell ref="AT19:AT23"/>
    <mergeCell ref="AU19:AU23"/>
    <mergeCell ref="BD19:BD23"/>
    <mergeCell ref="BE19:BE23"/>
    <mergeCell ref="BF19:BF23"/>
    <mergeCell ref="BG36:BG42"/>
    <mergeCell ref="BF59:BF64"/>
    <mergeCell ref="BD59:BD64"/>
    <mergeCell ref="BG59:BG64"/>
    <mergeCell ref="AX50:AX51"/>
    <mergeCell ref="AY50:AY51"/>
    <mergeCell ref="AX55:AX56"/>
    <mergeCell ref="AY55:AY56"/>
    <mergeCell ref="AY57:AY58"/>
    <mergeCell ref="AU27:AU30"/>
    <mergeCell ref="AV27:AV30"/>
    <mergeCell ref="AY59:AY64"/>
    <mergeCell ref="AZ59:AZ64"/>
    <mergeCell ref="BG57:BG58"/>
    <mergeCell ref="BA55:BA56"/>
    <mergeCell ref="AW50:AW51"/>
    <mergeCell ref="BB19:BB23"/>
    <mergeCell ref="BC19:BC23"/>
    <mergeCell ref="AV43:AV49"/>
    <mergeCell ref="AW43:AW49"/>
    <mergeCell ref="BH19:BH23"/>
    <mergeCell ref="BB55:BB56"/>
    <mergeCell ref="BC55:BC56"/>
    <mergeCell ref="BF24:BF26"/>
    <mergeCell ref="BG24:BG26"/>
    <mergeCell ref="BH24:BH26"/>
    <mergeCell ref="AR24:AR26"/>
    <mergeCell ref="BG19:BG23"/>
    <mergeCell ref="AU55:AU56"/>
    <mergeCell ref="A59:A64"/>
    <mergeCell ref="C59:C64"/>
    <mergeCell ref="C84:C87"/>
    <mergeCell ref="D84:D87"/>
    <mergeCell ref="F84:F87"/>
    <mergeCell ref="B72:B81"/>
    <mergeCell ref="A72:A81"/>
    <mergeCell ref="R72:R81"/>
    <mergeCell ref="Q72:Q81"/>
    <mergeCell ref="P72:P81"/>
    <mergeCell ref="O72:O81"/>
    <mergeCell ref="D72:D81"/>
    <mergeCell ref="E72:E81"/>
    <mergeCell ref="C72:C81"/>
    <mergeCell ref="J72:J81"/>
    <mergeCell ref="L72:L81"/>
    <mergeCell ref="B59:B64"/>
    <mergeCell ref="G65:G68"/>
    <mergeCell ref="D59:D64"/>
    <mergeCell ref="R84:R87"/>
    <mergeCell ref="AQ36:AQ42"/>
    <mergeCell ref="AN31:AN35"/>
    <mergeCell ref="AO31:AO35"/>
    <mergeCell ref="BH69:BH71"/>
    <mergeCell ref="BG72:BG81"/>
    <mergeCell ref="S72:S81"/>
    <mergeCell ref="AL72:AL81"/>
    <mergeCell ref="U72:U81"/>
    <mergeCell ref="L84:L87"/>
    <mergeCell ref="M84:M87"/>
    <mergeCell ref="P84:P87"/>
    <mergeCell ref="S84:S87"/>
    <mergeCell ref="BH84:BH87"/>
    <mergeCell ref="BE72:BE81"/>
    <mergeCell ref="Q84:Q87"/>
    <mergeCell ref="M72:M81"/>
    <mergeCell ref="S82:S83"/>
    <mergeCell ref="T82:T83"/>
    <mergeCell ref="L82:L83"/>
    <mergeCell ref="M82:M83"/>
    <mergeCell ref="N82:N83"/>
    <mergeCell ref="AS82:AS83"/>
    <mergeCell ref="AT82:AT83"/>
    <mergeCell ref="AU82:AU83"/>
    <mergeCell ref="AV82:AV83"/>
    <mergeCell ref="AW82:AW83"/>
    <mergeCell ref="AX82:AX83"/>
    <mergeCell ref="BB69:BB71"/>
    <mergeCell ref="AV69:AV71"/>
    <mergeCell ref="AZ69:AZ71"/>
    <mergeCell ref="BA69:BA71"/>
    <mergeCell ref="AP72:AP81"/>
    <mergeCell ref="AQ72:AQ81"/>
    <mergeCell ref="BH82:BH83"/>
    <mergeCell ref="BC84:BC87"/>
    <mergeCell ref="BF88:BF91"/>
    <mergeCell ref="BG88:BG91"/>
    <mergeCell ref="BC88:BC91"/>
    <mergeCell ref="BF69:BF71"/>
    <mergeCell ref="BG69:BG71"/>
    <mergeCell ref="BF84:BF87"/>
    <mergeCell ref="BE69:BE71"/>
    <mergeCell ref="AT84:AT87"/>
    <mergeCell ref="AU84:AU87"/>
    <mergeCell ref="BA72:BA81"/>
    <mergeCell ref="AZ84:AZ87"/>
    <mergeCell ref="AZ88:AZ91"/>
    <mergeCell ref="BA88:BA91"/>
    <mergeCell ref="BB88:BB91"/>
    <mergeCell ref="BD88:BD91"/>
    <mergeCell ref="BE88:BE91"/>
    <mergeCell ref="BD72:BD81"/>
    <mergeCell ref="BB72:BB81"/>
    <mergeCell ref="BC72:BC81"/>
    <mergeCell ref="AT69:AT71"/>
    <mergeCell ref="AU69:AU71"/>
    <mergeCell ref="BD84:BD87"/>
    <mergeCell ref="AZ72:AZ81"/>
    <mergeCell ref="BA82:BA83"/>
    <mergeCell ref="BB82:BB83"/>
    <mergeCell ref="BC82:BC83"/>
    <mergeCell ref="BD82:BD83"/>
    <mergeCell ref="BE82:BE83"/>
    <mergeCell ref="BF82:BF83"/>
    <mergeCell ref="BG82:BG83"/>
    <mergeCell ref="BD69:BD71"/>
    <mergeCell ref="BG65:BG68"/>
    <mergeCell ref="BC59:BC64"/>
    <mergeCell ref="AZ65:AZ68"/>
    <mergeCell ref="T55:T56"/>
    <mergeCell ref="N69:N71"/>
    <mergeCell ref="O69:O71"/>
    <mergeCell ref="P69:P71"/>
    <mergeCell ref="AR72:AR81"/>
    <mergeCell ref="AY65:AY68"/>
    <mergeCell ref="AZ57:AZ58"/>
    <mergeCell ref="BA57:BA58"/>
    <mergeCell ref="AV72:AV81"/>
    <mergeCell ref="AW72:AW81"/>
    <mergeCell ref="AX72:AX81"/>
    <mergeCell ref="AY72:AY81"/>
    <mergeCell ref="AX65:AX68"/>
    <mergeCell ref="AS59:AS64"/>
    <mergeCell ref="AT59:AT64"/>
    <mergeCell ref="AU59:AU64"/>
    <mergeCell ref="AX69:AX71"/>
    <mergeCell ref="AY69:AY71"/>
    <mergeCell ref="BA65:BA68"/>
    <mergeCell ref="S69:S71"/>
    <mergeCell ref="T69:T71"/>
    <mergeCell ref="Q69:Q71"/>
    <mergeCell ref="R69:R71"/>
    <mergeCell ref="S59:S64"/>
    <mergeCell ref="S65:S68"/>
    <mergeCell ref="R59:R64"/>
    <mergeCell ref="R65:R68"/>
    <mergeCell ref="BC65:BC68"/>
    <mergeCell ref="AW59:AW64"/>
    <mergeCell ref="AW69:AW71"/>
    <mergeCell ref="T72:T81"/>
    <mergeCell ref="G72:G81"/>
    <mergeCell ref="I72:I81"/>
    <mergeCell ref="N72:N81"/>
    <mergeCell ref="H72:H81"/>
    <mergeCell ref="K72:K81"/>
    <mergeCell ref="H57:H58"/>
    <mergeCell ref="G55:G56"/>
    <mergeCell ref="BD57:BD58"/>
    <mergeCell ref="BE57:BE58"/>
    <mergeCell ref="AN57:AN58"/>
    <mergeCell ref="AO57:AO58"/>
    <mergeCell ref="AL57:AL58"/>
    <mergeCell ref="AM57:AM58"/>
    <mergeCell ref="T65:T68"/>
    <mergeCell ref="N65:N68"/>
    <mergeCell ref="AN59:AN64"/>
    <mergeCell ref="AL59:AL64"/>
    <mergeCell ref="AM59:AM64"/>
    <mergeCell ref="O65:O68"/>
    <mergeCell ref="P65:P68"/>
    <mergeCell ref="AM65:AM68"/>
    <mergeCell ref="AL65:AL68"/>
    <mergeCell ref="AT72:AT81"/>
    <mergeCell ref="AU72:AU81"/>
    <mergeCell ref="I57:I58"/>
    <mergeCell ref="AZ55:AZ56"/>
    <mergeCell ref="BE65:BE68"/>
    <mergeCell ref="AX59:AX64"/>
    <mergeCell ref="AV59:AV64"/>
    <mergeCell ref="BH43:BH49"/>
    <mergeCell ref="AY31:AY35"/>
    <mergeCell ref="BB57:BB58"/>
    <mergeCell ref="BC57:BC58"/>
    <mergeCell ref="AZ31:AZ35"/>
    <mergeCell ref="AZ50:AZ51"/>
    <mergeCell ref="BA50:BA51"/>
    <mergeCell ref="BB50:BB51"/>
    <mergeCell ref="BC50:BC51"/>
    <mergeCell ref="BD50:BD51"/>
    <mergeCell ref="AZ36:AZ42"/>
    <mergeCell ref="BF31:BF35"/>
    <mergeCell ref="BG31:BG35"/>
    <mergeCell ref="BG50:BG51"/>
    <mergeCell ref="BG52:BG54"/>
    <mergeCell ref="BG55:BG56"/>
    <mergeCell ref="BC36:BC42"/>
    <mergeCell ref="BF55:BF56"/>
    <mergeCell ref="BH31:BH35"/>
    <mergeCell ref="BD31:BD35"/>
    <mergeCell ref="BE31:BE35"/>
    <mergeCell ref="BF43:BF49"/>
    <mergeCell ref="BA52:BA54"/>
    <mergeCell ref="BA43:BA49"/>
    <mergeCell ref="BB43:BB49"/>
    <mergeCell ref="BD36:BD42"/>
    <mergeCell ref="BE36:BE42"/>
    <mergeCell ref="BH36:BH42"/>
    <mergeCell ref="BF57:BF58"/>
    <mergeCell ref="BF65:BF68"/>
    <mergeCell ref="BF36:BF42"/>
    <mergeCell ref="AO43:AO49"/>
    <mergeCell ref="AP43:AP49"/>
    <mergeCell ref="AO55:AO56"/>
    <mergeCell ref="AP55:AP56"/>
    <mergeCell ref="AO50:AO51"/>
    <mergeCell ref="AN43:AN49"/>
    <mergeCell ref="AN36:AN42"/>
    <mergeCell ref="AO36:AO42"/>
    <mergeCell ref="AP36:AP42"/>
    <mergeCell ref="AP50:AP51"/>
    <mergeCell ref="AQ52:AQ54"/>
    <mergeCell ref="AR65:AR68"/>
    <mergeCell ref="AT65:AT68"/>
    <mergeCell ref="AU65:AU68"/>
    <mergeCell ref="AV65:AV68"/>
    <mergeCell ref="AW65:AW68"/>
    <mergeCell ref="BB59:BB64"/>
    <mergeCell ref="AW36:AW42"/>
    <mergeCell ref="AX36:AX42"/>
    <mergeCell ref="AN65:AN68"/>
    <mergeCell ref="AO65:AO68"/>
    <mergeCell ref="AP65:AP68"/>
    <mergeCell ref="AQ65:AQ68"/>
    <mergeCell ref="AP57:AP58"/>
    <mergeCell ref="AQ57:AQ58"/>
    <mergeCell ref="AR57:AR58"/>
    <mergeCell ref="AS57:AS58"/>
    <mergeCell ref="AT57:AT58"/>
    <mergeCell ref="AU57:AU58"/>
    <mergeCell ref="AV57:AV58"/>
    <mergeCell ref="N88:N91"/>
    <mergeCell ref="O88:O91"/>
    <mergeCell ref="J82:J83"/>
    <mergeCell ref="K82:K83"/>
    <mergeCell ref="AO59:AO64"/>
    <mergeCell ref="AP59:AP64"/>
    <mergeCell ref="AP69:AP71"/>
    <mergeCell ref="AQ69:AQ71"/>
    <mergeCell ref="AR69:AR71"/>
    <mergeCell ref="AS69:AS71"/>
    <mergeCell ref="N84:N87"/>
    <mergeCell ref="O84:O87"/>
    <mergeCell ref="J84:J87"/>
    <mergeCell ref="K84:K87"/>
    <mergeCell ref="O82:O83"/>
    <mergeCell ref="T88:T91"/>
    <mergeCell ref="P88:P91"/>
    <mergeCell ref="Q88:Q91"/>
    <mergeCell ref="AN69:AN71"/>
    <mergeCell ref="AO69:AO71"/>
    <mergeCell ref="AN82:AN83"/>
    <mergeCell ref="AO82:AO83"/>
    <mergeCell ref="AP82:AP83"/>
    <mergeCell ref="AQ82:AQ83"/>
    <mergeCell ref="AR82:AR83"/>
    <mergeCell ref="L69:L71"/>
    <mergeCell ref="M69:M71"/>
    <mergeCell ref="T59:T64"/>
    <mergeCell ref="N59:N64"/>
    <mergeCell ref="O59:O64"/>
    <mergeCell ref="M65:M68"/>
    <mergeCell ref="R99:R102"/>
    <mergeCell ref="AY95:AY98"/>
    <mergeCell ref="AZ95:AZ98"/>
    <mergeCell ref="BA95:BA98"/>
    <mergeCell ref="BB95:BB98"/>
    <mergeCell ref="BH95:BH98"/>
    <mergeCell ref="D95:D98"/>
    <mergeCell ref="AL95:AL98"/>
    <mergeCell ref="BC95:BC98"/>
    <mergeCell ref="N95:N98"/>
    <mergeCell ref="M95:M98"/>
    <mergeCell ref="L95:L98"/>
    <mergeCell ref="K95:K98"/>
    <mergeCell ref="J99:J102"/>
    <mergeCell ref="K99:K102"/>
    <mergeCell ref="L99:L102"/>
    <mergeCell ref="M99:M102"/>
    <mergeCell ref="N99:N102"/>
    <mergeCell ref="O99:O102"/>
    <mergeCell ref="P99:P102"/>
    <mergeCell ref="Q99:Q102"/>
    <mergeCell ref="BG95:BG98"/>
    <mergeCell ref="D99:D102"/>
    <mergeCell ref="E99:E102"/>
    <mergeCell ref="F99:F102"/>
    <mergeCell ref="G99:G102"/>
    <mergeCell ref="H99:H102"/>
    <mergeCell ref="I99:I102"/>
    <mergeCell ref="BG99:BG102"/>
    <mergeCell ref="BH99:BH102"/>
    <mergeCell ref="AM99:AM102"/>
    <mergeCell ref="AN99:AN102"/>
    <mergeCell ref="S99:S102"/>
    <mergeCell ref="T99:T102"/>
    <mergeCell ref="U99:U102"/>
    <mergeCell ref="AM84:AM87"/>
    <mergeCell ref="AL84:AL87"/>
    <mergeCell ref="AV84:AV87"/>
    <mergeCell ref="AX84:AX87"/>
    <mergeCell ref="AT88:AT91"/>
    <mergeCell ref="AL99:AL102"/>
    <mergeCell ref="AM88:AM91"/>
    <mergeCell ref="AW84:AW87"/>
    <mergeCell ref="AU88:AU91"/>
    <mergeCell ref="AL88:AL91"/>
    <mergeCell ref="AM95:AM98"/>
    <mergeCell ref="AN95:AN98"/>
    <mergeCell ref="AO95:AO98"/>
    <mergeCell ref="AP95:AP98"/>
    <mergeCell ref="AQ95:AQ98"/>
    <mergeCell ref="AR95:AR98"/>
    <mergeCell ref="AS95:AS98"/>
    <mergeCell ref="T95:T98"/>
    <mergeCell ref="S95:S98"/>
    <mergeCell ref="AW92:AW94"/>
    <mergeCell ref="AX92:AX94"/>
    <mergeCell ref="AS84:AS87"/>
    <mergeCell ref="AQ92:AQ94"/>
    <mergeCell ref="AR92:AR94"/>
    <mergeCell ref="AS92:AS94"/>
    <mergeCell ref="AT92:AT94"/>
    <mergeCell ref="AU92:AU94"/>
    <mergeCell ref="AV92:AV94"/>
    <mergeCell ref="AN92:AN94"/>
    <mergeCell ref="BF95:BF98"/>
    <mergeCell ref="BF99:BF102"/>
    <mergeCell ref="BF92:BF94"/>
    <mergeCell ref="U84:U87"/>
    <mergeCell ref="AN88:AN91"/>
    <mergeCell ref="AO88:AO91"/>
    <mergeCell ref="AP88:AP91"/>
    <mergeCell ref="AQ88:AQ91"/>
    <mergeCell ref="AR88:AR91"/>
    <mergeCell ref="AY84:AY87"/>
    <mergeCell ref="AY92:AY94"/>
    <mergeCell ref="AZ92:AZ94"/>
    <mergeCell ref="BB92:BB94"/>
    <mergeCell ref="BC92:BC94"/>
    <mergeCell ref="BD92:BD94"/>
    <mergeCell ref="BE92:BE94"/>
    <mergeCell ref="AY88:AY91"/>
    <mergeCell ref="BE95:BE98"/>
    <mergeCell ref="AU95:AU98"/>
    <mergeCell ref="AV95:AV98"/>
    <mergeCell ref="AW95:AW98"/>
    <mergeCell ref="AX95:AX98"/>
    <mergeCell ref="AR84:AR87"/>
    <mergeCell ref="AS88:AS91"/>
    <mergeCell ref="BD95:BD98"/>
    <mergeCell ref="AT95:AT98"/>
    <mergeCell ref="AN84:AN87"/>
    <mergeCell ref="AV88:AV91"/>
    <mergeCell ref="AW88:AW91"/>
    <mergeCell ref="AX88:AX91"/>
    <mergeCell ref="AO99:AO102"/>
    <mergeCell ref="AP99:AP102"/>
    <mergeCell ref="AQ24:AQ26"/>
    <mergeCell ref="AX52:AX54"/>
    <mergeCell ref="J19:J23"/>
    <mergeCell ref="R19:R23"/>
    <mergeCell ref="H19:H23"/>
    <mergeCell ref="I19:I23"/>
    <mergeCell ref="R36:R42"/>
    <mergeCell ref="J43:J49"/>
    <mergeCell ref="R24:R26"/>
    <mergeCell ref="M27:M30"/>
    <mergeCell ref="N27:N30"/>
    <mergeCell ref="O27:O30"/>
    <mergeCell ref="Q27:Q30"/>
    <mergeCell ref="R27:R30"/>
    <mergeCell ref="N43:N49"/>
    <mergeCell ref="O43:O49"/>
    <mergeCell ref="P43:P49"/>
    <mergeCell ref="Q43:Q49"/>
    <mergeCell ref="R43:R49"/>
    <mergeCell ref="H27:H30"/>
    <mergeCell ref="I27:I30"/>
    <mergeCell ref="J27:J30"/>
    <mergeCell ref="AP19:AP23"/>
    <mergeCell ref="AO24:AO26"/>
    <mergeCell ref="AL24:AL26"/>
    <mergeCell ref="AM24:AM26"/>
    <mergeCell ref="AM19:AM23"/>
    <mergeCell ref="AN24:AN26"/>
    <mergeCell ref="AN19:AN23"/>
    <mergeCell ref="AN52:AN54"/>
    <mergeCell ref="AQ43:AQ49"/>
    <mergeCell ref="S50:S51"/>
    <mergeCell ref="T84:T87"/>
    <mergeCell ref="R95:R98"/>
    <mergeCell ref="Q95:Q98"/>
    <mergeCell ref="P95:P98"/>
    <mergeCell ref="O95:O98"/>
    <mergeCell ref="A88:A91"/>
    <mergeCell ref="AX15:AX17"/>
    <mergeCell ref="BH52:BH54"/>
    <mergeCell ref="BH55:BH56"/>
    <mergeCell ref="BB52:BB54"/>
    <mergeCell ref="AT52:AT54"/>
    <mergeCell ref="AU52:AU54"/>
    <mergeCell ref="AX27:AX30"/>
    <mergeCell ref="AP31:AP35"/>
    <mergeCell ref="AM36:AM42"/>
    <mergeCell ref="BB31:BB35"/>
    <mergeCell ref="BC31:BC35"/>
    <mergeCell ref="BE50:BE51"/>
    <mergeCell ref="BF50:BF51"/>
    <mergeCell ref="BC52:BC54"/>
    <mergeCell ref="AT27:AT30"/>
    <mergeCell ref="AW27:AW30"/>
    <mergeCell ref="BF52:BF54"/>
    <mergeCell ref="AU36:AU42"/>
    <mergeCell ref="BD52:BD54"/>
    <mergeCell ref="BE52:BE54"/>
    <mergeCell ref="AT50:AT51"/>
    <mergeCell ref="AU50:AU51"/>
    <mergeCell ref="AV50:AV51"/>
    <mergeCell ref="N57:N58"/>
    <mergeCell ref="U59:U64"/>
    <mergeCell ref="AP24:AP26"/>
    <mergeCell ref="C65:C68"/>
    <mergeCell ref="E65:E68"/>
    <mergeCell ref="D65:D68"/>
    <mergeCell ref="C57:C58"/>
    <mergeCell ref="D57:D58"/>
    <mergeCell ref="D103:D105"/>
    <mergeCell ref="E103:E105"/>
    <mergeCell ref="F103:F105"/>
    <mergeCell ref="G103:G105"/>
    <mergeCell ref="H103:H105"/>
    <mergeCell ref="I103:I105"/>
    <mergeCell ref="J103:J105"/>
    <mergeCell ref="K103:K105"/>
    <mergeCell ref="E59:E64"/>
    <mergeCell ref="J59:J64"/>
    <mergeCell ref="L59:L64"/>
    <mergeCell ref="M59:M64"/>
    <mergeCell ref="L65:L68"/>
    <mergeCell ref="H95:H98"/>
    <mergeCell ref="E95:E98"/>
    <mergeCell ref="K69:K71"/>
    <mergeCell ref="I69:I71"/>
    <mergeCell ref="C88:C91"/>
    <mergeCell ref="F95:F98"/>
    <mergeCell ref="M88:M91"/>
    <mergeCell ref="H69:H71"/>
    <mergeCell ref="I65:I68"/>
    <mergeCell ref="G69:G71"/>
    <mergeCell ref="E82:E83"/>
    <mergeCell ref="E88:E91"/>
    <mergeCell ref="F88:F91"/>
    <mergeCell ref="G88:G91"/>
    <mergeCell ref="U95:U98"/>
    <mergeCell ref="B69:B71"/>
    <mergeCell ref="C69:C71"/>
    <mergeCell ref="A65:A68"/>
    <mergeCell ref="J65:J68"/>
    <mergeCell ref="K65:K68"/>
    <mergeCell ref="F72:F81"/>
    <mergeCell ref="E84:E87"/>
    <mergeCell ref="G84:G87"/>
    <mergeCell ref="H84:H87"/>
    <mergeCell ref="I84:I87"/>
    <mergeCell ref="B99:B102"/>
    <mergeCell ref="C99:C102"/>
    <mergeCell ref="C82:C83"/>
    <mergeCell ref="D82:D83"/>
    <mergeCell ref="F82:F83"/>
    <mergeCell ref="G82:G83"/>
    <mergeCell ref="H82:H83"/>
    <mergeCell ref="I82:I83"/>
    <mergeCell ref="B88:B91"/>
    <mergeCell ref="A95:A98"/>
    <mergeCell ref="D69:D71"/>
    <mergeCell ref="E69:E71"/>
    <mergeCell ref="F69:F71"/>
    <mergeCell ref="A69:A71"/>
    <mergeCell ref="I88:I91"/>
    <mergeCell ref="J88:J91"/>
    <mergeCell ref="K88:K91"/>
    <mergeCell ref="D88:D91"/>
    <mergeCell ref="J95:J98"/>
    <mergeCell ref="I95:I98"/>
    <mergeCell ref="J69:J71"/>
    <mergeCell ref="BG103:BG105"/>
    <mergeCell ref="BH103:BH105"/>
    <mergeCell ref="AL103:AL105"/>
    <mergeCell ref="AM103:AM105"/>
    <mergeCell ref="AN103:AN105"/>
    <mergeCell ref="AO103:AO105"/>
    <mergeCell ref="AP103:AP105"/>
    <mergeCell ref="AQ103:AQ105"/>
    <mergeCell ref="AR103:AR105"/>
    <mergeCell ref="AS103:AS105"/>
    <mergeCell ref="AT103:AT105"/>
    <mergeCell ref="AU103:AU105"/>
    <mergeCell ref="AV103:AV105"/>
    <mergeCell ref="AW103:AW105"/>
    <mergeCell ref="AX103:AX105"/>
    <mergeCell ref="AY103:AY105"/>
    <mergeCell ref="AZ103:AZ105"/>
    <mergeCell ref="BA103:BA105"/>
    <mergeCell ref="BB103:BB105"/>
    <mergeCell ref="BC103:BC105"/>
    <mergeCell ref="BD103:BD105"/>
    <mergeCell ref="BE103:BE105"/>
    <mergeCell ref="BF103:BF105"/>
    <mergeCell ref="D106:D107"/>
    <mergeCell ref="C106:C107"/>
    <mergeCell ref="B106:B107"/>
    <mergeCell ref="A106:A107"/>
    <mergeCell ref="U106:U107"/>
    <mergeCell ref="T106:T107"/>
    <mergeCell ref="S106:S107"/>
    <mergeCell ref="R106:R107"/>
    <mergeCell ref="Q106:Q107"/>
    <mergeCell ref="P106:P107"/>
    <mergeCell ref="O106:O107"/>
    <mergeCell ref="N106:N107"/>
    <mergeCell ref="M106:M107"/>
    <mergeCell ref="L106:L107"/>
    <mergeCell ref="K106:K107"/>
    <mergeCell ref="J106:J107"/>
    <mergeCell ref="I106:I107"/>
    <mergeCell ref="H106:H107"/>
    <mergeCell ref="G106:G107"/>
    <mergeCell ref="F106:F107"/>
    <mergeCell ref="E106:E107"/>
    <mergeCell ref="B65:B68"/>
    <mergeCell ref="A103:A105"/>
    <mergeCell ref="B103:B105"/>
    <mergeCell ref="J57:J58"/>
    <mergeCell ref="Q65:Q68"/>
    <mergeCell ref="Q59:Q64"/>
    <mergeCell ref="C103:C105"/>
    <mergeCell ref="BD106:BD107"/>
    <mergeCell ref="BE106:BE107"/>
    <mergeCell ref="BF106:BF107"/>
    <mergeCell ref="BG106:BG107"/>
    <mergeCell ref="BH106:BH107"/>
    <mergeCell ref="AU106:AU107"/>
    <mergeCell ref="AV106:AV107"/>
    <mergeCell ref="AW106:AW107"/>
    <mergeCell ref="AX106:AX107"/>
    <mergeCell ref="AY106:AY107"/>
    <mergeCell ref="AZ106:AZ107"/>
    <mergeCell ref="BA106:BA107"/>
    <mergeCell ref="BB106:BB107"/>
    <mergeCell ref="BC106:BC107"/>
    <mergeCell ref="AL106:AL107"/>
    <mergeCell ref="AM106:AM107"/>
    <mergeCell ref="AN106:AN107"/>
    <mergeCell ref="AO106:AO107"/>
    <mergeCell ref="AP106:AP107"/>
    <mergeCell ref="AQ106:AQ107"/>
    <mergeCell ref="AR106:AR107"/>
    <mergeCell ref="AS106:AS107"/>
    <mergeCell ref="AT106:AT107"/>
  </mergeCells>
  <phoneticPr fontId="2" type="noConversion"/>
  <printOptions horizontalCentered="1" verticalCentered="1"/>
  <pageMargins left="0.98425196850393704" right="0.98425196850393704" top="0.78740157480314965" bottom="0.78740157480314965" header="0.31496062992125984" footer="0.31496062992125984"/>
  <pageSetup paperSize="9" scale="40" fitToHeight="0" orientation="landscape" horizontalDpi="4294967293" verticalDpi="4294967293" r:id="rId1"/>
  <colBreaks count="4" manualBreakCount="4">
    <brk id="7" max="1048575" man="1"/>
    <brk id="21" max="1048575" man="1"/>
    <brk id="38" max="1048575" man="1"/>
    <brk id="48" max="1048575" man="1"/>
  </colBreaks>
  <ignoredErrors>
    <ignoredError sqref="H84 AN65 X1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RBTRANS LICITAÇÕES ABR 2023</vt:lpstr>
      <vt:lpstr>'RBTRANS LICITAÇÕES ABR 2023'!Area_de_impressao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2023-04-27T15:54:28Z</cp:lastPrinted>
  <dcterms:created xsi:type="dcterms:W3CDTF">2013-10-11T22:10:57Z</dcterms:created>
  <dcterms:modified xsi:type="dcterms:W3CDTF">2023-04-28T19:56:03Z</dcterms:modified>
</cp:coreProperties>
</file>