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23"/>
  </bookViews>
  <sheets>
    <sheet name="FUNDEB FEV 2017" sheetId="11" r:id="rId1"/>
  </sheets>
  <definedNames>
    <definedName name="_xlnm._FilterDatabase" localSheetId="0" hidden="1">'FUNDEB FEV 2017'!$A$14:$BM$44</definedName>
    <definedName name="_xlnm.Print_Area" localSheetId="0">'FUNDEB FEV 2017'!$A$1:$BR$47</definedName>
  </definedNames>
  <calcPr calcId="145621"/>
</workbook>
</file>

<file path=xl/calcChain.xml><?xml version="1.0" encoding="utf-8"?>
<calcChain xmlns="http://schemas.openxmlformats.org/spreadsheetml/2006/main">
  <c r="AN38" i="11" l="1"/>
  <c r="AN41" i="11"/>
  <c r="AN21" i="11"/>
  <c r="AM41" i="11"/>
  <c r="AM21" i="11"/>
  <c r="AM38" i="11" l="1"/>
  <c r="AO41" i="11" l="1"/>
  <c r="AO38" i="11"/>
  <c r="AM44" i="11" l="1"/>
  <c r="AN44" i="11" l="1"/>
  <c r="AL41" i="11" l="1"/>
  <c r="AL42" i="11" s="1"/>
  <c r="AN67" i="11" l="1"/>
  <c r="AH44" i="11"/>
  <c r="O44" i="11"/>
  <c r="AL39" i="11"/>
  <c r="AF39" i="11"/>
  <c r="AL38" i="11"/>
  <c r="AE25" i="11"/>
  <c r="AG24" i="11"/>
  <c r="AG44" i="11" s="1"/>
  <c r="AL22" i="11"/>
  <c r="AL23" i="11" s="1"/>
  <c r="AE22" i="11"/>
  <c r="AE23" i="11" l="1"/>
  <c r="AL24" i="11"/>
  <c r="AL25" i="11" s="1"/>
  <c r="AO21" i="11"/>
  <c r="AO44" i="11" s="1"/>
  <c r="AL27" i="11" l="1"/>
  <c r="AE27" i="11"/>
  <c r="AE28" i="11" l="1"/>
  <c r="AL28" i="11"/>
  <c r="AL30" i="11" l="1"/>
  <c r="AE30" i="11"/>
  <c r="AE31" i="11" l="1"/>
  <c r="AL31" i="11"/>
  <c r="AL32" i="11" l="1"/>
  <c r="AE32" i="11"/>
  <c r="AE33" i="11" l="1"/>
  <c r="AL33" i="11"/>
  <c r="AL34" i="11" l="1"/>
  <c r="AE34" i="11"/>
  <c r="AL36" i="11" l="1"/>
  <c r="AL44" i="11" s="1"/>
  <c r="AE36" i="11"/>
</calcChain>
</file>

<file path=xl/sharedStrings.xml><?xml version="1.0" encoding="utf-8"?>
<sst xmlns="http://schemas.openxmlformats.org/spreadsheetml/2006/main" count="227" uniqueCount="194">
  <si>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</si>
  <si>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</si>
  <si>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</si>
  <si>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</si>
  <si>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</si>
  <si>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</si>
  <si>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</si>
  <si>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</si>
  <si>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</si>
  <si>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</si>
  <si>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</si>
  <si>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</si>
  <si>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</si>
  <si>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</si>
  <si>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</si>
  <si>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</si>
  <si>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</si>
  <si>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</si>
  <si>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</si>
  <si>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</si>
  <si>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</si>
  <si>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</si>
  <si>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</si>
  <si>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</si>
  <si>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</si>
  <si>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</si>
  <si>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</si>
  <si>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</si>
  <si>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</si>
  <si>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</si>
  <si>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</si>
  <si>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</si>
  <si>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</si>
  <si>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</si>
  <si>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</si>
  <si>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</si>
  <si>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</si>
  <si>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</si>
  <si>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</si>
  <si>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</si>
  <si>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</si>
  <si>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</si>
  <si>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</si>
  <si>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</si>
  <si>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</si>
  <si>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</si>
  <si>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</si>
  <si>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</si>
  <si>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</si>
  <si>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</si>
  <si>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</si>
  <si>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</si>
  <si>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</si>
  <si>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</si>
  <si>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</si>
  <si>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</si>
  <si>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</si>
  <si>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</si>
  <si>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</si>
  <si>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</si>
  <si>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</si>
  <si>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</si>
  <si>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</si>
  <si>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</si>
  <si>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</si>
  <si>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</si>
  <si>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</si>
  <si>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</si>
  <si>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</si>
  <si>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</si>
  <si>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</si>
  <si>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</si>
  <si>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</si>
  <si>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</si>
  <si>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</si>
  <si>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</si>
  <si>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</si>
  <si>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</si>
  <si>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</si>
  <si>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</si>
  <si>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</si>
  <si>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</si>
  <si>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</si>
  <si>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</si>
  <si>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</si>
  <si>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</si>
  <si>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</si>
  <si>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</si>
  <si>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</si>
  <si>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</si>
  <si>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</si>
  <si>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</si>
  <si>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</si>
  <si>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</si>
  <si>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</si>
  <si>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</si>
  <si>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</si>
  <si>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</si>
  <si>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</si>
  <si>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</si>
  <si>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 xml:space="preserve">2º TERMO ADITIVO </t>
  </si>
  <si>
    <t>3º TERMO ADITIVO</t>
  </si>
  <si>
    <t>5º TERMO ADITIVO</t>
  </si>
  <si>
    <t>PREGÃO SRP</t>
  </si>
  <si>
    <t>1º TERMO ADITIVO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</si>
  <si>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</si>
  <si>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</si>
  <si>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</si>
  <si>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6º TERMO ADITIVO</t>
  </si>
  <si>
    <t>4º TERMO ADITIVO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</si>
  <si>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</si>
  <si>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</si>
  <si>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</si>
  <si>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</si>
  <si>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</si>
  <si>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</si>
  <si>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</si>
  <si>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7º TERMO ADITIVO</t>
  </si>
  <si>
    <t>Repactuação de Valor</t>
  </si>
  <si>
    <t>Prorrogação de Prazo de 12 meses</t>
  </si>
  <si>
    <t>Aditivo de Quantitativo</t>
  </si>
  <si>
    <t>Em andamento em 2015</t>
  </si>
  <si>
    <t>8º TERMO ADITIVO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</si>
  <si>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</si>
  <si>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</si>
  <si>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</si>
  <si>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</si>
  <si>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</si>
  <si>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</si>
  <si>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1ª TERMO ADITIVO</t>
  </si>
  <si>
    <t>Supressão de Valor</t>
  </si>
  <si>
    <t>APOSTILA Nº 001/2015</t>
  </si>
  <si>
    <t>Alteração de Dotação Orçamentária e Fonte de Recurso</t>
  </si>
  <si>
    <t>9º TERMO ADITIVO</t>
  </si>
  <si>
    <t>10º TERMO ADITIVO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</si>
  <si>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</si>
  <si>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</si>
  <si>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</si>
  <si>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</si>
  <si>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</si>
  <si>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</si>
  <si>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</si>
  <si>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1º TERMO ADTIVO</t>
  </si>
  <si>
    <t>11º TERMO ADITIVO</t>
  </si>
  <si>
    <t>12º TERMO ADITIVO</t>
  </si>
  <si>
    <t>13º TERMO ADITIVO</t>
  </si>
  <si>
    <t>14º TERMO ADITIVO</t>
  </si>
  <si>
    <t>APOSTILA Nº 014/2016</t>
  </si>
  <si>
    <t>15º TERMO ADITIVO</t>
  </si>
  <si>
    <t>Executado até 2016</t>
  </si>
  <si>
    <t xml:space="preserve"> Executado no Exercício 2017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</si>
  <si>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</si>
  <si>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</si>
  <si>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</si>
  <si>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</si>
  <si>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</si>
  <si>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</si>
  <si>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</si>
  <si>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</si>
  <si>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</si>
  <si>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</si>
  <si>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</si>
  <si>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</si>
  <si>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</si>
  <si>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</si>
  <si>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</si>
  <si>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</si>
  <si>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</si>
  <si>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</si>
  <si>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</si>
  <si>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</si>
  <si>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</si>
  <si>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</si>
  <si>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</si>
  <si>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</si>
  <si>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</si>
  <si>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</si>
  <si>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</si>
  <si>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</si>
  <si>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</si>
  <si>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</si>
  <si>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</si>
  <si>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</si>
  <si>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</si>
  <si>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</si>
  <si>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</si>
  <si>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Art. 65, caput § 1º a 6ª - LF nº 8.666/93</t>
  </si>
  <si>
    <t>PRESTAÇÃO DE CONTAS MENSAL - EXERCÍCIO 2017</t>
  </si>
  <si>
    <r>
      <t>ÓRGÃO/ENTIDADE/FUNDO:</t>
    </r>
    <r>
      <rPr>
        <b/>
        <sz val="11"/>
        <rFont val="Calibri"/>
        <family val="2"/>
        <scheme val="minor"/>
      </rPr>
      <t xml:space="preserve"> 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</si>
  <si>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Calibri"/>
        <family val="2"/>
        <scheme val="minor"/>
      </rPr>
      <t>JANEIRO A FEVEREIRO DE 2016</t>
    </r>
  </si>
  <si>
    <r>
      <t xml:space="preserve">DATA DA ÚLTIMA ATUALIZAÇÃO: </t>
    </r>
    <r>
      <rPr>
        <b/>
        <sz val="11"/>
        <rFont val="Calibri"/>
        <family val="2"/>
        <scheme val="minor"/>
      </rPr>
      <t>07/03/2017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</si>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</sst>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07">
    <xf numFmtId="0" fontId="0" fillId="0" borderId="0" xfId="0"/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vertical="center" wrapText="1"/>
    </xf>
    <xf numFmtId="164" fontId="4" fillId="0" borderId="17" xfId="0" applyNumberFormat="1" applyFont="1" applyFill="1" applyBorder="1" applyAlignment="1">
      <alignment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27" xfId="0" applyNumberFormat="1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3" fontId="4" fillId="0" borderId="27" xfId="0" applyNumberFormat="1" applyFont="1" applyFill="1" applyBorder="1" applyAlignment="1">
      <alignment horizontal="center" vertical="center" wrapText="1"/>
    </xf>
    <xf numFmtId="14" fontId="4" fillId="0" borderId="27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64" fontId="4" fillId="0" borderId="2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14" fontId="4" fillId="0" borderId="1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3" fontId="4" fillId="0" borderId="2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14" fontId="4" fillId="0" borderId="27" xfId="0" applyNumberFormat="1" applyFont="1" applyFill="1" applyBorder="1" applyAlignment="1">
      <alignment horizontal="center" vertical="center" wrapText="1"/>
    </xf>
    <xf numFmtId="164" fontId="4" fillId="0" borderId="27" xfId="0" applyNumberFormat="1" applyFont="1" applyFill="1" applyBorder="1" applyAlignment="1">
      <alignment vertical="center"/>
    </xf>
    <xf numFmtId="0" fontId="4" fillId="0" borderId="27" xfId="0" applyFont="1" applyFill="1" applyBorder="1" applyAlignment="1">
      <alignment horizontal="right" vertical="center" wrapText="1"/>
    </xf>
    <xf numFmtId="3" fontId="4" fillId="0" borderId="27" xfId="0" applyNumberFormat="1" applyFont="1" applyFill="1" applyBorder="1" applyAlignment="1">
      <alignment horizontal="justify" vertical="center" wrapText="1"/>
    </xf>
    <xf numFmtId="0" fontId="4" fillId="0" borderId="27" xfId="0" applyFont="1" applyFill="1" applyBorder="1" applyAlignment="1">
      <alignment horizontal="justify" vertical="center" wrapText="1"/>
    </xf>
    <xf numFmtId="0" fontId="4" fillId="0" borderId="27" xfId="0" applyFont="1" applyFill="1" applyBorder="1" applyAlignment="1">
      <alignment vertical="center" wrapText="1"/>
    </xf>
    <xf numFmtId="3" fontId="4" fillId="0" borderId="27" xfId="0" applyNumberFormat="1" applyFont="1" applyFill="1" applyBorder="1" applyAlignment="1">
      <alignment vertical="center" wrapText="1"/>
    </xf>
    <xf numFmtId="14" fontId="4" fillId="0" borderId="27" xfId="0" applyNumberFormat="1" applyFont="1" applyFill="1" applyBorder="1" applyAlignment="1">
      <alignment vertical="center" wrapText="1"/>
    </xf>
    <xf numFmtId="14" fontId="4" fillId="0" borderId="27" xfId="0" applyNumberFormat="1" applyFont="1" applyFill="1" applyBorder="1" applyAlignment="1">
      <alignment vertical="center"/>
    </xf>
    <xf numFmtId="10" fontId="4" fillId="0" borderId="1" xfId="1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10" fontId="4" fillId="0" borderId="27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4" fontId="4" fillId="0" borderId="0" xfId="0" applyNumberFormat="1" applyFont="1" applyFill="1" applyAlignment="1">
      <alignment vertical="center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0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right" vertical="center" wrapText="1"/>
    </xf>
    <xf numFmtId="3" fontId="4" fillId="0" borderId="17" xfId="0" applyNumberFormat="1" applyFont="1" applyFill="1" applyBorder="1" applyAlignment="1">
      <alignment horizontal="justify" vertical="center" wrapText="1"/>
    </xf>
    <xf numFmtId="0" fontId="4" fillId="0" borderId="17" xfId="0" applyFont="1" applyFill="1" applyBorder="1" applyAlignment="1">
      <alignment horizontal="justify" vertical="center" wrapText="1"/>
    </xf>
    <xf numFmtId="0" fontId="4" fillId="0" borderId="17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 wrapText="1"/>
    </xf>
    <xf numFmtId="3" fontId="4" fillId="0" borderId="17" xfId="0" applyNumberFormat="1" applyFont="1" applyFill="1" applyBorder="1" applyAlignment="1">
      <alignment vertical="center" wrapText="1"/>
    </xf>
    <xf numFmtId="14" fontId="4" fillId="0" borderId="17" xfId="0" applyNumberFormat="1" applyFont="1" applyFill="1" applyBorder="1" applyAlignment="1">
      <alignment vertical="center" wrapText="1"/>
    </xf>
    <xf numFmtId="0" fontId="5" fillId="0" borderId="46" xfId="0" applyFont="1" applyFill="1" applyBorder="1" applyAlignment="1">
      <alignment horizontal="center" vertical="center" wrapText="1"/>
    </xf>
    <xf numFmtId="10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64" fontId="4" fillId="0" borderId="36" xfId="0" applyNumberFormat="1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vertical="center" wrapText="1"/>
    </xf>
    <xf numFmtId="14" fontId="4" fillId="0" borderId="27" xfId="0" applyNumberFormat="1" applyFont="1" applyFill="1" applyBorder="1" applyAlignment="1">
      <alignment horizontal="center" vertical="center"/>
    </xf>
    <xf numFmtId="4" fontId="5" fillId="0" borderId="47" xfId="0" applyNumberFormat="1" applyFont="1" applyFill="1" applyBorder="1" applyAlignment="1">
      <alignment horizontal="center" vertical="center" wrapText="1"/>
    </xf>
    <xf numFmtId="4" fontId="5" fillId="0" borderId="48" xfId="0" applyNumberFormat="1" applyFont="1" applyFill="1" applyBorder="1" applyAlignment="1">
      <alignment horizontal="center" vertical="center" wrapText="1"/>
    </xf>
    <xf numFmtId="4" fontId="5" fillId="0" borderId="49" xfId="0" applyNumberFormat="1" applyFont="1" applyFill="1" applyBorder="1" applyAlignment="1">
      <alignment horizontal="center" vertical="center" wrapText="1"/>
    </xf>
    <xf numFmtId="4" fontId="5" fillId="0" borderId="50" xfId="0" applyNumberFormat="1" applyFont="1" applyFill="1" applyBorder="1" applyAlignment="1">
      <alignment vertical="center" wrapText="1"/>
    </xf>
    <xf numFmtId="4" fontId="4" fillId="0" borderId="50" xfId="0" applyNumberFormat="1" applyFont="1" applyFill="1" applyBorder="1" applyAlignment="1">
      <alignment vertical="center"/>
    </xf>
    <xf numFmtId="4" fontId="4" fillId="0" borderId="50" xfId="0" applyNumberFormat="1" applyFont="1" applyFill="1" applyBorder="1" applyAlignment="1">
      <alignment vertical="center" wrapText="1"/>
    </xf>
    <xf numFmtId="4" fontId="4" fillId="0" borderId="49" xfId="0" applyNumberFormat="1" applyFont="1" applyFill="1" applyBorder="1" applyAlignment="1">
      <alignment horizontal="center" vertical="center" wrapText="1"/>
    </xf>
    <xf numFmtId="4" fontId="4" fillId="0" borderId="50" xfId="0" applyNumberFormat="1" applyFont="1" applyFill="1" applyBorder="1" applyAlignment="1">
      <alignment horizontal="center" vertical="center"/>
    </xf>
    <xf numFmtId="4" fontId="4" fillId="0" borderId="51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113110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0</xdr:row>
      <xdr:rowOff>47626</xdr:rowOff>
    </xdr:from>
    <xdr:to>
      <xdr:col>1</xdr:col>
      <xdr:colOff>581025</xdr:colOff>
      <xdr:row>2</xdr:row>
      <xdr:rowOff>160736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47626"/>
          <a:ext cx="552450" cy="494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15"/>
  <sheetViews>
    <sheetView tabSelected="1" zoomScaleNormal="100" zoomScaleSheetLayoutView="64" workbookViewId="0">
      <selection activeCell="C2" sqref="C2"/>
    </sheetView>
  </sheetViews>
  <sheetFormatPr defaultRowHeight="12.75" x14ac:dyDescent="0.25"/>
  <cols>
    <col min="1" max="1" width="6.85546875" style="80" customWidth="1"/>
    <col min="2" max="2" width="14.42578125" style="80" customWidth="1"/>
    <col min="3" max="3" width="10.28515625" style="80" customWidth="1"/>
    <col min="4" max="4" width="17.28515625" style="80" customWidth="1"/>
    <col min="5" max="5" width="13.7109375" style="80" customWidth="1"/>
    <col min="6" max="6" width="47.28515625" style="80" customWidth="1"/>
    <col min="7" max="10" width="16.28515625" style="80" customWidth="1"/>
    <col min="11" max="11" width="18.28515625" style="80" customWidth="1"/>
    <col min="12" max="12" width="47.5703125" style="80" customWidth="1"/>
    <col min="13" max="13" width="21.5703125" style="80" customWidth="1"/>
    <col min="14" max="14" width="12.7109375" style="80" customWidth="1"/>
    <col min="15" max="15" width="25.42578125" style="80" customWidth="1"/>
    <col min="16" max="16" width="12.85546875" style="80" customWidth="1"/>
    <col min="17" max="17" width="18.140625" style="80" customWidth="1"/>
    <col min="18" max="18" width="15.28515625" style="80" customWidth="1"/>
    <col min="19" max="19" width="11" style="80" customWidth="1"/>
    <col min="20" max="20" width="10.42578125" style="80" customWidth="1"/>
    <col min="21" max="21" width="7.28515625" style="80" customWidth="1"/>
    <col min="22" max="22" width="13.7109375" style="80" customWidth="1"/>
    <col min="23" max="24" width="16.5703125" style="80" customWidth="1"/>
    <col min="25" max="25" width="20.42578125" style="80" customWidth="1"/>
    <col min="26" max="26" width="14.140625" style="80" customWidth="1"/>
    <col min="27" max="27" width="14.7109375" style="80" customWidth="1"/>
    <col min="28" max="28" width="42.42578125" style="80" customWidth="1"/>
    <col min="29" max="29" width="13.7109375" style="80" customWidth="1"/>
    <col min="30" max="30" width="12.7109375" style="80" customWidth="1"/>
    <col min="31" max="31" width="14.140625" style="80" customWidth="1"/>
    <col min="32" max="32" width="12.42578125" style="80" customWidth="1"/>
    <col min="33" max="33" width="18.85546875" style="80" customWidth="1"/>
    <col min="34" max="37" width="19.140625" style="80" customWidth="1"/>
    <col min="38" max="38" width="21" style="80" customWidth="1"/>
    <col min="39" max="39" width="27" style="80" customWidth="1"/>
    <col min="40" max="40" width="25.42578125" style="80" customWidth="1"/>
    <col min="41" max="41" width="20.85546875" style="80" customWidth="1"/>
    <col min="42" max="44" width="11.5703125" style="80" customWidth="1"/>
    <col min="45" max="45" width="13.85546875" style="80" customWidth="1"/>
    <col min="46" max="46" width="33.140625" style="80" customWidth="1"/>
    <col min="47" max="47" width="13.140625" style="80" customWidth="1"/>
    <col min="48" max="48" width="14.5703125" style="80" customWidth="1"/>
    <col min="49" max="49" width="14.42578125" style="80" customWidth="1"/>
    <col min="50" max="50" width="13.85546875" style="80" customWidth="1"/>
    <col min="51" max="51" width="13.7109375" style="80" customWidth="1"/>
    <col min="52" max="52" width="13.28515625" style="80" customWidth="1"/>
    <col min="53" max="53" width="12.28515625" style="80" customWidth="1"/>
    <col min="54" max="54" width="13" style="80" customWidth="1"/>
    <col min="55" max="55" width="11.28515625" style="80" customWidth="1"/>
    <col min="56" max="56" width="11.85546875" style="80" bestFit="1" customWidth="1"/>
    <col min="57" max="57" width="11.5703125" style="80" bestFit="1" customWidth="1"/>
    <col min="58" max="58" width="16" style="80" customWidth="1"/>
    <col min="59" max="59" width="9.140625" style="80"/>
    <col min="60" max="60" width="11.85546875" style="80" bestFit="1" customWidth="1"/>
    <col min="61" max="61" width="9.140625" style="80"/>
    <col min="62" max="62" width="10.140625" style="80" customWidth="1"/>
    <col min="63" max="64" width="9.140625" style="80"/>
    <col min="65" max="65" width="55.28515625" style="80" customWidth="1"/>
    <col min="66" max="16384" width="9.140625" style="80"/>
  </cols>
  <sheetData>
    <row r="1" spans="1:65" s="119" customFormat="1" ht="15" x14ac:dyDescent="0.25"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</row>
    <row r="2" spans="1:65" s="119" customFormat="1" ht="15" x14ac:dyDescent="0.25"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</row>
    <row r="3" spans="1:65" s="119" customFormat="1" ht="15" x14ac:dyDescent="0.25">
      <c r="O3" s="121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</row>
    <row r="4" spans="1:65" s="127" customFormat="1" ht="15" x14ac:dyDescent="0.25">
      <c r="A4" s="127" t="s">
        <v>48</v>
      </c>
      <c r="L4" s="128"/>
    </row>
    <row r="5" spans="1:65" s="119" customFormat="1" ht="15" x14ac:dyDescent="0.25">
      <c r="B5" s="122"/>
      <c r="C5" s="122"/>
      <c r="D5" s="122"/>
      <c r="E5" s="122"/>
      <c r="F5" s="122"/>
      <c r="G5" s="122"/>
      <c r="H5" s="122"/>
      <c r="I5" s="122"/>
      <c r="J5" s="122"/>
      <c r="K5" s="122" t="s">
        <v>114</v>
      </c>
      <c r="L5" s="122"/>
      <c r="M5" s="122"/>
      <c r="N5" s="122"/>
      <c r="O5" s="123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3"/>
      <c r="AI5" s="123"/>
      <c r="AJ5" s="123"/>
      <c r="AK5" s="123"/>
      <c r="AL5" s="122"/>
      <c r="AM5" s="123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</row>
    <row r="6" spans="1:65" s="127" customFormat="1" ht="15" x14ac:dyDescent="0.25">
      <c r="A6" s="129" t="s">
        <v>187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D6" s="128"/>
      <c r="BF6" s="128"/>
    </row>
    <row r="7" spans="1:65" s="119" customFormat="1" ht="15" x14ac:dyDescent="0.25">
      <c r="A7" s="124" t="s">
        <v>98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5"/>
      <c r="AA7" s="120"/>
      <c r="AB7" s="125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</row>
    <row r="8" spans="1:65" s="119" customFormat="1" ht="15" x14ac:dyDescent="0.25">
      <c r="A8" s="124" t="s">
        <v>76</v>
      </c>
      <c r="B8" s="124"/>
      <c r="C8" s="124"/>
      <c r="D8" s="124"/>
      <c r="E8" s="124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</row>
    <row r="9" spans="1:65" s="119" customFormat="1" ht="15" x14ac:dyDescent="0.25"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6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</row>
    <row r="10" spans="1:65" s="119" customFormat="1" ht="15" x14ac:dyDescent="0.25">
      <c r="A10" s="124" t="s">
        <v>188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</row>
    <row r="11" spans="1:65" s="119" customFormat="1" ht="15" x14ac:dyDescent="0.25">
      <c r="A11" s="124" t="s">
        <v>189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</row>
    <row r="12" spans="1:65" s="119" customFormat="1" ht="15" x14ac:dyDescent="0.25">
      <c r="A12" s="124" t="s">
        <v>190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</row>
    <row r="13" spans="1:65" ht="13.5" customHeight="1" x14ac:dyDescent="0.25"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</row>
    <row r="14" spans="1:65" s="131" customFormat="1" ht="16.5" thickBot="1" x14ac:dyDescent="0.3">
      <c r="A14" s="130" t="s">
        <v>73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</row>
    <row r="15" spans="1:65" x14ac:dyDescent="0.25">
      <c r="A15" s="132" t="s">
        <v>50</v>
      </c>
      <c r="B15" s="6" t="s">
        <v>22</v>
      </c>
      <c r="C15" s="6"/>
      <c r="D15" s="6"/>
      <c r="E15" s="6"/>
      <c r="F15" s="6"/>
      <c r="G15" s="7"/>
      <c r="H15" s="188" t="s">
        <v>151</v>
      </c>
      <c r="I15" s="90"/>
      <c r="J15" s="86"/>
      <c r="K15" s="87" t="s">
        <v>49</v>
      </c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 t="s">
        <v>162</v>
      </c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4"/>
      <c r="AN15" s="84"/>
      <c r="AO15" s="84"/>
      <c r="AP15" s="85" t="s">
        <v>78</v>
      </c>
      <c r="AQ15" s="86"/>
      <c r="AR15" s="86"/>
      <c r="AS15" s="87"/>
      <c r="AT15" s="87"/>
      <c r="AU15" s="88"/>
      <c r="AV15" s="89" t="s">
        <v>97</v>
      </c>
      <c r="AW15" s="90"/>
      <c r="AX15" s="90"/>
      <c r="AY15" s="90"/>
      <c r="AZ15" s="90"/>
      <c r="BA15" s="91"/>
      <c r="BB15" s="86" t="s">
        <v>74</v>
      </c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8"/>
    </row>
    <row r="16" spans="1:65" x14ac:dyDescent="0.25">
      <c r="A16" s="133"/>
      <c r="B16" s="12"/>
      <c r="C16" s="12"/>
      <c r="D16" s="12"/>
      <c r="E16" s="12"/>
      <c r="F16" s="12"/>
      <c r="G16" s="12"/>
      <c r="H16" s="11" t="s">
        <v>152</v>
      </c>
      <c r="I16" s="11" t="s">
        <v>153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8"/>
      <c r="AN16" s="18"/>
      <c r="AO16" s="18"/>
      <c r="AP16" s="92"/>
      <c r="AQ16" s="93"/>
      <c r="AR16" s="93"/>
      <c r="AS16" s="94"/>
      <c r="AT16" s="94"/>
      <c r="AU16" s="95"/>
      <c r="AV16" s="96"/>
      <c r="AW16" s="97"/>
      <c r="AX16" s="97"/>
      <c r="AY16" s="97"/>
      <c r="AZ16" s="97"/>
      <c r="BA16" s="98"/>
      <c r="BB16" s="93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5"/>
    </row>
    <row r="17" spans="1:65" x14ac:dyDescent="0.25">
      <c r="A17" s="134"/>
      <c r="B17" s="13"/>
      <c r="C17" s="13"/>
      <c r="D17" s="13"/>
      <c r="E17" s="13"/>
      <c r="F17" s="13"/>
      <c r="G17" s="13"/>
      <c r="H17" s="11"/>
      <c r="I17" s="11" t="s">
        <v>154</v>
      </c>
      <c r="J17" s="11" t="s">
        <v>57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8" t="s">
        <v>160</v>
      </c>
      <c r="Y17" s="9"/>
      <c r="Z17" s="9"/>
      <c r="AA17" s="9"/>
      <c r="AB17" s="9"/>
      <c r="AC17" s="9"/>
      <c r="AD17" s="9"/>
      <c r="AE17" s="9"/>
      <c r="AF17" s="9"/>
      <c r="AG17" s="9"/>
      <c r="AH17" s="10"/>
      <c r="AI17" s="11" t="s">
        <v>161</v>
      </c>
      <c r="AJ17" s="11"/>
      <c r="AK17" s="11"/>
      <c r="AL17" s="135" t="s">
        <v>23</v>
      </c>
      <c r="AM17" s="15" t="s">
        <v>170</v>
      </c>
      <c r="AN17" s="15"/>
      <c r="AO17" s="16"/>
      <c r="AP17" s="136" t="s">
        <v>80</v>
      </c>
      <c r="AQ17" s="8" t="s">
        <v>153</v>
      </c>
      <c r="AR17" s="10"/>
      <c r="AS17" s="11" t="s">
        <v>81</v>
      </c>
      <c r="AT17" s="11" t="s">
        <v>79</v>
      </c>
      <c r="AU17" s="137" t="s">
        <v>82</v>
      </c>
      <c r="AV17" s="138" t="s">
        <v>87</v>
      </c>
      <c r="AW17" s="139" t="s">
        <v>88</v>
      </c>
      <c r="AX17" s="139" t="s">
        <v>89</v>
      </c>
      <c r="AY17" s="139" t="s">
        <v>91</v>
      </c>
      <c r="AZ17" s="139" t="s">
        <v>90</v>
      </c>
      <c r="BA17" s="140" t="s">
        <v>91</v>
      </c>
      <c r="BB17" s="10" t="s">
        <v>1</v>
      </c>
      <c r="BC17" s="11" t="s">
        <v>55</v>
      </c>
      <c r="BD17" s="141" t="s">
        <v>59</v>
      </c>
      <c r="BE17" s="141"/>
      <c r="BF17" s="141"/>
      <c r="BG17" s="141" t="s">
        <v>62</v>
      </c>
      <c r="BH17" s="141"/>
      <c r="BI17" s="11" t="s">
        <v>63</v>
      </c>
      <c r="BJ17" s="11" t="s">
        <v>121</v>
      </c>
      <c r="BK17" s="141" t="s">
        <v>66</v>
      </c>
      <c r="BL17" s="141"/>
      <c r="BM17" s="142"/>
    </row>
    <row r="18" spans="1:65" x14ac:dyDescent="0.25">
      <c r="A18" s="134"/>
      <c r="B18" s="18"/>
      <c r="C18" s="18"/>
      <c r="D18" s="18"/>
      <c r="E18" s="18"/>
      <c r="F18" s="18"/>
      <c r="G18" s="18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 t="s">
        <v>1</v>
      </c>
      <c r="Y18" s="143" t="s">
        <v>11</v>
      </c>
      <c r="Z18" s="12" t="s">
        <v>10</v>
      </c>
      <c r="AA18" s="12" t="s">
        <v>15</v>
      </c>
      <c r="AB18" s="144" t="s">
        <v>12</v>
      </c>
      <c r="AC18" s="20" t="s">
        <v>155</v>
      </c>
      <c r="AD18" s="20"/>
      <c r="AE18" s="21" t="s">
        <v>186</v>
      </c>
      <c r="AF18" s="13"/>
      <c r="AG18" s="13"/>
      <c r="AH18" s="22"/>
      <c r="AI18" s="8" t="s">
        <v>156</v>
      </c>
      <c r="AJ18" s="9"/>
      <c r="AK18" s="10"/>
      <c r="AL18" s="143"/>
      <c r="AM18" s="13"/>
      <c r="AN18" s="13"/>
      <c r="AO18" s="23"/>
      <c r="AP18" s="136"/>
      <c r="AQ18" s="139" t="s">
        <v>154</v>
      </c>
      <c r="AR18" s="139" t="s">
        <v>57</v>
      </c>
      <c r="AS18" s="11"/>
      <c r="AT18" s="11"/>
      <c r="AU18" s="137"/>
      <c r="AV18" s="145"/>
      <c r="AW18" s="146"/>
      <c r="AX18" s="146"/>
      <c r="AY18" s="146"/>
      <c r="AZ18" s="146"/>
      <c r="BA18" s="147"/>
      <c r="BB18" s="10"/>
      <c r="BC18" s="11"/>
      <c r="BD18" s="148"/>
      <c r="BE18" s="148"/>
      <c r="BF18" s="148"/>
      <c r="BG18" s="148"/>
      <c r="BH18" s="148"/>
      <c r="BI18" s="11"/>
      <c r="BJ18" s="11"/>
      <c r="BK18" s="148"/>
      <c r="BL18" s="148"/>
      <c r="BM18" s="149"/>
    </row>
    <row r="19" spans="1:65" ht="38.25" x14ac:dyDescent="0.25">
      <c r="A19" s="134"/>
      <c r="B19" s="163" t="s">
        <v>6</v>
      </c>
      <c r="C19" s="150" t="s">
        <v>7</v>
      </c>
      <c r="D19" s="150" t="s">
        <v>0</v>
      </c>
      <c r="E19" s="150" t="s">
        <v>1</v>
      </c>
      <c r="F19" s="150" t="s">
        <v>2</v>
      </c>
      <c r="G19" s="151" t="s">
        <v>8</v>
      </c>
      <c r="H19" s="11"/>
      <c r="I19" s="11"/>
      <c r="J19" s="11"/>
      <c r="K19" s="152" t="s">
        <v>9</v>
      </c>
      <c r="L19" s="150" t="s">
        <v>3</v>
      </c>
      <c r="M19" s="150" t="s">
        <v>20</v>
      </c>
      <c r="N19" s="150" t="s">
        <v>10</v>
      </c>
      <c r="O19" s="150" t="s">
        <v>47</v>
      </c>
      <c r="P19" s="150" t="s">
        <v>15</v>
      </c>
      <c r="Q19" s="150" t="s">
        <v>14</v>
      </c>
      <c r="R19" s="150" t="s">
        <v>13</v>
      </c>
      <c r="S19" s="150" t="s">
        <v>4</v>
      </c>
      <c r="T19" s="150" t="s">
        <v>77</v>
      </c>
      <c r="U19" s="150" t="s">
        <v>51</v>
      </c>
      <c r="V19" s="150" t="s">
        <v>52</v>
      </c>
      <c r="W19" s="150" t="s">
        <v>5</v>
      </c>
      <c r="X19" s="11"/>
      <c r="Y19" s="21"/>
      <c r="Z19" s="13"/>
      <c r="AA19" s="13"/>
      <c r="AB19" s="22"/>
      <c r="AC19" s="150" t="s">
        <v>14</v>
      </c>
      <c r="AD19" s="150" t="s">
        <v>13</v>
      </c>
      <c r="AE19" s="150" t="s">
        <v>16</v>
      </c>
      <c r="AF19" s="150" t="s">
        <v>17</v>
      </c>
      <c r="AG19" s="150" t="s">
        <v>18</v>
      </c>
      <c r="AH19" s="150" t="s">
        <v>19</v>
      </c>
      <c r="AI19" s="153" t="s">
        <v>157</v>
      </c>
      <c r="AJ19" s="153" t="s">
        <v>158</v>
      </c>
      <c r="AK19" s="153" t="s">
        <v>159</v>
      </c>
      <c r="AL19" s="21"/>
      <c r="AM19" s="150" t="s">
        <v>149</v>
      </c>
      <c r="AN19" s="150" t="s">
        <v>150</v>
      </c>
      <c r="AO19" s="151" t="s">
        <v>21</v>
      </c>
      <c r="AP19" s="136"/>
      <c r="AQ19" s="20"/>
      <c r="AR19" s="20"/>
      <c r="AS19" s="11"/>
      <c r="AT19" s="11"/>
      <c r="AU19" s="137"/>
      <c r="AV19" s="154"/>
      <c r="AW19" s="20"/>
      <c r="AX19" s="20"/>
      <c r="AY19" s="20"/>
      <c r="AZ19" s="20"/>
      <c r="BA19" s="155"/>
      <c r="BB19" s="10"/>
      <c r="BC19" s="11"/>
      <c r="BD19" s="148" t="s">
        <v>56</v>
      </c>
      <c r="BE19" s="148" t="s">
        <v>57</v>
      </c>
      <c r="BF19" s="148" t="s">
        <v>58</v>
      </c>
      <c r="BG19" s="148" t="s">
        <v>60</v>
      </c>
      <c r="BH19" s="150" t="s">
        <v>61</v>
      </c>
      <c r="BI19" s="11"/>
      <c r="BJ19" s="11"/>
      <c r="BK19" s="148" t="s">
        <v>56</v>
      </c>
      <c r="BL19" s="148" t="s">
        <v>65</v>
      </c>
      <c r="BM19" s="149" t="s">
        <v>64</v>
      </c>
    </row>
    <row r="20" spans="1:65" ht="26.25" thickBot="1" x14ac:dyDescent="0.3">
      <c r="A20" s="156"/>
      <c r="B20" s="164" t="s">
        <v>24</v>
      </c>
      <c r="C20" s="158" t="s">
        <v>25</v>
      </c>
      <c r="D20" s="159" t="s">
        <v>46</v>
      </c>
      <c r="E20" s="158" t="s">
        <v>26</v>
      </c>
      <c r="F20" s="158" t="s">
        <v>27</v>
      </c>
      <c r="G20" s="160" t="s">
        <v>28</v>
      </c>
      <c r="H20" s="158" t="s">
        <v>29</v>
      </c>
      <c r="I20" s="158" t="s">
        <v>30</v>
      </c>
      <c r="J20" s="158" t="s">
        <v>31</v>
      </c>
      <c r="K20" s="161" t="s">
        <v>32</v>
      </c>
      <c r="L20" s="158" t="s">
        <v>33</v>
      </c>
      <c r="M20" s="158" t="s">
        <v>34</v>
      </c>
      <c r="N20" s="158" t="s">
        <v>35</v>
      </c>
      <c r="O20" s="162" t="s">
        <v>36</v>
      </c>
      <c r="P20" s="158" t="s">
        <v>37</v>
      </c>
      <c r="Q20" s="158" t="s">
        <v>38</v>
      </c>
      <c r="R20" s="158" t="s">
        <v>39</v>
      </c>
      <c r="S20" s="158" t="s">
        <v>163</v>
      </c>
      <c r="T20" s="158" t="s">
        <v>40</v>
      </c>
      <c r="U20" s="158" t="s">
        <v>164</v>
      </c>
      <c r="V20" s="158" t="s">
        <v>165</v>
      </c>
      <c r="W20" s="158" t="s">
        <v>41</v>
      </c>
      <c r="X20" s="158" t="s">
        <v>42</v>
      </c>
      <c r="Y20" s="158" t="s">
        <v>166</v>
      </c>
      <c r="Z20" s="158" t="s">
        <v>43</v>
      </c>
      <c r="AA20" s="158" t="s">
        <v>44</v>
      </c>
      <c r="AB20" s="158" t="s">
        <v>53</v>
      </c>
      <c r="AC20" s="158" t="s">
        <v>45</v>
      </c>
      <c r="AD20" s="158" t="s">
        <v>167</v>
      </c>
      <c r="AE20" s="189" t="s">
        <v>168</v>
      </c>
      <c r="AF20" s="158" t="s">
        <v>54</v>
      </c>
      <c r="AG20" s="158" t="s">
        <v>169</v>
      </c>
      <c r="AH20" s="190" t="s">
        <v>171</v>
      </c>
      <c r="AI20" s="190" t="s">
        <v>172</v>
      </c>
      <c r="AJ20" s="190" t="s">
        <v>173</v>
      </c>
      <c r="AK20" s="190" t="s">
        <v>174</v>
      </c>
      <c r="AL20" s="158" t="s">
        <v>175</v>
      </c>
      <c r="AM20" s="158" t="s">
        <v>67</v>
      </c>
      <c r="AN20" s="158" t="s">
        <v>68</v>
      </c>
      <c r="AO20" s="158" t="s">
        <v>176</v>
      </c>
      <c r="AP20" s="157" t="s">
        <v>69</v>
      </c>
      <c r="AQ20" s="158" t="s">
        <v>70</v>
      </c>
      <c r="AR20" s="158" t="s">
        <v>71</v>
      </c>
      <c r="AS20" s="158" t="s">
        <v>72</v>
      </c>
      <c r="AT20" s="158" t="s">
        <v>75</v>
      </c>
      <c r="AU20" s="158" t="s">
        <v>83</v>
      </c>
      <c r="AV20" s="191" t="s">
        <v>84</v>
      </c>
      <c r="AW20" s="191" t="s">
        <v>85</v>
      </c>
      <c r="AX20" s="191" t="s">
        <v>92</v>
      </c>
      <c r="AY20" s="191" t="s">
        <v>86</v>
      </c>
      <c r="AZ20" s="191" t="s">
        <v>93</v>
      </c>
      <c r="BA20" s="191" t="s">
        <v>94</v>
      </c>
      <c r="BB20" s="191" t="s">
        <v>94</v>
      </c>
      <c r="BC20" s="191" t="s">
        <v>95</v>
      </c>
      <c r="BD20" s="191" t="s">
        <v>96</v>
      </c>
      <c r="BE20" s="191" t="s">
        <v>177</v>
      </c>
      <c r="BF20" s="191" t="s">
        <v>178</v>
      </c>
      <c r="BG20" s="191" t="s">
        <v>179</v>
      </c>
      <c r="BH20" s="191" t="s">
        <v>180</v>
      </c>
      <c r="BI20" s="191" t="s">
        <v>181</v>
      </c>
      <c r="BJ20" s="191" t="s">
        <v>182</v>
      </c>
      <c r="BK20" s="191" t="s">
        <v>183</v>
      </c>
      <c r="BL20" s="191" t="s">
        <v>184</v>
      </c>
      <c r="BM20" s="192" t="s">
        <v>185</v>
      </c>
    </row>
    <row r="21" spans="1:65" x14ac:dyDescent="0.25">
      <c r="A21" s="165">
        <v>1</v>
      </c>
      <c r="B21" s="19" t="s">
        <v>106</v>
      </c>
      <c r="C21" s="26" t="s">
        <v>115</v>
      </c>
      <c r="D21" s="26" t="s">
        <v>103</v>
      </c>
      <c r="E21" s="26" t="s">
        <v>99</v>
      </c>
      <c r="F21" s="26" t="s">
        <v>107</v>
      </c>
      <c r="G21" s="44">
        <v>10756</v>
      </c>
      <c r="H21" s="45"/>
      <c r="I21" s="45"/>
      <c r="J21" s="45"/>
      <c r="K21" s="46" t="s">
        <v>110</v>
      </c>
      <c r="L21" s="26" t="s">
        <v>111</v>
      </c>
      <c r="M21" s="26" t="s">
        <v>116</v>
      </c>
      <c r="N21" s="47">
        <v>41085</v>
      </c>
      <c r="O21" s="4">
        <v>2219816.8199999998</v>
      </c>
      <c r="P21" s="44">
        <v>10842</v>
      </c>
      <c r="Q21" s="47">
        <v>41091</v>
      </c>
      <c r="R21" s="47">
        <v>41274</v>
      </c>
      <c r="S21" s="46" t="s">
        <v>112</v>
      </c>
      <c r="T21" s="26"/>
      <c r="U21" s="26"/>
      <c r="V21" s="26"/>
      <c r="W21" s="26" t="s">
        <v>105</v>
      </c>
      <c r="X21" s="64"/>
      <c r="Y21" s="53"/>
      <c r="Z21" s="64"/>
      <c r="AA21" s="64"/>
      <c r="AB21" s="53"/>
      <c r="AC21" s="64"/>
      <c r="AD21" s="64"/>
      <c r="AE21" s="64"/>
      <c r="AF21" s="64"/>
      <c r="AG21" s="179"/>
      <c r="AH21" s="64"/>
      <c r="AI21" s="64"/>
      <c r="AJ21" s="64"/>
      <c r="AK21" s="64"/>
      <c r="AL21" s="180"/>
      <c r="AM21" s="2">
        <f>745921.92+2823775.4+1960158.12</f>
        <v>5529855.4399999995</v>
      </c>
      <c r="AN21" s="2">
        <f t="shared" ref="AN21" si="0">316804.78</f>
        <v>316804.78000000003</v>
      </c>
      <c r="AO21" s="3">
        <f>AM21+AN21</f>
        <v>5846660.2199999997</v>
      </c>
      <c r="AP21" s="181"/>
      <c r="AQ21" s="181"/>
      <c r="AR21" s="181"/>
      <c r="AS21" s="182"/>
      <c r="AT21" s="183"/>
      <c r="AU21" s="184"/>
      <c r="AV21" s="185"/>
      <c r="AW21" s="185"/>
      <c r="AX21" s="186"/>
      <c r="AY21" s="187"/>
      <c r="AZ21" s="186"/>
      <c r="BA21" s="187"/>
      <c r="BB21" s="64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194"/>
    </row>
    <row r="22" spans="1:65" x14ac:dyDescent="0.25">
      <c r="A22" s="165"/>
      <c r="B22" s="19"/>
      <c r="C22" s="14"/>
      <c r="D22" s="14"/>
      <c r="E22" s="14"/>
      <c r="F22" s="14"/>
      <c r="G22" s="169"/>
      <c r="H22" s="42"/>
      <c r="I22" s="42"/>
      <c r="J22" s="42"/>
      <c r="K22" s="170"/>
      <c r="L22" s="14"/>
      <c r="M22" s="14"/>
      <c r="N22" s="171"/>
      <c r="O22" s="172"/>
      <c r="P22" s="169"/>
      <c r="Q22" s="171"/>
      <c r="R22" s="171"/>
      <c r="S22" s="170"/>
      <c r="T22" s="14"/>
      <c r="U22" s="14"/>
      <c r="V22" s="14"/>
      <c r="W22" s="14"/>
      <c r="X22" s="24"/>
      <c r="Y22" s="33" t="s">
        <v>104</v>
      </c>
      <c r="Z22" s="41">
        <v>41096</v>
      </c>
      <c r="AA22" s="42">
        <v>10856</v>
      </c>
      <c r="AB22" s="33" t="s">
        <v>120</v>
      </c>
      <c r="AC22" s="41">
        <v>41099</v>
      </c>
      <c r="AD22" s="41">
        <v>41274</v>
      </c>
      <c r="AE22" s="30">
        <f>AG22/O21</f>
        <v>2.5981607797710086E-2</v>
      </c>
      <c r="AF22" s="99"/>
      <c r="AG22" s="1">
        <v>57674.41</v>
      </c>
      <c r="AH22" s="1"/>
      <c r="AI22" s="1"/>
      <c r="AJ22" s="1"/>
      <c r="AK22" s="1"/>
      <c r="AL22" s="34">
        <f>AG22+O21</f>
        <v>2277491.23</v>
      </c>
      <c r="AM22" s="67"/>
      <c r="AN22" s="173"/>
      <c r="AO22" s="173"/>
      <c r="AP22" s="35"/>
      <c r="AQ22" s="35"/>
      <c r="AR22" s="35"/>
      <c r="AS22" s="36"/>
      <c r="AT22" s="37"/>
      <c r="AU22" s="99"/>
      <c r="AV22" s="38"/>
      <c r="AW22" s="38"/>
      <c r="AX22" s="39"/>
      <c r="AY22" s="40"/>
      <c r="AZ22" s="39"/>
      <c r="BA22" s="40"/>
      <c r="BB22" s="24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8"/>
    </row>
    <row r="23" spans="1:65" x14ac:dyDescent="0.25">
      <c r="A23" s="165"/>
      <c r="B23" s="19"/>
      <c r="C23" s="14"/>
      <c r="D23" s="14"/>
      <c r="E23" s="14"/>
      <c r="F23" s="14"/>
      <c r="G23" s="169"/>
      <c r="H23" s="42"/>
      <c r="I23" s="42"/>
      <c r="J23" s="42"/>
      <c r="K23" s="170"/>
      <c r="L23" s="14"/>
      <c r="M23" s="14"/>
      <c r="N23" s="171"/>
      <c r="O23" s="172"/>
      <c r="P23" s="169"/>
      <c r="Q23" s="171"/>
      <c r="R23" s="171"/>
      <c r="S23" s="170"/>
      <c r="T23" s="14"/>
      <c r="U23" s="14"/>
      <c r="V23" s="14"/>
      <c r="W23" s="14"/>
      <c r="X23" s="24"/>
      <c r="Y23" s="33" t="s">
        <v>100</v>
      </c>
      <c r="Z23" s="41">
        <v>41107</v>
      </c>
      <c r="AA23" s="42">
        <v>10857</v>
      </c>
      <c r="AB23" s="33" t="s">
        <v>120</v>
      </c>
      <c r="AC23" s="41">
        <v>41108</v>
      </c>
      <c r="AD23" s="41">
        <v>41274</v>
      </c>
      <c r="AE23" s="30">
        <f>AG23/AL22</f>
        <v>8.0144150544105494E-3</v>
      </c>
      <c r="AF23" s="30"/>
      <c r="AG23" s="1">
        <v>18252.759999999998</v>
      </c>
      <c r="AH23" s="1"/>
      <c r="AI23" s="1"/>
      <c r="AJ23" s="1"/>
      <c r="AK23" s="1"/>
      <c r="AL23" s="34">
        <f>AG23+AL22</f>
        <v>2295743.9899999998</v>
      </c>
      <c r="AM23" s="67"/>
      <c r="AN23" s="173"/>
      <c r="AO23" s="173"/>
      <c r="AP23" s="35"/>
      <c r="AQ23" s="35"/>
      <c r="AR23" s="35"/>
      <c r="AS23" s="36"/>
      <c r="AT23" s="37"/>
      <c r="AU23" s="99"/>
      <c r="AV23" s="38"/>
      <c r="AW23" s="38"/>
      <c r="AX23" s="39"/>
      <c r="AY23" s="40"/>
      <c r="AZ23" s="39"/>
      <c r="BA23" s="40"/>
      <c r="BB23" s="24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8"/>
    </row>
    <row r="24" spans="1:65" x14ac:dyDescent="0.25">
      <c r="A24" s="165"/>
      <c r="B24" s="19"/>
      <c r="C24" s="14"/>
      <c r="D24" s="14"/>
      <c r="E24" s="14"/>
      <c r="F24" s="14"/>
      <c r="G24" s="169"/>
      <c r="H24" s="42"/>
      <c r="I24" s="42"/>
      <c r="J24" s="42"/>
      <c r="K24" s="170"/>
      <c r="L24" s="14"/>
      <c r="M24" s="14"/>
      <c r="N24" s="171"/>
      <c r="O24" s="172"/>
      <c r="P24" s="169"/>
      <c r="Q24" s="171"/>
      <c r="R24" s="171"/>
      <c r="S24" s="170"/>
      <c r="T24" s="14"/>
      <c r="U24" s="14"/>
      <c r="V24" s="14"/>
      <c r="W24" s="14"/>
      <c r="X24" s="24"/>
      <c r="Y24" s="33" t="s">
        <v>101</v>
      </c>
      <c r="Z24" s="41">
        <v>41253</v>
      </c>
      <c r="AA24" s="42">
        <v>10951</v>
      </c>
      <c r="AB24" s="33" t="s">
        <v>119</v>
      </c>
      <c r="AC24" s="41">
        <v>41275</v>
      </c>
      <c r="AD24" s="41">
        <v>41639</v>
      </c>
      <c r="AE24" s="30"/>
      <c r="AF24" s="24"/>
      <c r="AG24" s="1">
        <f>6896088.35-2295743.99</f>
        <v>4600344.3599999994</v>
      </c>
      <c r="AH24" s="1"/>
      <c r="AI24" s="1"/>
      <c r="AJ24" s="1"/>
      <c r="AK24" s="1"/>
      <c r="AL24" s="34">
        <f>AL23+AG24</f>
        <v>6896088.3499999996</v>
      </c>
      <c r="AM24" s="67"/>
      <c r="AN24" s="173"/>
      <c r="AO24" s="173"/>
      <c r="AP24" s="35"/>
      <c r="AQ24" s="35"/>
      <c r="AR24" s="35"/>
      <c r="AS24" s="36"/>
      <c r="AT24" s="37"/>
      <c r="AU24" s="99"/>
      <c r="AV24" s="38"/>
      <c r="AW24" s="38"/>
      <c r="AX24" s="39"/>
      <c r="AY24" s="40"/>
      <c r="AZ24" s="39"/>
      <c r="BA24" s="40"/>
      <c r="BB24" s="24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8"/>
    </row>
    <row r="25" spans="1:65" x14ac:dyDescent="0.25">
      <c r="A25" s="165"/>
      <c r="B25" s="19"/>
      <c r="C25" s="14"/>
      <c r="D25" s="14"/>
      <c r="E25" s="14"/>
      <c r="F25" s="14"/>
      <c r="G25" s="169"/>
      <c r="H25" s="42"/>
      <c r="I25" s="42"/>
      <c r="J25" s="42"/>
      <c r="K25" s="170"/>
      <c r="L25" s="14"/>
      <c r="M25" s="14"/>
      <c r="N25" s="171"/>
      <c r="O25" s="172"/>
      <c r="P25" s="169"/>
      <c r="Q25" s="171"/>
      <c r="R25" s="171"/>
      <c r="S25" s="170"/>
      <c r="T25" s="14"/>
      <c r="U25" s="14"/>
      <c r="V25" s="14"/>
      <c r="W25" s="14"/>
      <c r="X25" s="24"/>
      <c r="Y25" s="33" t="s">
        <v>109</v>
      </c>
      <c r="Z25" s="41">
        <v>41521</v>
      </c>
      <c r="AA25" s="42">
        <v>11502</v>
      </c>
      <c r="AB25" s="33" t="s">
        <v>118</v>
      </c>
      <c r="AC25" s="41">
        <v>41275</v>
      </c>
      <c r="AD25" s="41">
        <v>41639</v>
      </c>
      <c r="AE25" s="30">
        <f>AG25/(383362.03*12)</f>
        <v>6.3574112525784918E-2</v>
      </c>
      <c r="AF25" s="99"/>
      <c r="AG25" s="1">
        <v>292462.81</v>
      </c>
      <c r="AH25" s="1"/>
      <c r="AI25" s="1"/>
      <c r="AJ25" s="1"/>
      <c r="AK25" s="1"/>
      <c r="AL25" s="34">
        <f>AL24+AG25</f>
        <v>7188551.1599999992</v>
      </c>
      <c r="AM25" s="67"/>
      <c r="AN25" s="173"/>
      <c r="AO25" s="173"/>
      <c r="AP25" s="35"/>
      <c r="AQ25" s="35"/>
      <c r="AR25" s="35"/>
      <c r="AS25" s="36"/>
      <c r="AT25" s="37"/>
      <c r="AU25" s="99"/>
      <c r="AV25" s="38"/>
      <c r="AW25" s="38"/>
      <c r="AX25" s="39"/>
      <c r="AY25" s="40"/>
      <c r="AZ25" s="39"/>
      <c r="BA25" s="40"/>
      <c r="BB25" s="24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8"/>
    </row>
    <row r="26" spans="1:65" x14ac:dyDescent="0.25">
      <c r="A26" s="165"/>
      <c r="B26" s="19"/>
      <c r="C26" s="14"/>
      <c r="D26" s="14"/>
      <c r="E26" s="14"/>
      <c r="F26" s="14"/>
      <c r="G26" s="169"/>
      <c r="H26" s="42"/>
      <c r="I26" s="42"/>
      <c r="J26" s="42"/>
      <c r="K26" s="170"/>
      <c r="L26" s="14"/>
      <c r="M26" s="14"/>
      <c r="N26" s="171"/>
      <c r="O26" s="172"/>
      <c r="P26" s="169"/>
      <c r="Q26" s="171"/>
      <c r="R26" s="171"/>
      <c r="S26" s="170"/>
      <c r="T26" s="14"/>
      <c r="U26" s="14"/>
      <c r="V26" s="14"/>
      <c r="W26" s="14"/>
      <c r="X26" s="24"/>
      <c r="Y26" s="33" t="s">
        <v>102</v>
      </c>
      <c r="Z26" s="41">
        <v>41631</v>
      </c>
      <c r="AA26" s="42">
        <v>11513</v>
      </c>
      <c r="AB26" s="33" t="s">
        <v>119</v>
      </c>
      <c r="AC26" s="41">
        <v>41640</v>
      </c>
      <c r="AD26" s="41">
        <v>42004</v>
      </c>
      <c r="AE26" s="30"/>
      <c r="AF26" s="24"/>
      <c r="AG26" s="1"/>
      <c r="AH26" s="1"/>
      <c r="AI26" s="1"/>
      <c r="AJ26" s="1"/>
      <c r="AK26" s="1"/>
      <c r="AL26" s="34"/>
      <c r="AM26" s="67"/>
      <c r="AN26" s="173"/>
      <c r="AO26" s="173"/>
      <c r="AP26" s="35"/>
      <c r="AQ26" s="35"/>
      <c r="AR26" s="35"/>
      <c r="AS26" s="36"/>
      <c r="AT26" s="37"/>
      <c r="AU26" s="99"/>
      <c r="AV26" s="38"/>
      <c r="AW26" s="38"/>
      <c r="AX26" s="39"/>
      <c r="AY26" s="40"/>
      <c r="AZ26" s="39"/>
      <c r="BA26" s="40"/>
      <c r="BB26" s="24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8"/>
    </row>
    <row r="27" spans="1:65" x14ac:dyDescent="0.25">
      <c r="A27" s="165"/>
      <c r="B27" s="19"/>
      <c r="C27" s="14"/>
      <c r="D27" s="14"/>
      <c r="E27" s="14"/>
      <c r="F27" s="14"/>
      <c r="G27" s="169"/>
      <c r="H27" s="42"/>
      <c r="I27" s="42"/>
      <c r="J27" s="42"/>
      <c r="K27" s="170"/>
      <c r="L27" s="14"/>
      <c r="M27" s="14"/>
      <c r="N27" s="171"/>
      <c r="O27" s="172"/>
      <c r="P27" s="169"/>
      <c r="Q27" s="171"/>
      <c r="R27" s="171"/>
      <c r="S27" s="170"/>
      <c r="T27" s="14"/>
      <c r="U27" s="14"/>
      <c r="V27" s="14"/>
      <c r="W27" s="14"/>
      <c r="X27" s="24"/>
      <c r="Y27" s="33" t="s">
        <v>108</v>
      </c>
      <c r="Z27" s="41">
        <v>41791</v>
      </c>
      <c r="AA27" s="42">
        <v>11513</v>
      </c>
      <c r="AB27" s="33" t="s">
        <v>113</v>
      </c>
      <c r="AC27" s="41">
        <v>41640</v>
      </c>
      <c r="AD27" s="41">
        <v>42004</v>
      </c>
      <c r="AE27" s="30">
        <f>AG27/AL25</f>
        <v>1.2462004930629164E-2</v>
      </c>
      <c r="AF27" s="30"/>
      <c r="AG27" s="1">
        <v>89583.76</v>
      </c>
      <c r="AH27" s="1"/>
      <c r="AI27" s="1"/>
      <c r="AJ27" s="1"/>
      <c r="AK27" s="1"/>
      <c r="AL27" s="34">
        <f>AL25+AG27</f>
        <v>7278134.919999999</v>
      </c>
      <c r="AM27" s="67"/>
      <c r="AN27" s="173"/>
      <c r="AO27" s="173"/>
      <c r="AP27" s="35"/>
      <c r="AQ27" s="35"/>
      <c r="AR27" s="35"/>
      <c r="AS27" s="36"/>
      <c r="AT27" s="37"/>
      <c r="AU27" s="99"/>
      <c r="AV27" s="38"/>
      <c r="AW27" s="38"/>
      <c r="AX27" s="39"/>
      <c r="AY27" s="40"/>
      <c r="AZ27" s="39"/>
      <c r="BA27" s="40"/>
      <c r="BB27" s="24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8"/>
    </row>
    <row r="28" spans="1:65" x14ac:dyDescent="0.25">
      <c r="A28" s="165"/>
      <c r="B28" s="19"/>
      <c r="C28" s="14"/>
      <c r="D28" s="14"/>
      <c r="E28" s="14"/>
      <c r="F28" s="14"/>
      <c r="G28" s="169"/>
      <c r="H28" s="42"/>
      <c r="I28" s="42"/>
      <c r="J28" s="42"/>
      <c r="K28" s="170"/>
      <c r="L28" s="14"/>
      <c r="M28" s="14"/>
      <c r="N28" s="171"/>
      <c r="O28" s="172"/>
      <c r="P28" s="169"/>
      <c r="Q28" s="171"/>
      <c r="R28" s="171"/>
      <c r="S28" s="170"/>
      <c r="T28" s="14"/>
      <c r="U28" s="14"/>
      <c r="V28" s="14"/>
      <c r="W28" s="14"/>
      <c r="X28" s="24"/>
      <c r="Y28" s="33" t="s">
        <v>117</v>
      </c>
      <c r="Z28" s="41">
        <v>41791</v>
      </c>
      <c r="AA28" s="42">
        <v>11513</v>
      </c>
      <c r="AB28" s="33" t="s">
        <v>113</v>
      </c>
      <c r="AC28" s="41">
        <v>41640</v>
      </c>
      <c r="AD28" s="41">
        <v>42004</v>
      </c>
      <c r="AE28" s="30">
        <f>AG28/AL27</f>
        <v>1.0047848906873523E-3</v>
      </c>
      <c r="AF28" s="24"/>
      <c r="AG28" s="1">
        <v>7312.96</v>
      </c>
      <c r="AH28" s="1"/>
      <c r="AI28" s="1"/>
      <c r="AJ28" s="1"/>
      <c r="AK28" s="1"/>
      <c r="AL28" s="34">
        <f>AL27+AG28</f>
        <v>7285447.879999999</v>
      </c>
      <c r="AM28" s="67"/>
      <c r="AN28" s="173"/>
      <c r="AO28" s="173"/>
      <c r="AP28" s="35"/>
      <c r="AQ28" s="35"/>
      <c r="AR28" s="35"/>
      <c r="AS28" s="36"/>
      <c r="AT28" s="37"/>
      <c r="AU28" s="99"/>
      <c r="AV28" s="38"/>
      <c r="AW28" s="38"/>
      <c r="AX28" s="39"/>
      <c r="AY28" s="40"/>
      <c r="AZ28" s="39"/>
      <c r="BA28" s="40"/>
      <c r="BB28" s="24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8"/>
    </row>
    <row r="29" spans="1:65" x14ac:dyDescent="0.25">
      <c r="A29" s="165"/>
      <c r="B29" s="19"/>
      <c r="C29" s="14"/>
      <c r="D29" s="14"/>
      <c r="E29" s="14"/>
      <c r="F29" s="14"/>
      <c r="G29" s="169"/>
      <c r="H29" s="42"/>
      <c r="I29" s="42"/>
      <c r="J29" s="42"/>
      <c r="K29" s="170"/>
      <c r="L29" s="14"/>
      <c r="M29" s="14"/>
      <c r="N29" s="171"/>
      <c r="O29" s="172"/>
      <c r="P29" s="42"/>
      <c r="Q29" s="41"/>
      <c r="R29" s="41"/>
      <c r="S29" s="33"/>
      <c r="T29" s="14"/>
      <c r="U29" s="14"/>
      <c r="V29" s="14"/>
      <c r="W29" s="14"/>
      <c r="X29" s="24"/>
      <c r="Y29" s="33" t="s">
        <v>122</v>
      </c>
      <c r="Z29" s="41">
        <v>42054</v>
      </c>
      <c r="AA29" s="42">
        <v>11485</v>
      </c>
      <c r="AB29" s="33" t="s">
        <v>119</v>
      </c>
      <c r="AC29" s="41">
        <v>42005</v>
      </c>
      <c r="AD29" s="41">
        <v>42369</v>
      </c>
      <c r="AE29" s="30"/>
      <c r="AF29" s="24"/>
      <c r="AG29" s="1"/>
      <c r="AH29" s="1"/>
      <c r="AI29" s="1"/>
      <c r="AJ29" s="1"/>
      <c r="AK29" s="1"/>
      <c r="AL29" s="34"/>
      <c r="AM29" s="67"/>
      <c r="AN29" s="173"/>
      <c r="AO29" s="173"/>
      <c r="AP29" s="35"/>
      <c r="AQ29" s="35"/>
      <c r="AR29" s="35"/>
      <c r="AS29" s="36"/>
      <c r="AT29" s="37"/>
      <c r="AU29" s="99"/>
      <c r="AV29" s="38"/>
      <c r="AW29" s="38"/>
      <c r="AX29" s="39"/>
      <c r="AY29" s="40"/>
      <c r="AZ29" s="39"/>
      <c r="BA29" s="40"/>
      <c r="BB29" s="24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8"/>
    </row>
    <row r="30" spans="1:65" x14ac:dyDescent="0.25">
      <c r="A30" s="165"/>
      <c r="B30" s="19"/>
      <c r="C30" s="14"/>
      <c r="D30" s="14"/>
      <c r="E30" s="14"/>
      <c r="F30" s="14"/>
      <c r="G30" s="169"/>
      <c r="H30" s="42"/>
      <c r="I30" s="42"/>
      <c r="J30" s="42"/>
      <c r="K30" s="170"/>
      <c r="L30" s="14"/>
      <c r="M30" s="14"/>
      <c r="N30" s="171"/>
      <c r="O30" s="172"/>
      <c r="P30" s="42"/>
      <c r="Q30" s="41"/>
      <c r="R30" s="41"/>
      <c r="S30" s="33"/>
      <c r="T30" s="14"/>
      <c r="U30" s="14"/>
      <c r="V30" s="14"/>
      <c r="W30" s="14"/>
      <c r="X30" s="24"/>
      <c r="Y30" s="33" t="s">
        <v>133</v>
      </c>
      <c r="Z30" s="41">
        <v>42108</v>
      </c>
      <c r="AA30" s="42">
        <v>11567</v>
      </c>
      <c r="AB30" s="33" t="s">
        <v>118</v>
      </c>
      <c r="AC30" s="41">
        <v>42005</v>
      </c>
      <c r="AD30" s="41">
        <v>42369</v>
      </c>
      <c r="AE30" s="30">
        <f>AG30/AL28</f>
        <v>4.1291545139706641E-2</v>
      </c>
      <c r="AF30" s="24"/>
      <c r="AG30" s="1">
        <v>300827.40000000002</v>
      </c>
      <c r="AH30" s="1"/>
      <c r="AI30" s="1"/>
      <c r="AJ30" s="1"/>
      <c r="AK30" s="1"/>
      <c r="AL30" s="34">
        <f>AL28-AH30+AG30</f>
        <v>7586275.2799999993</v>
      </c>
      <c r="AM30" s="67"/>
      <c r="AN30" s="173"/>
      <c r="AO30" s="173"/>
      <c r="AP30" s="35"/>
      <c r="AQ30" s="35"/>
      <c r="AR30" s="35"/>
      <c r="AS30" s="36"/>
      <c r="AT30" s="37"/>
      <c r="AU30" s="99"/>
      <c r="AV30" s="38"/>
      <c r="AW30" s="38"/>
      <c r="AX30" s="39"/>
      <c r="AY30" s="40"/>
      <c r="AZ30" s="39"/>
      <c r="BA30" s="40"/>
      <c r="BB30" s="24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8"/>
    </row>
    <row r="31" spans="1:65" x14ac:dyDescent="0.25">
      <c r="A31" s="165"/>
      <c r="B31" s="19"/>
      <c r="C31" s="14"/>
      <c r="D31" s="14"/>
      <c r="E31" s="14"/>
      <c r="F31" s="14"/>
      <c r="G31" s="169"/>
      <c r="H31" s="42"/>
      <c r="I31" s="42"/>
      <c r="J31" s="42"/>
      <c r="K31" s="170"/>
      <c r="L31" s="14"/>
      <c r="M31" s="14"/>
      <c r="N31" s="171"/>
      <c r="O31" s="172"/>
      <c r="P31" s="42"/>
      <c r="Q31" s="41"/>
      <c r="R31" s="41"/>
      <c r="S31" s="33"/>
      <c r="T31" s="14"/>
      <c r="U31" s="14"/>
      <c r="V31" s="14"/>
      <c r="W31" s="14"/>
      <c r="X31" s="24"/>
      <c r="Y31" s="33" t="s">
        <v>134</v>
      </c>
      <c r="Z31" s="41">
        <v>42103</v>
      </c>
      <c r="AA31" s="42">
        <v>11567</v>
      </c>
      <c r="AB31" s="33" t="s">
        <v>113</v>
      </c>
      <c r="AC31" s="41">
        <v>42104</v>
      </c>
      <c r="AD31" s="41">
        <v>42369</v>
      </c>
      <c r="AE31" s="30">
        <f>AG31/AL30</f>
        <v>2.143259952992373E-2</v>
      </c>
      <c r="AF31" s="24"/>
      <c r="AG31" s="1">
        <v>162593.60000000001</v>
      </c>
      <c r="AH31" s="1"/>
      <c r="AI31" s="1"/>
      <c r="AJ31" s="1"/>
      <c r="AK31" s="1"/>
      <c r="AL31" s="34">
        <f>AL30-AH31+AG31</f>
        <v>7748868.879999999</v>
      </c>
      <c r="AM31" s="67"/>
      <c r="AN31" s="173"/>
      <c r="AO31" s="173"/>
      <c r="AP31" s="35"/>
      <c r="AQ31" s="35"/>
      <c r="AR31" s="35"/>
      <c r="AS31" s="36"/>
      <c r="AT31" s="37"/>
      <c r="AU31" s="99"/>
      <c r="AV31" s="38"/>
      <c r="AW31" s="38"/>
      <c r="AX31" s="39"/>
      <c r="AY31" s="40"/>
      <c r="AZ31" s="39"/>
      <c r="BA31" s="40"/>
      <c r="BB31" s="24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8"/>
    </row>
    <row r="32" spans="1:65" x14ac:dyDescent="0.25">
      <c r="A32" s="165"/>
      <c r="B32" s="19"/>
      <c r="C32" s="14"/>
      <c r="D32" s="14"/>
      <c r="E32" s="14"/>
      <c r="F32" s="14"/>
      <c r="G32" s="169"/>
      <c r="H32" s="42"/>
      <c r="I32" s="42"/>
      <c r="J32" s="42"/>
      <c r="K32" s="170"/>
      <c r="L32" s="14"/>
      <c r="M32" s="14"/>
      <c r="N32" s="171"/>
      <c r="O32" s="172"/>
      <c r="P32" s="42"/>
      <c r="Q32" s="41"/>
      <c r="R32" s="41"/>
      <c r="S32" s="33"/>
      <c r="T32" s="14"/>
      <c r="U32" s="14"/>
      <c r="V32" s="14"/>
      <c r="W32" s="14"/>
      <c r="X32" s="24"/>
      <c r="Y32" s="33" t="s">
        <v>143</v>
      </c>
      <c r="Z32" s="41">
        <v>42158</v>
      </c>
      <c r="AA32" s="42">
        <v>11648</v>
      </c>
      <c r="AB32" s="33" t="s">
        <v>113</v>
      </c>
      <c r="AC32" s="41">
        <v>42163</v>
      </c>
      <c r="AD32" s="41">
        <v>42369</v>
      </c>
      <c r="AE32" s="30">
        <f>AG32/AL31</f>
        <v>1.8942878279803853E-2</v>
      </c>
      <c r="AF32" s="24"/>
      <c r="AG32" s="1">
        <v>146785.88</v>
      </c>
      <c r="AH32" s="1"/>
      <c r="AI32" s="1"/>
      <c r="AJ32" s="1"/>
      <c r="AK32" s="1"/>
      <c r="AL32" s="34">
        <f>AL31-AH32+AG32</f>
        <v>7895654.7599999988</v>
      </c>
      <c r="AM32" s="67"/>
      <c r="AN32" s="173"/>
      <c r="AO32" s="173"/>
      <c r="AP32" s="35"/>
      <c r="AQ32" s="35"/>
      <c r="AR32" s="35"/>
      <c r="AS32" s="36"/>
      <c r="AT32" s="37"/>
      <c r="AU32" s="99"/>
      <c r="AV32" s="38"/>
      <c r="AW32" s="38"/>
      <c r="AX32" s="39"/>
      <c r="AY32" s="40"/>
      <c r="AZ32" s="39"/>
      <c r="BA32" s="40"/>
      <c r="BB32" s="24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8"/>
    </row>
    <row r="33" spans="1:65" x14ac:dyDescent="0.25">
      <c r="A33" s="165"/>
      <c r="B33" s="19"/>
      <c r="C33" s="14"/>
      <c r="D33" s="14"/>
      <c r="E33" s="14"/>
      <c r="F33" s="14"/>
      <c r="G33" s="169"/>
      <c r="H33" s="42"/>
      <c r="I33" s="42"/>
      <c r="J33" s="42"/>
      <c r="K33" s="170"/>
      <c r="L33" s="14"/>
      <c r="M33" s="14"/>
      <c r="N33" s="171"/>
      <c r="O33" s="172"/>
      <c r="P33" s="42"/>
      <c r="Q33" s="41"/>
      <c r="R33" s="41"/>
      <c r="S33" s="33"/>
      <c r="T33" s="14"/>
      <c r="U33" s="14"/>
      <c r="V33" s="14"/>
      <c r="W33" s="14"/>
      <c r="X33" s="24"/>
      <c r="Y33" s="33" t="s">
        <v>144</v>
      </c>
      <c r="Z33" s="41">
        <v>42271</v>
      </c>
      <c r="AA33" s="42">
        <v>11698</v>
      </c>
      <c r="AB33" s="33" t="s">
        <v>113</v>
      </c>
      <c r="AC33" s="41">
        <v>42248</v>
      </c>
      <c r="AD33" s="41">
        <v>42369</v>
      </c>
      <c r="AE33" s="30">
        <f>AG33/AL32</f>
        <v>7.8448820120397486E-3</v>
      </c>
      <c r="AF33" s="24"/>
      <c r="AG33" s="1">
        <v>61940.480000000003</v>
      </c>
      <c r="AH33" s="1"/>
      <c r="AI33" s="1"/>
      <c r="AJ33" s="1"/>
      <c r="AK33" s="1"/>
      <c r="AL33" s="34">
        <f>AL32-AH33+AG33</f>
        <v>7957595.2399999993</v>
      </c>
      <c r="AM33" s="67"/>
      <c r="AN33" s="173"/>
      <c r="AO33" s="173"/>
      <c r="AP33" s="35"/>
      <c r="AQ33" s="35"/>
      <c r="AR33" s="35"/>
      <c r="AS33" s="36"/>
      <c r="AT33" s="37"/>
      <c r="AU33" s="99"/>
      <c r="AV33" s="38"/>
      <c r="AW33" s="38"/>
      <c r="AX33" s="39"/>
      <c r="AY33" s="40"/>
      <c r="AZ33" s="39"/>
      <c r="BA33" s="40"/>
      <c r="BB33" s="24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8"/>
    </row>
    <row r="34" spans="1:65" x14ac:dyDescent="0.25">
      <c r="A34" s="165"/>
      <c r="B34" s="19"/>
      <c r="C34" s="14"/>
      <c r="D34" s="14"/>
      <c r="E34" s="14"/>
      <c r="F34" s="14"/>
      <c r="G34" s="169"/>
      <c r="H34" s="42"/>
      <c r="I34" s="42"/>
      <c r="J34" s="42"/>
      <c r="K34" s="170"/>
      <c r="L34" s="14"/>
      <c r="M34" s="14"/>
      <c r="N34" s="171"/>
      <c r="O34" s="172"/>
      <c r="P34" s="42"/>
      <c r="Q34" s="41"/>
      <c r="R34" s="41"/>
      <c r="S34" s="33"/>
      <c r="T34" s="14"/>
      <c r="U34" s="14"/>
      <c r="V34" s="14"/>
      <c r="W34" s="14"/>
      <c r="X34" s="24"/>
      <c r="Y34" s="33" t="s">
        <v>145</v>
      </c>
      <c r="Z34" s="41">
        <v>42277</v>
      </c>
      <c r="AA34" s="42">
        <v>11698</v>
      </c>
      <c r="AB34" s="33" t="s">
        <v>113</v>
      </c>
      <c r="AC34" s="41">
        <v>42278</v>
      </c>
      <c r="AD34" s="41">
        <v>42369</v>
      </c>
      <c r="AE34" s="30">
        <f>AG34/AL33</f>
        <v>7.2973301919286874E-4</v>
      </c>
      <c r="AF34" s="24"/>
      <c r="AG34" s="1">
        <v>5806.92</v>
      </c>
      <c r="AH34" s="1"/>
      <c r="AI34" s="1"/>
      <c r="AJ34" s="1"/>
      <c r="AK34" s="1"/>
      <c r="AL34" s="34">
        <f>AL33-AH34+AG34</f>
        <v>7963402.1599999992</v>
      </c>
      <c r="AM34" s="67"/>
      <c r="AN34" s="173"/>
      <c r="AO34" s="173"/>
      <c r="AP34" s="35"/>
      <c r="AQ34" s="35"/>
      <c r="AR34" s="35"/>
      <c r="AS34" s="36"/>
      <c r="AT34" s="37"/>
      <c r="AU34" s="99"/>
      <c r="AV34" s="38"/>
      <c r="AW34" s="38"/>
      <c r="AX34" s="39"/>
      <c r="AY34" s="40"/>
      <c r="AZ34" s="39"/>
      <c r="BA34" s="40"/>
      <c r="BB34" s="24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8"/>
    </row>
    <row r="35" spans="1:65" x14ac:dyDescent="0.25">
      <c r="A35" s="165"/>
      <c r="B35" s="19"/>
      <c r="C35" s="14"/>
      <c r="D35" s="14"/>
      <c r="E35" s="14"/>
      <c r="F35" s="14"/>
      <c r="G35" s="169"/>
      <c r="H35" s="42"/>
      <c r="I35" s="42"/>
      <c r="J35" s="42"/>
      <c r="K35" s="170"/>
      <c r="L35" s="14"/>
      <c r="M35" s="14"/>
      <c r="N35" s="171"/>
      <c r="O35" s="172"/>
      <c r="P35" s="42"/>
      <c r="Q35" s="41"/>
      <c r="R35" s="41"/>
      <c r="S35" s="33"/>
      <c r="T35" s="14"/>
      <c r="U35" s="14"/>
      <c r="V35" s="14"/>
      <c r="W35" s="14"/>
      <c r="X35" s="24"/>
      <c r="Y35" s="33" t="s">
        <v>146</v>
      </c>
      <c r="Z35" s="41">
        <v>42368</v>
      </c>
      <c r="AA35" s="42">
        <v>11731</v>
      </c>
      <c r="AB35" s="33" t="s">
        <v>141</v>
      </c>
      <c r="AC35" s="41">
        <v>42370</v>
      </c>
      <c r="AD35" s="41">
        <v>42735</v>
      </c>
      <c r="AE35" s="30"/>
      <c r="AF35" s="24"/>
      <c r="AG35" s="1"/>
      <c r="AH35" s="1"/>
      <c r="AI35" s="1"/>
      <c r="AJ35" s="1"/>
      <c r="AK35" s="1"/>
      <c r="AL35" s="34"/>
      <c r="AM35" s="67"/>
      <c r="AN35" s="173"/>
      <c r="AO35" s="173"/>
      <c r="AP35" s="35"/>
      <c r="AQ35" s="35"/>
      <c r="AR35" s="35"/>
      <c r="AS35" s="36"/>
      <c r="AT35" s="37"/>
      <c r="AU35" s="99"/>
      <c r="AV35" s="38"/>
      <c r="AW35" s="38"/>
      <c r="AX35" s="39"/>
      <c r="AY35" s="40"/>
      <c r="AZ35" s="39"/>
      <c r="BA35" s="40"/>
      <c r="BB35" s="24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8"/>
    </row>
    <row r="36" spans="1:65" x14ac:dyDescent="0.25">
      <c r="A36" s="165"/>
      <c r="B36" s="19"/>
      <c r="C36" s="14"/>
      <c r="D36" s="14"/>
      <c r="E36" s="14"/>
      <c r="F36" s="14"/>
      <c r="G36" s="169"/>
      <c r="H36" s="42"/>
      <c r="I36" s="42"/>
      <c r="J36" s="42"/>
      <c r="K36" s="170"/>
      <c r="L36" s="14"/>
      <c r="M36" s="14"/>
      <c r="N36" s="171"/>
      <c r="O36" s="172"/>
      <c r="P36" s="42"/>
      <c r="Q36" s="41"/>
      <c r="R36" s="41"/>
      <c r="S36" s="33"/>
      <c r="T36" s="14"/>
      <c r="U36" s="14"/>
      <c r="V36" s="14"/>
      <c r="W36" s="14"/>
      <c r="X36" s="24"/>
      <c r="Y36" s="33" t="s">
        <v>148</v>
      </c>
      <c r="Z36" s="41">
        <v>42401</v>
      </c>
      <c r="AA36" s="42">
        <v>11963</v>
      </c>
      <c r="AB36" s="33" t="s">
        <v>113</v>
      </c>
      <c r="AC36" s="41">
        <v>42370</v>
      </c>
      <c r="AD36" s="41">
        <v>42735</v>
      </c>
      <c r="AE36" s="30">
        <f>AG36/AL34</f>
        <v>1.6042419738851919E-2</v>
      </c>
      <c r="AF36" s="24"/>
      <c r="AG36" s="1">
        <v>127752.24</v>
      </c>
      <c r="AH36" s="1"/>
      <c r="AI36" s="1"/>
      <c r="AJ36" s="1"/>
      <c r="AK36" s="1"/>
      <c r="AL36" s="34">
        <f>AL34-AH36+AG36</f>
        <v>8091154.3999999994</v>
      </c>
      <c r="AM36" s="67"/>
      <c r="AN36" s="173"/>
      <c r="AO36" s="173"/>
      <c r="AP36" s="35"/>
      <c r="AQ36" s="35"/>
      <c r="AR36" s="35"/>
      <c r="AS36" s="36"/>
      <c r="AT36" s="37"/>
      <c r="AU36" s="99"/>
      <c r="AV36" s="38"/>
      <c r="AW36" s="38"/>
      <c r="AX36" s="39"/>
      <c r="AY36" s="40"/>
      <c r="AZ36" s="39"/>
      <c r="BA36" s="40"/>
      <c r="BB36" s="24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8"/>
    </row>
    <row r="37" spans="1:65" x14ac:dyDescent="0.25">
      <c r="A37" s="133"/>
      <c r="B37" s="25"/>
      <c r="C37" s="14"/>
      <c r="D37" s="14"/>
      <c r="E37" s="14"/>
      <c r="F37" s="14"/>
      <c r="G37" s="169"/>
      <c r="H37" s="42"/>
      <c r="I37" s="42"/>
      <c r="J37" s="42"/>
      <c r="K37" s="170"/>
      <c r="L37" s="14"/>
      <c r="M37" s="14"/>
      <c r="N37" s="171"/>
      <c r="O37" s="172"/>
      <c r="P37" s="42"/>
      <c r="Q37" s="41"/>
      <c r="R37" s="41"/>
      <c r="S37" s="33"/>
      <c r="T37" s="14"/>
      <c r="U37" s="14"/>
      <c r="V37" s="14"/>
      <c r="W37" s="14"/>
      <c r="X37" s="24"/>
      <c r="Y37" s="33"/>
      <c r="Z37" s="41"/>
      <c r="AA37" s="42"/>
      <c r="AB37" s="33"/>
      <c r="AC37" s="41"/>
      <c r="AD37" s="41"/>
      <c r="AE37" s="30"/>
      <c r="AF37" s="24"/>
      <c r="AG37" s="1"/>
      <c r="AH37" s="1"/>
      <c r="AI37" s="1"/>
      <c r="AJ37" s="1"/>
      <c r="AK37" s="1"/>
      <c r="AL37" s="34"/>
      <c r="AM37" s="67"/>
      <c r="AN37" s="173"/>
      <c r="AO37" s="173"/>
      <c r="AP37" s="35"/>
      <c r="AQ37" s="35"/>
      <c r="AR37" s="35"/>
      <c r="AS37" s="36"/>
      <c r="AT37" s="37"/>
      <c r="AU37" s="99"/>
      <c r="AV37" s="38"/>
      <c r="AW37" s="38"/>
      <c r="AX37" s="39"/>
      <c r="AY37" s="40"/>
      <c r="AZ37" s="39"/>
      <c r="BA37" s="40"/>
      <c r="BB37" s="24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8"/>
    </row>
    <row r="38" spans="1:65" x14ac:dyDescent="0.25">
      <c r="A38" s="166">
        <v>2</v>
      </c>
      <c r="B38" s="167" t="s">
        <v>123</v>
      </c>
      <c r="C38" s="48" t="s">
        <v>124</v>
      </c>
      <c r="D38" s="14" t="s">
        <v>103</v>
      </c>
      <c r="E38" s="14" t="s">
        <v>99</v>
      </c>
      <c r="F38" s="14" t="s">
        <v>125</v>
      </c>
      <c r="G38" s="48">
        <v>11486</v>
      </c>
      <c r="H38" s="27"/>
      <c r="I38" s="27"/>
      <c r="J38" s="27"/>
      <c r="K38" s="14" t="s">
        <v>126</v>
      </c>
      <c r="L38" s="14" t="s">
        <v>127</v>
      </c>
      <c r="M38" s="14" t="s">
        <v>128</v>
      </c>
      <c r="N38" s="171">
        <v>42034</v>
      </c>
      <c r="O38" s="174">
        <v>1255416.96</v>
      </c>
      <c r="P38" s="169">
        <v>11518</v>
      </c>
      <c r="Q38" s="171">
        <v>42036</v>
      </c>
      <c r="R38" s="171">
        <v>42400</v>
      </c>
      <c r="S38" s="170" t="s">
        <v>112</v>
      </c>
      <c r="T38" s="24"/>
      <c r="U38" s="24"/>
      <c r="V38" s="24"/>
      <c r="W38" s="14" t="s">
        <v>105</v>
      </c>
      <c r="X38" s="24"/>
      <c r="Y38" s="24"/>
      <c r="Z38" s="24"/>
      <c r="AA38" s="42"/>
      <c r="AB38" s="33"/>
      <c r="AC38" s="41"/>
      <c r="AD38" s="41"/>
      <c r="AE38" s="24"/>
      <c r="AF38" s="24"/>
      <c r="AG38" s="1"/>
      <c r="AH38" s="1"/>
      <c r="AI38" s="1"/>
      <c r="AJ38" s="1"/>
      <c r="AK38" s="1"/>
      <c r="AL38" s="34">
        <f>O38-AH38+AG38</f>
        <v>1255416.96</v>
      </c>
      <c r="AM38" s="175">
        <f>95880+87890</f>
        <v>183770</v>
      </c>
      <c r="AN38" s="175">
        <f t="shared" ref="AN38" si="1">99082.08</f>
        <v>99082.08</v>
      </c>
      <c r="AO38" s="173">
        <f>AM38+AN38</f>
        <v>282852.08</v>
      </c>
      <c r="AP38" s="35"/>
      <c r="AQ38" s="35"/>
      <c r="AR38" s="35"/>
      <c r="AS38" s="36"/>
      <c r="AT38" s="37"/>
      <c r="AU38" s="99"/>
      <c r="AV38" s="38"/>
      <c r="AW38" s="38"/>
      <c r="AX38" s="39"/>
      <c r="AY38" s="40"/>
      <c r="AZ38" s="39"/>
      <c r="BA38" s="40"/>
      <c r="BB38" s="24"/>
      <c r="BC38" s="27"/>
      <c r="BD38" s="176"/>
      <c r="BE38" s="176"/>
      <c r="BF38" s="27"/>
      <c r="BG38" s="27"/>
      <c r="BH38" s="177"/>
      <c r="BI38" s="27"/>
      <c r="BJ38" s="27"/>
      <c r="BK38" s="27"/>
      <c r="BL38" s="27"/>
      <c r="BM38" s="28"/>
    </row>
    <row r="39" spans="1:65" x14ac:dyDescent="0.25">
      <c r="A39" s="165"/>
      <c r="B39" s="167"/>
      <c r="C39" s="48"/>
      <c r="D39" s="14"/>
      <c r="E39" s="14"/>
      <c r="F39" s="14"/>
      <c r="G39" s="48"/>
      <c r="H39" s="27"/>
      <c r="I39" s="27"/>
      <c r="J39" s="27"/>
      <c r="K39" s="14"/>
      <c r="L39" s="14"/>
      <c r="M39" s="14"/>
      <c r="N39" s="171"/>
      <c r="O39" s="174"/>
      <c r="P39" s="169"/>
      <c r="Q39" s="171"/>
      <c r="R39" s="171"/>
      <c r="S39" s="170"/>
      <c r="T39" s="24"/>
      <c r="U39" s="24"/>
      <c r="V39" s="24"/>
      <c r="W39" s="14"/>
      <c r="X39" s="24"/>
      <c r="Y39" s="24" t="s">
        <v>129</v>
      </c>
      <c r="Z39" s="41">
        <v>42094</v>
      </c>
      <c r="AA39" s="42">
        <v>11542</v>
      </c>
      <c r="AB39" s="33" t="s">
        <v>130</v>
      </c>
      <c r="AC39" s="41">
        <v>42036</v>
      </c>
      <c r="AD39" s="41">
        <v>42035</v>
      </c>
      <c r="AE39" s="24"/>
      <c r="AF39" s="63">
        <f>AH39/O38</f>
        <v>0.23809523809523808</v>
      </c>
      <c r="AG39" s="1"/>
      <c r="AH39" s="1">
        <v>298908.79999999999</v>
      </c>
      <c r="AI39" s="1"/>
      <c r="AJ39" s="1"/>
      <c r="AK39" s="1"/>
      <c r="AL39" s="34">
        <f>O38-AH39+AG39</f>
        <v>956508.15999999992</v>
      </c>
      <c r="AM39" s="175"/>
      <c r="AN39" s="175"/>
      <c r="AO39" s="173"/>
      <c r="AP39" s="35"/>
      <c r="AQ39" s="35"/>
      <c r="AR39" s="35"/>
      <c r="AS39" s="36"/>
      <c r="AT39" s="37"/>
      <c r="AU39" s="99"/>
      <c r="AV39" s="38"/>
      <c r="AW39" s="38"/>
      <c r="AX39" s="39"/>
      <c r="AY39" s="40"/>
      <c r="AZ39" s="39"/>
      <c r="BA39" s="40"/>
      <c r="BB39" s="24"/>
      <c r="BC39" s="27"/>
      <c r="BD39" s="176"/>
      <c r="BE39" s="176"/>
      <c r="BF39" s="27"/>
      <c r="BG39" s="27"/>
      <c r="BH39" s="177"/>
      <c r="BI39" s="27"/>
      <c r="BJ39" s="27"/>
      <c r="BK39" s="27"/>
      <c r="BL39" s="27"/>
      <c r="BM39" s="28"/>
    </row>
    <row r="40" spans="1:65" ht="25.5" x14ac:dyDescent="0.25">
      <c r="A40" s="133"/>
      <c r="B40" s="168"/>
      <c r="C40" s="48"/>
      <c r="D40" s="14"/>
      <c r="E40" s="14"/>
      <c r="F40" s="14"/>
      <c r="G40" s="48"/>
      <c r="H40" s="27"/>
      <c r="I40" s="27"/>
      <c r="J40" s="27"/>
      <c r="K40" s="14"/>
      <c r="L40" s="14"/>
      <c r="M40" s="14"/>
      <c r="N40" s="171"/>
      <c r="O40" s="174"/>
      <c r="P40" s="169"/>
      <c r="Q40" s="171"/>
      <c r="R40" s="171"/>
      <c r="S40" s="170"/>
      <c r="T40" s="24"/>
      <c r="U40" s="24"/>
      <c r="V40" s="24"/>
      <c r="W40" s="14"/>
      <c r="X40" s="24"/>
      <c r="Y40" s="24" t="s">
        <v>131</v>
      </c>
      <c r="Z40" s="41">
        <v>42185</v>
      </c>
      <c r="AA40" s="42"/>
      <c r="AB40" s="33" t="s">
        <v>132</v>
      </c>
      <c r="AC40" s="41">
        <v>42036</v>
      </c>
      <c r="AD40" s="41">
        <v>42035</v>
      </c>
      <c r="AE40" s="24"/>
      <c r="AF40" s="30"/>
      <c r="AG40" s="1"/>
      <c r="AH40" s="1"/>
      <c r="AI40" s="1"/>
      <c r="AJ40" s="1"/>
      <c r="AK40" s="1"/>
      <c r="AL40" s="34"/>
      <c r="AM40" s="175"/>
      <c r="AN40" s="175"/>
      <c r="AO40" s="173"/>
      <c r="AP40" s="35"/>
      <c r="AQ40" s="35"/>
      <c r="AR40" s="35"/>
      <c r="AS40" s="36"/>
      <c r="AT40" s="37"/>
      <c r="AU40" s="99"/>
      <c r="AV40" s="38"/>
      <c r="AW40" s="38"/>
      <c r="AX40" s="39"/>
      <c r="AY40" s="40"/>
      <c r="AZ40" s="39"/>
      <c r="BA40" s="40"/>
      <c r="BB40" s="24"/>
      <c r="BC40" s="27"/>
      <c r="BD40" s="176"/>
      <c r="BE40" s="176"/>
      <c r="BF40" s="27"/>
      <c r="BG40" s="27"/>
      <c r="BH40" s="177"/>
      <c r="BI40" s="27"/>
      <c r="BJ40" s="27"/>
      <c r="BK40" s="27"/>
      <c r="BL40" s="27"/>
      <c r="BM40" s="28"/>
    </row>
    <row r="41" spans="1:65" x14ac:dyDescent="0.25">
      <c r="A41" s="166">
        <v>3</v>
      </c>
      <c r="B41" s="168" t="s">
        <v>135</v>
      </c>
      <c r="C41" s="14" t="s">
        <v>136</v>
      </c>
      <c r="D41" s="14" t="s">
        <v>137</v>
      </c>
      <c r="E41" s="14" t="s">
        <v>99</v>
      </c>
      <c r="F41" s="14" t="s">
        <v>138</v>
      </c>
      <c r="G41" s="48">
        <v>11578</v>
      </c>
      <c r="H41" s="27"/>
      <c r="I41" s="27"/>
      <c r="J41" s="27"/>
      <c r="K41" s="14" t="s">
        <v>139</v>
      </c>
      <c r="L41" s="14" t="s">
        <v>140</v>
      </c>
      <c r="M41" s="14" t="s">
        <v>116</v>
      </c>
      <c r="N41" s="171">
        <v>42178</v>
      </c>
      <c r="O41" s="173">
        <v>2873784</v>
      </c>
      <c r="P41" s="169">
        <v>11591</v>
      </c>
      <c r="Q41" s="171">
        <v>42186</v>
      </c>
      <c r="R41" s="171">
        <v>42369</v>
      </c>
      <c r="S41" s="170" t="s">
        <v>112</v>
      </c>
      <c r="T41" s="178"/>
      <c r="U41" s="24"/>
      <c r="V41" s="24"/>
      <c r="W41" s="14" t="s">
        <v>105</v>
      </c>
      <c r="X41" s="24"/>
      <c r="Y41" s="33"/>
      <c r="Z41" s="41"/>
      <c r="AA41" s="42"/>
      <c r="AB41" s="33"/>
      <c r="AC41" s="41"/>
      <c r="AD41" s="41"/>
      <c r="AE41" s="24"/>
      <c r="AF41" s="30"/>
      <c r="AG41" s="1"/>
      <c r="AH41" s="1"/>
      <c r="AI41" s="1"/>
      <c r="AJ41" s="1"/>
      <c r="AK41" s="1"/>
      <c r="AL41" s="67">
        <f>O41-AH43+AG43</f>
        <v>2873784</v>
      </c>
      <c r="AM41" s="175">
        <f>368802.28+368802.28+373591.92+373591.92+373591.92+1995763.27</f>
        <v>3854143.59</v>
      </c>
      <c r="AN41" s="175">
        <f t="shared" ref="AN41" si="2">434907.6</f>
        <v>434907.6</v>
      </c>
      <c r="AO41" s="173">
        <f>AM41+AN41</f>
        <v>4289051.1899999995</v>
      </c>
      <c r="AP41" s="35"/>
      <c r="AQ41" s="35"/>
      <c r="AR41" s="35"/>
      <c r="AS41" s="36"/>
      <c r="AT41" s="37"/>
      <c r="AU41" s="99"/>
      <c r="AV41" s="24"/>
      <c r="AW41" s="42"/>
      <c r="AX41" s="41"/>
      <c r="AY41" s="42"/>
      <c r="AZ41" s="41"/>
      <c r="BA41" s="40"/>
      <c r="BB41" s="24"/>
      <c r="BC41" s="27"/>
      <c r="BD41" s="176"/>
      <c r="BE41" s="176"/>
      <c r="BF41" s="27"/>
      <c r="BG41" s="27"/>
      <c r="BH41" s="177"/>
      <c r="BI41" s="27"/>
      <c r="BJ41" s="27"/>
      <c r="BK41" s="27"/>
      <c r="BL41" s="27"/>
      <c r="BM41" s="28"/>
    </row>
    <row r="42" spans="1:65" x14ac:dyDescent="0.25">
      <c r="A42" s="165"/>
      <c r="B42" s="73"/>
      <c r="C42" s="14"/>
      <c r="D42" s="14"/>
      <c r="E42" s="14"/>
      <c r="F42" s="14"/>
      <c r="G42" s="48"/>
      <c r="H42" s="27"/>
      <c r="I42" s="27"/>
      <c r="J42" s="27"/>
      <c r="K42" s="14"/>
      <c r="L42" s="14"/>
      <c r="M42" s="14"/>
      <c r="N42" s="171"/>
      <c r="O42" s="173"/>
      <c r="P42" s="169"/>
      <c r="Q42" s="171"/>
      <c r="R42" s="171"/>
      <c r="S42" s="170"/>
      <c r="T42" s="178"/>
      <c r="U42" s="24"/>
      <c r="V42" s="24"/>
      <c r="W42" s="14"/>
      <c r="X42" s="24"/>
      <c r="Y42" s="33" t="s">
        <v>142</v>
      </c>
      <c r="Z42" s="41">
        <v>42368</v>
      </c>
      <c r="AA42" s="42">
        <v>11731</v>
      </c>
      <c r="AB42" s="33" t="s">
        <v>141</v>
      </c>
      <c r="AC42" s="41">
        <v>42370</v>
      </c>
      <c r="AD42" s="41">
        <v>42735</v>
      </c>
      <c r="AE42" s="24"/>
      <c r="AF42" s="30"/>
      <c r="AG42" s="1"/>
      <c r="AH42" s="1"/>
      <c r="AI42" s="1"/>
      <c r="AJ42" s="1"/>
      <c r="AK42" s="1"/>
      <c r="AL42" s="67">
        <f>(478964*6)+AL41</f>
        <v>5747568</v>
      </c>
      <c r="AM42" s="175"/>
      <c r="AN42" s="175"/>
      <c r="AO42" s="173"/>
      <c r="AP42" s="35"/>
      <c r="AQ42" s="35"/>
      <c r="AR42" s="35"/>
      <c r="AS42" s="36"/>
      <c r="AT42" s="37"/>
      <c r="AU42" s="99"/>
      <c r="AV42" s="24"/>
      <c r="AW42" s="42"/>
      <c r="AX42" s="41"/>
      <c r="AY42" s="42"/>
      <c r="AZ42" s="41"/>
      <c r="BA42" s="40"/>
      <c r="BB42" s="24"/>
      <c r="BC42" s="27"/>
      <c r="BD42" s="176"/>
      <c r="BE42" s="176"/>
      <c r="BF42" s="27"/>
      <c r="BG42" s="27"/>
      <c r="BH42" s="177"/>
      <c r="BI42" s="27"/>
      <c r="BJ42" s="27"/>
      <c r="BK42" s="27"/>
      <c r="BL42" s="27"/>
      <c r="BM42" s="28"/>
    </row>
    <row r="43" spans="1:65" ht="26.25" thickBot="1" x14ac:dyDescent="0.3">
      <c r="A43" s="165"/>
      <c r="B43" s="73"/>
      <c r="C43" s="17"/>
      <c r="D43" s="17"/>
      <c r="E43" s="17"/>
      <c r="F43" s="17"/>
      <c r="G43" s="49"/>
      <c r="H43" s="50"/>
      <c r="I43" s="50"/>
      <c r="J43" s="50"/>
      <c r="K43" s="17"/>
      <c r="L43" s="17"/>
      <c r="M43" s="17"/>
      <c r="N43" s="32"/>
      <c r="O43" s="5"/>
      <c r="P43" s="31"/>
      <c r="Q43" s="32"/>
      <c r="R43" s="32"/>
      <c r="S43" s="65"/>
      <c r="T43" s="29"/>
      <c r="U43" s="29"/>
      <c r="V43" s="29"/>
      <c r="W43" s="17"/>
      <c r="X43" s="29"/>
      <c r="Y43" s="29" t="s">
        <v>147</v>
      </c>
      <c r="Z43" s="54">
        <v>42678</v>
      </c>
      <c r="AA43" s="52"/>
      <c r="AB43" s="195" t="s">
        <v>132</v>
      </c>
      <c r="AC43" s="54">
        <v>42370</v>
      </c>
      <c r="AD43" s="54">
        <v>42735</v>
      </c>
      <c r="AE43" s="29"/>
      <c r="AF43" s="66"/>
      <c r="AG43" s="43"/>
      <c r="AH43" s="43"/>
      <c r="AI43" s="43"/>
      <c r="AJ43" s="43"/>
      <c r="AK43" s="43"/>
      <c r="AL43" s="196"/>
      <c r="AM43" s="55"/>
      <c r="AN43" s="55"/>
      <c r="AO43" s="5"/>
      <c r="AP43" s="56"/>
      <c r="AQ43" s="56"/>
      <c r="AR43" s="56"/>
      <c r="AS43" s="57"/>
      <c r="AT43" s="58"/>
      <c r="AU43" s="101"/>
      <c r="AV43" s="59"/>
      <c r="AW43" s="59"/>
      <c r="AX43" s="60"/>
      <c r="AY43" s="61"/>
      <c r="AZ43" s="60"/>
      <c r="BA43" s="61"/>
      <c r="BB43" s="29"/>
      <c r="BC43" s="50"/>
      <c r="BD43" s="62"/>
      <c r="BE43" s="62"/>
      <c r="BF43" s="50"/>
      <c r="BG43" s="50"/>
      <c r="BH43" s="197"/>
      <c r="BI43" s="50"/>
      <c r="BJ43" s="50"/>
      <c r="BK43" s="50"/>
      <c r="BL43" s="50"/>
      <c r="BM43" s="100"/>
    </row>
    <row r="44" spans="1:65" s="102" customFormat="1" ht="13.5" thickBot="1" x14ac:dyDescent="0.3">
      <c r="A44" s="198" t="s">
        <v>191</v>
      </c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200"/>
      <c r="O44" s="201">
        <f>SUM(O21:O40)</f>
        <v>3475233.78</v>
      </c>
      <c r="P44" s="201"/>
      <c r="Q44" s="201"/>
      <c r="R44" s="201"/>
      <c r="S44" s="201"/>
      <c r="T44" s="201"/>
      <c r="U44" s="201"/>
      <c r="V44" s="201"/>
      <c r="W44" s="201"/>
      <c r="X44" s="201"/>
      <c r="Y44" s="202"/>
      <c r="Z44" s="201"/>
      <c r="AA44" s="201"/>
      <c r="AB44" s="201"/>
      <c r="AC44" s="201"/>
      <c r="AD44" s="201"/>
      <c r="AE44" s="201"/>
      <c r="AF44" s="201"/>
      <c r="AG44" s="201">
        <f>SUM(AG21:AG37)</f>
        <v>5871337.5799999991</v>
      </c>
      <c r="AH44" s="201">
        <f>SUM(AH21:AH40)</f>
        <v>298908.79999999999</v>
      </c>
      <c r="AI44" s="201"/>
      <c r="AJ44" s="201"/>
      <c r="AK44" s="201"/>
      <c r="AL44" s="201">
        <f>SUM(AL21:AL40)</f>
        <v>82676333.36999999</v>
      </c>
      <c r="AM44" s="201">
        <f>SUM(AM21:AM42)</f>
        <v>9567769.0299999993</v>
      </c>
      <c r="AN44" s="201">
        <f>SUM(AN21:AN43)</f>
        <v>850794.46</v>
      </c>
      <c r="AO44" s="201">
        <f>SUM(AO21:AO43)</f>
        <v>10418563.489999998</v>
      </c>
      <c r="AP44" s="201"/>
      <c r="AQ44" s="201"/>
      <c r="AR44" s="201"/>
      <c r="AS44" s="201"/>
      <c r="AT44" s="201"/>
      <c r="AU44" s="201"/>
      <c r="AV44" s="203"/>
      <c r="AW44" s="203"/>
      <c r="AX44" s="203"/>
      <c r="AY44" s="203"/>
      <c r="AZ44" s="203"/>
      <c r="BA44" s="203"/>
      <c r="BB44" s="204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6"/>
    </row>
    <row r="45" spans="1:65" x14ac:dyDescent="0.25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103"/>
      <c r="P45" s="104"/>
      <c r="Q45" s="104"/>
      <c r="R45" s="104"/>
      <c r="S45" s="104"/>
      <c r="T45" s="104"/>
      <c r="U45" s="104"/>
      <c r="V45" s="104"/>
      <c r="W45" s="104"/>
      <c r="X45" s="104"/>
      <c r="Y45" s="105"/>
      <c r="Z45" s="104"/>
      <c r="AA45" s="104"/>
      <c r="AB45" s="104"/>
      <c r="AC45" s="104"/>
      <c r="AD45" s="104"/>
      <c r="AE45" s="104"/>
      <c r="AF45" s="104"/>
      <c r="AG45" s="106"/>
      <c r="AH45" s="106"/>
      <c r="AI45" s="106"/>
      <c r="AJ45" s="106"/>
      <c r="AK45" s="106"/>
      <c r="AL45" s="106"/>
      <c r="AM45" s="103"/>
      <c r="AN45" s="69"/>
      <c r="AO45" s="193"/>
      <c r="AP45" s="106"/>
      <c r="AQ45" s="106"/>
      <c r="AR45" s="106"/>
      <c r="AS45" s="106"/>
      <c r="AT45" s="106"/>
      <c r="AU45" s="106"/>
      <c r="AV45" s="70"/>
      <c r="AW45" s="70"/>
      <c r="AX45" s="71"/>
      <c r="AY45" s="72"/>
      <c r="AZ45" s="71"/>
      <c r="BA45" s="72"/>
      <c r="BB45" s="51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</row>
    <row r="46" spans="1:65" s="119" customFormat="1" ht="15" x14ac:dyDescent="0.25">
      <c r="A46" s="124" t="s">
        <v>192</v>
      </c>
      <c r="B46" s="124"/>
      <c r="C46" s="124"/>
      <c r="D46" s="124"/>
      <c r="E46" s="124"/>
      <c r="F46" s="124"/>
      <c r="AE46" s="121"/>
    </row>
    <row r="47" spans="1:65" s="119" customFormat="1" ht="15" x14ac:dyDescent="0.25">
      <c r="A47" s="124" t="s">
        <v>193</v>
      </c>
      <c r="B47" s="124"/>
      <c r="C47" s="124"/>
      <c r="D47" s="124"/>
      <c r="E47" s="124"/>
      <c r="F47" s="124"/>
      <c r="AB47" s="121"/>
    </row>
    <row r="48" spans="1:65" x14ac:dyDescent="0.25">
      <c r="AC48" s="104"/>
      <c r="AD48" s="104"/>
      <c r="AE48" s="104"/>
      <c r="AF48" s="104"/>
      <c r="AG48" s="106"/>
      <c r="AH48" s="106"/>
      <c r="AI48" s="106"/>
      <c r="AJ48" s="106"/>
      <c r="AK48" s="106"/>
      <c r="AL48" s="106"/>
      <c r="AM48" s="103"/>
      <c r="AN48" s="103"/>
      <c r="AO48" s="103"/>
      <c r="AP48" s="106"/>
      <c r="AQ48" s="106"/>
      <c r="AR48" s="106"/>
      <c r="AS48" s="106"/>
      <c r="AT48" s="106"/>
      <c r="AU48" s="106"/>
      <c r="AV48" s="70"/>
      <c r="AW48" s="70"/>
    </row>
    <row r="49" spans="1:40" s="105" customFormat="1" ht="15" x14ac:dyDescent="0.25">
      <c r="G49" s="119"/>
      <c r="AD49" s="108"/>
      <c r="AH49" s="109"/>
      <c r="AI49" s="109"/>
      <c r="AJ49" s="109"/>
      <c r="AK49" s="109"/>
    </row>
    <row r="50" spans="1:40" s="105" customFormat="1" x14ac:dyDescent="0.25">
      <c r="A50" s="73"/>
      <c r="B50" s="74"/>
      <c r="C50" s="74"/>
      <c r="D50" s="74"/>
      <c r="E50" s="74"/>
      <c r="F50" s="74"/>
      <c r="G50" s="74"/>
      <c r="H50" s="75"/>
      <c r="I50" s="75"/>
      <c r="J50" s="75"/>
      <c r="AG50" s="110"/>
    </row>
    <row r="51" spans="1:40" s="105" customFormat="1" x14ac:dyDescent="0.25">
      <c r="A51" s="73"/>
      <c r="B51" s="74"/>
      <c r="C51" s="74"/>
      <c r="D51" s="74"/>
      <c r="E51" s="74"/>
      <c r="F51" s="74"/>
      <c r="G51" s="74"/>
      <c r="H51" s="75"/>
      <c r="I51" s="75"/>
      <c r="J51" s="75"/>
      <c r="AH51" s="109"/>
      <c r="AI51" s="109"/>
      <c r="AJ51" s="109"/>
      <c r="AK51" s="109"/>
    </row>
    <row r="52" spans="1:40" s="105" customFormat="1" x14ac:dyDescent="0.25">
      <c r="A52" s="73"/>
      <c r="B52" s="74"/>
      <c r="C52" s="74"/>
      <c r="D52" s="74"/>
      <c r="E52" s="74"/>
      <c r="F52" s="74"/>
      <c r="G52" s="74"/>
      <c r="H52" s="75"/>
      <c r="I52" s="75"/>
      <c r="J52" s="75"/>
      <c r="AH52" s="109"/>
      <c r="AI52" s="109"/>
      <c r="AJ52" s="109"/>
      <c r="AK52" s="109"/>
    </row>
    <row r="53" spans="1:40" s="105" customFormat="1" x14ac:dyDescent="0.25">
      <c r="A53" s="107"/>
      <c r="B53" s="74"/>
      <c r="C53" s="74"/>
      <c r="D53" s="74"/>
      <c r="E53" s="74"/>
      <c r="F53" s="74"/>
      <c r="G53" s="74"/>
      <c r="H53" s="75"/>
      <c r="I53" s="75"/>
      <c r="J53" s="75"/>
    </row>
    <row r="54" spans="1:40" s="105" customFormat="1" x14ac:dyDescent="0.25">
      <c r="B54" s="74"/>
      <c r="C54" s="74"/>
      <c r="D54" s="74"/>
      <c r="E54" s="74"/>
      <c r="F54" s="74"/>
      <c r="G54" s="74"/>
      <c r="H54" s="75"/>
      <c r="I54" s="75"/>
      <c r="J54" s="75"/>
      <c r="AG54" s="111"/>
      <c r="AH54" s="111"/>
      <c r="AI54" s="111"/>
      <c r="AJ54" s="111"/>
      <c r="AK54" s="111"/>
      <c r="AL54" s="111"/>
      <c r="AN54" s="111"/>
    </row>
    <row r="55" spans="1:40" s="105" customFormat="1" x14ac:dyDescent="0.25">
      <c r="A55" s="107"/>
      <c r="B55" s="74"/>
      <c r="C55" s="74"/>
      <c r="D55" s="74"/>
      <c r="E55" s="74"/>
      <c r="F55" s="74"/>
      <c r="G55" s="74"/>
      <c r="H55" s="75"/>
      <c r="I55" s="75"/>
      <c r="J55" s="75"/>
      <c r="AC55" s="107"/>
      <c r="AD55" s="107"/>
      <c r="AE55" s="107"/>
      <c r="AF55" s="107"/>
      <c r="AG55" s="112"/>
      <c r="AH55" s="112"/>
      <c r="AI55" s="112"/>
      <c r="AJ55" s="112"/>
      <c r="AK55" s="112"/>
      <c r="AL55" s="113"/>
    </row>
    <row r="56" spans="1:40" s="105" customFormat="1" x14ac:dyDescent="0.25">
      <c r="B56" s="107"/>
      <c r="C56" s="73"/>
      <c r="D56" s="73"/>
      <c r="E56" s="73"/>
      <c r="F56" s="73"/>
      <c r="G56" s="73"/>
      <c r="H56" s="107"/>
      <c r="I56" s="107"/>
      <c r="J56" s="107"/>
      <c r="AC56" s="107"/>
      <c r="AD56" s="107"/>
      <c r="AE56" s="107"/>
      <c r="AF56" s="107"/>
      <c r="AG56" s="114"/>
      <c r="AH56" s="112"/>
      <c r="AI56" s="112"/>
      <c r="AJ56" s="112"/>
      <c r="AK56" s="112"/>
      <c r="AL56" s="113"/>
    </row>
    <row r="57" spans="1:40" s="105" customFormat="1" x14ac:dyDescent="0.25">
      <c r="B57" s="107"/>
      <c r="C57" s="115"/>
      <c r="D57" s="115"/>
      <c r="E57" s="115"/>
      <c r="F57" s="115"/>
      <c r="G57" s="115"/>
      <c r="H57" s="111"/>
      <c r="I57" s="111"/>
      <c r="J57" s="111"/>
      <c r="AL57" s="113"/>
    </row>
    <row r="58" spans="1:40" s="105" customFormat="1" x14ac:dyDescent="0.25">
      <c r="B58" s="107"/>
      <c r="C58" s="115"/>
      <c r="D58" s="115"/>
      <c r="E58" s="115"/>
      <c r="F58" s="115"/>
      <c r="G58" s="115"/>
      <c r="H58" s="111"/>
      <c r="I58" s="111"/>
      <c r="J58" s="111"/>
    </row>
    <row r="59" spans="1:40" s="105" customFormat="1" x14ac:dyDescent="0.25">
      <c r="B59" s="107"/>
      <c r="C59" s="115"/>
      <c r="D59" s="115"/>
      <c r="E59" s="115"/>
      <c r="F59" s="115"/>
      <c r="G59" s="115"/>
      <c r="H59" s="111"/>
      <c r="I59" s="111"/>
      <c r="J59" s="111"/>
    </row>
    <row r="60" spans="1:40" s="105" customFormat="1" x14ac:dyDescent="0.25">
      <c r="B60" s="107"/>
      <c r="C60" s="74"/>
      <c r="D60" s="74"/>
      <c r="E60" s="74"/>
      <c r="F60" s="74"/>
      <c r="G60" s="74"/>
      <c r="H60" s="75"/>
      <c r="I60" s="75"/>
      <c r="J60" s="75"/>
      <c r="AF60" s="116"/>
      <c r="AG60" s="116"/>
      <c r="AH60" s="116"/>
      <c r="AI60" s="116"/>
      <c r="AJ60" s="116"/>
      <c r="AK60" s="116"/>
      <c r="AL60" s="116"/>
      <c r="AM60" s="116"/>
      <c r="AN60" s="116"/>
    </row>
    <row r="61" spans="1:40" s="105" customFormat="1" x14ac:dyDescent="0.25">
      <c r="B61" s="107"/>
      <c r="C61" s="74"/>
      <c r="D61" s="74"/>
      <c r="E61" s="74"/>
      <c r="F61" s="74"/>
      <c r="G61" s="74"/>
      <c r="H61" s="75"/>
      <c r="I61" s="75"/>
      <c r="J61" s="75"/>
      <c r="AF61" s="116"/>
      <c r="AG61" s="116"/>
      <c r="AH61" s="116"/>
      <c r="AI61" s="116"/>
      <c r="AJ61" s="116"/>
      <c r="AK61" s="116"/>
      <c r="AL61" s="116"/>
      <c r="AM61" s="116"/>
      <c r="AN61" s="116"/>
    </row>
    <row r="62" spans="1:40" s="105" customFormat="1" x14ac:dyDescent="0.25">
      <c r="B62" s="73"/>
      <c r="C62" s="74"/>
      <c r="D62" s="74"/>
      <c r="E62" s="74"/>
      <c r="F62" s="74"/>
      <c r="G62" s="74"/>
      <c r="H62" s="75"/>
      <c r="I62" s="75"/>
      <c r="J62" s="75"/>
      <c r="AF62" s="116"/>
      <c r="AG62" s="116"/>
      <c r="AH62" s="116"/>
      <c r="AI62" s="116"/>
      <c r="AJ62" s="116"/>
      <c r="AK62" s="116"/>
      <c r="AL62" s="116"/>
      <c r="AM62" s="109"/>
      <c r="AN62" s="116"/>
    </row>
    <row r="63" spans="1:40" s="105" customFormat="1" x14ac:dyDescent="0.25">
      <c r="B63" s="73"/>
      <c r="C63" s="74"/>
      <c r="D63" s="74"/>
      <c r="E63" s="74"/>
      <c r="F63" s="74"/>
      <c r="G63" s="74"/>
      <c r="H63" s="75"/>
      <c r="I63" s="75"/>
      <c r="J63" s="75"/>
      <c r="AF63" s="116"/>
      <c r="AG63" s="116"/>
      <c r="AH63" s="116"/>
      <c r="AI63" s="116"/>
      <c r="AJ63" s="116"/>
      <c r="AK63" s="116"/>
      <c r="AL63" s="116"/>
      <c r="AM63" s="116"/>
      <c r="AN63" s="116"/>
    </row>
    <row r="64" spans="1:40" s="105" customFormat="1" x14ac:dyDescent="0.25">
      <c r="B64" s="107"/>
      <c r="C64" s="74"/>
      <c r="D64" s="74"/>
      <c r="E64" s="74"/>
      <c r="F64" s="74"/>
      <c r="G64" s="74"/>
      <c r="H64" s="75"/>
      <c r="I64" s="75"/>
      <c r="J64" s="75"/>
      <c r="AM64" s="110"/>
    </row>
    <row r="65" spans="2:40" x14ac:dyDescent="0.25">
      <c r="B65" s="76"/>
      <c r="C65" s="82"/>
      <c r="D65" s="82"/>
      <c r="E65" s="82"/>
      <c r="F65" s="82"/>
      <c r="G65" s="82"/>
      <c r="H65" s="81"/>
      <c r="I65" s="81"/>
      <c r="J65" s="81"/>
    </row>
    <row r="66" spans="2:40" x14ac:dyDescent="0.25">
      <c r="B66" s="76"/>
      <c r="C66" s="78"/>
      <c r="D66" s="78"/>
      <c r="E66" s="78"/>
      <c r="F66" s="78"/>
      <c r="G66" s="78"/>
      <c r="H66" s="79"/>
      <c r="I66" s="79"/>
      <c r="J66" s="79"/>
    </row>
    <row r="67" spans="2:40" x14ac:dyDescent="0.25">
      <c r="B67" s="76"/>
      <c r="C67" s="82"/>
      <c r="D67" s="82"/>
      <c r="E67" s="82"/>
      <c r="F67" s="82"/>
      <c r="G67" s="82"/>
      <c r="H67" s="81"/>
      <c r="I67" s="81"/>
      <c r="J67" s="81"/>
      <c r="AN67" s="80">
        <f>AN60/12</f>
        <v>0</v>
      </c>
    </row>
    <row r="68" spans="2:40" x14ac:dyDescent="0.25">
      <c r="B68" s="76"/>
      <c r="C68" s="82"/>
      <c r="D68" s="82"/>
      <c r="E68" s="82"/>
      <c r="F68" s="82"/>
      <c r="G68" s="82"/>
      <c r="H68" s="81"/>
      <c r="I68" s="81"/>
      <c r="J68" s="81"/>
    </row>
    <row r="69" spans="2:40" x14ac:dyDescent="0.25">
      <c r="B69" s="76"/>
      <c r="C69" s="78"/>
      <c r="D69" s="78"/>
      <c r="E69" s="78"/>
      <c r="F69" s="78"/>
      <c r="G69" s="78"/>
      <c r="H69" s="79"/>
      <c r="I69" s="79"/>
      <c r="J69" s="79"/>
    </row>
    <row r="70" spans="2:40" x14ac:dyDescent="0.25">
      <c r="B70" s="76"/>
      <c r="C70" s="82"/>
      <c r="D70" s="82"/>
      <c r="E70" s="82"/>
      <c r="F70" s="82"/>
      <c r="G70" s="82"/>
      <c r="H70" s="81"/>
      <c r="I70" s="81"/>
      <c r="J70" s="81"/>
    </row>
    <row r="71" spans="2:40" x14ac:dyDescent="0.25">
      <c r="B71" s="76"/>
      <c r="C71" s="82"/>
      <c r="D71" s="82"/>
      <c r="E71" s="82"/>
      <c r="F71" s="82"/>
      <c r="G71" s="82"/>
      <c r="H71" s="81"/>
      <c r="I71" s="81"/>
      <c r="J71" s="81"/>
    </row>
    <row r="72" spans="2:40" x14ac:dyDescent="0.25">
      <c r="B72" s="76"/>
      <c r="C72" s="82"/>
      <c r="D72" s="82"/>
      <c r="E72" s="82"/>
      <c r="F72" s="82"/>
      <c r="G72" s="82"/>
      <c r="H72" s="81"/>
      <c r="I72" s="81"/>
      <c r="J72" s="81"/>
    </row>
    <row r="73" spans="2:40" x14ac:dyDescent="0.25">
      <c r="B73" s="77"/>
      <c r="C73" s="78"/>
      <c r="D73" s="78"/>
      <c r="E73" s="78"/>
      <c r="F73" s="78"/>
      <c r="G73" s="78"/>
      <c r="H73" s="79"/>
      <c r="I73" s="79"/>
      <c r="J73" s="79"/>
    </row>
    <row r="74" spans="2:40" x14ac:dyDescent="0.25">
      <c r="B74" s="77"/>
      <c r="C74" s="78"/>
      <c r="D74" s="78"/>
      <c r="E74" s="78"/>
      <c r="F74" s="78"/>
      <c r="G74" s="78"/>
      <c r="H74" s="79"/>
      <c r="I74" s="79"/>
      <c r="J74" s="79"/>
    </row>
    <row r="75" spans="2:40" x14ac:dyDescent="0.25">
      <c r="B75" s="76"/>
      <c r="C75" s="78"/>
      <c r="D75" s="78"/>
      <c r="E75" s="78"/>
      <c r="F75" s="78"/>
      <c r="G75" s="78"/>
      <c r="H75" s="79"/>
      <c r="I75" s="79"/>
      <c r="J75" s="79"/>
    </row>
    <row r="76" spans="2:40" x14ac:dyDescent="0.25">
      <c r="B76" s="76"/>
      <c r="C76" s="78"/>
      <c r="D76" s="78"/>
      <c r="E76" s="78"/>
      <c r="F76" s="78"/>
      <c r="G76" s="78"/>
      <c r="H76" s="79"/>
      <c r="I76" s="79"/>
      <c r="J76" s="79"/>
    </row>
    <row r="77" spans="2:40" x14ac:dyDescent="0.25">
      <c r="B77" s="76"/>
    </row>
    <row r="78" spans="2:40" x14ac:dyDescent="0.25">
      <c r="B78" s="76"/>
      <c r="C78" s="82"/>
      <c r="D78" s="82"/>
      <c r="E78" s="82"/>
      <c r="F78" s="82"/>
      <c r="G78" s="82"/>
      <c r="H78" s="81"/>
      <c r="I78" s="81"/>
      <c r="J78" s="81"/>
    </row>
    <row r="79" spans="2:40" x14ac:dyDescent="0.25">
      <c r="B79" s="76"/>
      <c r="C79" s="82"/>
      <c r="D79" s="82"/>
      <c r="E79" s="82"/>
      <c r="F79" s="82"/>
      <c r="G79" s="82"/>
      <c r="H79" s="81"/>
      <c r="I79" s="81"/>
      <c r="J79" s="81"/>
    </row>
    <row r="80" spans="2:40" x14ac:dyDescent="0.25">
      <c r="B80" s="76"/>
      <c r="C80" s="82"/>
      <c r="D80" s="82"/>
      <c r="E80" s="82"/>
      <c r="F80" s="82"/>
      <c r="G80" s="82"/>
      <c r="H80" s="81"/>
      <c r="I80" s="81"/>
      <c r="J80" s="81"/>
    </row>
    <row r="81" spans="2:10" x14ac:dyDescent="0.25">
      <c r="B81" s="76"/>
      <c r="C81" s="82"/>
      <c r="D81" s="82"/>
      <c r="E81" s="82"/>
      <c r="F81" s="82"/>
      <c r="G81" s="82"/>
      <c r="H81" s="81"/>
      <c r="I81" s="81"/>
      <c r="J81" s="81"/>
    </row>
    <row r="82" spans="2:10" x14ac:dyDescent="0.25">
      <c r="B82" s="76"/>
      <c r="C82" s="82"/>
      <c r="D82" s="82"/>
      <c r="E82" s="82"/>
      <c r="F82" s="82"/>
      <c r="G82" s="82"/>
      <c r="H82" s="81"/>
      <c r="I82" s="81"/>
      <c r="J82" s="81"/>
    </row>
    <row r="83" spans="2:10" x14ac:dyDescent="0.25">
      <c r="B83" s="76"/>
      <c r="C83" s="82"/>
      <c r="D83" s="82"/>
      <c r="E83" s="82"/>
      <c r="F83" s="82"/>
      <c r="G83" s="82"/>
      <c r="H83" s="81"/>
      <c r="I83" s="81"/>
      <c r="J83" s="81"/>
    </row>
    <row r="84" spans="2:10" x14ac:dyDescent="0.25">
      <c r="B84" s="76"/>
      <c r="C84" s="82"/>
      <c r="D84" s="82"/>
      <c r="E84" s="82"/>
      <c r="F84" s="82"/>
      <c r="G84" s="82"/>
      <c r="H84" s="81"/>
      <c r="I84" s="81"/>
      <c r="J84" s="81"/>
    </row>
    <row r="85" spans="2:10" x14ac:dyDescent="0.25">
      <c r="B85" s="76"/>
      <c r="C85" s="82"/>
      <c r="D85" s="82"/>
      <c r="E85" s="82"/>
      <c r="F85" s="82"/>
      <c r="G85" s="82"/>
      <c r="H85" s="81"/>
      <c r="I85" s="81"/>
      <c r="J85" s="81"/>
    </row>
    <row r="86" spans="2:10" x14ac:dyDescent="0.25">
      <c r="B86" s="76"/>
      <c r="C86" s="82"/>
      <c r="D86" s="82"/>
      <c r="E86" s="82"/>
      <c r="F86" s="82"/>
      <c r="G86" s="82"/>
      <c r="H86" s="81"/>
      <c r="I86" s="81"/>
      <c r="J86" s="81"/>
    </row>
    <row r="87" spans="2:10" x14ac:dyDescent="0.25">
      <c r="B87" s="77"/>
      <c r="C87" s="78"/>
      <c r="D87" s="78"/>
      <c r="E87" s="78"/>
      <c r="F87" s="78"/>
      <c r="G87" s="78"/>
      <c r="H87" s="79"/>
      <c r="I87" s="79"/>
      <c r="J87" s="79"/>
    </row>
    <row r="88" spans="2:10" x14ac:dyDescent="0.25">
      <c r="B88" s="77"/>
      <c r="C88" s="78"/>
      <c r="D88" s="78"/>
      <c r="E88" s="78"/>
      <c r="F88" s="78"/>
      <c r="G88" s="78"/>
      <c r="H88" s="79"/>
      <c r="I88" s="79"/>
      <c r="J88" s="79"/>
    </row>
    <row r="89" spans="2:10" x14ac:dyDescent="0.25">
      <c r="B89" s="76"/>
      <c r="C89" s="82"/>
      <c r="D89" s="82"/>
      <c r="E89" s="82"/>
      <c r="F89" s="82"/>
      <c r="G89" s="82"/>
      <c r="H89" s="81"/>
      <c r="I89" s="81"/>
      <c r="J89" s="81"/>
    </row>
    <row r="90" spans="2:10" x14ac:dyDescent="0.25">
      <c r="B90" s="76"/>
      <c r="C90" s="82"/>
      <c r="D90" s="82"/>
      <c r="E90" s="82"/>
      <c r="F90" s="82"/>
      <c r="G90" s="82"/>
      <c r="H90" s="81"/>
      <c r="I90" s="81"/>
      <c r="J90" s="81"/>
    </row>
    <row r="91" spans="2:10" x14ac:dyDescent="0.25">
      <c r="B91" s="83"/>
      <c r="C91" s="117"/>
      <c r="D91" s="117"/>
      <c r="E91" s="117"/>
      <c r="F91" s="117"/>
      <c r="G91" s="117"/>
      <c r="H91" s="118"/>
      <c r="I91" s="118"/>
      <c r="J91" s="118"/>
    </row>
    <row r="92" spans="2:10" x14ac:dyDescent="0.25">
      <c r="B92" s="76"/>
      <c r="C92" s="82"/>
      <c r="D92" s="82"/>
      <c r="E92" s="82"/>
      <c r="F92" s="82"/>
      <c r="G92" s="82"/>
      <c r="H92" s="81"/>
      <c r="I92" s="81"/>
      <c r="J92" s="81"/>
    </row>
    <row r="93" spans="2:10" x14ac:dyDescent="0.25">
      <c r="B93" s="76"/>
      <c r="C93" s="82"/>
      <c r="D93" s="82"/>
      <c r="E93" s="82"/>
      <c r="F93" s="82"/>
      <c r="G93" s="82"/>
      <c r="H93" s="81"/>
      <c r="I93" s="81"/>
      <c r="J93" s="81"/>
    </row>
    <row r="94" spans="2:10" x14ac:dyDescent="0.25">
      <c r="B94" s="76"/>
      <c r="C94" s="82"/>
      <c r="D94" s="82"/>
      <c r="E94" s="82"/>
      <c r="F94" s="82"/>
      <c r="G94" s="82"/>
      <c r="H94" s="81"/>
      <c r="I94" s="81"/>
      <c r="J94" s="81"/>
    </row>
    <row r="95" spans="2:10" x14ac:dyDescent="0.25">
      <c r="B95" s="76"/>
      <c r="C95" s="82"/>
      <c r="D95" s="82"/>
      <c r="E95" s="82"/>
      <c r="F95" s="82"/>
      <c r="G95" s="82"/>
      <c r="H95" s="81"/>
      <c r="I95" s="81"/>
      <c r="J95" s="81"/>
    </row>
    <row r="96" spans="2:10" x14ac:dyDescent="0.25">
      <c r="B96" s="83"/>
      <c r="C96" s="117"/>
      <c r="D96" s="117"/>
      <c r="E96" s="117"/>
      <c r="F96" s="117"/>
      <c r="G96" s="117"/>
      <c r="H96" s="118"/>
      <c r="I96" s="118"/>
      <c r="J96" s="118"/>
    </row>
    <row r="97" spans="2:10" x14ac:dyDescent="0.25">
      <c r="B97" s="76"/>
      <c r="C97" s="82"/>
      <c r="D97" s="82"/>
      <c r="E97" s="82"/>
      <c r="F97" s="82"/>
      <c r="G97" s="82"/>
      <c r="H97" s="81"/>
      <c r="I97" s="81"/>
      <c r="J97" s="81"/>
    </row>
    <row r="98" spans="2:10" x14ac:dyDescent="0.25">
      <c r="B98" s="76"/>
      <c r="C98" s="82"/>
      <c r="D98" s="82"/>
      <c r="E98" s="82"/>
      <c r="F98" s="82"/>
      <c r="G98" s="82"/>
      <c r="H98" s="81"/>
      <c r="I98" s="81"/>
      <c r="J98" s="81"/>
    </row>
    <row r="99" spans="2:10" x14ac:dyDescent="0.25">
      <c r="B99" s="76"/>
      <c r="C99" s="82"/>
      <c r="D99" s="82"/>
      <c r="E99" s="82"/>
      <c r="F99" s="82"/>
      <c r="G99" s="82"/>
      <c r="H99" s="81"/>
      <c r="I99" s="81"/>
      <c r="J99" s="81"/>
    </row>
    <row r="100" spans="2:10" x14ac:dyDescent="0.25">
      <c r="B100" s="76"/>
      <c r="C100" s="82"/>
      <c r="D100" s="82"/>
      <c r="E100" s="82"/>
      <c r="F100" s="82"/>
      <c r="G100" s="82"/>
      <c r="H100" s="81"/>
      <c r="I100" s="81"/>
      <c r="J100" s="81"/>
    </row>
    <row r="101" spans="2:10" x14ac:dyDescent="0.25">
      <c r="B101" s="76"/>
      <c r="C101" s="82"/>
      <c r="D101" s="82"/>
      <c r="E101" s="82"/>
      <c r="F101" s="82"/>
      <c r="G101" s="82"/>
      <c r="H101" s="81"/>
      <c r="I101" s="81"/>
      <c r="J101" s="81"/>
    </row>
    <row r="102" spans="2:10" x14ac:dyDescent="0.25">
      <c r="B102" s="76"/>
      <c r="C102" s="82"/>
      <c r="D102" s="82"/>
      <c r="E102" s="82"/>
      <c r="F102" s="82"/>
      <c r="G102" s="82"/>
      <c r="H102" s="81"/>
      <c r="I102" s="81"/>
      <c r="J102" s="81"/>
    </row>
    <row r="103" spans="2:10" x14ac:dyDescent="0.25">
      <c r="B103" s="83"/>
      <c r="C103" s="117"/>
      <c r="D103" s="117"/>
      <c r="E103" s="117"/>
      <c r="F103" s="117"/>
      <c r="G103" s="117"/>
      <c r="H103" s="118"/>
      <c r="I103" s="118"/>
      <c r="J103" s="118"/>
    </row>
    <row r="104" spans="2:10" x14ac:dyDescent="0.25">
      <c r="B104" s="77"/>
      <c r="C104" s="78"/>
      <c r="D104" s="78"/>
      <c r="E104" s="78"/>
      <c r="F104" s="78"/>
      <c r="G104" s="78"/>
      <c r="H104" s="79"/>
      <c r="I104" s="79"/>
      <c r="J104" s="79"/>
    </row>
    <row r="105" spans="2:10" x14ac:dyDescent="0.25">
      <c r="B105" s="77"/>
      <c r="C105" s="78"/>
      <c r="D105" s="78"/>
      <c r="E105" s="78"/>
      <c r="F105" s="78"/>
      <c r="G105" s="78"/>
      <c r="H105" s="79"/>
      <c r="I105" s="79"/>
      <c r="J105" s="79"/>
    </row>
    <row r="106" spans="2:10" x14ac:dyDescent="0.25">
      <c r="B106" s="76"/>
      <c r="C106" s="82"/>
      <c r="D106" s="82"/>
      <c r="E106" s="82"/>
      <c r="F106" s="82"/>
      <c r="G106" s="82"/>
      <c r="H106" s="81"/>
      <c r="I106" s="81"/>
      <c r="J106" s="81"/>
    </row>
    <row r="107" spans="2:10" x14ac:dyDescent="0.25">
      <c r="B107" s="76"/>
      <c r="C107" s="82"/>
      <c r="D107" s="82"/>
      <c r="E107" s="82"/>
      <c r="F107" s="82"/>
      <c r="G107" s="82"/>
      <c r="H107" s="81"/>
      <c r="I107" s="81"/>
      <c r="J107" s="81"/>
    </row>
    <row r="108" spans="2:10" x14ac:dyDescent="0.25">
      <c r="B108" s="76"/>
      <c r="C108" s="82"/>
      <c r="D108" s="82"/>
      <c r="E108" s="82"/>
      <c r="F108" s="82"/>
      <c r="G108" s="82"/>
      <c r="H108" s="81"/>
      <c r="I108" s="81"/>
      <c r="J108" s="81"/>
    </row>
    <row r="109" spans="2:10" x14ac:dyDescent="0.25">
      <c r="B109" s="76"/>
      <c r="C109" s="82"/>
      <c r="D109" s="82"/>
      <c r="E109" s="82"/>
      <c r="F109" s="82"/>
      <c r="G109" s="82"/>
      <c r="H109" s="81"/>
      <c r="I109" s="81"/>
      <c r="J109" s="81"/>
    </row>
    <row r="110" spans="2:10" x14ac:dyDescent="0.25">
      <c r="B110" s="76"/>
      <c r="C110" s="82"/>
      <c r="D110" s="82"/>
      <c r="E110" s="82"/>
      <c r="F110" s="82"/>
      <c r="G110" s="82"/>
      <c r="H110" s="81"/>
      <c r="I110" s="81"/>
      <c r="J110" s="81"/>
    </row>
    <row r="111" spans="2:10" x14ac:dyDescent="0.25">
      <c r="B111" s="76"/>
      <c r="C111" s="82"/>
      <c r="D111" s="82"/>
      <c r="E111" s="82"/>
      <c r="F111" s="82"/>
      <c r="G111" s="82"/>
      <c r="H111" s="81"/>
      <c r="I111" s="81"/>
      <c r="J111" s="81"/>
    </row>
    <row r="112" spans="2:10" x14ac:dyDescent="0.25">
      <c r="B112" s="76"/>
      <c r="C112" s="82"/>
      <c r="D112" s="82"/>
      <c r="E112" s="82"/>
      <c r="F112" s="82"/>
      <c r="G112" s="82"/>
      <c r="H112" s="81"/>
      <c r="I112" s="81"/>
      <c r="J112" s="81"/>
    </row>
    <row r="113" spans="2:10" x14ac:dyDescent="0.25">
      <c r="B113" s="76"/>
    </row>
    <row r="114" spans="2:10" x14ac:dyDescent="0.25">
      <c r="B114" s="76"/>
      <c r="C114" s="78"/>
      <c r="D114" s="78"/>
      <c r="E114" s="78"/>
      <c r="F114" s="78"/>
      <c r="G114" s="78"/>
      <c r="H114" s="79"/>
      <c r="I114" s="79"/>
      <c r="J114" s="79"/>
    </row>
    <row r="115" spans="2:10" x14ac:dyDescent="0.25">
      <c r="B115" s="76"/>
      <c r="C115" s="82"/>
      <c r="D115" s="82"/>
      <c r="E115" s="82"/>
      <c r="F115" s="82"/>
      <c r="G115" s="82"/>
      <c r="H115" s="81"/>
      <c r="I115" s="81"/>
      <c r="J115" s="81"/>
    </row>
  </sheetData>
  <mergeCells count="168"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A17:BA19"/>
    <mergeCell ref="AP17:AP19"/>
    <mergeCell ref="AS17:AS19"/>
    <mergeCell ref="AT17:AT19"/>
    <mergeCell ref="AU17:AU19"/>
    <mergeCell ref="AV17:AV19"/>
    <mergeCell ref="G21:G37"/>
    <mergeCell ref="K21:K37"/>
    <mergeCell ref="L21:L37"/>
    <mergeCell ref="M21:M37"/>
    <mergeCell ref="N21:N37"/>
    <mergeCell ref="V21:V37"/>
    <mergeCell ref="W21:W37"/>
    <mergeCell ref="O21:O37"/>
    <mergeCell ref="P21:P28"/>
    <mergeCell ref="Q21:Q28"/>
    <mergeCell ref="R21:R28"/>
    <mergeCell ref="S21:S28"/>
    <mergeCell ref="T21:T37"/>
    <mergeCell ref="AX17:AX19"/>
    <mergeCell ref="U21:U37"/>
    <mergeCell ref="A21:A37"/>
    <mergeCell ref="B21:B37"/>
    <mergeCell ref="C21:C37"/>
    <mergeCell ref="D21:D37"/>
    <mergeCell ref="E21:E37"/>
    <mergeCell ref="F21:F37"/>
    <mergeCell ref="A38:A40"/>
    <mergeCell ref="B38:B40"/>
    <mergeCell ref="C38:C40"/>
    <mergeCell ref="D38:D40"/>
    <mergeCell ref="E38:E40"/>
    <mergeCell ref="F38:F40"/>
    <mergeCell ref="G38:G40"/>
    <mergeCell ref="K38:K40"/>
    <mergeCell ref="R38:R40"/>
    <mergeCell ref="S38:S40"/>
    <mergeCell ref="W38:W40"/>
    <mergeCell ref="A44:N44"/>
    <mergeCell ref="L38:L40"/>
    <mergeCell ref="M38:M40"/>
    <mergeCell ref="N38:N40"/>
    <mergeCell ref="O38:O40"/>
    <mergeCell ref="P38:P40"/>
    <mergeCell ref="Q38:Q40"/>
    <mergeCell ref="A41:A43"/>
    <mergeCell ref="N41:N43"/>
    <mergeCell ref="P41:P43"/>
    <mergeCell ref="Q41:Q43"/>
    <mergeCell ref="R41:R43"/>
    <mergeCell ref="S41:S43"/>
    <mergeCell ref="W41:W43"/>
    <mergeCell ref="B41:B43"/>
    <mergeCell ref="C41:C43"/>
    <mergeCell ref="D41:D43"/>
    <mergeCell ref="E41:E43"/>
    <mergeCell ref="F41:F43"/>
    <mergeCell ref="G41:G43"/>
    <mergeCell ref="C58:G58"/>
    <mergeCell ref="C59:G59"/>
    <mergeCell ref="C60:G61"/>
    <mergeCell ref="B62:B63"/>
    <mergeCell ref="C62:G63"/>
    <mergeCell ref="C64:G64"/>
    <mergeCell ref="A46:F46"/>
    <mergeCell ref="A47:F47"/>
    <mergeCell ref="C69:G69"/>
    <mergeCell ref="C70:G70"/>
    <mergeCell ref="B87:B88"/>
    <mergeCell ref="C87:G88"/>
    <mergeCell ref="A50:A52"/>
    <mergeCell ref="B50:G52"/>
    <mergeCell ref="B53:G54"/>
    <mergeCell ref="B55:G55"/>
    <mergeCell ref="C56:G56"/>
    <mergeCell ref="C57:G57"/>
    <mergeCell ref="C71:G71"/>
    <mergeCell ref="C72:G72"/>
    <mergeCell ref="B73:B74"/>
    <mergeCell ref="C73:G74"/>
    <mergeCell ref="B104:B105"/>
    <mergeCell ref="C104:G105"/>
    <mergeCell ref="C89:G89"/>
    <mergeCell ref="C78:G78"/>
    <mergeCell ref="C79:G79"/>
    <mergeCell ref="C80:G80"/>
    <mergeCell ref="C81:G81"/>
    <mergeCell ref="C82:G82"/>
    <mergeCell ref="C83:G83"/>
    <mergeCell ref="C90:G90"/>
    <mergeCell ref="C91:G91"/>
    <mergeCell ref="C115:G115"/>
    <mergeCell ref="C108:G108"/>
    <mergeCell ref="C109:G109"/>
    <mergeCell ref="C110:G110"/>
    <mergeCell ref="C111:G111"/>
    <mergeCell ref="C112:G112"/>
    <mergeCell ref="C114:G114"/>
    <mergeCell ref="C102:G102"/>
    <mergeCell ref="C103:G103"/>
    <mergeCell ref="K41:K43"/>
    <mergeCell ref="L41:L43"/>
    <mergeCell ref="M41:M43"/>
    <mergeCell ref="C106:G106"/>
    <mergeCell ref="C107:G107"/>
    <mergeCell ref="C96:G96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G95"/>
    <mergeCell ref="C84:G84"/>
    <mergeCell ref="C85:G85"/>
    <mergeCell ref="C86:G86"/>
    <mergeCell ref="C75:G75"/>
    <mergeCell ref="C76:G76"/>
    <mergeCell ref="C65:G65"/>
    <mergeCell ref="C66:G66"/>
    <mergeCell ref="C67:G67"/>
    <mergeCell ref="C68:G68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Y18:Y19"/>
    <mergeCell ref="X18:X19"/>
    <mergeCell ref="H15:J15"/>
    <mergeCell ref="H16:H19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1" manualBreakCount="1">
    <brk id="57" max="60" man="1"/>
  </rowBreaks>
  <colBreaks count="4" manualBreakCount="4">
    <brk id="10" max="41" man="1"/>
    <brk id="38" max="41" man="1"/>
    <brk id="47" max="37" man="1"/>
    <brk id="5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FEV 2017</vt:lpstr>
      <vt:lpstr>'FUNDEB FEV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2017-01-26T13:09:28Z</cp:lastPrinted>
  <dcterms:created xsi:type="dcterms:W3CDTF">2013-10-11T22:10:57Z</dcterms:created>
  <dcterms:modified xsi:type="dcterms:W3CDTF">2017-03-29T15:49:48Z</dcterms:modified>
</cp:coreProperties>
</file>