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8445"/>
  </bookViews>
  <sheets>
    <sheet name="FMAS LICITAÇÕES ABR 2021" sheetId="1" r:id="rId1"/>
  </sheets>
  <definedNames>
    <definedName name="_xlnm._FilterDatabase" localSheetId="0" hidden="1">'FMAS LICITAÇÕES ABR 2021'!#REF!</definedName>
  </definedNames>
  <calcPr calcId="145621"/>
</workbook>
</file>

<file path=xl/calcChain.xml><?xml version="1.0" encoding="utf-8"?>
<calcChain xmlns="http://schemas.openxmlformats.org/spreadsheetml/2006/main">
  <c r="O73" i="1" l="1"/>
  <c r="AH73" i="1"/>
  <c r="AG73" i="1"/>
  <c r="AL73" i="1"/>
  <c r="AN73" i="1"/>
  <c r="AM73" i="1"/>
  <c r="AO73" i="1"/>
  <c r="AO39" i="1" l="1"/>
  <c r="AO65" i="1" l="1"/>
  <c r="AO66" i="1"/>
  <c r="AO68" i="1"/>
  <c r="AO69" i="1"/>
  <c r="AO70" i="1"/>
  <c r="AO71" i="1"/>
  <c r="AO26" i="1" l="1"/>
  <c r="AO27" i="1"/>
  <c r="AO28" i="1"/>
  <c r="AO29" i="1"/>
  <c r="AO31" i="1"/>
  <c r="AO32" i="1"/>
  <c r="AO37" i="1"/>
  <c r="AO45" i="1"/>
  <c r="AO46" i="1"/>
  <c r="AO47" i="1"/>
  <c r="AO51" i="1"/>
  <c r="AO52" i="1"/>
  <c r="AO54" i="1"/>
  <c r="AO58" i="1"/>
  <c r="AO59" i="1"/>
  <c r="AO60" i="1"/>
  <c r="AO61" i="1"/>
  <c r="AO62" i="1"/>
  <c r="AO64" i="1"/>
  <c r="AO20" i="1" l="1"/>
  <c r="AN72" i="1" l="1"/>
  <c r="AO72" i="1" s="1"/>
  <c r="AN67" i="1"/>
  <c r="AO67" i="1" s="1"/>
  <c r="AN35" i="1" l="1"/>
  <c r="AO35" i="1" s="1"/>
  <c r="AN34" i="1"/>
  <c r="AO34" i="1" s="1"/>
  <c r="AN40" i="1"/>
  <c r="AO40" i="1" s="1"/>
  <c r="AN22" i="1"/>
  <c r="AO22" i="1" s="1"/>
  <c r="AN21" i="1"/>
  <c r="AO21" i="1" s="1"/>
  <c r="AN57" i="1"/>
  <c r="AO57" i="1" s="1"/>
  <c r="AN42" i="1"/>
  <c r="AO42" i="1" s="1"/>
  <c r="AN38" i="1"/>
  <c r="AO38" i="1" s="1"/>
  <c r="AN55" i="1"/>
  <c r="AO55" i="1" s="1"/>
  <c r="AN56" i="1"/>
  <c r="AO56" i="1" s="1"/>
  <c r="AN44" i="1"/>
  <c r="AO44" i="1" s="1"/>
  <c r="AN36" i="1"/>
  <c r="AO36" i="1" s="1"/>
  <c r="AN43" i="1"/>
  <c r="AO43" i="1" s="1"/>
  <c r="AN41" i="1"/>
  <c r="AO41" i="1" s="1"/>
  <c r="AN48" i="1"/>
  <c r="AO48" i="1" s="1"/>
  <c r="AN49" i="1"/>
  <c r="AO49" i="1" s="1"/>
  <c r="AN53" i="1"/>
  <c r="AO53" i="1" s="1"/>
  <c r="AN50" i="1"/>
  <c r="AO50" i="1" s="1"/>
  <c r="AN63" i="1"/>
  <c r="AO63" i="1" s="1"/>
  <c r="AN24" i="1"/>
  <c r="AO24" i="1" s="1"/>
  <c r="AN25" i="1"/>
  <c r="AO25" i="1" s="1"/>
  <c r="AN33" i="1"/>
  <c r="AO33" i="1" s="1"/>
  <c r="AN23" i="1" l="1"/>
  <c r="AO23" i="1" s="1"/>
  <c r="J24" i="1" l="1"/>
</calcChain>
</file>

<file path=xl/sharedStrings.xml><?xml version="1.0" encoding="utf-8"?>
<sst xmlns="http://schemas.openxmlformats.org/spreadsheetml/2006/main" count="1496" uniqueCount="449">
  <si>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</si>
  <si>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</si>
  <si>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</si>
  <si>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</si>
  <si>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</si>
  <si>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</si>
  <si>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</si>
  <si>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</si>
  <si>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</si>
  <si>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</si>
  <si>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</si>
  <si>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</si>
  <si>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</si>
  <si>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</si>
  <si>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</si>
  <si>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</si>
  <si>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</si>
  <si>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</si>
  <si>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</si>
  <si>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</si>
  <si>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</si>
  <si>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</si>
  <si>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</si>
  <si>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</si>
  <si>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</si>
  <si>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</si>
  <si>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</si>
  <si>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</si>
  <si>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</si>
  <si>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</si>
  <si>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</si>
  <si>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</si>
  <si>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</si>
  <si>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</si>
  <si>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</si>
  <si>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</si>
  <si>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</si>
  <si>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</si>
  <si>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</si>
  <si>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</si>
  <si>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</si>
  <si>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</si>
  <si>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</si>
  <si>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</si>
  <si>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</si>
  <si>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</si>
  <si>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</si>
  <si>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</si>
  <si>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</si>
  <si>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</si>
  <si>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</si>
  <si>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</si>
  <si>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</si>
  <si>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</si>
  <si>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</si>
  <si>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</si>
  <si>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</si>
  <si>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(ai)</t>
  </si>
  <si>
    <t>(aj)</t>
  </si>
  <si>
    <t>(ak)</t>
  </si>
  <si>
    <t>(am)</t>
  </si>
  <si>
    <t>(an)</t>
  </si>
  <si>
    <t xml:space="preserve"> DEMONSTRATIVO DE LICITAÇÕES, CONTRATOS  E OBRAS CONTRATADAS</t>
  </si>
  <si>
    <t>Nº do Convênio/Contrato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</si>
  <si>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</si>
  <si>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</si>
  <si>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</si>
  <si>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</si>
  <si>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</si>
  <si>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</si>
  <si>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</si>
  <si>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</si>
  <si>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</si>
  <si>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</si>
  <si>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</si>
  <si>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</si>
  <si>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</si>
  <si>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</si>
  <si>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</si>
  <si>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</si>
  <si>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</si>
  <si>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</si>
  <si>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</si>
  <si>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</si>
  <si>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(al) = (n) - (ah) + (ag) + (ak)</t>
  </si>
  <si>
    <t>Manual de Referência - Anexos IV, VI, VII, VIII e IX</t>
  </si>
  <si>
    <t>DISPENSA</t>
  </si>
  <si>
    <t>M.P</t>
  </si>
  <si>
    <t>SRP</t>
  </si>
  <si>
    <t xml:space="preserve">PROJURI 2013.02.000002 PROCESSO 123400042 </t>
  </si>
  <si>
    <t>DISPENSA DE LICITAÇÃO</t>
  </si>
  <si>
    <t>PARECER PROJURI/ 2015.02.0000331</t>
  </si>
  <si>
    <t xml:space="preserve">DISPENSA </t>
  </si>
  <si>
    <t>MP</t>
  </si>
  <si>
    <t>Locação de um imovel destinado a sede CRAS TANCREDO NEVES</t>
  </si>
  <si>
    <t>PROCESSO DA PROJURI Nº 2015.02.001829</t>
  </si>
  <si>
    <t>O imóvel, objeto de locação, destina-se exclusivamente ao uso do CENTRO DE REFERÊNCIA DE ASSISTÊNCIA SOCIAL, BAIRRO CALAFATE</t>
  </si>
  <si>
    <t>PROCESSO Nº 282/2015 CPL/PMRB</t>
  </si>
  <si>
    <t>037.657.332-53</t>
  </si>
  <si>
    <t>030/2013</t>
  </si>
  <si>
    <t>IMOBILIARIA FORTALEZA</t>
  </si>
  <si>
    <t>14.294.326.0001-83</t>
  </si>
  <si>
    <t>18.765.432/0001-59</t>
  </si>
  <si>
    <t>JOÃO ALVES MOREIRA</t>
  </si>
  <si>
    <t>021.778.972-20</t>
  </si>
  <si>
    <t>02.373.341/0001-38</t>
  </si>
  <si>
    <t>61.600.839/0001-55</t>
  </si>
  <si>
    <t>012/2015</t>
  </si>
  <si>
    <t>307.819.732-87</t>
  </si>
  <si>
    <t>087/2015</t>
  </si>
  <si>
    <t>MARTA NUNES DE LIMA</t>
  </si>
  <si>
    <t>573.810.892-20</t>
  </si>
  <si>
    <t>RAIMUNDO NONATO SANTOS DA SILVA</t>
  </si>
  <si>
    <t>359.535.432-04</t>
  </si>
  <si>
    <t>17.483.432/0001-01</t>
  </si>
  <si>
    <t>032/2016</t>
  </si>
  <si>
    <t>MARCOS AURELIO MARQUES DE SOUZA</t>
  </si>
  <si>
    <t>633.324.692-15</t>
  </si>
  <si>
    <t>033/2016</t>
  </si>
  <si>
    <t>039/2016</t>
  </si>
  <si>
    <t>SUPER FRIO AR CONDICIONADO PEÇAS E SERVIÇOS</t>
  </si>
  <si>
    <t>14.064.495/0001-27</t>
  </si>
  <si>
    <t>076/2016</t>
  </si>
  <si>
    <t>10.737.867/0001-88</t>
  </si>
  <si>
    <t>003/2017</t>
  </si>
  <si>
    <t>R.S. FREITAS JUCA-ME</t>
  </si>
  <si>
    <t>07.190.627/0001-80</t>
  </si>
  <si>
    <t>006/2017</t>
  </si>
  <si>
    <t>PREGAO PRESENCIAL Nº102/2015</t>
  </si>
  <si>
    <t>Locação de veiculo, tipo passeio, marca corsa  modelo classic, fab. 2013, cor verde. Placa OVG 7590</t>
  </si>
  <si>
    <t>Locação de veiculo, tipo passeio, marca fiat  modelo palio fire 1.0 ano 2016, fab. 2015, cor branca. Placa QIW 3962</t>
  </si>
  <si>
    <t>PROCESSO Nº 010/2016 CEL/PMRB</t>
  </si>
  <si>
    <t>PREGAO PRESENCIAL Nº034/2016</t>
  </si>
  <si>
    <t>Cont. de emp. Para a prest. De serv. De manutenção preventiva corretiva com repos. de peças em condicionadores de ar do tipo janela e Split, bebedouro domestico, frigobar, geladeira e freezer.</t>
  </si>
  <si>
    <t>PROCESSO Nº 176/2016</t>
  </si>
  <si>
    <t>PREGÃO PRESENCIAL Nº 083/2016</t>
  </si>
  <si>
    <t xml:space="preserve">Contratação de Empresa especializada na Contratação de Pessoa Juridica e serviços tercerizado de apoio administrativo e operacionais) </t>
  </si>
  <si>
    <t>PROCESSO Nº 085/2017</t>
  </si>
  <si>
    <t>PREGÃO PRESENCIAL Nº026/2017</t>
  </si>
  <si>
    <t>Contratação de Empresa para prestação de serviços de Locação de Impressoras</t>
  </si>
  <si>
    <t>PROCESSO Nº 0011689/2016/2017</t>
  </si>
  <si>
    <t>PREGÃO PRESENCIAL Nº 565/2016</t>
  </si>
  <si>
    <t>Locação de equipamentos de informatica</t>
  </si>
  <si>
    <t>Fundo a Fundo</t>
  </si>
  <si>
    <t>3.3.90.36.00</t>
  </si>
  <si>
    <t>3.3.90.39.00</t>
  </si>
  <si>
    <t>33.90.39.00</t>
  </si>
  <si>
    <t>33.90.36.00</t>
  </si>
  <si>
    <t>3.3.90.30.00</t>
  </si>
  <si>
    <t>3.3.90.32.00</t>
  </si>
  <si>
    <t>PRAZO</t>
  </si>
  <si>
    <t>REAJUSTE / PRAZO</t>
  </si>
  <si>
    <t>PRAZO / REAJUSTE</t>
  </si>
  <si>
    <t>ATA Nº 003/2017</t>
  </si>
  <si>
    <t>ATA Nº03/04/2017</t>
  </si>
  <si>
    <t xml:space="preserve"> ATA Nº  008/2016</t>
  </si>
  <si>
    <t>11.338.721/0001-22</t>
  </si>
  <si>
    <t>F.P. MENEGASSI COM. IMP.-EXP ME</t>
  </si>
  <si>
    <t>20.384.086/0001-00</t>
  </si>
  <si>
    <t>014/2018</t>
  </si>
  <si>
    <t>PREGÃO Nº 056/2018</t>
  </si>
  <si>
    <t>039/2018</t>
  </si>
  <si>
    <t>PROCESSO Nº135/2018</t>
  </si>
  <si>
    <t>ATA Nº 014/2018</t>
  </si>
  <si>
    <t>PREGÃO Nº027/2018</t>
  </si>
  <si>
    <t>17.337.136/0001-94</t>
  </si>
  <si>
    <t>AUGUSTO S DE ARAUJO - ME</t>
  </si>
  <si>
    <t>05.511.061/0001-37</t>
  </si>
  <si>
    <t>Funda a Fundo</t>
  </si>
  <si>
    <t>PROCESSO Nº 053/2018</t>
  </si>
  <si>
    <t>096/2018</t>
  </si>
  <si>
    <t>ATA Nº013/2018</t>
  </si>
  <si>
    <t xml:space="preserve"> </t>
  </si>
  <si>
    <t>l</t>
  </si>
  <si>
    <t>SERIAMES DAMASIO MOREIRA DE OLIVEIRA</t>
  </si>
  <si>
    <t>035/2019</t>
  </si>
  <si>
    <t>LINK CARD</t>
  </si>
  <si>
    <t>12.039.966/0001-11</t>
  </si>
  <si>
    <t>PREGÃO PRESENCIAL Nº056/2018</t>
  </si>
  <si>
    <t>J. F. R. COSNTRUÇÕES</t>
  </si>
  <si>
    <t>07.190.927/0001-80</t>
  </si>
  <si>
    <t>-</t>
  </si>
  <si>
    <t>Início da Ata</t>
  </si>
  <si>
    <t>Término da Ata</t>
  </si>
  <si>
    <t xml:space="preserve">Início da vigência do Contrato </t>
  </si>
  <si>
    <t xml:space="preserve">Término da vigência do Contrato </t>
  </si>
  <si>
    <t xml:space="preserve">Data da assinatura do Contrato </t>
  </si>
  <si>
    <t>Locação de Veículo, tipo Passeio, com condutor</t>
  </si>
  <si>
    <t>PROCESSO Nº 135/2018</t>
  </si>
  <si>
    <t xml:space="preserve">PRAZO </t>
  </si>
  <si>
    <t>050/2019</t>
  </si>
  <si>
    <t>PROCESSO ADMINISTRATIVO Nº 311/2018/DAFO</t>
  </si>
  <si>
    <t>PREGÃO SRP Nº 006/2018</t>
  </si>
  <si>
    <t>ATA Nº 001/2019</t>
  </si>
  <si>
    <t>Constitui objeto o serviço de implantação e operacionalização de sistema informatizado de abastecimento e administração de despesas de combustiveis em postos credenciados, mediante uso do cartão eletronico ou magnético e etiqueta com tecnoogia RFID ou similar.</t>
  </si>
  <si>
    <t xml:space="preserve">PRAZO/REAJUSTE </t>
  </si>
  <si>
    <t xml:space="preserve">W.O.PEREIRA ME </t>
  </si>
  <si>
    <t>TEC NEWS EIRELI - EPP</t>
  </si>
  <si>
    <t>045/2018</t>
  </si>
  <si>
    <t>046/2018.</t>
  </si>
  <si>
    <t>KRONOS PROJETOS E SERVIÇOS LTDA - ME</t>
  </si>
  <si>
    <t>03.082.817/0001-44</t>
  </si>
  <si>
    <t>PROCESSO Nº105/2018</t>
  </si>
  <si>
    <t>046/2018</t>
  </si>
  <si>
    <t>14.480.259/0001-55</t>
  </si>
  <si>
    <t>Contrataçao de empresa especializada na prestação de serviços de atendente e orientação, supervisao e recepção.</t>
  </si>
  <si>
    <t>PREGÃO Nº 061/2018</t>
  </si>
  <si>
    <t>ATA Nº 025/2018</t>
  </si>
  <si>
    <t>ATA Nº 016/2018</t>
  </si>
  <si>
    <t>12.375</t>
  </si>
  <si>
    <t>ATA Nº 016/2019</t>
  </si>
  <si>
    <t>GAMA CONSTRUÇOES COM E REP. LTDA - EPP</t>
  </si>
  <si>
    <t>PREGÃO Nº 131.726/2019</t>
  </si>
  <si>
    <t>ATA Nº 003/2019/TCE</t>
  </si>
  <si>
    <t>09.374.006/0001-01</t>
  </si>
  <si>
    <t xml:space="preserve"> presente contrato tem como objeto aquisição de serviços Manutenção Predial Corretiva, com fornecimeto de materiais e mão de obra para atender as demandas das Unidades Administrativas do Departamento de Proteção Social Especial, da Secretaria Municipal de Assistência Social e Direitos Humanos – SASDH</t>
  </si>
  <si>
    <t>PROCESSO Nº  030/2019</t>
  </si>
  <si>
    <t>075/2019</t>
  </si>
  <si>
    <t>3.3.90.33.00</t>
  </si>
  <si>
    <t>083/2019</t>
  </si>
  <si>
    <t xml:space="preserve">MAIA PIMENTEL SERVIÇOS </t>
  </si>
  <si>
    <t>PROCESSO Nº 034/209/SASDH</t>
  </si>
  <si>
    <t>PREGÃO PRESENCIAL Nº  064/2018/CPL-02</t>
  </si>
  <si>
    <t xml:space="preserve">Contrataçao de empresa especializada em serviços tercerizados </t>
  </si>
  <si>
    <t>11.661.499/0001-02</t>
  </si>
  <si>
    <t>AGUIA AZUL</t>
  </si>
  <si>
    <t>92/2019</t>
  </si>
  <si>
    <t>111/2015</t>
  </si>
  <si>
    <t>PROCESSO Nº 082/2019</t>
  </si>
  <si>
    <t>ATA Nº 004/2019</t>
  </si>
  <si>
    <t>PROCESSO Nº 046/2019</t>
  </si>
  <si>
    <t xml:space="preserve">PREGÃO PRESENCIAÇ  Nº 004/2019 </t>
  </si>
  <si>
    <t>05.391.917/0001-88</t>
  </si>
  <si>
    <t>Processo nº 015/2015</t>
  </si>
  <si>
    <t>14.294.326/0001-83</t>
  </si>
  <si>
    <t xml:space="preserve">KELLE DE MELO </t>
  </si>
  <si>
    <t>PROCESSO Nº 137/2019/CEL/PMRB</t>
  </si>
  <si>
    <t xml:space="preserve">  O presente contrato tem como objeto aquisição de peças para manutenção de veicluos a para atender as demandas das Unidades Administrativas do Departamento de Proteção Social Especial, da Secretaria Municipal de Assistência Social e Direitos Humanos – SASDH</t>
  </si>
  <si>
    <t>092/2019</t>
  </si>
  <si>
    <t xml:space="preserve">LOCAÇÃO DE IMOVEL TANCREDO NEVES </t>
  </si>
  <si>
    <t xml:space="preserve">Aluguel de um imovel CRÁS NOVA ESTAÇÃO </t>
  </si>
  <si>
    <t>077/2019</t>
  </si>
  <si>
    <t>05.608.779/0001-46</t>
  </si>
  <si>
    <t>114/2019</t>
  </si>
  <si>
    <t>082/2019</t>
  </si>
  <si>
    <t>136/2019</t>
  </si>
  <si>
    <t>CRM REPRESENTAÇOES E SERVIÇOS LTDA - EPP</t>
  </si>
  <si>
    <t>84.324.748/0001-30</t>
  </si>
  <si>
    <t>PROCESSO Nº 034/2019</t>
  </si>
  <si>
    <t>PREGÃO N° 064/2018</t>
  </si>
  <si>
    <t xml:space="preserve">Contratação de Empresa especializada na Contratação de Pessoa Juridica e serviços tercerizados de limpezas </t>
  </si>
  <si>
    <t>SASDH</t>
  </si>
  <si>
    <t>PREGÃO N°427/2018</t>
  </si>
  <si>
    <t>PROCESSO Nº 033/2019</t>
  </si>
  <si>
    <t>PREGÃO Nº 428/2018</t>
  </si>
  <si>
    <t>PROCESSO Nº 016/2019/SASDH</t>
  </si>
  <si>
    <t>PREGÃO Nº 094/2018</t>
  </si>
  <si>
    <t>ATA Nº  080/2018</t>
  </si>
  <si>
    <t>ATA N°  004/2019</t>
  </si>
  <si>
    <t>101 e 117</t>
  </si>
  <si>
    <t>ATA Nº 080/2018</t>
  </si>
  <si>
    <t>ATA Nº 014/2019</t>
  </si>
  <si>
    <t xml:space="preserve"> MARIA DO SOCORRO </t>
  </si>
  <si>
    <t>146/2019</t>
  </si>
  <si>
    <t>135/2019</t>
  </si>
  <si>
    <t xml:space="preserve">PROCESSO Nº </t>
  </si>
  <si>
    <t xml:space="preserve">PROCESSO ADMINISTRATIVO  Nº 078 </t>
  </si>
  <si>
    <t xml:space="preserve">O imóvel, objeto de locação, destina-se exclusivamente ao uso do Centro de Referência Especializado de Assistência Social – CENTRO POP </t>
  </si>
  <si>
    <t xml:space="preserve">O imóvel, objeto de locação, destina-se exclusivamente ao uso do Centro de Referência Especializado de Assistência Social –  SEDE SASDH </t>
  </si>
  <si>
    <t>003/2020</t>
  </si>
  <si>
    <t>PROCESSO Nº  309/2019</t>
  </si>
  <si>
    <t xml:space="preserve">PREGÃO Nº140/2019 </t>
  </si>
  <si>
    <t>ATA Nº001/2020</t>
  </si>
  <si>
    <t>06.01.2020</t>
  </si>
  <si>
    <t>06.01.2021</t>
  </si>
  <si>
    <t>O presente contrato tem como objeto aquisição de cestas básicas e para atender as demandas das Unidades Administrativas do Departamento de Proteção Social Especial, da Secretaria Municipal de Assistência Social e Direitos Humanos – SASDH</t>
  </si>
  <si>
    <t>01.047.198/0001-01</t>
  </si>
  <si>
    <t>03.02.2020</t>
  </si>
  <si>
    <t>31.12.2020</t>
  </si>
  <si>
    <t>PREGÃO Nº 055/2019</t>
  </si>
  <si>
    <t>PREGÃO Nº 061/2019</t>
  </si>
  <si>
    <t xml:space="preserve">IEL </t>
  </si>
  <si>
    <t>044/2020</t>
  </si>
  <si>
    <t>CIEE</t>
  </si>
  <si>
    <t>045/2020</t>
  </si>
  <si>
    <t>049/2020</t>
  </si>
  <si>
    <t>PROCESSO Nº 305/2019</t>
  </si>
  <si>
    <t>CHAMAMENTO PÚBLICO PARA CREDENCIAMENTO Nº 002/2020CEL/PMRB</t>
  </si>
  <si>
    <t xml:space="preserve">O presente contrato tem como objeto contratação e recrutamento de estudantes para estágio </t>
  </si>
  <si>
    <t>PROCESSO Nº 327/2019</t>
  </si>
  <si>
    <t>PREGÃO 005/2020</t>
  </si>
  <si>
    <t>ATA Nº 002/2020</t>
  </si>
  <si>
    <t>013/2020</t>
  </si>
  <si>
    <t>29.422.974/0001-45</t>
  </si>
  <si>
    <t>117 e 101</t>
  </si>
  <si>
    <t>ATA Nº 005/2019</t>
  </si>
  <si>
    <t>O presente contrato tem como objeto aquisição de carne e frango   e para atender as demandas das Unidades Administrativas do Departamento de Proteção Social Especial, da Secretaria Municipal de Assistência Social e Direitos Humanos – SASDH</t>
  </si>
  <si>
    <t>PREGÃO Nº 066/2019</t>
  </si>
  <si>
    <t>RBR TRANSPORTES</t>
  </si>
  <si>
    <t>052/2020</t>
  </si>
  <si>
    <t>PROCESSO Nº 108/2020</t>
  </si>
  <si>
    <t>PREGÃO Nº 23/2020</t>
  </si>
  <si>
    <t xml:space="preserve"> O presente contrato tem como objetivo atender as demandas das Unidades Administrativas da Secretaria Municipal de Assistência Social e Direitos Humanos  SASDH com Passagens Terretres </t>
  </si>
  <si>
    <t>ATA Nº 004/2020</t>
  </si>
  <si>
    <t>10.932.538/0001-98</t>
  </si>
  <si>
    <t xml:space="preserve">W.O PEREIRA </t>
  </si>
  <si>
    <t>048/2020</t>
  </si>
  <si>
    <t xml:space="preserve">EMOPS - E DE AGUIAR FROTA </t>
  </si>
  <si>
    <t>PROCESSO Nº  292/2019</t>
  </si>
  <si>
    <t>PREGÃO Nº  108/2019</t>
  </si>
  <si>
    <t>ATA Nº 003/2020</t>
  </si>
  <si>
    <t>04.758.482/0001-02</t>
  </si>
  <si>
    <t xml:space="preserve">O presente contrato tem como objetivo atender as demandas das Unidades Administrativas da Secretaria Municipal de Assistência Social e Direitos Humanos  SASDH desentupimento de vasos sanitários e outros serviços. </t>
  </si>
  <si>
    <t xml:space="preserve">O presente contrato tem como objetivo atender as demandas das Unidades Administrativas da Secretaria Municipal de Assistência Social e Direitos Humanos  SASDH- Locação de Veiculos </t>
  </si>
  <si>
    <t>058/2020</t>
  </si>
  <si>
    <t>053/2020</t>
  </si>
  <si>
    <t>PROCESSO Nº 358/2019</t>
  </si>
  <si>
    <t>PREGÃO Nº  016/2020</t>
  </si>
  <si>
    <t>ATA Nº 005/2020</t>
  </si>
  <si>
    <t>101,117 e 126</t>
  </si>
  <si>
    <t>055/2020</t>
  </si>
  <si>
    <t>17.189.998/0001/17</t>
  </si>
  <si>
    <t>14.009.721/000177</t>
  </si>
  <si>
    <t>071/2020</t>
  </si>
  <si>
    <t>J. S COMERCIO</t>
  </si>
  <si>
    <t>060/2020</t>
  </si>
  <si>
    <t>FP MENEGASSI</t>
  </si>
  <si>
    <t>073/2020</t>
  </si>
  <si>
    <t xml:space="preserve">DL RAMOS </t>
  </si>
  <si>
    <t>05.146.814/000152</t>
  </si>
  <si>
    <t>O presente contrato tem como objetivo atender as demandas das Unidades Administrativas da Secretaria Municipal de Assistência Social e Direitos Humanos  SASDH aquisição de</t>
  </si>
  <si>
    <t>PROCESSO N° 055/2020</t>
  </si>
  <si>
    <t>PREGÃO Nº 016/2020</t>
  </si>
  <si>
    <t>ATA Nº  005/2020</t>
  </si>
  <si>
    <t>PROCESSO N° 054/2020</t>
  </si>
  <si>
    <t>PREGÃO Nº 16/2020</t>
  </si>
  <si>
    <t xml:space="preserve">O presente contrato tem como objetivo atender as demandas das Unidades Administrativas da Secretaria Municipal de Assistência Social e Direitos Humanos  SASDH com prestação de serviços tercerizados  em apoio administrativo e operacional. </t>
  </si>
  <si>
    <t xml:space="preserve">ISAO CONSULTORIA  </t>
  </si>
  <si>
    <t xml:space="preserve">EFFORTE/ A PAIVA </t>
  </si>
  <si>
    <t>054/2020</t>
  </si>
  <si>
    <t>101, 117 e 126</t>
  </si>
  <si>
    <t>3.3.90..39.00</t>
  </si>
  <si>
    <t>PROCESSO N° 155/2020</t>
  </si>
  <si>
    <t>PREGÃO Nº 032/2020</t>
  </si>
  <si>
    <t>ATA Nº 006/2020</t>
  </si>
  <si>
    <t xml:space="preserve">O presente contrato tem como objetivo atender as demandas das Unidades Administrativas da Secretaria Municipal de Assistência Social e Direitos Humanos  SASDH aquisição de alimentos não pereciveis </t>
  </si>
  <si>
    <t>PROCESSO N° 309/2019</t>
  </si>
  <si>
    <t>PREGÃO Nº 140/2019</t>
  </si>
  <si>
    <t>ATA Nº 001/2020</t>
  </si>
  <si>
    <t xml:space="preserve">ATA Nº 006/2020 </t>
  </si>
  <si>
    <t>ATA Nº  002/2020</t>
  </si>
  <si>
    <t>091/2020</t>
  </si>
  <si>
    <t xml:space="preserve">PINTO &amp; CIA LTDA - ME </t>
  </si>
  <si>
    <t>016/2020</t>
  </si>
  <si>
    <t>092/2020</t>
  </si>
  <si>
    <t>PROCESSO Nº  327/2019</t>
  </si>
  <si>
    <t>PREGÃO Nº  005/2020</t>
  </si>
  <si>
    <t xml:space="preserve">LOCAÇÃO DE VEICULO TIPO CAMINHÃO </t>
  </si>
  <si>
    <t>07.909.967/0001-30</t>
  </si>
  <si>
    <t xml:space="preserve">O presente contrato tem como objetivo atender as demandas das Unidades Administrativas da Secretaria Municipal de Assistência Social e Direitos Humanos SASDH </t>
  </si>
  <si>
    <t>17.337.136/001-94</t>
  </si>
  <si>
    <t>O presente contrato tem como objetivo atender as demandas das Unidades Administrativas da Secretaria Municipal de Assistência Social e Direitos Humanos SASDH  referente a locação de veiculo com condutor</t>
  </si>
  <si>
    <t>117e 101</t>
  </si>
  <si>
    <t>PROCESSO Nº  082/2019</t>
  </si>
  <si>
    <t>PREGÃO Nº  0691/2019</t>
  </si>
  <si>
    <t>05.511.061/000137</t>
  </si>
  <si>
    <t>0403/2020</t>
  </si>
  <si>
    <t>042/2020</t>
  </si>
  <si>
    <t xml:space="preserve">R &amp; N LIMA LTDA - ME </t>
  </si>
  <si>
    <t>11.060.224.0001-05</t>
  </si>
  <si>
    <t>075/2020</t>
  </si>
  <si>
    <t xml:space="preserve">MORADA DA PAZ </t>
  </si>
  <si>
    <t>077/2020</t>
  </si>
  <si>
    <t>02..688.986/0001-60</t>
  </si>
  <si>
    <t>05.396.858.0001-30</t>
  </si>
  <si>
    <t>FUNERÁRIA SÃO JOÃO BATISTA</t>
  </si>
  <si>
    <t>PROCESSO N º  142/2020</t>
  </si>
  <si>
    <t>CHAMAMENTO PÚBLICO N º 004/2020</t>
  </si>
  <si>
    <t xml:space="preserve">O presente contrato tem como objetivo atender as demandas das Unidades Administrativas da Secretaria Municipal de Assistência Social e Direitos Humanos SASDH - Serviços funerários. </t>
  </si>
  <si>
    <t xml:space="preserve">O presente contrato tem como objetivo atender as demandas das Unidades Administrativas da Secretaria Municipal de Assistência Social e Direitos Humanos SASDH - serviços funerários. </t>
  </si>
  <si>
    <t>O presente contrato tem como objetivo atender as demandas das Unidades Administrativas da Secretaria Municipal de Assistência Social e Direitos Humanos SASDH - Pelicula fumê</t>
  </si>
  <si>
    <t>PROCESSO N º 001/2020</t>
  </si>
  <si>
    <t>PREGÃO Nº 097/2019</t>
  </si>
  <si>
    <t xml:space="preserve">ATA Nº 053/2019/SEMSA </t>
  </si>
  <si>
    <t>13//04/2021</t>
  </si>
  <si>
    <t xml:space="preserve">OUTRAS DESPESAS( CONTRATOS TEMPORARIOS, DEPASA, CONVENIOS, TAXAS, DIÁRIAS,IPTU, AUXILIO MORADIA. </t>
  </si>
  <si>
    <t xml:space="preserve">   </t>
  </si>
  <si>
    <t>PREGAO PRESENCIAL Nº 008/2015 CPL/PMRB</t>
  </si>
  <si>
    <t>Locação de Veículo, tipo Passeio, Marca Volkswagen, Modelo Gol 1.6, Ano Fab. 2012, Ano Mod. 2013, Placa NAD 3026, com condutor</t>
  </si>
  <si>
    <t>001/2016</t>
  </si>
  <si>
    <t>JONAS LINO DE CASTRO NETO</t>
  </si>
  <si>
    <t>018.050.802-45</t>
  </si>
  <si>
    <t xml:space="preserve"> Executado no Exercício 2021</t>
  </si>
  <si>
    <t>PRESTAÇÃO DE CONTAS MENSAL - EXERCÍCIO 2021</t>
  </si>
  <si>
    <t>Sequencia</t>
  </si>
  <si>
    <t>W L OLIVEIRA EIRELI</t>
  </si>
  <si>
    <t>TECSERV - TERCEIRIZAÇÃO, COMERCIO E SERVIÇOS LTDA</t>
  </si>
  <si>
    <t xml:space="preserve">BOTELHO SERVIÇO E COMERCIO EIRELI </t>
  </si>
  <si>
    <t>23.124.452/0001-80</t>
  </si>
  <si>
    <t>013/2021</t>
  </si>
  <si>
    <t>ATA Nº 025/2020</t>
  </si>
  <si>
    <t>PROCESSO N º 263/2020</t>
  </si>
  <si>
    <t>057/2020</t>
  </si>
  <si>
    <t>J. S. COMERCIO IMP. E EXP. LTDA - ME</t>
  </si>
  <si>
    <t>098/2020</t>
  </si>
  <si>
    <t>SIOLMAR GABRIELA PASCUALINIPIERRIN E CIA LTDA</t>
  </si>
  <si>
    <t>11.377.867/0001-87</t>
  </si>
  <si>
    <t>003/2021</t>
  </si>
  <si>
    <t>AUGUSTO S DE ARAUJO - EIRELI</t>
  </si>
  <si>
    <t>065/2020</t>
  </si>
  <si>
    <t>HEALTH CARE E DUBEBE</t>
  </si>
  <si>
    <t>18.252.904/0001-70</t>
  </si>
  <si>
    <t xml:space="preserve">M. C COMERCIO DE ALIMENTAÇÃO </t>
  </si>
  <si>
    <t xml:space="preserve">W.L DE OLIVEIRA </t>
  </si>
  <si>
    <t>PREGÃO Nº 050/2020</t>
  </si>
  <si>
    <t xml:space="preserve">O presente contrato tem como objetivo atender as demandas das Unidades Administrativas da Secretaria Municipal de Assistência Social e Direitos Humanos - KIT CAFÉ DA MANHA </t>
  </si>
  <si>
    <t>PROCESSO N º 149/2019</t>
  </si>
  <si>
    <t>O presente contrato tem como objetivo atender as demandas das Unidades Administrativas da Secretaria Municipal de Assistência Social e Direitos Humanos - KIT BEBÊS</t>
  </si>
  <si>
    <t>ATA Nº  006/2019</t>
  </si>
  <si>
    <t>09/010/2020</t>
  </si>
  <si>
    <t>PROCESSO N º  154/2020</t>
  </si>
  <si>
    <t>PREGÃO Nº 045/2020</t>
  </si>
  <si>
    <t xml:space="preserve">O presente contrato tem como objetivo atender as demandas das Unidades Administrativas da Secretaria Municipal de Assistência Social e Direitos Humanos - COLCHÃO TIPO SOLTEIRO </t>
  </si>
  <si>
    <t>ATA Nº 10/2020</t>
  </si>
  <si>
    <t>.3.3.3.90.30.00</t>
  </si>
  <si>
    <t>PROCESSO N º 034/2020</t>
  </si>
  <si>
    <t xml:space="preserve">034/2020/TJAC </t>
  </si>
  <si>
    <t xml:space="preserve">O presente contrato tem como objetivo atender as demandas das Unidades Administrativas da Secretaria Municipal de Assistência Social e Direitos Humanos - TERMOMETRO </t>
  </si>
  <si>
    <t>ATA Nº 046/2020</t>
  </si>
  <si>
    <t xml:space="preserve">O presente contrato tem como objetivo atender as demandas das Unidades Administrativas da Secretaria Municipal de Assistência Social e Direitos Humanos - GÁS LIQUEFEITO - VASILHAME </t>
  </si>
  <si>
    <t>ATA Nº 018/2020</t>
  </si>
  <si>
    <t>PROCESSO N º 159/2020</t>
  </si>
  <si>
    <t>PREGÃO Nº 042/2020</t>
  </si>
  <si>
    <t>PROCESSO N º 142/2020</t>
  </si>
  <si>
    <t>Executado até o exercício anterior 2020</t>
  </si>
  <si>
    <t xml:space="preserve">ALTERAÇÃO </t>
  </si>
  <si>
    <t xml:space="preserve">REAJUSTE </t>
  </si>
  <si>
    <t>PROCESSO Nº 278/2017</t>
  </si>
  <si>
    <t xml:space="preserve">Agenciamento de viagens </t>
  </si>
  <si>
    <t>PREGÃO PRESENCIAL N 120/2017</t>
  </si>
  <si>
    <t>002/2019</t>
  </si>
  <si>
    <t xml:space="preserve">JF TURISMO </t>
  </si>
  <si>
    <t>03.383.410/0001.57</t>
  </si>
  <si>
    <r>
      <t xml:space="preserve">ÓRGÃO/ENTIDADE/FUNDO: </t>
    </r>
    <r>
      <rPr>
        <b/>
        <sz val="11"/>
        <rFont val="Arial"/>
        <family val="2"/>
      </rPr>
      <t>FUNDO MUNICIPAL DE ASSISTENCIA SOCIAL  - FMAS</t>
    </r>
  </si>
  <si>
    <t>TOTAL</t>
  </si>
  <si>
    <r>
      <t xml:space="preserve">DATA DA ÚLTIMA ATUALIZAÇÃO: </t>
    </r>
    <r>
      <rPr>
        <b/>
        <sz val="11"/>
        <rFont val="Arial"/>
        <family val="2"/>
      </rPr>
      <t>04/05/2021</t>
    </r>
  </si>
  <si>
    <r>
      <t xml:space="preserve">Nome do responsável pela elaboração: </t>
    </r>
    <r>
      <rPr>
        <b/>
        <sz val="11"/>
        <rFont val="Arial"/>
        <family val="2"/>
      </rPr>
      <t xml:space="preserve">Ailton José Blazute Braga </t>
    </r>
  </si>
  <si>
    <r>
      <t xml:space="preserve">Responsável pelo Órgão/Entidade: </t>
    </r>
    <r>
      <rPr>
        <b/>
        <sz val="11"/>
        <rFont val="Arial"/>
        <family val="2"/>
      </rPr>
      <t xml:space="preserve">Marfisa de Lima Galvão </t>
    </r>
  </si>
  <si>
    <r>
      <t xml:space="preserve">ATUALIZADO ATÉ O MÊS/ANO (ACUMULADO): </t>
    </r>
    <r>
      <rPr>
        <b/>
        <sz val="11"/>
        <rFont val="Arial"/>
        <family val="2"/>
      </rPr>
      <t>JANEIRO A ABRIL/2021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</si>
</sst>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14" fontId="1" fillId="0" borderId="1" xfId="0" quotePrefix="1" applyNumberFormat="1" applyFont="1" applyFill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14" fontId="1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0" fontId="1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4" fontId="3" fillId="0" borderId="0" xfId="2" applyFont="1" applyFill="1" applyAlignment="1">
      <alignment horizontal="left" vertical="center"/>
    </xf>
    <xf numFmtId="44" fontId="5" fillId="0" borderId="0" xfId="2" applyFont="1" applyFill="1" applyAlignment="1">
      <alignment horizontal="left" vertical="center"/>
    </xf>
    <xf numFmtId="44" fontId="3" fillId="0" borderId="0" xfId="2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center" vertical="center" wrapText="1"/>
    </xf>
    <xf numFmtId="44" fontId="1" fillId="0" borderId="3" xfId="2" applyFont="1" applyFill="1" applyBorder="1" applyAlignment="1">
      <alignment horizontal="center" vertical="center" wrapText="1"/>
    </xf>
    <xf numFmtId="44" fontId="1" fillId="0" borderId="1" xfId="2" applyFont="1" applyFill="1" applyBorder="1" applyAlignment="1">
      <alignment horizontal="center" vertical="center" wrapText="1"/>
    </xf>
    <xf numFmtId="44" fontId="1" fillId="0" borderId="1" xfId="2" applyFont="1" applyFill="1" applyBorder="1" applyAlignment="1">
      <alignment vertical="center" wrapText="1"/>
    </xf>
    <xf numFmtId="44" fontId="1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vertical="center" wrapText="1"/>
    </xf>
    <xf numFmtId="44" fontId="1" fillId="0" borderId="0" xfId="2" applyFont="1" applyFill="1" applyAlignment="1">
      <alignment vertical="center"/>
    </xf>
    <xf numFmtId="44" fontId="5" fillId="0" borderId="0" xfId="2" applyFont="1" applyFill="1" applyBorder="1" applyAlignment="1">
      <alignment horizontal="left" vertical="center"/>
    </xf>
    <xf numFmtId="44" fontId="4" fillId="0" borderId="3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 applyProtection="1">
      <alignment horizontal="center" vertical="center" wrapText="1"/>
      <protection locked="0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left" vertical="center" wrapText="1"/>
    </xf>
    <xf numFmtId="44" fontId="4" fillId="0" borderId="0" xfId="2" applyFont="1" applyFill="1" applyAlignment="1">
      <alignment vertical="center"/>
    </xf>
    <xf numFmtId="44" fontId="3" fillId="0" borderId="0" xfId="2" applyFont="1" applyFill="1" applyBorder="1" applyAlignment="1">
      <alignment vertical="center"/>
    </xf>
    <xf numFmtId="44" fontId="4" fillId="0" borderId="9" xfId="2" applyFont="1" applyFill="1" applyBorder="1" applyAlignment="1">
      <alignment horizontal="center" vertical="center" wrapText="1"/>
    </xf>
    <xf numFmtId="44" fontId="4" fillId="0" borderId="12" xfId="2" applyFont="1" applyFill="1" applyBorder="1" applyAlignment="1">
      <alignment horizontal="center" vertical="center" wrapText="1"/>
    </xf>
    <xf numFmtId="44" fontId="1" fillId="0" borderId="3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right" vertical="center" wrapText="1"/>
    </xf>
    <xf numFmtId="44" fontId="1" fillId="0" borderId="1" xfId="2" applyFont="1" applyFill="1" applyBorder="1" applyAlignment="1">
      <alignment horizontal="right" vertical="center" wrapText="1"/>
    </xf>
    <xf numFmtId="44" fontId="1" fillId="0" borderId="1" xfId="2" applyFont="1" applyFill="1" applyBorder="1" applyAlignment="1">
      <alignment vertical="center"/>
    </xf>
    <xf numFmtId="44" fontId="4" fillId="0" borderId="1" xfId="2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3" fontId="1" fillId="0" borderId="17" xfId="0" quotePrefix="1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14" fontId="1" fillId="0" borderId="17" xfId="0" applyNumberFormat="1" applyFont="1" applyFill="1" applyBorder="1" applyAlignment="1">
      <alignment horizontal="center" vertical="center"/>
    </xf>
    <xf numFmtId="17" fontId="4" fillId="0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44" fontId="4" fillId="0" borderId="17" xfId="2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4" fontId="1" fillId="0" borderId="17" xfId="2" applyFont="1" applyFill="1" applyBorder="1" applyAlignment="1">
      <alignment horizontal="center" vertical="center"/>
    </xf>
    <xf numFmtId="44" fontId="1" fillId="0" borderId="17" xfId="2" applyFont="1" applyFill="1" applyBorder="1" applyAlignment="1">
      <alignment horizontal="right" vertical="center" wrapText="1"/>
    </xf>
    <xf numFmtId="44" fontId="1" fillId="0" borderId="17" xfId="2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/>
    </xf>
    <xf numFmtId="44" fontId="5" fillId="0" borderId="21" xfId="2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2" fontId="5" fillId="0" borderId="21" xfId="0" applyNumberFormat="1" applyFont="1" applyFill="1" applyBorder="1" applyAlignment="1">
      <alignment vertical="center" wrapText="1"/>
    </xf>
    <xf numFmtId="44" fontId="5" fillId="0" borderId="22" xfId="2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4" fontId="5" fillId="0" borderId="0" xfId="2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center" wrapText="1"/>
    </xf>
    <xf numFmtId="44" fontId="5" fillId="0" borderId="0" xfId="2" applyFont="1" applyFill="1" applyAlignment="1">
      <alignment vertical="center"/>
    </xf>
    <xf numFmtId="44" fontId="3" fillId="0" borderId="0" xfId="2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9" xfId="2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653862</xdr:colOff>
      <xdr:row>0</xdr:row>
      <xdr:rowOff>23813</xdr:rowOff>
    </xdr:from>
    <xdr:to>
      <xdr:col>1</xdr:col>
      <xdr:colOff>428624</xdr:colOff>
      <xdr:row>2</xdr:row>
      <xdr:rowOff>154781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862" y="23813"/>
          <a:ext cx="608200" cy="51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3"/>
  <sheetViews>
    <sheetView tabSelected="1" zoomScale="80" zoomScaleNormal="80" zoomScaleSheetLayoutView="50" workbookViewId="0">
      <selection activeCell="F5" sqref="F5"/>
    </sheetView>
  </sheetViews>
  <sheetFormatPr defaultRowHeight="12.75" x14ac:dyDescent="0.25"/>
  <cols>
    <col min="1" max="1" width="12.42578125" style="11" customWidth="1"/>
    <col min="2" max="2" width="34" style="11" customWidth="1"/>
    <col min="3" max="3" width="44.140625" style="11" customWidth="1"/>
    <col min="4" max="4" width="12.42578125" style="11" bestFit="1" customWidth="1"/>
    <col min="5" max="5" width="5.5703125" style="11" bestFit="1" customWidth="1"/>
    <col min="6" max="6" width="55.7109375" style="11" customWidth="1"/>
    <col min="7" max="7" width="13.85546875" style="11" customWidth="1"/>
    <col min="8" max="8" width="33.140625" style="11" bestFit="1" customWidth="1"/>
    <col min="9" max="9" width="13" style="11" bestFit="1" customWidth="1"/>
    <col min="10" max="10" width="16.42578125" style="11" bestFit="1" customWidth="1"/>
    <col min="11" max="11" width="14.140625" style="31" customWidth="1"/>
    <col min="12" max="12" width="57.28515625" style="56" customWidth="1"/>
    <col min="13" max="13" width="20.5703125" style="12" customWidth="1"/>
    <col min="14" max="14" width="19.42578125" style="11" bestFit="1" customWidth="1"/>
    <col min="15" max="15" width="20" style="84" bestFit="1" customWidth="1"/>
    <col min="16" max="16" width="15.140625" style="11" customWidth="1"/>
    <col min="17" max="17" width="15" style="11" customWidth="1"/>
    <col min="18" max="18" width="17" style="11" customWidth="1"/>
    <col min="19" max="19" width="14.28515625" style="11" bestFit="1" customWidth="1"/>
    <col min="20" max="20" width="12" style="11" customWidth="1"/>
    <col min="21" max="21" width="14.28515625" style="11" bestFit="1" customWidth="1"/>
    <col min="22" max="22" width="14.42578125" style="11" customWidth="1"/>
    <col min="23" max="23" width="23.140625" style="11" bestFit="1" customWidth="1"/>
    <col min="24" max="24" width="5.5703125" style="11" bestFit="1" customWidth="1"/>
    <col min="25" max="25" width="9" style="11" customWidth="1"/>
    <col min="26" max="26" width="16.42578125" style="11" customWidth="1"/>
    <col min="27" max="27" width="12.85546875" style="11" customWidth="1"/>
    <col min="28" max="28" width="20.5703125" style="11" bestFit="1" customWidth="1"/>
    <col min="29" max="29" width="10.85546875" style="11" bestFit="1" customWidth="1"/>
    <col min="30" max="30" width="12.42578125" style="11" bestFit="1" customWidth="1"/>
    <col min="31" max="31" width="11.5703125" style="11" bestFit="1" customWidth="1"/>
    <col min="32" max="32" width="11.7109375" style="11" customWidth="1"/>
    <col min="33" max="33" width="11.7109375" style="78" customWidth="1"/>
    <col min="34" max="34" width="12.7109375" style="78" customWidth="1"/>
    <col min="35" max="35" width="14" style="11" customWidth="1"/>
    <col min="36" max="36" width="10.5703125" style="11" customWidth="1"/>
    <col min="37" max="37" width="10" style="78" bestFit="1" customWidth="1"/>
    <col min="38" max="38" width="25.140625" style="78" bestFit="1" customWidth="1"/>
    <col min="39" max="39" width="27.28515625" style="78" bestFit="1" customWidth="1"/>
    <col min="40" max="40" width="30.28515625" style="78" bestFit="1" customWidth="1"/>
    <col min="41" max="41" width="20" style="78" bestFit="1" customWidth="1"/>
    <col min="42" max="16384" width="9.140625" style="11"/>
  </cols>
  <sheetData>
    <row r="1" spans="1:41" s="32" customFormat="1" ht="15" x14ac:dyDescent="0.25">
      <c r="B1" s="51"/>
      <c r="C1" s="51"/>
      <c r="F1" s="51"/>
      <c r="K1" s="33"/>
      <c r="L1" s="52"/>
      <c r="O1" s="69"/>
      <c r="AG1" s="68"/>
      <c r="AH1" s="68"/>
      <c r="AK1" s="68"/>
      <c r="AL1" s="68"/>
      <c r="AM1" s="68"/>
      <c r="AN1" s="68"/>
      <c r="AO1" s="68"/>
    </row>
    <row r="2" spans="1:41" s="32" customFormat="1" ht="15" x14ac:dyDescent="0.25">
      <c r="B2" s="51"/>
      <c r="C2" s="51"/>
      <c r="F2" s="51"/>
      <c r="K2" s="33"/>
      <c r="L2" s="52"/>
      <c r="O2" s="69"/>
      <c r="AG2" s="68"/>
      <c r="AH2" s="68"/>
      <c r="AK2" s="68"/>
      <c r="AL2" s="68"/>
      <c r="AM2" s="68"/>
      <c r="AN2" s="68"/>
      <c r="AO2" s="68"/>
    </row>
    <row r="3" spans="1:41" s="32" customFormat="1" ht="15" x14ac:dyDescent="0.25">
      <c r="B3" s="51"/>
      <c r="C3" s="51"/>
      <c r="F3" s="51"/>
      <c r="K3" s="33"/>
      <c r="L3" s="52"/>
      <c r="O3" s="69"/>
      <c r="AG3" s="68"/>
      <c r="AH3" s="68"/>
      <c r="AK3" s="68"/>
      <c r="AL3" s="68"/>
      <c r="AM3" s="68"/>
      <c r="AN3" s="68"/>
      <c r="AO3" s="68"/>
    </row>
    <row r="4" spans="1:41" s="33" customFormat="1" ht="15" x14ac:dyDescent="0.25">
      <c r="A4" s="33" t="s">
        <v>50</v>
      </c>
      <c r="B4" s="52"/>
      <c r="C4" s="52"/>
      <c r="F4" s="52"/>
      <c r="L4" s="52"/>
      <c r="O4" s="69"/>
      <c r="AG4" s="69"/>
      <c r="AH4" s="69"/>
      <c r="AK4" s="69"/>
      <c r="AL4" s="69"/>
      <c r="AM4" s="69"/>
      <c r="AN4" s="69"/>
      <c r="AO4" s="69"/>
    </row>
    <row r="5" spans="1:41" s="32" customFormat="1" ht="15" x14ac:dyDescent="0.25">
      <c r="B5" s="51"/>
      <c r="C5" s="51"/>
      <c r="F5" s="51"/>
      <c r="K5" s="33"/>
      <c r="L5" s="52"/>
      <c r="O5" s="69"/>
      <c r="AG5" s="68"/>
      <c r="AH5" s="68"/>
      <c r="AK5" s="68"/>
      <c r="AL5" s="68"/>
      <c r="AM5" s="68"/>
      <c r="AN5" s="68"/>
      <c r="AO5" s="68"/>
    </row>
    <row r="6" spans="1:41" s="33" customFormat="1" ht="15" x14ac:dyDescent="0.25">
      <c r="A6" s="33" t="s">
        <v>393</v>
      </c>
      <c r="B6" s="52"/>
      <c r="C6" s="52"/>
      <c r="F6" s="52"/>
      <c r="L6" s="52"/>
      <c r="O6" s="69"/>
      <c r="AG6" s="69"/>
      <c r="AH6" s="69"/>
      <c r="AK6" s="69"/>
      <c r="AL6" s="69"/>
      <c r="AM6" s="69"/>
      <c r="AN6" s="69"/>
      <c r="AO6" s="69"/>
    </row>
    <row r="7" spans="1:41" s="32" customFormat="1" ht="15" x14ac:dyDescent="0.25">
      <c r="A7" s="32" t="s">
        <v>64</v>
      </c>
      <c r="B7" s="51"/>
      <c r="C7" s="51"/>
      <c r="F7" s="51"/>
      <c r="K7" s="33"/>
      <c r="L7" s="52"/>
      <c r="O7" s="69"/>
      <c r="AG7" s="68"/>
      <c r="AH7" s="68"/>
      <c r="AK7" s="68"/>
      <c r="AL7" s="68"/>
      <c r="AM7" s="68"/>
      <c r="AN7" s="68"/>
      <c r="AO7" s="68"/>
    </row>
    <row r="8" spans="1:41" s="32" customFormat="1" ht="15" x14ac:dyDescent="0.25">
      <c r="A8" s="32" t="s">
        <v>85</v>
      </c>
      <c r="B8" s="51"/>
      <c r="C8" s="51"/>
      <c r="F8" s="51"/>
      <c r="K8" s="33"/>
      <c r="L8" s="52"/>
      <c r="O8" s="69"/>
      <c r="AG8" s="68"/>
      <c r="AH8" s="68"/>
      <c r="AK8" s="68"/>
      <c r="AL8" s="68"/>
      <c r="AM8" s="68"/>
      <c r="AN8" s="68"/>
      <c r="AO8" s="68"/>
    </row>
    <row r="9" spans="1:41" s="32" customFormat="1" ht="15" x14ac:dyDescent="0.25">
      <c r="B9" s="51"/>
      <c r="C9" s="51"/>
      <c r="F9" s="51"/>
      <c r="K9" s="33"/>
      <c r="L9" s="52"/>
      <c r="O9" s="69"/>
      <c r="AG9" s="68"/>
      <c r="AH9" s="68"/>
      <c r="AK9" s="68"/>
      <c r="AL9" s="68"/>
      <c r="AM9" s="68"/>
      <c r="AN9" s="68"/>
      <c r="AO9" s="68"/>
    </row>
    <row r="10" spans="1:41" s="32" customFormat="1" ht="15" x14ac:dyDescent="0.25">
      <c r="A10" s="32" t="s">
        <v>443</v>
      </c>
      <c r="B10" s="51"/>
      <c r="C10" s="51"/>
      <c r="F10" s="51"/>
      <c r="K10" s="33"/>
      <c r="L10" s="52"/>
      <c r="O10" s="69"/>
      <c r="AG10" s="68"/>
      <c r="AH10" s="68"/>
      <c r="AK10" s="68"/>
      <c r="AL10" s="68"/>
      <c r="AM10" s="68"/>
      <c r="AN10" s="68"/>
      <c r="AO10" s="68"/>
    </row>
    <row r="11" spans="1:41" s="36" customFormat="1" ht="15" x14ac:dyDescent="0.25">
      <c r="A11" s="36" t="s">
        <v>448</v>
      </c>
      <c r="B11" s="48"/>
      <c r="C11" s="48"/>
      <c r="F11" s="48"/>
      <c r="K11" s="35"/>
      <c r="L11" s="64"/>
      <c r="O11" s="79"/>
      <c r="AG11" s="70"/>
      <c r="AH11" s="70"/>
      <c r="AK11" s="70"/>
      <c r="AL11" s="70"/>
      <c r="AM11" s="70"/>
      <c r="AN11" s="70"/>
      <c r="AO11" s="70"/>
    </row>
    <row r="12" spans="1:41" s="48" customFormat="1" ht="15" x14ac:dyDescent="0.25">
      <c r="A12" s="36" t="s">
        <v>445</v>
      </c>
      <c r="D12" s="36"/>
      <c r="E12" s="36"/>
      <c r="G12" s="36"/>
      <c r="H12" s="36"/>
      <c r="I12" s="36"/>
      <c r="J12" s="36"/>
      <c r="K12" s="35"/>
      <c r="L12" s="64"/>
      <c r="M12" s="36"/>
      <c r="N12" s="36"/>
      <c r="O12" s="79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70"/>
      <c r="AH12" s="70"/>
      <c r="AI12" s="36"/>
      <c r="AK12" s="85"/>
      <c r="AL12" s="85"/>
      <c r="AM12" s="85"/>
      <c r="AN12" s="85"/>
      <c r="AO12" s="85"/>
    </row>
    <row r="13" spans="1:41" s="32" customFormat="1" ht="15" x14ac:dyDescent="0.25">
      <c r="B13" s="51"/>
      <c r="C13" s="51"/>
      <c r="F13" s="51"/>
      <c r="K13" s="33"/>
      <c r="L13" s="52"/>
      <c r="O13" s="69"/>
      <c r="AG13" s="68"/>
      <c r="AH13" s="68"/>
      <c r="AK13" s="68"/>
      <c r="AL13" s="68"/>
      <c r="AM13" s="68"/>
      <c r="AN13" s="68"/>
      <c r="AO13" s="68"/>
    </row>
    <row r="14" spans="1:41" s="32" customFormat="1" ht="15.75" thickBot="1" x14ac:dyDescent="0.3">
      <c r="A14" s="35" t="s">
        <v>62</v>
      </c>
      <c r="B14" s="48"/>
      <c r="C14" s="48"/>
      <c r="D14" s="36"/>
      <c r="E14" s="36"/>
      <c r="F14" s="48"/>
      <c r="G14" s="36"/>
      <c r="H14" s="36"/>
      <c r="I14" s="36"/>
      <c r="J14" s="36"/>
      <c r="K14" s="35"/>
      <c r="L14" s="64"/>
      <c r="M14" s="36"/>
      <c r="N14" s="36"/>
      <c r="O14" s="79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70"/>
      <c r="AH14" s="70"/>
      <c r="AI14" s="36"/>
      <c r="AJ14" s="36"/>
      <c r="AK14" s="70"/>
      <c r="AL14" s="70"/>
      <c r="AM14" s="70"/>
      <c r="AN14" s="70"/>
      <c r="AO14" s="70"/>
    </row>
    <row r="15" spans="1:41" x14ac:dyDescent="0.25">
      <c r="A15" s="134" t="s">
        <v>394</v>
      </c>
      <c r="B15" s="126" t="s">
        <v>21</v>
      </c>
      <c r="C15" s="126"/>
      <c r="D15" s="126"/>
      <c r="E15" s="126"/>
      <c r="F15" s="126"/>
      <c r="G15" s="126"/>
      <c r="H15" s="43"/>
      <c r="I15" s="43"/>
      <c r="J15" s="43"/>
      <c r="K15" s="126" t="s">
        <v>173</v>
      </c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7"/>
    </row>
    <row r="16" spans="1:41" x14ac:dyDescent="0.25">
      <c r="A16" s="135"/>
      <c r="B16" s="124"/>
      <c r="C16" s="124"/>
      <c r="D16" s="124"/>
      <c r="E16" s="124"/>
      <c r="F16" s="124"/>
      <c r="G16" s="124"/>
      <c r="H16" s="124" t="s">
        <v>82</v>
      </c>
      <c r="I16" s="124"/>
      <c r="J16" s="124"/>
      <c r="K16" s="124" t="s">
        <v>51</v>
      </c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 t="s">
        <v>74</v>
      </c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 t="s">
        <v>66</v>
      </c>
      <c r="AJ16" s="124"/>
      <c r="AK16" s="124"/>
      <c r="AL16" s="129" t="s">
        <v>52</v>
      </c>
      <c r="AM16" s="129"/>
      <c r="AN16" s="129"/>
      <c r="AO16" s="130"/>
    </row>
    <row r="17" spans="1:41" x14ac:dyDescent="0.25">
      <c r="A17" s="135"/>
      <c r="B17" s="124"/>
      <c r="C17" s="124"/>
      <c r="D17" s="124"/>
      <c r="E17" s="124"/>
      <c r="F17" s="124"/>
      <c r="G17" s="124"/>
      <c r="H17" s="124" t="s">
        <v>80</v>
      </c>
      <c r="I17" s="124" t="s">
        <v>81</v>
      </c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 t="s">
        <v>65</v>
      </c>
      <c r="AD17" s="124"/>
      <c r="AE17" s="124" t="s">
        <v>68</v>
      </c>
      <c r="AF17" s="124"/>
      <c r="AG17" s="124"/>
      <c r="AH17" s="124"/>
      <c r="AI17" s="124" t="s">
        <v>67</v>
      </c>
      <c r="AJ17" s="124"/>
      <c r="AK17" s="124"/>
      <c r="AL17" s="71"/>
      <c r="AM17" s="129" t="s">
        <v>75</v>
      </c>
      <c r="AN17" s="129"/>
      <c r="AO17" s="130"/>
    </row>
    <row r="18" spans="1:41" ht="38.25" x14ac:dyDescent="0.25">
      <c r="A18" s="135"/>
      <c r="B18" s="34" t="s">
        <v>6</v>
      </c>
      <c r="C18" s="34" t="s">
        <v>7</v>
      </c>
      <c r="D18" s="34" t="s">
        <v>0</v>
      </c>
      <c r="E18" s="34" t="s">
        <v>1</v>
      </c>
      <c r="F18" s="34" t="s">
        <v>2</v>
      </c>
      <c r="G18" s="1" t="s">
        <v>8</v>
      </c>
      <c r="H18" s="124"/>
      <c r="I18" s="1" t="s">
        <v>182</v>
      </c>
      <c r="J18" s="1" t="s">
        <v>183</v>
      </c>
      <c r="K18" s="2" t="s">
        <v>9</v>
      </c>
      <c r="L18" s="34" t="s">
        <v>3</v>
      </c>
      <c r="M18" s="1" t="s">
        <v>19</v>
      </c>
      <c r="N18" s="1" t="s">
        <v>10</v>
      </c>
      <c r="O18" s="71" t="s">
        <v>48</v>
      </c>
      <c r="P18" s="1" t="s">
        <v>14</v>
      </c>
      <c r="Q18" s="1" t="s">
        <v>184</v>
      </c>
      <c r="R18" s="1" t="s">
        <v>185</v>
      </c>
      <c r="S18" s="1" t="s">
        <v>4</v>
      </c>
      <c r="T18" s="1" t="s">
        <v>63</v>
      </c>
      <c r="U18" s="1" t="s">
        <v>53</v>
      </c>
      <c r="V18" s="1" t="s">
        <v>54</v>
      </c>
      <c r="W18" s="1" t="s">
        <v>5</v>
      </c>
      <c r="X18" s="1" t="s">
        <v>1</v>
      </c>
      <c r="Y18" s="1" t="s">
        <v>77</v>
      </c>
      <c r="Z18" s="1" t="s">
        <v>186</v>
      </c>
      <c r="AA18" s="1" t="s">
        <v>14</v>
      </c>
      <c r="AB18" s="1" t="s">
        <v>11</v>
      </c>
      <c r="AC18" s="1" t="s">
        <v>13</v>
      </c>
      <c r="AD18" s="1" t="s">
        <v>12</v>
      </c>
      <c r="AE18" s="1" t="s">
        <v>15</v>
      </c>
      <c r="AF18" s="1" t="s">
        <v>16</v>
      </c>
      <c r="AG18" s="71" t="s">
        <v>17</v>
      </c>
      <c r="AH18" s="71" t="s">
        <v>18</v>
      </c>
      <c r="AI18" s="1" t="s">
        <v>73</v>
      </c>
      <c r="AJ18" s="1" t="s">
        <v>72</v>
      </c>
      <c r="AK18" s="71" t="s">
        <v>71</v>
      </c>
      <c r="AL18" s="71" t="s">
        <v>22</v>
      </c>
      <c r="AM18" s="71" t="s">
        <v>434</v>
      </c>
      <c r="AN18" s="71" t="s">
        <v>392</v>
      </c>
      <c r="AO18" s="86" t="s">
        <v>20</v>
      </c>
    </row>
    <row r="19" spans="1:41" ht="26.25" thickBot="1" x14ac:dyDescent="0.3">
      <c r="A19" s="136"/>
      <c r="B19" s="44" t="s">
        <v>23</v>
      </c>
      <c r="C19" s="44" t="s">
        <v>24</v>
      </c>
      <c r="D19" s="45" t="s">
        <v>47</v>
      </c>
      <c r="E19" s="44" t="s">
        <v>25</v>
      </c>
      <c r="F19" s="44" t="s">
        <v>26</v>
      </c>
      <c r="G19" s="44" t="s">
        <v>27</v>
      </c>
      <c r="H19" s="44" t="s">
        <v>28</v>
      </c>
      <c r="I19" s="44" t="s">
        <v>29</v>
      </c>
      <c r="J19" s="44" t="s">
        <v>30</v>
      </c>
      <c r="K19" s="45" t="s">
        <v>31</v>
      </c>
      <c r="L19" s="44" t="s">
        <v>32</v>
      </c>
      <c r="M19" s="44" t="s">
        <v>33</v>
      </c>
      <c r="N19" s="44" t="s">
        <v>34</v>
      </c>
      <c r="O19" s="72" t="s">
        <v>35</v>
      </c>
      <c r="P19" s="44" t="s">
        <v>36</v>
      </c>
      <c r="Q19" s="44" t="s">
        <v>37</v>
      </c>
      <c r="R19" s="44" t="s">
        <v>38</v>
      </c>
      <c r="S19" s="44" t="s">
        <v>49</v>
      </c>
      <c r="T19" s="44" t="s">
        <v>39</v>
      </c>
      <c r="U19" s="44" t="s">
        <v>76</v>
      </c>
      <c r="V19" s="44" t="s">
        <v>40</v>
      </c>
      <c r="W19" s="44" t="s">
        <v>41</v>
      </c>
      <c r="X19" s="44" t="s">
        <v>42</v>
      </c>
      <c r="Y19" s="44" t="s">
        <v>43</v>
      </c>
      <c r="Z19" s="44" t="s">
        <v>44</v>
      </c>
      <c r="AA19" s="44" t="s">
        <v>45</v>
      </c>
      <c r="AB19" s="44" t="s">
        <v>55</v>
      </c>
      <c r="AC19" s="44" t="s">
        <v>46</v>
      </c>
      <c r="AD19" s="44" t="s">
        <v>78</v>
      </c>
      <c r="AE19" s="44" t="s">
        <v>69</v>
      </c>
      <c r="AF19" s="44" t="s">
        <v>56</v>
      </c>
      <c r="AG19" s="72" t="s">
        <v>70</v>
      </c>
      <c r="AH19" s="72" t="s">
        <v>79</v>
      </c>
      <c r="AI19" s="44" t="s">
        <v>57</v>
      </c>
      <c r="AJ19" s="44" t="s">
        <v>58</v>
      </c>
      <c r="AK19" s="72" t="s">
        <v>59</v>
      </c>
      <c r="AL19" s="72" t="s">
        <v>84</v>
      </c>
      <c r="AM19" s="72" t="s">
        <v>60</v>
      </c>
      <c r="AN19" s="72" t="s">
        <v>61</v>
      </c>
      <c r="AO19" s="87" t="s">
        <v>83</v>
      </c>
    </row>
    <row r="20" spans="1:41" ht="25.5" x14ac:dyDescent="0.25">
      <c r="A20" s="46">
        <v>1</v>
      </c>
      <c r="B20" s="53" t="s">
        <v>89</v>
      </c>
      <c r="C20" s="57" t="s">
        <v>90</v>
      </c>
      <c r="D20" s="38" t="s">
        <v>88</v>
      </c>
      <c r="E20" s="38" t="s">
        <v>87</v>
      </c>
      <c r="F20" s="57" t="s">
        <v>240</v>
      </c>
      <c r="G20" s="37" t="s">
        <v>181</v>
      </c>
      <c r="H20" s="37" t="s">
        <v>181</v>
      </c>
      <c r="I20" s="37" t="s">
        <v>181</v>
      </c>
      <c r="J20" s="37" t="s">
        <v>181</v>
      </c>
      <c r="K20" s="60" t="s">
        <v>99</v>
      </c>
      <c r="L20" s="65" t="s">
        <v>100</v>
      </c>
      <c r="M20" s="37" t="s">
        <v>101</v>
      </c>
      <c r="N20" s="39">
        <v>41334</v>
      </c>
      <c r="O20" s="80">
        <v>7459.55</v>
      </c>
      <c r="P20" s="40">
        <v>11014</v>
      </c>
      <c r="Q20" s="39">
        <v>41334</v>
      </c>
      <c r="R20" s="39">
        <v>41699</v>
      </c>
      <c r="S20" s="38">
        <v>117</v>
      </c>
      <c r="T20" s="37" t="s">
        <v>99</v>
      </c>
      <c r="U20" s="38" t="s">
        <v>143</v>
      </c>
      <c r="V20" s="37" t="s">
        <v>181</v>
      </c>
      <c r="W20" s="37" t="s">
        <v>145</v>
      </c>
      <c r="X20" s="37" t="s">
        <v>181</v>
      </c>
      <c r="Y20" s="37">
        <v>7</v>
      </c>
      <c r="Z20" s="39">
        <v>43710</v>
      </c>
      <c r="AA20" s="40">
        <v>12625</v>
      </c>
      <c r="AB20" s="41" t="s">
        <v>151</v>
      </c>
      <c r="AC20" s="39">
        <v>43922</v>
      </c>
      <c r="AD20" s="39">
        <v>44286</v>
      </c>
      <c r="AE20" s="37">
        <v>5.04</v>
      </c>
      <c r="AF20" s="42" t="s">
        <v>181</v>
      </c>
      <c r="AG20" s="73"/>
      <c r="AH20" s="73" t="s">
        <v>181</v>
      </c>
      <c r="AI20" s="37" t="s">
        <v>181</v>
      </c>
      <c r="AJ20" s="37" t="s">
        <v>181</v>
      </c>
      <c r="AK20" s="73" t="s">
        <v>181</v>
      </c>
      <c r="AL20" s="73" t="s">
        <v>181</v>
      </c>
      <c r="AM20" s="73" t="s">
        <v>181</v>
      </c>
      <c r="AN20" s="88" t="s">
        <v>181</v>
      </c>
      <c r="AO20" s="88" t="str">
        <f>AN20</f>
        <v>-</v>
      </c>
    </row>
    <row r="21" spans="1:41" ht="25.5" x14ac:dyDescent="0.25">
      <c r="A21" s="47">
        <v>2</v>
      </c>
      <c r="B21" s="54" t="s">
        <v>91</v>
      </c>
      <c r="C21" s="28" t="s">
        <v>92</v>
      </c>
      <c r="D21" s="15" t="s">
        <v>86</v>
      </c>
      <c r="E21" s="15" t="s">
        <v>93</v>
      </c>
      <c r="F21" s="28" t="s">
        <v>94</v>
      </c>
      <c r="G21" s="3" t="s">
        <v>181</v>
      </c>
      <c r="H21" s="3" t="s">
        <v>181</v>
      </c>
      <c r="I21" s="3" t="s">
        <v>181</v>
      </c>
      <c r="J21" s="3" t="s">
        <v>181</v>
      </c>
      <c r="K21" s="2" t="s">
        <v>107</v>
      </c>
      <c r="L21" s="10" t="s">
        <v>174</v>
      </c>
      <c r="M21" s="3" t="s">
        <v>108</v>
      </c>
      <c r="N21" s="7">
        <v>42097</v>
      </c>
      <c r="O21" s="71">
        <v>15984</v>
      </c>
      <c r="P21" s="6">
        <v>11541</v>
      </c>
      <c r="Q21" s="7">
        <v>42097</v>
      </c>
      <c r="R21" s="7">
        <v>42462</v>
      </c>
      <c r="S21" s="15">
        <v>117</v>
      </c>
      <c r="T21" s="3" t="s">
        <v>107</v>
      </c>
      <c r="U21" s="15" t="s">
        <v>143</v>
      </c>
      <c r="V21" s="3" t="s">
        <v>181</v>
      </c>
      <c r="W21" s="3" t="s">
        <v>148</v>
      </c>
      <c r="X21" s="3" t="s">
        <v>181</v>
      </c>
      <c r="Y21" s="3">
        <v>6</v>
      </c>
      <c r="Z21" s="7">
        <v>44286</v>
      </c>
      <c r="AA21" s="6">
        <v>13014</v>
      </c>
      <c r="AB21" s="3" t="s">
        <v>152</v>
      </c>
      <c r="AC21" s="7">
        <v>44286</v>
      </c>
      <c r="AD21" s="7">
        <v>44652</v>
      </c>
      <c r="AE21" s="3" t="s">
        <v>181</v>
      </c>
      <c r="AF21" s="17" t="s">
        <v>181</v>
      </c>
      <c r="AG21" s="74" t="s">
        <v>181</v>
      </c>
      <c r="AH21" s="74" t="s">
        <v>181</v>
      </c>
      <c r="AI21" s="3" t="s">
        <v>181</v>
      </c>
      <c r="AJ21" s="3" t="s">
        <v>181</v>
      </c>
      <c r="AK21" s="74" t="s">
        <v>181</v>
      </c>
      <c r="AL21" s="74" t="s">
        <v>181</v>
      </c>
      <c r="AM21" s="77">
        <v>18814.05</v>
      </c>
      <c r="AN21" s="75">
        <f>1586.9+1586.9</f>
        <v>3173.8</v>
      </c>
      <c r="AO21" s="75">
        <f>AN21+AM21</f>
        <v>21987.85</v>
      </c>
    </row>
    <row r="22" spans="1:41" ht="38.25" x14ac:dyDescent="0.25">
      <c r="A22" s="47">
        <v>3</v>
      </c>
      <c r="B22" s="54" t="s">
        <v>95</v>
      </c>
      <c r="C22" s="28" t="s">
        <v>90</v>
      </c>
      <c r="D22" s="15" t="s">
        <v>88</v>
      </c>
      <c r="E22" s="15" t="s">
        <v>87</v>
      </c>
      <c r="F22" s="28" t="s">
        <v>96</v>
      </c>
      <c r="G22" s="3" t="s">
        <v>181</v>
      </c>
      <c r="H22" s="3" t="s">
        <v>181</v>
      </c>
      <c r="I22" s="3" t="s">
        <v>181</v>
      </c>
      <c r="J22" s="3" t="s">
        <v>181</v>
      </c>
      <c r="K22" s="2" t="s">
        <v>109</v>
      </c>
      <c r="L22" s="10" t="s">
        <v>110</v>
      </c>
      <c r="M22" s="3" t="s">
        <v>111</v>
      </c>
      <c r="N22" s="7">
        <v>42278</v>
      </c>
      <c r="O22" s="71">
        <v>18000</v>
      </c>
      <c r="P22" s="6">
        <v>11661</v>
      </c>
      <c r="Q22" s="7">
        <v>42278</v>
      </c>
      <c r="R22" s="7">
        <v>42643</v>
      </c>
      <c r="S22" s="15">
        <v>117</v>
      </c>
      <c r="T22" s="3" t="s">
        <v>109</v>
      </c>
      <c r="U22" s="15" t="s">
        <v>143</v>
      </c>
      <c r="V22" s="3" t="s">
        <v>181</v>
      </c>
      <c r="W22" s="3" t="s">
        <v>144</v>
      </c>
      <c r="X22" s="3" t="s">
        <v>181</v>
      </c>
      <c r="Y22" s="3">
        <v>5</v>
      </c>
      <c r="Z22" s="7">
        <v>44133</v>
      </c>
      <c r="AA22" s="6">
        <v>12914</v>
      </c>
      <c r="AB22" s="3" t="s">
        <v>150</v>
      </c>
      <c r="AC22" s="7">
        <v>44137</v>
      </c>
      <c r="AD22" s="7">
        <v>44501</v>
      </c>
      <c r="AE22" s="3" t="s">
        <v>181</v>
      </c>
      <c r="AF22" s="17">
        <v>0.1226</v>
      </c>
      <c r="AG22" s="74" t="s">
        <v>181</v>
      </c>
      <c r="AH22" s="74" t="s">
        <v>181</v>
      </c>
      <c r="AI22" s="3" t="s">
        <v>181</v>
      </c>
      <c r="AJ22" s="3" t="s">
        <v>181</v>
      </c>
      <c r="AK22" s="74" t="s">
        <v>181</v>
      </c>
      <c r="AL22" s="74" t="s">
        <v>181</v>
      </c>
      <c r="AM22" s="77">
        <v>20308.939999999999</v>
      </c>
      <c r="AN22" s="75">
        <f>1861.97+1861.97</f>
        <v>3723.94</v>
      </c>
      <c r="AO22" s="75">
        <f t="shared" ref="AO22:AO72" si="0">AN22+AM22</f>
        <v>24032.879999999997</v>
      </c>
    </row>
    <row r="23" spans="1:41" ht="38.25" x14ac:dyDescent="0.25">
      <c r="A23" s="47">
        <v>4</v>
      </c>
      <c r="B23" s="54" t="s">
        <v>97</v>
      </c>
      <c r="C23" s="28" t="s">
        <v>387</v>
      </c>
      <c r="D23" s="15" t="s">
        <v>88</v>
      </c>
      <c r="E23" s="15" t="s">
        <v>87</v>
      </c>
      <c r="F23" s="28" t="s">
        <v>388</v>
      </c>
      <c r="G23" s="3" t="s">
        <v>181</v>
      </c>
      <c r="H23" s="3" t="s">
        <v>181</v>
      </c>
      <c r="I23" s="3" t="s">
        <v>181</v>
      </c>
      <c r="J23" s="3" t="s">
        <v>181</v>
      </c>
      <c r="K23" s="2" t="s">
        <v>389</v>
      </c>
      <c r="L23" s="10" t="s">
        <v>390</v>
      </c>
      <c r="M23" s="3" t="s">
        <v>391</v>
      </c>
      <c r="N23" s="7">
        <v>42388</v>
      </c>
      <c r="O23" s="71">
        <v>19194</v>
      </c>
      <c r="P23" s="6">
        <v>11738</v>
      </c>
      <c r="Q23" s="7">
        <v>42388</v>
      </c>
      <c r="R23" s="7">
        <v>42753</v>
      </c>
      <c r="S23" s="15">
        <v>117</v>
      </c>
      <c r="T23" s="3" t="s">
        <v>389</v>
      </c>
      <c r="U23" s="15" t="s">
        <v>143</v>
      </c>
      <c r="V23" s="3" t="s">
        <v>181</v>
      </c>
      <c r="W23" s="3" t="s">
        <v>147</v>
      </c>
      <c r="X23" s="3" t="s">
        <v>181</v>
      </c>
      <c r="Y23" s="3">
        <v>4</v>
      </c>
      <c r="Z23" s="7">
        <v>43810</v>
      </c>
      <c r="AA23" s="6">
        <v>12704</v>
      </c>
      <c r="AB23" s="3" t="s">
        <v>195</v>
      </c>
      <c r="AC23" s="7">
        <v>43850</v>
      </c>
      <c r="AD23" s="7">
        <v>44215</v>
      </c>
      <c r="AE23" s="3" t="s">
        <v>181</v>
      </c>
      <c r="AF23" s="17">
        <v>5.1200000000000002E-2</v>
      </c>
      <c r="AG23" s="74" t="s">
        <v>181</v>
      </c>
      <c r="AH23" s="74" t="s">
        <v>181</v>
      </c>
      <c r="AI23" s="3" t="s">
        <v>181</v>
      </c>
      <c r="AJ23" s="3" t="s">
        <v>181</v>
      </c>
      <c r="AK23" s="74" t="s">
        <v>181</v>
      </c>
      <c r="AL23" s="74" t="s">
        <v>181</v>
      </c>
      <c r="AM23" s="89">
        <v>23514.84</v>
      </c>
      <c r="AN23" s="90">
        <f>1241.06</f>
        <v>1241.06</v>
      </c>
      <c r="AO23" s="75">
        <f t="shared" si="0"/>
        <v>24755.9</v>
      </c>
    </row>
    <row r="24" spans="1:41" ht="25.5" x14ac:dyDescent="0.25">
      <c r="A24" s="47">
        <v>5</v>
      </c>
      <c r="B24" s="54" t="s">
        <v>97</v>
      </c>
      <c r="C24" s="28" t="s">
        <v>128</v>
      </c>
      <c r="D24" s="15" t="s">
        <v>88</v>
      </c>
      <c r="E24" s="15" t="s">
        <v>87</v>
      </c>
      <c r="F24" s="28" t="s">
        <v>129</v>
      </c>
      <c r="G24" s="3" t="s">
        <v>181</v>
      </c>
      <c r="H24" s="3" t="s">
        <v>181</v>
      </c>
      <c r="I24" s="3" t="s">
        <v>181</v>
      </c>
      <c r="J24" s="16" t="str">
        <f>K24</f>
        <v>032/2016</v>
      </c>
      <c r="K24" s="2" t="s">
        <v>115</v>
      </c>
      <c r="L24" s="10" t="s">
        <v>116</v>
      </c>
      <c r="M24" s="3" t="s">
        <v>117</v>
      </c>
      <c r="N24" s="7">
        <v>42461</v>
      </c>
      <c r="O24" s="71">
        <v>19200</v>
      </c>
      <c r="P24" s="6">
        <v>11784</v>
      </c>
      <c r="Q24" s="7">
        <v>42461</v>
      </c>
      <c r="R24" s="7">
        <v>42825</v>
      </c>
      <c r="S24" s="15">
        <v>117</v>
      </c>
      <c r="T24" s="3" t="s">
        <v>115</v>
      </c>
      <c r="U24" s="15" t="s">
        <v>143</v>
      </c>
      <c r="V24" s="3" t="s">
        <v>181</v>
      </c>
      <c r="W24" s="3" t="s">
        <v>147</v>
      </c>
      <c r="X24" s="3" t="s">
        <v>181</v>
      </c>
      <c r="Y24" s="3">
        <v>3</v>
      </c>
      <c r="Z24" s="7">
        <v>43552</v>
      </c>
      <c r="AA24" s="6">
        <v>12533</v>
      </c>
      <c r="AB24" s="3" t="s">
        <v>152</v>
      </c>
      <c r="AC24" s="7">
        <v>43555</v>
      </c>
      <c r="AD24" s="7">
        <v>43919</v>
      </c>
      <c r="AE24" s="3" t="s">
        <v>181</v>
      </c>
      <c r="AF24" s="17">
        <v>7.6100000000000001E-2</v>
      </c>
      <c r="AG24" s="74"/>
      <c r="AH24" s="74" t="s">
        <v>181</v>
      </c>
      <c r="AI24" s="3" t="s">
        <v>181</v>
      </c>
      <c r="AJ24" s="3" t="s">
        <v>181</v>
      </c>
      <c r="AK24" s="74" t="s">
        <v>181</v>
      </c>
      <c r="AL24" s="74" t="s">
        <v>181</v>
      </c>
      <c r="AM24" s="89">
        <v>22815.69</v>
      </c>
      <c r="AN24" s="90">
        <f>1930.21+1930.21</f>
        <v>3860.42</v>
      </c>
      <c r="AO24" s="75">
        <f t="shared" si="0"/>
        <v>26676.11</v>
      </c>
    </row>
    <row r="25" spans="1:41" ht="25.5" x14ac:dyDescent="0.25">
      <c r="A25" s="47">
        <v>6</v>
      </c>
      <c r="B25" s="54" t="s">
        <v>97</v>
      </c>
      <c r="C25" s="28" t="s">
        <v>128</v>
      </c>
      <c r="D25" s="15" t="s">
        <v>88</v>
      </c>
      <c r="E25" s="15" t="s">
        <v>87</v>
      </c>
      <c r="F25" s="28" t="s">
        <v>130</v>
      </c>
      <c r="G25" s="3" t="s">
        <v>181</v>
      </c>
      <c r="H25" s="3" t="s">
        <v>181</v>
      </c>
      <c r="I25" s="3" t="s">
        <v>181</v>
      </c>
      <c r="J25" s="3" t="s">
        <v>181</v>
      </c>
      <c r="K25" s="2" t="s">
        <v>118</v>
      </c>
      <c r="L25" s="10" t="s">
        <v>413</v>
      </c>
      <c r="M25" s="3" t="s">
        <v>102</v>
      </c>
      <c r="N25" s="7">
        <v>42479</v>
      </c>
      <c r="O25" s="71">
        <v>19900</v>
      </c>
      <c r="P25" s="6">
        <v>11794</v>
      </c>
      <c r="Q25" s="7">
        <v>42479</v>
      </c>
      <c r="R25" s="7">
        <v>42843</v>
      </c>
      <c r="S25" s="15">
        <v>117</v>
      </c>
      <c r="T25" s="3" t="s">
        <v>118</v>
      </c>
      <c r="U25" s="15" t="s">
        <v>143</v>
      </c>
      <c r="V25" s="3" t="s">
        <v>181</v>
      </c>
      <c r="W25" s="3" t="s">
        <v>146</v>
      </c>
      <c r="X25" s="3" t="s">
        <v>181</v>
      </c>
      <c r="Y25" s="3">
        <v>5</v>
      </c>
      <c r="Z25" s="7">
        <v>43570</v>
      </c>
      <c r="AA25" s="6">
        <v>12784</v>
      </c>
      <c r="AB25" s="3" t="s">
        <v>152</v>
      </c>
      <c r="AC25" s="7">
        <v>43940</v>
      </c>
      <c r="AD25" s="7">
        <v>44304</v>
      </c>
      <c r="AE25" s="3" t="s">
        <v>181</v>
      </c>
      <c r="AF25" s="17">
        <v>5.5E-2</v>
      </c>
      <c r="AG25" s="74"/>
      <c r="AH25" s="74" t="s">
        <v>181</v>
      </c>
      <c r="AI25" s="3" t="s">
        <v>181</v>
      </c>
      <c r="AJ25" s="3" t="s">
        <v>181</v>
      </c>
      <c r="AK25" s="74" t="s">
        <v>181</v>
      </c>
      <c r="AL25" s="74" t="s">
        <v>181</v>
      </c>
      <c r="AM25" s="77">
        <v>21953.9</v>
      </c>
      <c r="AN25" s="90">
        <f>1892.94+1892.94</f>
        <v>3785.88</v>
      </c>
      <c r="AO25" s="75">
        <f t="shared" si="0"/>
        <v>25739.780000000002</v>
      </c>
    </row>
    <row r="26" spans="1:41" ht="51" x14ac:dyDescent="0.25">
      <c r="A26" s="47">
        <v>7</v>
      </c>
      <c r="B26" s="54" t="s">
        <v>131</v>
      </c>
      <c r="C26" s="28" t="s">
        <v>132</v>
      </c>
      <c r="D26" s="15" t="s">
        <v>88</v>
      </c>
      <c r="E26" s="15" t="s">
        <v>87</v>
      </c>
      <c r="F26" s="28" t="s">
        <v>133</v>
      </c>
      <c r="G26" s="6">
        <v>11800</v>
      </c>
      <c r="H26" s="3" t="s">
        <v>155</v>
      </c>
      <c r="I26" s="7">
        <v>42493</v>
      </c>
      <c r="J26" s="7">
        <v>42857</v>
      </c>
      <c r="K26" s="2" t="s">
        <v>119</v>
      </c>
      <c r="L26" s="10" t="s">
        <v>120</v>
      </c>
      <c r="M26" s="3" t="s">
        <v>121</v>
      </c>
      <c r="N26" s="7">
        <v>42493</v>
      </c>
      <c r="O26" s="71">
        <v>83778</v>
      </c>
      <c r="P26" s="6">
        <v>11806</v>
      </c>
      <c r="Q26" s="7">
        <v>42493</v>
      </c>
      <c r="R26" s="7">
        <v>42857</v>
      </c>
      <c r="S26" s="15">
        <v>117</v>
      </c>
      <c r="T26" s="3" t="s">
        <v>119</v>
      </c>
      <c r="U26" s="15" t="s">
        <v>143</v>
      </c>
      <c r="V26" s="3" t="s">
        <v>181</v>
      </c>
      <c r="W26" s="3" t="s">
        <v>146</v>
      </c>
      <c r="X26" s="3" t="s">
        <v>181</v>
      </c>
      <c r="Y26" s="3">
        <v>4</v>
      </c>
      <c r="Z26" s="7">
        <v>43943</v>
      </c>
      <c r="AA26" s="6">
        <v>12787</v>
      </c>
      <c r="AB26" s="7" t="s">
        <v>150</v>
      </c>
      <c r="AC26" s="7">
        <v>43955</v>
      </c>
      <c r="AD26" s="7">
        <v>44319</v>
      </c>
      <c r="AE26" s="3" t="s">
        <v>181</v>
      </c>
      <c r="AF26" s="3" t="s">
        <v>181</v>
      </c>
      <c r="AG26" s="74" t="s">
        <v>181</v>
      </c>
      <c r="AH26" s="74" t="s">
        <v>181</v>
      </c>
      <c r="AI26" s="3" t="s">
        <v>181</v>
      </c>
      <c r="AJ26" s="3" t="s">
        <v>181</v>
      </c>
      <c r="AK26" s="74" t="s">
        <v>181</v>
      </c>
      <c r="AL26" s="74" t="s">
        <v>181</v>
      </c>
      <c r="AM26" s="89">
        <v>24815</v>
      </c>
      <c r="AN26" s="91"/>
      <c r="AO26" s="75">
        <f t="shared" si="0"/>
        <v>24815</v>
      </c>
    </row>
    <row r="27" spans="1:41" ht="38.25" x14ac:dyDescent="0.25">
      <c r="A27" s="47">
        <v>8</v>
      </c>
      <c r="B27" s="54" t="s">
        <v>134</v>
      </c>
      <c r="C27" s="28" t="s">
        <v>135</v>
      </c>
      <c r="D27" s="15" t="s">
        <v>88</v>
      </c>
      <c r="E27" s="15" t="s">
        <v>87</v>
      </c>
      <c r="F27" s="28" t="s">
        <v>136</v>
      </c>
      <c r="G27" s="3" t="s">
        <v>181</v>
      </c>
      <c r="H27" s="3" t="s">
        <v>181</v>
      </c>
      <c r="I27" s="3" t="s">
        <v>181</v>
      </c>
      <c r="J27" s="3" t="s">
        <v>181</v>
      </c>
      <c r="K27" s="2" t="s">
        <v>122</v>
      </c>
      <c r="L27" s="10" t="s">
        <v>179</v>
      </c>
      <c r="M27" s="3" t="s">
        <v>123</v>
      </c>
      <c r="N27" s="7">
        <v>42569</v>
      </c>
      <c r="O27" s="71">
        <v>2653493.88</v>
      </c>
      <c r="P27" s="6">
        <v>11852</v>
      </c>
      <c r="Q27" s="7">
        <v>42569</v>
      </c>
      <c r="R27" s="7">
        <v>42933</v>
      </c>
      <c r="S27" s="15">
        <v>117</v>
      </c>
      <c r="T27" s="3" t="s">
        <v>122</v>
      </c>
      <c r="U27" s="15" t="s">
        <v>143</v>
      </c>
      <c r="V27" s="3" t="s">
        <v>181</v>
      </c>
      <c r="W27" s="3" t="s">
        <v>146</v>
      </c>
      <c r="X27" s="3" t="s">
        <v>181</v>
      </c>
      <c r="Y27" s="3">
        <v>5</v>
      </c>
      <c r="Z27" s="7">
        <v>43846</v>
      </c>
      <c r="AA27" s="6">
        <v>12599</v>
      </c>
      <c r="AB27" s="7" t="s">
        <v>152</v>
      </c>
      <c r="AC27" s="7">
        <v>43939</v>
      </c>
      <c r="AD27" s="7">
        <v>44213</v>
      </c>
      <c r="AE27" s="3" t="s">
        <v>181</v>
      </c>
      <c r="AF27" s="3" t="s">
        <v>181</v>
      </c>
      <c r="AG27" s="74" t="s">
        <v>181</v>
      </c>
      <c r="AH27" s="74" t="s">
        <v>181</v>
      </c>
      <c r="AI27" s="3" t="s">
        <v>181</v>
      </c>
      <c r="AJ27" s="3" t="s">
        <v>181</v>
      </c>
      <c r="AK27" s="74" t="s">
        <v>181</v>
      </c>
      <c r="AL27" s="74" t="s">
        <v>181</v>
      </c>
      <c r="AM27" s="92">
        <v>2608428.62</v>
      </c>
      <c r="AN27" s="90"/>
      <c r="AO27" s="75">
        <f t="shared" si="0"/>
        <v>2608428.62</v>
      </c>
    </row>
    <row r="28" spans="1:41" ht="25.5" x14ac:dyDescent="0.25">
      <c r="A28" s="47">
        <v>9</v>
      </c>
      <c r="B28" s="54" t="s">
        <v>137</v>
      </c>
      <c r="C28" s="28" t="s">
        <v>138</v>
      </c>
      <c r="D28" s="15" t="s">
        <v>88</v>
      </c>
      <c r="E28" s="15" t="s">
        <v>87</v>
      </c>
      <c r="F28" s="28" t="s">
        <v>139</v>
      </c>
      <c r="G28" s="8">
        <v>12031</v>
      </c>
      <c r="H28" s="7" t="s">
        <v>154</v>
      </c>
      <c r="I28" s="7">
        <v>42828</v>
      </c>
      <c r="J28" s="7">
        <v>43193</v>
      </c>
      <c r="K28" s="2" t="s">
        <v>124</v>
      </c>
      <c r="L28" s="10" t="s">
        <v>125</v>
      </c>
      <c r="M28" s="3" t="s">
        <v>180</v>
      </c>
      <c r="N28" s="7">
        <v>42828</v>
      </c>
      <c r="O28" s="71">
        <v>158400</v>
      </c>
      <c r="P28" s="6">
        <v>12037</v>
      </c>
      <c r="Q28" s="7">
        <v>42828</v>
      </c>
      <c r="R28" s="7">
        <v>43193</v>
      </c>
      <c r="S28" s="15">
        <v>117</v>
      </c>
      <c r="T28" s="3" t="s">
        <v>124</v>
      </c>
      <c r="U28" s="15" t="s">
        <v>143</v>
      </c>
      <c r="V28" s="3" t="s">
        <v>181</v>
      </c>
      <c r="W28" s="3" t="s">
        <v>145</v>
      </c>
      <c r="X28" s="3" t="s">
        <v>181</v>
      </c>
      <c r="Y28" s="3">
        <v>4</v>
      </c>
      <c r="Z28" s="7">
        <v>44104</v>
      </c>
      <c r="AA28" s="6">
        <v>12895</v>
      </c>
      <c r="AB28" s="7" t="s">
        <v>189</v>
      </c>
      <c r="AC28" s="7">
        <v>44108</v>
      </c>
      <c r="AD28" s="7">
        <v>44288</v>
      </c>
      <c r="AE28" s="3" t="s">
        <v>181</v>
      </c>
      <c r="AF28" s="3" t="s">
        <v>181</v>
      </c>
      <c r="AG28" s="74" t="s">
        <v>181</v>
      </c>
      <c r="AH28" s="74" t="s">
        <v>181</v>
      </c>
      <c r="AI28" s="3" t="s">
        <v>181</v>
      </c>
      <c r="AJ28" s="3" t="s">
        <v>181</v>
      </c>
      <c r="AK28" s="74" t="s">
        <v>181</v>
      </c>
      <c r="AL28" s="74" t="s">
        <v>181</v>
      </c>
      <c r="AM28" s="89">
        <v>93920</v>
      </c>
      <c r="AN28" s="90"/>
      <c r="AO28" s="75">
        <f t="shared" si="0"/>
        <v>93920</v>
      </c>
    </row>
    <row r="29" spans="1:41" x14ac:dyDescent="0.25">
      <c r="A29" s="47">
        <v>10</v>
      </c>
      <c r="B29" s="54" t="s">
        <v>140</v>
      </c>
      <c r="C29" s="28" t="s">
        <v>141</v>
      </c>
      <c r="D29" s="15" t="s">
        <v>88</v>
      </c>
      <c r="E29" s="15" t="s">
        <v>87</v>
      </c>
      <c r="F29" s="28" t="s">
        <v>142</v>
      </c>
      <c r="G29" s="6">
        <v>12054</v>
      </c>
      <c r="H29" s="7" t="s">
        <v>153</v>
      </c>
      <c r="I29" s="7">
        <v>42859</v>
      </c>
      <c r="J29" s="7" t="s">
        <v>172</v>
      </c>
      <c r="K29" s="2" t="s">
        <v>127</v>
      </c>
      <c r="L29" s="10" t="s">
        <v>125</v>
      </c>
      <c r="M29" s="3" t="s">
        <v>126</v>
      </c>
      <c r="N29" s="7">
        <v>42859</v>
      </c>
      <c r="O29" s="71">
        <v>210000</v>
      </c>
      <c r="P29" s="6">
        <v>12054</v>
      </c>
      <c r="Q29" s="7">
        <v>42859</v>
      </c>
      <c r="R29" s="7">
        <v>43224</v>
      </c>
      <c r="S29" s="15">
        <v>117</v>
      </c>
      <c r="T29" s="3" t="s">
        <v>127</v>
      </c>
      <c r="U29" s="15" t="s">
        <v>143</v>
      </c>
      <c r="V29" s="3" t="s">
        <v>181</v>
      </c>
      <c r="W29" s="3" t="s">
        <v>145</v>
      </c>
      <c r="X29" s="3" t="s">
        <v>181</v>
      </c>
      <c r="Y29" s="3">
        <v>5</v>
      </c>
      <c r="Z29" s="7">
        <v>44126</v>
      </c>
      <c r="AA29" s="6">
        <v>12908</v>
      </c>
      <c r="AB29" s="7" t="s">
        <v>189</v>
      </c>
      <c r="AC29" s="7">
        <v>44138</v>
      </c>
      <c r="AD29" s="7">
        <v>44318</v>
      </c>
      <c r="AE29" s="3" t="s">
        <v>181</v>
      </c>
      <c r="AF29" s="3" t="s">
        <v>181</v>
      </c>
      <c r="AG29" s="74" t="s">
        <v>181</v>
      </c>
      <c r="AH29" s="74" t="s">
        <v>181</v>
      </c>
      <c r="AI29" s="3" t="s">
        <v>181</v>
      </c>
      <c r="AJ29" s="3" t="s">
        <v>181</v>
      </c>
      <c r="AK29" s="74" t="s">
        <v>181</v>
      </c>
      <c r="AL29" s="74" t="s">
        <v>181</v>
      </c>
      <c r="AM29" s="89">
        <v>215280</v>
      </c>
      <c r="AN29" s="90"/>
      <c r="AO29" s="75">
        <f t="shared" si="0"/>
        <v>215280</v>
      </c>
    </row>
    <row r="30" spans="1:41" x14ac:dyDescent="0.25">
      <c r="A30" s="47">
        <v>11</v>
      </c>
      <c r="B30" s="54" t="s">
        <v>437</v>
      </c>
      <c r="C30" s="58" t="s">
        <v>439</v>
      </c>
      <c r="D30" s="15" t="s">
        <v>88</v>
      </c>
      <c r="E30" s="15" t="s">
        <v>87</v>
      </c>
      <c r="F30" s="28" t="s">
        <v>438</v>
      </c>
      <c r="G30" s="6" t="s">
        <v>181</v>
      </c>
      <c r="H30" s="7" t="s">
        <v>181</v>
      </c>
      <c r="I30" s="7" t="s">
        <v>181</v>
      </c>
      <c r="J30" s="7" t="s">
        <v>181</v>
      </c>
      <c r="K30" s="2" t="s">
        <v>440</v>
      </c>
      <c r="L30" s="10" t="s">
        <v>441</v>
      </c>
      <c r="M30" s="5" t="s">
        <v>442</v>
      </c>
      <c r="N30" s="7">
        <v>43375</v>
      </c>
      <c r="O30" s="77">
        <v>35000</v>
      </c>
      <c r="P30" s="6">
        <v>12472</v>
      </c>
      <c r="Q30" s="7">
        <v>43467</v>
      </c>
      <c r="R30" s="7">
        <v>43830</v>
      </c>
      <c r="S30" s="15">
        <v>117</v>
      </c>
      <c r="T30" s="5" t="s">
        <v>440</v>
      </c>
      <c r="U30" s="5" t="s">
        <v>251</v>
      </c>
      <c r="V30" s="3" t="s">
        <v>181</v>
      </c>
      <c r="W30" s="3" t="s">
        <v>218</v>
      </c>
      <c r="X30" s="3" t="s">
        <v>181</v>
      </c>
      <c r="Y30" s="14">
        <v>2</v>
      </c>
      <c r="Z30" s="6">
        <v>44186</v>
      </c>
      <c r="AA30" s="6">
        <v>12949</v>
      </c>
      <c r="AB30" s="7" t="s">
        <v>189</v>
      </c>
      <c r="AC30" s="7">
        <v>44197</v>
      </c>
      <c r="AD30" s="7">
        <v>44561</v>
      </c>
      <c r="AE30" s="3"/>
      <c r="AF30" s="3"/>
      <c r="AG30" s="74"/>
      <c r="AH30" s="74"/>
      <c r="AI30" s="3"/>
      <c r="AJ30" s="3"/>
      <c r="AK30" s="74"/>
      <c r="AL30" s="74"/>
      <c r="AM30" s="89"/>
      <c r="AN30" s="90"/>
      <c r="AO30" s="75"/>
    </row>
    <row r="31" spans="1:41" x14ac:dyDescent="0.25">
      <c r="A31" s="47">
        <v>12</v>
      </c>
      <c r="B31" s="54" t="s">
        <v>162</v>
      </c>
      <c r="C31" s="28" t="s">
        <v>160</v>
      </c>
      <c r="D31" s="15" t="s">
        <v>86</v>
      </c>
      <c r="E31" s="15" t="s">
        <v>87</v>
      </c>
      <c r="F31" s="28" t="s">
        <v>187</v>
      </c>
      <c r="G31" s="6">
        <v>12321</v>
      </c>
      <c r="H31" s="16" t="s">
        <v>159</v>
      </c>
      <c r="I31" s="7">
        <v>43252</v>
      </c>
      <c r="J31" s="7">
        <v>43617</v>
      </c>
      <c r="K31" s="27" t="s">
        <v>161</v>
      </c>
      <c r="L31" s="10" t="s">
        <v>112</v>
      </c>
      <c r="M31" s="3" t="s">
        <v>113</v>
      </c>
      <c r="N31" s="7">
        <v>43252</v>
      </c>
      <c r="O31" s="71">
        <v>35964</v>
      </c>
      <c r="P31" s="6">
        <v>12321</v>
      </c>
      <c r="Q31" s="7">
        <v>43252</v>
      </c>
      <c r="R31" s="7">
        <v>43617</v>
      </c>
      <c r="S31" s="15">
        <v>117</v>
      </c>
      <c r="T31" s="3" t="s">
        <v>161</v>
      </c>
      <c r="U31" s="15" t="s">
        <v>143</v>
      </c>
      <c r="V31" s="3" t="s">
        <v>181</v>
      </c>
      <c r="W31" s="3" t="s">
        <v>144</v>
      </c>
      <c r="X31" s="3" t="s">
        <v>181</v>
      </c>
      <c r="Y31" s="3">
        <v>2</v>
      </c>
      <c r="Z31" s="7">
        <v>43990</v>
      </c>
      <c r="AA31" s="6">
        <v>12819</v>
      </c>
      <c r="AB31" s="3" t="s">
        <v>195</v>
      </c>
      <c r="AC31" s="7">
        <v>43990</v>
      </c>
      <c r="AD31" s="7">
        <v>44354</v>
      </c>
      <c r="AE31" s="3" t="s">
        <v>181</v>
      </c>
      <c r="AF31" s="17">
        <v>4.7699999999999999E-2</v>
      </c>
      <c r="AG31" s="74">
        <v>149.78</v>
      </c>
      <c r="AH31" s="74" t="s">
        <v>181</v>
      </c>
      <c r="AI31" s="3" t="s">
        <v>181</v>
      </c>
      <c r="AJ31" s="3" t="s">
        <v>181</v>
      </c>
      <c r="AK31" s="74" t="s">
        <v>181</v>
      </c>
      <c r="AL31" s="74" t="s">
        <v>181</v>
      </c>
      <c r="AM31" s="89">
        <v>37682.160000000003</v>
      </c>
      <c r="AN31" s="90">
        <v>3140.18</v>
      </c>
      <c r="AO31" s="75">
        <f t="shared" si="0"/>
        <v>40822.340000000004</v>
      </c>
    </row>
    <row r="32" spans="1:41" x14ac:dyDescent="0.25">
      <c r="A32" s="47">
        <v>13</v>
      </c>
      <c r="B32" s="54" t="s">
        <v>169</v>
      </c>
      <c r="C32" s="28" t="s">
        <v>164</v>
      </c>
      <c r="D32" s="15" t="s">
        <v>88</v>
      </c>
      <c r="E32" s="15" t="s">
        <v>87</v>
      </c>
      <c r="F32" s="28" t="s">
        <v>187</v>
      </c>
      <c r="G32" s="6">
        <v>12311</v>
      </c>
      <c r="H32" s="16" t="s">
        <v>171</v>
      </c>
      <c r="I32" s="7">
        <v>43241</v>
      </c>
      <c r="J32" s="7">
        <v>43606</v>
      </c>
      <c r="K32" s="27" t="s">
        <v>170</v>
      </c>
      <c r="L32" s="10" t="s">
        <v>412</v>
      </c>
      <c r="M32" s="3" t="s">
        <v>114</v>
      </c>
      <c r="N32" s="7">
        <v>43412</v>
      </c>
      <c r="O32" s="71">
        <v>18000</v>
      </c>
      <c r="P32" s="6">
        <v>12429</v>
      </c>
      <c r="Q32" s="7">
        <v>43412</v>
      </c>
      <c r="R32" s="7">
        <v>43412</v>
      </c>
      <c r="S32" s="15">
        <v>117</v>
      </c>
      <c r="T32" s="3" t="s">
        <v>170</v>
      </c>
      <c r="U32" s="15" t="s">
        <v>168</v>
      </c>
      <c r="V32" s="3" t="s">
        <v>181</v>
      </c>
      <c r="W32" s="3" t="s">
        <v>145</v>
      </c>
      <c r="X32" s="3" t="s">
        <v>181</v>
      </c>
      <c r="Y32" s="3">
        <v>1</v>
      </c>
      <c r="Z32" s="7">
        <v>43627</v>
      </c>
      <c r="AA32" s="6">
        <v>12580</v>
      </c>
      <c r="AB32" s="3" t="s">
        <v>195</v>
      </c>
      <c r="AC32" s="7">
        <v>44509</v>
      </c>
      <c r="AD32" s="7">
        <v>44508</v>
      </c>
      <c r="AE32" s="3" t="s">
        <v>181</v>
      </c>
      <c r="AF32" s="17">
        <v>4.7699999999999999E-2</v>
      </c>
      <c r="AG32" s="74" t="s">
        <v>181</v>
      </c>
      <c r="AH32" s="74" t="s">
        <v>181</v>
      </c>
      <c r="AI32" s="3" t="s">
        <v>181</v>
      </c>
      <c r="AJ32" s="3" t="s">
        <v>181</v>
      </c>
      <c r="AK32" s="74" t="s">
        <v>181</v>
      </c>
      <c r="AL32" s="74" t="s">
        <v>181</v>
      </c>
      <c r="AM32" s="89">
        <v>19019.509999999998</v>
      </c>
      <c r="AN32" s="90">
        <v>1800.69</v>
      </c>
      <c r="AO32" s="75">
        <f t="shared" si="0"/>
        <v>20820.199999999997</v>
      </c>
    </row>
    <row r="33" spans="1:43" x14ac:dyDescent="0.25">
      <c r="A33" s="47">
        <v>14</v>
      </c>
      <c r="B33" s="54" t="s">
        <v>188</v>
      </c>
      <c r="C33" s="58" t="s">
        <v>178</v>
      </c>
      <c r="D33" s="15" t="s">
        <v>88</v>
      </c>
      <c r="E33" s="15" t="s">
        <v>87</v>
      </c>
      <c r="F33" s="28" t="s">
        <v>187</v>
      </c>
      <c r="G33" s="6">
        <v>12311</v>
      </c>
      <c r="H33" s="16" t="s">
        <v>163</v>
      </c>
      <c r="I33" s="7">
        <v>43242</v>
      </c>
      <c r="J33" s="7">
        <v>43242</v>
      </c>
      <c r="K33" s="27" t="s">
        <v>175</v>
      </c>
      <c r="L33" s="10" t="s">
        <v>196</v>
      </c>
      <c r="M33" s="3" t="s">
        <v>102</v>
      </c>
      <c r="N33" s="7">
        <v>43486</v>
      </c>
      <c r="O33" s="71">
        <v>35999.980000000003</v>
      </c>
      <c r="P33" s="6">
        <v>12488</v>
      </c>
      <c r="Q33" s="7">
        <v>43486</v>
      </c>
      <c r="R33" s="7">
        <v>43830</v>
      </c>
      <c r="S33" s="15">
        <v>117</v>
      </c>
      <c r="T33" s="3" t="s">
        <v>175</v>
      </c>
      <c r="U33" s="15" t="s">
        <v>168</v>
      </c>
      <c r="V33" s="3" t="s">
        <v>181</v>
      </c>
      <c r="W33" s="3" t="s">
        <v>144</v>
      </c>
      <c r="X33" s="3" t="s">
        <v>181</v>
      </c>
      <c r="Y33" s="3">
        <v>1</v>
      </c>
      <c r="Z33" s="7">
        <v>43826</v>
      </c>
      <c r="AA33" s="6">
        <v>12711</v>
      </c>
      <c r="AB33" s="3" t="s">
        <v>195</v>
      </c>
      <c r="AC33" s="7">
        <v>44197</v>
      </c>
      <c r="AD33" s="7">
        <v>44561</v>
      </c>
      <c r="AE33" s="3" t="s">
        <v>181</v>
      </c>
      <c r="AF33" s="17">
        <v>3.4000000000000002E-2</v>
      </c>
      <c r="AG33" s="74" t="s">
        <v>181</v>
      </c>
      <c r="AH33" s="74" t="s">
        <v>181</v>
      </c>
      <c r="AI33" s="3" t="s">
        <v>181</v>
      </c>
      <c r="AJ33" s="3" t="s">
        <v>181</v>
      </c>
      <c r="AK33" s="74" t="s">
        <v>181</v>
      </c>
      <c r="AL33" s="74" t="s">
        <v>181</v>
      </c>
      <c r="AM33" s="74" t="s">
        <v>181</v>
      </c>
      <c r="AN33" s="90">
        <f>3548.96+3548.96</f>
        <v>7097.92</v>
      </c>
      <c r="AO33" s="75">
        <f>AN33</f>
        <v>7097.92</v>
      </c>
      <c r="AQ33" s="11" t="s">
        <v>386</v>
      </c>
    </row>
    <row r="34" spans="1:43" ht="63.75" x14ac:dyDescent="0.25">
      <c r="A34" s="47">
        <v>15</v>
      </c>
      <c r="B34" s="54" t="s">
        <v>191</v>
      </c>
      <c r="C34" s="58" t="s">
        <v>192</v>
      </c>
      <c r="D34" s="15" t="s">
        <v>88</v>
      </c>
      <c r="E34" s="15" t="s">
        <v>87</v>
      </c>
      <c r="F34" s="28" t="s">
        <v>194</v>
      </c>
      <c r="G34" s="6" t="s">
        <v>181</v>
      </c>
      <c r="H34" s="16" t="s">
        <v>193</v>
      </c>
      <c r="I34" s="7" t="s">
        <v>181</v>
      </c>
      <c r="J34" s="7" t="s">
        <v>181</v>
      </c>
      <c r="K34" s="27" t="s">
        <v>190</v>
      </c>
      <c r="L34" s="10" t="s">
        <v>176</v>
      </c>
      <c r="M34" s="3" t="s">
        <v>177</v>
      </c>
      <c r="N34" s="7">
        <v>43551</v>
      </c>
      <c r="O34" s="71">
        <v>400256.4</v>
      </c>
      <c r="P34" s="6">
        <v>12784</v>
      </c>
      <c r="Q34" s="7">
        <v>43928</v>
      </c>
      <c r="R34" s="7">
        <v>44292</v>
      </c>
      <c r="S34" s="15">
        <v>101</v>
      </c>
      <c r="T34" s="18" t="s">
        <v>190</v>
      </c>
      <c r="U34" s="15" t="s">
        <v>168</v>
      </c>
      <c r="V34" s="3" t="s">
        <v>181</v>
      </c>
      <c r="W34" s="3" t="s">
        <v>145</v>
      </c>
      <c r="X34" s="3" t="s">
        <v>181</v>
      </c>
      <c r="Y34" s="3">
        <v>2</v>
      </c>
      <c r="Z34" s="7">
        <v>44285</v>
      </c>
      <c r="AA34" s="6">
        <v>13013</v>
      </c>
      <c r="AB34" s="3" t="s">
        <v>150</v>
      </c>
      <c r="AC34" s="4">
        <v>44293</v>
      </c>
      <c r="AD34" s="4">
        <v>44657</v>
      </c>
      <c r="AE34" s="3" t="s">
        <v>181</v>
      </c>
      <c r="AF34" s="3" t="s">
        <v>181</v>
      </c>
      <c r="AG34" s="74" t="s">
        <v>181</v>
      </c>
      <c r="AH34" s="74" t="s">
        <v>181</v>
      </c>
      <c r="AI34" s="3" t="s">
        <v>181</v>
      </c>
      <c r="AJ34" s="3" t="s">
        <v>181</v>
      </c>
      <c r="AK34" s="74" t="s">
        <v>181</v>
      </c>
      <c r="AL34" s="74" t="s">
        <v>181</v>
      </c>
      <c r="AM34" s="89">
        <v>244131.75</v>
      </c>
      <c r="AN34" s="90">
        <f>1919.56+1885.44+20000+9721.71+10000</f>
        <v>43526.71</v>
      </c>
      <c r="AO34" s="75">
        <f t="shared" si="0"/>
        <v>287658.46000000002</v>
      </c>
    </row>
    <row r="35" spans="1:43" ht="25.5" x14ac:dyDescent="0.25">
      <c r="A35" s="47">
        <v>16</v>
      </c>
      <c r="B35" s="54" t="s">
        <v>202</v>
      </c>
      <c r="C35" s="28" t="s">
        <v>206</v>
      </c>
      <c r="D35" s="15" t="s">
        <v>88</v>
      </c>
      <c r="E35" s="15" t="s">
        <v>93</v>
      </c>
      <c r="F35" s="28" t="s">
        <v>205</v>
      </c>
      <c r="G35" s="6">
        <v>12375</v>
      </c>
      <c r="H35" s="16" t="s">
        <v>208</v>
      </c>
      <c r="I35" s="7">
        <v>43301</v>
      </c>
      <c r="J35" s="7">
        <v>43666</v>
      </c>
      <c r="K35" s="27" t="s">
        <v>199</v>
      </c>
      <c r="L35" s="10" t="s">
        <v>200</v>
      </c>
      <c r="M35" s="3" t="s">
        <v>201</v>
      </c>
      <c r="N35" s="7">
        <v>43301</v>
      </c>
      <c r="O35" s="71">
        <v>235600.8</v>
      </c>
      <c r="P35" s="6">
        <v>12375</v>
      </c>
      <c r="Q35" s="7">
        <v>43305</v>
      </c>
      <c r="R35" s="7">
        <v>43670</v>
      </c>
      <c r="S35" s="15">
        <v>101</v>
      </c>
      <c r="T35" s="18" t="s">
        <v>203</v>
      </c>
      <c r="U35" s="15" t="s">
        <v>168</v>
      </c>
      <c r="V35" s="3" t="s">
        <v>181</v>
      </c>
      <c r="W35" s="3" t="s">
        <v>145</v>
      </c>
      <c r="X35" s="3" t="s">
        <v>181</v>
      </c>
      <c r="Y35" s="3">
        <v>3</v>
      </c>
      <c r="Z35" s="3" t="s">
        <v>181</v>
      </c>
      <c r="AA35" s="6">
        <v>12893</v>
      </c>
      <c r="AB35" s="3" t="s">
        <v>195</v>
      </c>
      <c r="AC35" s="7">
        <v>44037</v>
      </c>
      <c r="AD35" s="7">
        <v>44401</v>
      </c>
      <c r="AE35" s="3" t="s">
        <v>181</v>
      </c>
      <c r="AF35" s="3" t="s">
        <v>181</v>
      </c>
      <c r="AG35" s="74" t="s">
        <v>181</v>
      </c>
      <c r="AH35" s="74" t="s">
        <v>181</v>
      </c>
      <c r="AI35" s="3" t="s">
        <v>181</v>
      </c>
      <c r="AJ35" s="3" t="s">
        <v>181</v>
      </c>
      <c r="AK35" s="74" t="s">
        <v>181</v>
      </c>
      <c r="AL35" s="74" t="s">
        <v>181</v>
      </c>
      <c r="AM35" s="89">
        <v>342114.93</v>
      </c>
      <c r="AN35" s="90">
        <f>20869.8+6715.04+14154.76+8647.95+1629.14</f>
        <v>52016.69</v>
      </c>
      <c r="AO35" s="75">
        <f t="shared" si="0"/>
        <v>394131.62</v>
      </c>
    </row>
    <row r="36" spans="1:43" ht="25.5" x14ac:dyDescent="0.25">
      <c r="A36" s="47">
        <v>17</v>
      </c>
      <c r="B36" s="54" t="s">
        <v>202</v>
      </c>
      <c r="C36" s="28" t="s">
        <v>206</v>
      </c>
      <c r="D36" s="15" t="s">
        <v>88</v>
      </c>
      <c r="E36" s="15" t="s">
        <v>87</v>
      </c>
      <c r="F36" s="28" t="s">
        <v>205</v>
      </c>
      <c r="G36" s="16" t="s">
        <v>209</v>
      </c>
      <c r="H36" s="16" t="s">
        <v>210</v>
      </c>
      <c r="I36" s="4">
        <v>43301</v>
      </c>
      <c r="J36" s="19">
        <v>43666</v>
      </c>
      <c r="K36" s="61" t="s">
        <v>198</v>
      </c>
      <c r="L36" s="66" t="s">
        <v>396</v>
      </c>
      <c r="M36" s="7" t="s">
        <v>204</v>
      </c>
      <c r="N36" s="7">
        <v>43305</v>
      </c>
      <c r="O36" s="81">
        <v>174322.08</v>
      </c>
      <c r="P36" s="6">
        <v>12602</v>
      </c>
      <c r="Q36" s="7">
        <v>43306</v>
      </c>
      <c r="R36" s="7">
        <v>43671</v>
      </c>
      <c r="S36" s="15">
        <v>101</v>
      </c>
      <c r="T36" s="18" t="s">
        <v>198</v>
      </c>
      <c r="U36" s="15" t="s">
        <v>168</v>
      </c>
      <c r="V36" s="3" t="s">
        <v>181</v>
      </c>
      <c r="W36" s="3" t="s">
        <v>145</v>
      </c>
      <c r="X36" s="3" t="s">
        <v>181</v>
      </c>
      <c r="Y36" s="3">
        <v>2</v>
      </c>
      <c r="Z36" s="3" t="s">
        <v>181</v>
      </c>
      <c r="AA36" s="6">
        <v>12845</v>
      </c>
      <c r="AB36" s="3" t="s">
        <v>150</v>
      </c>
      <c r="AC36" s="7">
        <v>44037</v>
      </c>
      <c r="AD36" s="7">
        <v>44401</v>
      </c>
      <c r="AE36" s="3" t="s">
        <v>181</v>
      </c>
      <c r="AF36" s="3" t="s">
        <v>181</v>
      </c>
      <c r="AG36" s="74" t="s">
        <v>181</v>
      </c>
      <c r="AH36" s="74" t="s">
        <v>181</v>
      </c>
      <c r="AI36" s="3" t="s">
        <v>181</v>
      </c>
      <c r="AJ36" s="3" t="s">
        <v>181</v>
      </c>
      <c r="AK36" s="74" t="s">
        <v>181</v>
      </c>
      <c r="AL36" s="74" t="s">
        <v>181</v>
      </c>
      <c r="AM36" s="89">
        <v>162297.07999999999</v>
      </c>
      <c r="AN36" s="74">
        <f>2421.14+2986.07</f>
        <v>5407.21</v>
      </c>
      <c r="AO36" s="75">
        <f t="shared" si="0"/>
        <v>167704.28999999998</v>
      </c>
    </row>
    <row r="37" spans="1:43" ht="76.5" x14ac:dyDescent="0.25">
      <c r="A37" s="47">
        <v>18</v>
      </c>
      <c r="B37" s="54" t="s">
        <v>216</v>
      </c>
      <c r="C37" s="58" t="s">
        <v>212</v>
      </c>
      <c r="D37" s="15" t="s">
        <v>88</v>
      </c>
      <c r="E37" s="15" t="s">
        <v>87</v>
      </c>
      <c r="F37" s="28" t="s">
        <v>215</v>
      </c>
      <c r="G37" s="6" t="s">
        <v>181</v>
      </c>
      <c r="H37" s="16" t="s">
        <v>213</v>
      </c>
      <c r="I37" s="7" t="s">
        <v>181</v>
      </c>
      <c r="J37" s="7" t="s">
        <v>181</v>
      </c>
      <c r="K37" s="27" t="s">
        <v>217</v>
      </c>
      <c r="L37" s="10" t="s">
        <v>211</v>
      </c>
      <c r="M37" s="3" t="s">
        <v>214</v>
      </c>
      <c r="N37" s="7">
        <v>43644</v>
      </c>
      <c r="O37" s="71">
        <v>250000</v>
      </c>
      <c r="P37" s="6">
        <v>12587</v>
      </c>
      <c r="Q37" s="7">
        <v>43644</v>
      </c>
      <c r="R37" s="20">
        <v>44010</v>
      </c>
      <c r="S37" s="15">
        <v>101</v>
      </c>
      <c r="T37" s="18" t="s">
        <v>217</v>
      </c>
      <c r="U37" s="15" t="s">
        <v>168</v>
      </c>
      <c r="V37" s="3" t="s">
        <v>181</v>
      </c>
      <c r="W37" s="3" t="s">
        <v>145</v>
      </c>
      <c r="X37" s="3" t="s">
        <v>181</v>
      </c>
      <c r="Y37" s="3">
        <v>1</v>
      </c>
      <c r="Z37" s="3" t="s">
        <v>181</v>
      </c>
      <c r="AA37" s="3">
        <v>12828</v>
      </c>
      <c r="AB37" s="3" t="s">
        <v>150</v>
      </c>
      <c r="AC37" s="7">
        <v>44011</v>
      </c>
      <c r="AD37" s="7">
        <v>44375</v>
      </c>
      <c r="AE37" s="3" t="s">
        <v>181</v>
      </c>
      <c r="AF37" s="3" t="s">
        <v>181</v>
      </c>
      <c r="AG37" s="74" t="s">
        <v>181</v>
      </c>
      <c r="AH37" s="74" t="s">
        <v>181</v>
      </c>
      <c r="AI37" s="3" t="s">
        <v>181</v>
      </c>
      <c r="AJ37" s="3" t="s">
        <v>181</v>
      </c>
      <c r="AK37" s="74" t="s">
        <v>181</v>
      </c>
      <c r="AL37" s="74" t="s">
        <v>181</v>
      </c>
      <c r="AM37" s="71">
        <v>240868.66</v>
      </c>
      <c r="AN37" s="74"/>
      <c r="AO37" s="75">
        <f t="shared" si="0"/>
        <v>240868.66</v>
      </c>
    </row>
    <row r="38" spans="1:43" ht="25.5" x14ac:dyDescent="0.25">
      <c r="A38" s="47">
        <v>19</v>
      </c>
      <c r="B38" s="54" t="s">
        <v>221</v>
      </c>
      <c r="C38" s="58" t="s">
        <v>222</v>
      </c>
      <c r="D38" s="15" t="s">
        <v>88</v>
      </c>
      <c r="E38" s="15" t="s">
        <v>87</v>
      </c>
      <c r="F38" s="28" t="s">
        <v>223</v>
      </c>
      <c r="G38" s="6" t="s">
        <v>181</v>
      </c>
      <c r="H38" s="16" t="s">
        <v>207</v>
      </c>
      <c r="I38" s="7" t="s">
        <v>181</v>
      </c>
      <c r="J38" s="7" t="s">
        <v>181</v>
      </c>
      <c r="K38" s="27" t="s">
        <v>219</v>
      </c>
      <c r="L38" s="10" t="s">
        <v>220</v>
      </c>
      <c r="M38" s="3" t="s">
        <v>224</v>
      </c>
      <c r="N38" s="7">
        <v>43662</v>
      </c>
      <c r="O38" s="71">
        <v>31104.04</v>
      </c>
      <c r="P38" s="6">
        <v>12596</v>
      </c>
      <c r="Q38" s="7">
        <v>43663</v>
      </c>
      <c r="R38" s="21">
        <v>44029</v>
      </c>
      <c r="S38" s="3">
        <v>117</v>
      </c>
      <c r="T38" s="3" t="s">
        <v>219</v>
      </c>
      <c r="U38" s="15" t="s">
        <v>168</v>
      </c>
      <c r="V38" s="3" t="s">
        <v>181</v>
      </c>
      <c r="W38" s="3" t="s">
        <v>145</v>
      </c>
      <c r="X38" s="3" t="s">
        <v>181</v>
      </c>
      <c r="Y38" s="3">
        <v>1</v>
      </c>
      <c r="Z38" s="7">
        <v>44008</v>
      </c>
      <c r="AA38" s="6">
        <v>12828</v>
      </c>
      <c r="AB38" s="7" t="s">
        <v>150</v>
      </c>
      <c r="AC38" s="7">
        <v>44030</v>
      </c>
      <c r="AD38" s="7">
        <v>44394</v>
      </c>
      <c r="AE38" s="34" t="s">
        <v>181</v>
      </c>
      <c r="AF38" s="3" t="s">
        <v>181</v>
      </c>
      <c r="AG38" s="74" t="s">
        <v>181</v>
      </c>
      <c r="AH38" s="74" t="s">
        <v>181</v>
      </c>
      <c r="AI38" s="3" t="s">
        <v>181</v>
      </c>
      <c r="AJ38" s="3" t="s">
        <v>181</v>
      </c>
      <c r="AK38" s="74" t="s">
        <v>181</v>
      </c>
      <c r="AL38" s="74" t="s">
        <v>181</v>
      </c>
      <c r="AM38" s="89">
        <v>1143237.81</v>
      </c>
      <c r="AN38" s="90">
        <f>67117.68+68236.31</f>
        <v>135353.99</v>
      </c>
      <c r="AO38" s="75">
        <f t="shared" si="0"/>
        <v>1278591.8</v>
      </c>
    </row>
    <row r="39" spans="1:43" ht="63.75" x14ac:dyDescent="0.25">
      <c r="A39" s="47">
        <v>20</v>
      </c>
      <c r="B39" s="54" t="s">
        <v>230</v>
      </c>
      <c r="C39" s="58" t="s">
        <v>231</v>
      </c>
      <c r="D39" s="15" t="s">
        <v>88</v>
      </c>
      <c r="E39" s="15" t="s">
        <v>87</v>
      </c>
      <c r="F39" s="28" t="s">
        <v>237</v>
      </c>
      <c r="G39" s="6">
        <v>12625</v>
      </c>
      <c r="H39" s="16" t="s">
        <v>229</v>
      </c>
      <c r="I39" s="7">
        <v>43677</v>
      </c>
      <c r="J39" s="7">
        <v>44043</v>
      </c>
      <c r="K39" s="62" t="s">
        <v>226</v>
      </c>
      <c r="L39" s="10" t="s">
        <v>225</v>
      </c>
      <c r="M39" s="3" t="s">
        <v>232</v>
      </c>
      <c r="N39" s="7">
        <v>43683</v>
      </c>
      <c r="O39" s="71">
        <v>55950</v>
      </c>
      <c r="P39" s="6">
        <v>12615</v>
      </c>
      <c r="Q39" s="7">
        <v>43683</v>
      </c>
      <c r="R39" s="7">
        <v>44049</v>
      </c>
      <c r="S39" s="15">
        <v>117</v>
      </c>
      <c r="T39" s="3" t="s">
        <v>238</v>
      </c>
      <c r="U39" s="15" t="s">
        <v>168</v>
      </c>
      <c r="V39" s="3" t="s">
        <v>181</v>
      </c>
      <c r="W39" s="3" t="s">
        <v>148</v>
      </c>
      <c r="X39" s="3" t="s">
        <v>181</v>
      </c>
      <c r="Y39" s="3">
        <v>2</v>
      </c>
      <c r="Z39" s="7">
        <v>44309</v>
      </c>
      <c r="AA39" s="6">
        <v>13034</v>
      </c>
      <c r="AB39" s="3" t="s">
        <v>436</v>
      </c>
      <c r="AC39" s="3" t="s">
        <v>181</v>
      </c>
      <c r="AD39" s="3" t="s">
        <v>181</v>
      </c>
      <c r="AE39" s="3" t="s">
        <v>181</v>
      </c>
      <c r="AF39" s="23">
        <v>0.25</v>
      </c>
      <c r="AG39" s="74" t="s">
        <v>181</v>
      </c>
      <c r="AH39" s="74" t="s">
        <v>181</v>
      </c>
      <c r="AI39" s="3" t="s">
        <v>181</v>
      </c>
      <c r="AJ39" s="3" t="s">
        <v>181</v>
      </c>
      <c r="AK39" s="74" t="s">
        <v>181</v>
      </c>
      <c r="AL39" s="74" t="s">
        <v>181</v>
      </c>
      <c r="AM39" s="71" t="s">
        <v>181</v>
      </c>
      <c r="AN39" s="90"/>
      <c r="AO39" s="75">
        <f>AN39</f>
        <v>0</v>
      </c>
    </row>
    <row r="40" spans="1:43" x14ac:dyDescent="0.25">
      <c r="A40" s="47">
        <v>21</v>
      </c>
      <c r="B40" s="54" t="s">
        <v>233</v>
      </c>
      <c r="C40" s="58" t="s">
        <v>90</v>
      </c>
      <c r="D40" s="15" t="s">
        <v>88</v>
      </c>
      <c r="E40" s="15" t="s">
        <v>87</v>
      </c>
      <c r="F40" s="28" t="s">
        <v>239</v>
      </c>
      <c r="G40" s="6" t="s">
        <v>181</v>
      </c>
      <c r="H40" s="16" t="s">
        <v>181</v>
      </c>
      <c r="I40" s="7" t="s">
        <v>181</v>
      </c>
      <c r="J40" s="7" t="s">
        <v>181</v>
      </c>
      <c r="K40" s="62" t="s">
        <v>227</v>
      </c>
      <c r="L40" s="10" t="s">
        <v>100</v>
      </c>
      <c r="M40" s="3" t="s">
        <v>234</v>
      </c>
      <c r="N40" s="7">
        <v>42368</v>
      </c>
      <c r="O40" s="71">
        <v>36000</v>
      </c>
      <c r="P40" s="6" t="s">
        <v>181</v>
      </c>
      <c r="Q40" s="7">
        <v>42368</v>
      </c>
      <c r="R40" s="7">
        <v>42733</v>
      </c>
      <c r="S40" s="3">
        <v>101</v>
      </c>
      <c r="T40" s="3" t="s">
        <v>227</v>
      </c>
      <c r="U40" s="15" t="s">
        <v>168</v>
      </c>
      <c r="V40" s="3" t="s">
        <v>181</v>
      </c>
      <c r="W40" s="3" t="s">
        <v>145</v>
      </c>
      <c r="X40" s="3" t="s">
        <v>181</v>
      </c>
      <c r="Y40" s="3">
        <v>6</v>
      </c>
      <c r="Z40" s="7">
        <v>44187</v>
      </c>
      <c r="AA40" s="6">
        <v>12950</v>
      </c>
      <c r="AB40" s="3" t="s">
        <v>150</v>
      </c>
      <c r="AC40" s="7">
        <v>44194</v>
      </c>
      <c r="AD40" s="7">
        <v>44558</v>
      </c>
      <c r="AE40" s="3" t="s">
        <v>181</v>
      </c>
      <c r="AF40" s="3" t="s">
        <v>181</v>
      </c>
      <c r="AG40" s="74" t="s">
        <v>181</v>
      </c>
      <c r="AH40" s="74" t="s">
        <v>181</v>
      </c>
      <c r="AI40" s="3" t="s">
        <v>181</v>
      </c>
      <c r="AJ40" s="3" t="s">
        <v>181</v>
      </c>
      <c r="AK40" s="74" t="s">
        <v>181</v>
      </c>
      <c r="AL40" s="74" t="s">
        <v>181</v>
      </c>
      <c r="AM40" s="89">
        <v>36000</v>
      </c>
      <c r="AN40" s="90">
        <f>3129.34+3129.34</f>
        <v>6258.68</v>
      </c>
      <c r="AO40" s="75">
        <f t="shared" si="0"/>
        <v>42258.68</v>
      </c>
    </row>
    <row r="41" spans="1:43" ht="25.5" x14ac:dyDescent="0.25">
      <c r="A41" s="47">
        <v>22</v>
      </c>
      <c r="B41" s="54" t="s">
        <v>255</v>
      </c>
      <c r="C41" s="28" t="s">
        <v>256</v>
      </c>
      <c r="D41" s="24" t="s">
        <v>88</v>
      </c>
      <c r="E41" s="24" t="s">
        <v>87</v>
      </c>
      <c r="F41" s="28" t="s">
        <v>250</v>
      </c>
      <c r="G41" s="8">
        <v>12654</v>
      </c>
      <c r="H41" s="25" t="s">
        <v>261</v>
      </c>
      <c r="I41" s="4" t="s">
        <v>181</v>
      </c>
      <c r="J41" s="4" t="s">
        <v>181</v>
      </c>
      <c r="K41" s="62" t="s">
        <v>245</v>
      </c>
      <c r="L41" s="67" t="s">
        <v>246</v>
      </c>
      <c r="M41" s="5" t="s">
        <v>247</v>
      </c>
      <c r="N41" s="4">
        <v>43747</v>
      </c>
      <c r="O41" s="82">
        <v>762648</v>
      </c>
      <c r="P41" s="8">
        <v>12654</v>
      </c>
      <c r="Q41" s="4">
        <v>43747</v>
      </c>
      <c r="R41" s="4">
        <v>44113</v>
      </c>
      <c r="S41" s="24">
        <v>101</v>
      </c>
      <c r="T41" s="5" t="s">
        <v>245</v>
      </c>
      <c r="U41" s="5" t="s">
        <v>251</v>
      </c>
      <c r="V41" s="5" t="s">
        <v>181</v>
      </c>
      <c r="W41" s="5" t="s">
        <v>145</v>
      </c>
      <c r="X41" s="5" t="s">
        <v>181</v>
      </c>
      <c r="Y41" s="5">
        <v>1</v>
      </c>
      <c r="Z41" s="4">
        <v>44104</v>
      </c>
      <c r="AA41" s="8">
        <v>12898</v>
      </c>
      <c r="AB41" s="4" t="s">
        <v>189</v>
      </c>
      <c r="AC41" s="4">
        <v>44113</v>
      </c>
      <c r="AD41" s="4">
        <v>44477</v>
      </c>
      <c r="AE41" s="5" t="s">
        <v>181</v>
      </c>
      <c r="AF41" s="5" t="s">
        <v>181</v>
      </c>
      <c r="AG41" s="76" t="s">
        <v>181</v>
      </c>
      <c r="AH41" s="76" t="s">
        <v>181</v>
      </c>
      <c r="AI41" s="5" t="s">
        <v>181</v>
      </c>
      <c r="AJ41" s="5" t="s">
        <v>181</v>
      </c>
      <c r="AK41" s="76" t="s">
        <v>181</v>
      </c>
      <c r="AL41" s="76" t="s">
        <v>181</v>
      </c>
      <c r="AM41" s="89">
        <v>716701.44</v>
      </c>
      <c r="AN41" s="90">
        <f>36753.92+9188.48+27565.44</f>
        <v>73507.839999999997</v>
      </c>
      <c r="AO41" s="75">
        <f t="shared" si="0"/>
        <v>790209.27999999991</v>
      </c>
    </row>
    <row r="42" spans="1:43" ht="25.5" x14ac:dyDescent="0.25">
      <c r="A42" s="47">
        <v>23</v>
      </c>
      <c r="B42" s="54" t="s">
        <v>248</v>
      </c>
      <c r="C42" s="28" t="s">
        <v>249</v>
      </c>
      <c r="D42" s="24" t="s">
        <v>88</v>
      </c>
      <c r="E42" s="24" t="s">
        <v>87</v>
      </c>
      <c r="F42" s="28" t="s">
        <v>250</v>
      </c>
      <c r="G42" s="8" t="s">
        <v>181</v>
      </c>
      <c r="H42" s="25" t="s">
        <v>260</v>
      </c>
      <c r="I42" s="4" t="s">
        <v>181</v>
      </c>
      <c r="J42" s="4" t="s">
        <v>181</v>
      </c>
      <c r="K42" s="62" t="s">
        <v>241</v>
      </c>
      <c r="L42" s="67" t="s">
        <v>197</v>
      </c>
      <c r="M42" s="5" t="s">
        <v>242</v>
      </c>
      <c r="N42" s="4">
        <v>43616</v>
      </c>
      <c r="O42" s="82">
        <v>1098144.57</v>
      </c>
      <c r="P42" s="8">
        <v>12568</v>
      </c>
      <c r="Q42" s="4">
        <v>43616</v>
      </c>
      <c r="R42" s="4">
        <v>43982</v>
      </c>
      <c r="S42" s="24">
        <v>101</v>
      </c>
      <c r="T42" s="5" t="s">
        <v>241</v>
      </c>
      <c r="U42" s="5" t="s">
        <v>251</v>
      </c>
      <c r="V42" s="5" t="s">
        <v>181</v>
      </c>
      <c r="W42" s="5" t="s">
        <v>145</v>
      </c>
      <c r="X42" s="5" t="s">
        <v>181</v>
      </c>
      <c r="Y42" s="26">
        <v>1</v>
      </c>
      <c r="Z42" s="4">
        <v>43966</v>
      </c>
      <c r="AA42" s="8">
        <v>12807</v>
      </c>
      <c r="AB42" s="5" t="s">
        <v>150</v>
      </c>
      <c r="AC42" s="4">
        <v>43983</v>
      </c>
      <c r="AD42" s="4">
        <v>44561</v>
      </c>
      <c r="AE42" s="5" t="s">
        <v>181</v>
      </c>
      <c r="AF42" s="5" t="s">
        <v>181</v>
      </c>
      <c r="AG42" s="76" t="s">
        <v>181</v>
      </c>
      <c r="AH42" s="76" t="s">
        <v>181</v>
      </c>
      <c r="AI42" s="5" t="s">
        <v>181</v>
      </c>
      <c r="AJ42" s="5" t="s">
        <v>181</v>
      </c>
      <c r="AK42" s="76" t="s">
        <v>181</v>
      </c>
      <c r="AL42" s="76" t="s">
        <v>181</v>
      </c>
      <c r="AM42" s="89">
        <v>1112601.76</v>
      </c>
      <c r="AN42" s="90">
        <f>98161.92+84528.32+1363.36</f>
        <v>184053.59999999998</v>
      </c>
      <c r="AO42" s="75">
        <f t="shared" si="0"/>
        <v>1296655.3599999999</v>
      </c>
    </row>
    <row r="43" spans="1:43" ht="25.5" x14ac:dyDescent="0.25">
      <c r="A43" s="47">
        <v>24</v>
      </c>
      <c r="B43" s="55" t="s">
        <v>181</v>
      </c>
      <c r="C43" s="28" t="s">
        <v>252</v>
      </c>
      <c r="D43" s="24" t="s">
        <v>88</v>
      </c>
      <c r="E43" s="24" t="s">
        <v>87</v>
      </c>
      <c r="F43" s="28" t="s">
        <v>250</v>
      </c>
      <c r="G43" s="8" t="s">
        <v>181</v>
      </c>
      <c r="H43" s="25" t="s">
        <v>257</v>
      </c>
      <c r="I43" s="4" t="s">
        <v>181</v>
      </c>
      <c r="J43" s="4" t="s">
        <v>181</v>
      </c>
      <c r="K43" s="62" t="s">
        <v>244</v>
      </c>
      <c r="L43" s="67" t="s">
        <v>197</v>
      </c>
      <c r="M43" s="5" t="s">
        <v>242</v>
      </c>
      <c r="N43" s="4">
        <v>43616</v>
      </c>
      <c r="O43" s="83">
        <v>325884</v>
      </c>
      <c r="P43" s="6">
        <v>12602</v>
      </c>
      <c r="Q43" s="7">
        <v>43661</v>
      </c>
      <c r="R43" s="7">
        <v>43997</v>
      </c>
      <c r="S43" s="15">
        <v>101</v>
      </c>
      <c r="T43" s="5" t="s">
        <v>244</v>
      </c>
      <c r="U43" s="5" t="s">
        <v>251</v>
      </c>
      <c r="V43" s="5" t="s">
        <v>181</v>
      </c>
      <c r="W43" s="5" t="s">
        <v>145</v>
      </c>
      <c r="X43" s="5" t="s">
        <v>181</v>
      </c>
      <c r="Y43" s="5">
        <v>2</v>
      </c>
      <c r="Z43" s="4">
        <v>43966</v>
      </c>
      <c r="AA43" s="8">
        <v>12932</v>
      </c>
      <c r="AB43" s="5" t="s">
        <v>151</v>
      </c>
      <c r="AC43" s="4">
        <v>43998</v>
      </c>
      <c r="AD43" s="4">
        <v>44392</v>
      </c>
      <c r="AE43" s="5" t="s">
        <v>181</v>
      </c>
      <c r="AF43" s="5" t="s">
        <v>181</v>
      </c>
      <c r="AG43" s="76" t="s">
        <v>181</v>
      </c>
      <c r="AH43" s="76" t="s">
        <v>181</v>
      </c>
      <c r="AI43" s="5" t="s">
        <v>181</v>
      </c>
      <c r="AJ43" s="5" t="s">
        <v>181</v>
      </c>
      <c r="AK43" s="76" t="s">
        <v>181</v>
      </c>
      <c r="AL43" s="76" t="s">
        <v>181</v>
      </c>
      <c r="AM43" s="89">
        <v>301174.61</v>
      </c>
      <c r="AN43" s="90">
        <f>19392.59+15262.03</f>
        <v>34654.620000000003</v>
      </c>
      <c r="AO43" s="75">
        <f t="shared" si="0"/>
        <v>335829.23</v>
      </c>
    </row>
    <row r="44" spans="1:43" ht="38.25" x14ac:dyDescent="0.25">
      <c r="A44" s="47">
        <v>25</v>
      </c>
      <c r="B44" s="54" t="s">
        <v>253</v>
      </c>
      <c r="C44" s="28" t="s">
        <v>254</v>
      </c>
      <c r="D44" s="24" t="s">
        <v>88</v>
      </c>
      <c r="E44" s="24" t="s">
        <v>87</v>
      </c>
      <c r="F44" s="28" t="s">
        <v>136</v>
      </c>
      <c r="G44" s="8" t="s">
        <v>181</v>
      </c>
      <c r="H44" s="25" t="s">
        <v>258</v>
      </c>
      <c r="I44" s="4" t="s">
        <v>181</v>
      </c>
      <c r="J44" s="4">
        <v>0</v>
      </c>
      <c r="K44" s="62" t="s">
        <v>243</v>
      </c>
      <c r="L44" s="67" t="s">
        <v>197</v>
      </c>
      <c r="M44" s="5" t="s">
        <v>242</v>
      </c>
      <c r="N44" s="4" t="s">
        <v>181</v>
      </c>
      <c r="O44" s="82">
        <v>239468.98</v>
      </c>
      <c r="P44" s="8">
        <v>12632</v>
      </c>
      <c r="Q44" s="4" t="s">
        <v>181</v>
      </c>
      <c r="R44" s="4" t="s">
        <v>181</v>
      </c>
      <c r="S44" s="24" t="s">
        <v>259</v>
      </c>
      <c r="T44" s="5" t="s">
        <v>243</v>
      </c>
      <c r="U44" s="5" t="s">
        <v>251</v>
      </c>
      <c r="V44" s="5" t="s">
        <v>181</v>
      </c>
      <c r="W44" s="5" t="s">
        <v>145</v>
      </c>
      <c r="X44" s="5" t="s">
        <v>181</v>
      </c>
      <c r="Y44" s="5">
        <v>2</v>
      </c>
      <c r="Z44" s="4">
        <v>44020</v>
      </c>
      <c r="AA44" s="8">
        <v>12845</v>
      </c>
      <c r="AB44" s="5" t="s">
        <v>151</v>
      </c>
      <c r="AC44" s="4">
        <v>44074</v>
      </c>
      <c r="AD44" s="4">
        <v>44438</v>
      </c>
      <c r="AE44" s="5" t="s">
        <v>181</v>
      </c>
      <c r="AF44" s="5" t="s">
        <v>181</v>
      </c>
      <c r="AG44" s="76" t="s">
        <v>181</v>
      </c>
      <c r="AH44" s="76" t="s">
        <v>181</v>
      </c>
      <c r="AI44" s="5" t="s">
        <v>181</v>
      </c>
      <c r="AJ44" s="5" t="s">
        <v>181</v>
      </c>
      <c r="AK44" s="76" t="s">
        <v>181</v>
      </c>
      <c r="AL44" s="76" t="s">
        <v>181</v>
      </c>
      <c r="AM44" s="89">
        <v>229222.24</v>
      </c>
      <c r="AN44" s="90">
        <f>8062.8+8888.13</f>
        <v>16950.93</v>
      </c>
      <c r="AO44" s="75">
        <f t="shared" si="0"/>
        <v>246173.16999999998</v>
      </c>
    </row>
    <row r="45" spans="1:43" ht="38.25" x14ac:dyDescent="0.25">
      <c r="A45" s="47">
        <v>26</v>
      </c>
      <c r="B45" s="54" t="s">
        <v>266</v>
      </c>
      <c r="C45" s="28" t="s">
        <v>181</v>
      </c>
      <c r="D45" s="24" t="s">
        <v>88</v>
      </c>
      <c r="E45" s="24" t="s">
        <v>87</v>
      </c>
      <c r="F45" s="28" t="s">
        <v>267</v>
      </c>
      <c r="G45" s="8" t="s">
        <v>181</v>
      </c>
      <c r="H45" s="8" t="s">
        <v>181</v>
      </c>
      <c r="I45" s="8" t="s">
        <v>181</v>
      </c>
      <c r="J45" s="8" t="s">
        <v>181</v>
      </c>
      <c r="K45" s="62" t="s">
        <v>263</v>
      </c>
      <c r="L45" s="67" t="s">
        <v>262</v>
      </c>
      <c r="M45" s="5" t="s">
        <v>98</v>
      </c>
      <c r="N45" s="4">
        <v>43773</v>
      </c>
      <c r="O45" s="82">
        <v>45600</v>
      </c>
      <c r="P45" s="8">
        <v>12722</v>
      </c>
      <c r="Q45" s="4">
        <v>43771</v>
      </c>
      <c r="R45" s="4">
        <v>44137</v>
      </c>
      <c r="S45" s="24">
        <v>117</v>
      </c>
      <c r="T45" s="5" t="s">
        <v>263</v>
      </c>
      <c r="U45" s="5" t="s">
        <v>251</v>
      </c>
      <c r="V45" s="5" t="s">
        <v>181</v>
      </c>
      <c r="W45" s="5" t="s">
        <v>144</v>
      </c>
      <c r="X45" s="5" t="s">
        <v>181</v>
      </c>
      <c r="Y45" s="5" t="s">
        <v>181</v>
      </c>
      <c r="Z45" s="5" t="s">
        <v>181</v>
      </c>
      <c r="AA45" s="5" t="s">
        <v>181</v>
      </c>
      <c r="AB45" s="5" t="s">
        <v>181</v>
      </c>
      <c r="AC45" s="5" t="s">
        <v>181</v>
      </c>
      <c r="AD45" s="5" t="s">
        <v>181</v>
      </c>
      <c r="AE45" s="5" t="s">
        <v>181</v>
      </c>
      <c r="AF45" s="5" t="s">
        <v>181</v>
      </c>
      <c r="AG45" s="76" t="s">
        <v>181</v>
      </c>
      <c r="AH45" s="76" t="s">
        <v>181</v>
      </c>
      <c r="AI45" s="5" t="s">
        <v>181</v>
      </c>
      <c r="AJ45" s="5" t="s">
        <v>181</v>
      </c>
      <c r="AK45" s="76" t="s">
        <v>181</v>
      </c>
      <c r="AL45" s="76" t="s">
        <v>181</v>
      </c>
      <c r="AM45" s="89">
        <v>38000</v>
      </c>
      <c r="AN45" s="90"/>
      <c r="AO45" s="75">
        <f t="shared" si="0"/>
        <v>38000</v>
      </c>
    </row>
    <row r="46" spans="1:43" ht="38.25" x14ac:dyDescent="0.25">
      <c r="A46" s="47">
        <v>27</v>
      </c>
      <c r="B46" s="54" t="s">
        <v>265</v>
      </c>
      <c r="C46" s="28" t="s">
        <v>181</v>
      </c>
      <c r="D46" s="24" t="s">
        <v>88</v>
      </c>
      <c r="E46" s="24" t="s">
        <v>87</v>
      </c>
      <c r="F46" s="28" t="s">
        <v>268</v>
      </c>
      <c r="G46" s="8" t="s">
        <v>181</v>
      </c>
      <c r="H46" s="8" t="s">
        <v>181</v>
      </c>
      <c r="I46" s="8" t="s">
        <v>181</v>
      </c>
      <c r="J46" s="8" t="s">
        <v>181</v>
      </c>
      <c r="K46" s="62" t="s">
        <v>264</v>
      </c>
      <c r="L46" s="67" t="s">
        <v>103</v>
      </c>
      <c r="M46" s="5" t="s">
        <v>104</v>
      </c>
      <c r="N46" s="4">
        <v>43739</v>
      </c>
      <c r="O46" s="82">
        <v>144000</v>
      </c>
      <c r="P46" s="8">
        <v>12653</v>
      </c>
      <c r="Q46" s="4">
        <v>43739</v>
      </c>
      <c r="R46" s="4">
        <v>44105</v>
      </c>
      <c r="S46" s="24">
        <v>117</v>
      </c>
      <c r="T46" s="5" t="s">
        <v>264</v>
      </c>
      <c r="U46" s="5" t="s">
        <v>251</v>
      </c>
      <c r="V46" s="5" t="s">
        <v>181</v>
      </c>
      <c r="W46" s="5" t="s">
        <v>144</v>
      </c>
      <c r="X46" s="5" t="s">
        <v>181</v>
      </c>
      <c r="Y46" s="5">
        <v>1</v>
      </c>
      <c r="Z46" s="4">
        <v>44083</v>
      </c>
      <c r="AA46" s="8">
        <v>12880</v>
      </c>
      <c r="AB46" s="5" t="s">
        <v>150</v>
      </c>
      <c r="AC46" s="4">
        <v>44106</v>
      </c>
      <c r="AD46" s="4">
        <v>44470</v>
      </c>
      <c r="AE46" s="5" t="s">
        <v>181</v>
      </c>
      <c r="AF46" s="5" t="s">
        <v>181</v>
      </c>
      <c r="AG46" s="76" t="s">
        <v>181</v>
      </c>
      <c r="AH46" s="76" t="s">
        <v>181</v>
      </c>
      <c r="AI46" s="5" t="s">
        <v>181</v>
      </c>
      <c r="AJ46" s="5" t="s">
        <v>181</v>
      </c>
      <c r="AK46" s="76" t="s">
        <v>181</v>
      </c>
      <c r="AL46" s="76" t="s">
        <v>181</v>
      </c>
      <c r="AM46" s="89">
        <v>144000</v>
      </c>
      <c r="AN46" s="90"/>
      <c r="AO46" s="75">
        <f t="shared" si="0"/>
        <v>144000</v>
      </c>
    </row>
    <row r="47" spans="1:43" ht="63.75" x14ac:dyDescent="0.25">
      <c r="A47" s="47">
        <v>28</v>
      </c>
      <c r="B47" s="54" t="s">
        <v>270</v>
      </c>
      <c r="C47" s="28" t="s">
        <v>271</v>
      </c>
      <c r="D47" s="24" t="s">
        <v>88</v>
      </c>
      <c r="E47" s="24" t="s">
        <v>87</v>
      </c>
      <c r="F47" s="28" t="s">
        <v>275</v>
      </c>
      <c r="G47" s="8">
        <v>12721</v>
      </c>
      <c r="H47" s="8" t="s">
        <v>272</v>
      </c>
      <c r="I47" s="8" t="s">
        <v>273</v>
      </c>
      <c r="J47" s="8" t="s">
        <v>274</v>
      </c>
      <c r="K47" s="62" t="s">
        <v>269</v>
      </c>
      <c r="L47" s="67" t="s">
        <v>157</v>
      </c>
      <c r="M47" s="5" t="s">
        <v>276</v>
      </c>
      <c r="N47" s="4" t="s">
        <v>277</v>
      </c>
      <c r="O47" s="82">
        <v>175480</v>
      </c>
      <c r="P47" s="8">
        <v>12738</v>
      </c>
      <c r="Q47" s="4" t="s">
        <v>277</v>
      </c>
      <c r="R47" s="4" t="s">
        <v>278</v>
      </c>
      <c r="S47" s="24">
        <v>101</v>
      </c>
      <c r="T47" s="5" t="s">
        <v>269</v>
      </c>
      <c r="U47" s="5" t="s">
        <v>251</v>
      </c>
      <c r="V47" s="5" t="s">
        <v>181</v>
      </c>
      <c r="W47" s="5" t="s">
        <v>149</v>
      </c>
      <c r="X47" s="5" t="s">
        <v>181</v>
      </c>
      <c r="Y47" s="5" t="s">
        <v>181</v>
      </c>
      <c r="Z47" s="5" t="s">
        <v>181</v>
      </c>
      <c r="AA47" s="5" t="s">
        <v>181</v>
      </c>
      <c r="AB47" s="5" t="s">
        <v>181</v>
      </c>
      <c r="AC47" s="5" t="s">
        <v>181</v>
      </c>
      <c r="AD47" s="5" t="s">
        <v>181</v>
      </c>
      <c r="AE47" s="5" t="s">
        <v>181</v>
      </c>
      <c r="AF47" s="5" t="s">
        <v>181</v>
      </c>
      <c r="AG47" s="76" t="s">
        <v>181</v>
      </c>
      <c r="AH47" s="76" t="s">
        <v>181</v>
      </c>
      <c r="AI47" s="5" t="s">
        <v>181</v>
      </c>
      <c r="AJ47" s="5" t="s">
        <v>181</v>
      </c>
      <c r="AK47" s="76" t="s">
        <v>181</v>
      </c>
      <c r="AL47" s="76" t="s">
        <v>181</v>
      </c>
      <c r="AM47" s="89">
        <v>175480</v>
      </c>
      <c r="AN47" s="90"/>
      <c r="AO47" s="75">
        <f t="shared" si="0"/>
        <v>175480</v>
      </c>
    </row>
    <row r="48" spans="1:43" ht="25.5" x14ac:dyDescent="0.25">
      <c r="A48" s="47">
        <v>29</v>
      </c>
      <c r="B48" s="54" t="s">
        <v>286</v>
      </c>
      <c r="C48" s="28" t="s">
        <v>287</v>
      </c>
      <c r="D48" s="24" t="s">
        <v>88</v>
      </c>
      <c r="E48" s="24" t="s">
        <v>87</v>
      </c>
      <c r="F48" s="28" t="s">
        <v>288</v>
      </c>
      <c r="G48" s="8">
        <v>12780</v>
      </c>
      <c r="H48" s="8" t="s">
        <v>181</v>
      </c>
      <c r="I48" s="8" t="s">
        <v>181</v>
      </c>
      <c r="J48" s="8" t="s">
        <v>181</v>
      </c>
      <c r="K48" s="62" t="s">
        <v>282</v>
      </c>
      <c r="L48" s="67" t="s">
        <v>281</v>
      </c>
      <c r="M48" s="5" t="s">
        <v>105</v>
      </c>
      <c r="N48" s="4">
        <v>43909</v>
      </c>
      <c r="O48" s="82">
        <v>1445904</v>
      </c>
      <c r="P48" s="8">
        <v>12777</v>
      </c>
      <c r="Q48" s="4">
        <v>43909</v>
      </c>
      <c r="R48" s="4">
        <v>44273</v>
      </c>
      <c r="S48" s="24" t="s">
        <v>259</v>
      </c>
      <c r="T48" s="5" t="s">
        <v>282</v>
      </c>
      <c r="U48" s="5" t="s">
        <v>251</v>
      </c>
      <c r="V48" s="5" t="s">
        <v>181</v>
      </c>
      <c r="W48" s="5" t="s">
        <v>145</v>
      </c>
      <c r="X48" s="5" t="s">
        <v>181</v>
      </c>
      <c r="Y48" s="5">
        <v>1</v>
      </c>
      <c r="Z48" s="4">
        <v>44274</v>
      </c>
      <c r="AA48" s="8">
        <v>13012</v>
      </c>
      <c r="AB48" s="5" t="s">
        <v>150</v>
      </c>
      <c r="AC48" s="4">
        <v>44274</v>
      </c>
      <c r="AD48" s="4">
        <v>44638</v>
      </c>
      <c r="AE48" s="5" t="s">
        <v>181</v>
      </c>
      <c r="AF48" s="5" t="s">
        <v>181</v>
      </c>
      <c r="AG48" s="76" t="s">
        <v>181</v>
      </c>
      <c r="AH48" s="76" t="s">
        <v>181</v>
      </c>
      <c r="AI48" s="5" t="s">
        <v>181</v>
      </c>
      <c r="AJ48" s="5" t="s">
        <v>181</v>
      </c>
      <c r="AK48" s="76" t="s">
        <v>181</v>
      </c>
      <c r="AL48" s="76" t="s">
        <v>181</v>
      </c>
      <c r="AM48" s="89">
        <v>217556.5</v>
      </c>
      <c r="AN48" s="90">
        <f>6009.6+741.6+2244+2971.2</f>
        <v>11966.400000000001</v>
      </c>
      <c r="AO48" s="75">
        <f t="shared" si="0"/>
        <v>229522.9</v>
      </c>
    </row>
    <row r="49" spans="1:41" ht="25.5" x14ac:dyDescent="0.25">
      <c r="A49" s="47">
        <v>30</v>
      </c>
      <c r="B49" s="54" t="s">
        <v>286</v>
      </c>
      <c r="C49" s="28" t="s">
        <v>287</v>
      </c>
      <c r="D49" s="24" t="s">
        <v>88</v>
      </c>
      <c r="E49" s="24" t="s">
        <v>87</v>
      </c>
      <c r="F49" s="28" t="s">
        <v>288</v>
      </c>
      <c r="G49" s="8">
        <v>12798</v>
      </c>
      <c r="H49" s="8" t="s">
        <v>181</v>
      </c>
      <c r="I49" s="8" t="s">
        <v>181</v>
      </c>
      <c r="J49" s="8" t="s">
        <v>181</v>
      </c>
      <c r="K49" s="62" t="s">
        <v>284</v>
      </c>
      <c r="L49" s="67" t="s">
        <v>283</v>
      </c>
      <c r="M49" s="5" t="s">
        <v>106</v>
      </c>
      <c r="N49" s="4">
        <v>43910</v>
      </c>
      <c r="O49" s="82">
        <v>1445904</v>
      </c>
      <c r="P49" s="8">
        <v>12798</v>
      </c>
      <c r="Q49" s="4">
        <v>43910</v>
      </c>
      <c r="R49" s="4">
        <v>44275</v>
      </c>
      <c r="S49" s="24" t="s">
        <v>259</v>
      </c>
      <c r="T49" s="5" t="s">
        <v>284</v>
      </c>
      <c r="U49" s="5" t="s">
        <v>251</v>
      </c>
      <c r="V49" s="5" t="s">
        <v>181</v>
      </c>
      <c r="W49" s="5" t="s">
        <v>145</v>
      </c>
      <c r="X49" s="5" t="s">
        <v>181</v>
      </c>
      <c r="Y49" s="5" t="s">
        <v>181</v>
      </c>
      <c r="Z49" s="5" t="s">
        <v>181</v>
      </c>
      <c r="AA49" s="5" t="s">
        <v>181</v>
      </c>
      <c r="AB49" s="5" t="s">
        <v>181</v>
      </c>
      <c r="AC49" s="5" t="s">
        <v>181</v>
      </c>
      <c r="AD49" s="5" t="s">
        <v>181</v>
      </c>
      <c r="AE49" s="5" t="s">
        <v>181</v>
      </c>
      <c r="AF49" s="5" t="s">
        <v>181</v>
      </c>
      <c r="AG49" s="76" t="s">
        <v>181</v>
      </c>
      <c r="AH49" s="76" t="s">
        <v>181</v>
      </c>
      <c r="AI49" s="5" t="s">
        <v>181</v>
      </c>
      <c r="AJ49" s="5" t="s">
        <v>181</v>
      </c>
      <c r="AK49" s="76" t="s">
        <v>181</v>
      </c>
      <c r="AL49" s="76" t="s">
        <v>181</v>
      </c>
      <c r="AM49" s="89">
        <v>189715.20000000001</v>
      </c>
      <c r="AN49" s="90">
        <f>10013.2+391.6+3626.4+1483.2+2224.8</f>
        <v>17739.2</v>
      </c>
      <c r="AO49" s="75">
        <f t="shared" si="0"/>
        <v>207454.40000000002</v>
      </c>
    </row>
    <row r="50" spans="1:41" x14ac:dyDescent="0.25">
      <c r="A50" s="47">
        <v>31</v>
      </c>
      <c r="B50" s="54" t="s">
        <v>289</v>
      </c>
      <c r="C50" s="28" t="s">
        <v>290</v>
      </c>
      <c r="D50" s="24" t="s">
        <v>88</v>
      </c>
      <c r="E50" s="24" t="s">
        <v>87</v>
      </c>
      <c r="F50" s="28" t="s">
        <v>187</v>
      </c>
      <c r="G50" s="8">
        <v>12750</v>
      </c>
      <c r="H50" s="8" t="s">
        <v>291</v>
      </c>
      <c r="I50" s="4">
        <v>43888</v>
      </c>
      <c r="J50" s="4">
        <v>44254</v>
      </c>
      <c r="K50" s="62" t="s">
        <v>285</v>
      </c>
      <c r="L50" s="67" t="s">
        <v>395</v>
      </c>
      <c r="M50" s="5" t="s">
        <v>165</v>
      </c>
      <c r="N50" s="4">
        <v>43955</v>
      </c>
      <c r="O50" s="82">
        <v>222912</v>
      </c>
      <c r="P50" s="8">
        <v>12798</v>
      </c>
      <c r="Q50" s="4">
        <v>43955</v>
      </c>
      <c r="R50" s="4">
        <v>44196</v>
      </c>
      <c r="S50" s="24">
        <v>117</v>
      </c>
      <c r="T50" s="5" t="s">
        <v>285</v>
      </c>
      <c r="U50" s="5" t="s">
        <v>251</v>
      </c>
      <c r="V50" s="5" t="s">
        <v>181</v>
      </c>
      <c r="W50" s="5" t="s">
        <v>145</v>
      </c>
      <c r="X50" s="5" t="s">
        <v>181</v>
      </c>
      <c r="Y50" s="5">
        <v>2</v>
      </c>
      <c r="Z50" s="4">
        <v>44309</v>
      </c>
      <c r="AA50" s="8">
        <v>13034</v>
      </c>
      <c r="AB50" s="5" t="s">
        <v>151</v>
      </c>
      <c r="AC50" s="4">
        <v>44197</v>
      </c>
      <c r="AD50" s="4">
        <v>44561</v>
      </c>
      <c r="AE50" s="5" t="s">
        <v>181</v>
      </c>
      <c r="AF50" s="5" t="s">
        <v>181</v>
      </c>
      <c r="AG50" s="76" t="s">
        <v>181</v>
      </c>
      <c r="AH50" s="76" t="s">
        <v>181</v>
      </c>
      <c r="AI50" s="5" t="s">
        <v>181</v>
      </c>
      <c r="AJ50" s="5" t="s">
        <v>181</v>
      </c>
      <c r="AK50" s="76" t="s">
        <v>181</v>
      </c>
      <c r="AL50" s="76" t="s">
        <v>181</v>
      </c>
      <c r="AM50" s="89">
        <v>107328</v>
      </c>
      <c r="AN50" s="90">
        <f>12052.8+7231.68+4821.12</f>
        <v>24105.599999999999</v>
      </c>
      <c r="AO50" s="75">
        <f t="shared" si="0"/>
        <v>131433.60000000001</v>
      </c>
    </row>
    <row r="51" spans="1:41" ht="63.75" x14ac:dyDescent="0.25">
      <c r="A51" s="47">
        <v>32</v>
      </c>
      <c r="B51" s="54" t="s">
        <v>236</v>
      </c>
      <c r="C51" s="28" t="s">
        <v>279</v>
      </c>
      <c r="D51" s="24" t="s">
        <v>88</v>
      </c>
      <c r="E51" s="24" t="s">
        <v>87</v>
      </c>
      <c r="F51" s="28" t="s">
        <v>296</v>
      </c>
      <c r="G51" s="8" t="s">
        <v>181</v>
      </c>
      <c r="H51" s="8" t="s">
        <v>295</v>
      </c>
      <c r="I51" s="4">
        <v>43706</v>
      </c>
      <c r="J51" s="4">
        <v>44072</v>
      </c>
      <c r="K51" s="62" t="s">
        <v>292</v>
      </c>
      <c r="L51" s="67" t="s">
        <v>235</v>
      </c>
      <c r="M51" s="5" t="s">
        <v>293</v>
      </c>
      <c r="N51" s="4">
        <v>43889</v>
      </c>
      <c r="O51" s="82">
        <v>31441.5</v>
      </c>
      <c r="P51" s="8">
        <v>12754</v>
      </c>
      <c r="Q51" s="4">
        <v>43889</v>
      </c>
      <c r="R51" s="4">
        <v>44196</v>
      </c>
      <c r="S51" s="24" t="s">
        <v>294</v>
      </c>
      <c r="T51" s="5" t="s">
        <v>292</v>
      </c>
      <c r="U51" s="5" t="s">
        <v>251</v>
      </c>
      <c r="V51" s="5" t="s">
        <v>181</v>
      </c>
      <c r="W51" s="5" t="s">
        <v>148</v>
      </c>
      <c r="X51" s="5" t="s">
        <v>181</v>
      </c>
      <c r="Y51" s="5" t="s">
        <v>181</v>
      </c>
      <c r="Z51" s="5" t="s">
        <v>181</v>
      </c>
      <c r="AA51" s="5" t="s">
        <v>181</v>
      </c>
      <c r="AB51" s="5" t="s">
        <v>181</v>
      </c>
      <c r="AC51" s="5" t="s">
        <v>181</v>
      </c>
      <c r="AD51" s="5" t="s">
        <v>181</v>
      </c>
      <c r="AE51" s="5" t="s">
        <v>181</v>
      </c>
      <c r="AF51" s="5" t="s">
        <v>181</v>
      </c>
      <c r="AG51" s="76" t="s">
        <v>181</v>
      </c>
      <c r="AH51" s="76" t="s">
        <v>181</v>
      </c>
      <c r="AI51" s="5" t="s">
        <v>181</v>
      </c>
      <c r="AJ51" s="5" t="s">
        <v>181</v>
      </c>
      <c r="AK51" s="76" t="s">
        <v>181</v>
      </c>
      <c r="AL51" s="76" t="s">
        <v>181</v>
      </c>
      <c r="AM51" s="89">
        <v>23740.880000000001</v>
      </c>
      <c r="AN51" s="90">
        <v>7700.62</v>
      </c>
      <c r="AO51" s="75">
        <f t="shared" si="0"/>
        <v>31441.5</v>
      </c>
    </row>
    <row r="52" spans="1:41" ht="51" x14ac:dyDescent="0.25">
      <c r="A52" s="47">
        <v>33</v>
      </c>
      <c r="B52" s="54" t="s">
        <v>300</v>
      </c>
      <c r="C52" s="28" t="s">
        <v>301</v>
      </c>
      <c r="D52" s="24" t="s">
        <v>88</v>
      </c>
      <c r="E52" s="24" t="s">
        <v>87</v>
      </c>
      <c r="F52" s="28" t="s">
        <v>302</v>
      </c>
      <c r="G52" s="9" t="s">
        <v>181</v>
      </c>
      <c r="H52" s="8" t="s">
        <v>303</v>
      </c>
      <c r="I52" s="4" t="s">
        <v>181</v>
      </c>
      <c r="J52" s="4" t="s">
        <v>181</v>
      </c>
      <c r="K52" s="62" t="s">
        <v>299</v>
      </c>
      <c r="L52" s="67" t="s">
        <v>298</v>
      </c>
      <c r="M52" s="4" t="s">
        <v>304</v>
      </c>
      <c r="N52" s="4">
        <v>44022</v>
      </c>
      <c r="O52" s="82">
        <v>25000</v>
      </c>
      <c r="P52" s="8">
        <v>12847</v>
      </c>
      <c r="Q52" s="4">
        <v>44022</v>
      </c>
      <c r="R52" s="4">
        <v>44387</v>
      </c>
      <c r="S52" s="24" t="s">
        <v>259</v>
      </c>
      <c r="T52" s="5" t="s">
        <v>299</v>
      </c>
      <c r="U52" s="5" t="s">
        <v>251</v>
      </c>
      <c r="V52" s="5" t="s">
        <v>181</v>
      </c>
      <c r="W52" s="5" t="s">
        <v>218</v>
      </c>
      <c r="X52" s="5" t="s">
        <v>181</v>
      </c>
      <c r="Y52" s="5">
        <v>1</v>
      </c>
      <c r="Z52" s="5" t="s">
        <v>181</v>
      </c>
      <c r="AA52" s="5" t="s">
        <v>181</v>
      </c>
      <c r="AB52" s="5" t="s">
        <v>181</v>
      </c>
      <c r="AC52" s="5" t="s">
        <v>181</v>
      </c>
      <c r="AD52" s="5" t="s">
        <v>181</v>
      </c>
      <c r="AE52" s="5" t="s">
        <v>181</v>
      </c>
      <c r="AF52" s="5" t="s">
        <v>181</v>
      </c>
      <c r="AG52" s="76" t="s">
        <v>181</v>
      </c>
      <c r="AH52" s="76" t="s">
        <v>181</v>
      </c>
      <c r="AI52" s="5" t="s">
        <v>181</v>
      </c>
      <c r="AJ52" s="5" t="s">
        <v>181</v>
      </c>
      <c r="AK52" s="76" t="s">
        <v>181</v>
      </c>
      <c r="AL52" s="76" t="s">
        <v>181</v>
      </c>
      <c r="AM52" s="89">
        <v>30656.94</v>
      </c>
      <c r="AN52" s="90"/>
      <c r="AO52" s="75">
        <f t="shared" si="0"/>
        <v>30656.94</v>
      </c>
    </row>
    <row r="53" spans="1:41" ht="51" x14ac:dyDescent="0.25">
      <c r="A53" s="47">
        <v>34</v>
      </c>
      <c r="B53" s="54" t="s">
        <v>228</v>
      </c>
      <c r="C53" s="28" t="s">
        <v>280</v>
      </c>
      <c r="D53" s="24" t="s">
        <v>88</v>
      </c>
      <c r="E53" s="24" t="s">
        <v>87</v>
      </c>
      <c r="F53" s="28" t="s">
        <v>313</v>
      </c>
      <c r="G53" s="9">
        <v>12886</v>
      </c>
      <c r="H53" s="8" t="s">
        <v>291</v>
      </c>
      <c r="I53" s="4">
        <v>44088</v>
      </c>
      <c r="J53" s="4">
        <v>44196</v>
      </c>
      <c r="K53" s="62" t="s">
        <v>314</v>
      </c>
      <c r="L53" s="67" t="s">
        <v>305</v>
      </c>
      <c r="M53" s="3" t="s">
        <v>102</v>
      </c>
      <c r="N53" s="4">
        <v>44088</v>
      </c>
      <c r="O53" s="82">
        <v>86352</v>
      </c>
      <c r="P53" s="8">
        <v>12886</v>
      </c>
      <c r="Q53" s="4">
        <v>44088</v>
      </c>
      <c r="R53" s="4">
        <v>44453</v>
      </c>
      <c r="S53" s="24" t="s">
        <v>259</v>
      </c>
      <c r="T53" s="5" t="s">
        <v>314</v>
      </c>
      <c r="U53" s="5" t="s">
        <v>251</v>
      </c>
      <c r="V53" s="5" t="s">
        <v>181</v>
      </c>
      <c r="W53" s="5" t="s">
        <v>148</v>
      </c>
      <c r="X53" s="5" t="s">
        <v>181</v>
      </c>
      <c r="Y53" s="5" t="s">
        <v>181</v>
      </c>
      <c r="Z53" s="5" t="s">
        <v>181</v>
      </c>
      <c r="AA53" s="5" t="s">
        <v>181</v>
      </c>
      <c r="AB53" s="5" t="s">
        <v>181</v>
      </c>
      <c r="AC53" s="5" t="s">
        <v>181</v>
      </c>
      <c r="AD53" s="5" t="s">
        <v>181</v>
      </c>
      <c r="AE53" s="5" t="s">
        <v>181</v>
      </c>
      <c r="AF53" s="5" t="s">
        <v>181</v>
      </c>
      <c r="AG53" s="76" t="s">
        <v>181</v>
      </c>
      <c r="AH53" s="76" t="s">
        <v>181</v>
      </c>
      <c r="AI53" s="5" t="s">
        <v>181</v>
      </c>
      <c r="AJ53" s="5" t="s">
        <v>181</v>
      </c>
      <c r="AK53" s="76" t="s">
        <v>181</v>
      </c>
      <c r="AL53" s="76" t="s">
        <v>181</v>
      </c>
      <c r="AM53" s="89">
        <v>25665.62</v>
      </c>
      <c r="AN53" s="90">
        <f>7196+3598+3598</f>
        <v>14392</v>
      </c>
      <c r="AO53" s="75">
        <f t="shared" si="0"/>
        <v>40057.619999999995</v>
      </c>
    </row>
    <row r="54" spans="1:41" ht="51" x14ac:dyDescent="0.25">
      <c r="A54" s="47">
        <v>35</v>
      </c>
      <c r="B54" s="54" t="s">
        <v>308</v>
      </c>
      <c r="C54" s="28" t="s">
        <v>309</v>
      </c>
      <c r="D54" s="24" t="s">
        <v>88</v>
      </c>
      <c r="E54" s="24" t="s">
        <v>87</v>
      </c>
      <c r="F54" s="28" t="s">
        <v>312</v>
      </c>
      <c r="G54" s="9">
        <v>12773</v>
      </c>
      <c r="H54" s="8" t="s">
        <v>310</v>
      </c>
      <c r="I54" s="4">
        <v>43916</v>
      </c>
      <c r="J54" s="4">
        <v>44281</v>
      </c>
      <c r="K54" s="62" t="s">
        <v>306</v>
      </c>
      <c r="L54" s="67" t="s">
        <v>307</v>
      </c>
      <c r="M54" s="4" t="s">
        <v>311</v>
      </c>
      <c r="N54" s="4">
        <v>43950</v>
      </c>
      <c r="O54" s="82">
        <v>59010</v>
      </c>
      <c r="P54" s="8">
        <v>12797</v>
      </c>
      <c r="Q54" s="4">
        <v>43950</v>
      </c>
      <c r="R54" s="4">
        <v>44196</v>
      </c>
      <c r="S54" s="24" t="s">
        <v>259</v>
      </c>
      <c r="T54" s="5" t="s">
        <v>306</v>
      </c>
      <c r="U54" s="5" t="s">
        <v>251</v>
      </c>
      <c r="V54" s="5" t="s">
        <v>181</v>
      </c>
      <c r="W54" s="5" t="s">
        <v>145</v>
      </c>
      <c r="X54" s="5" t="s">
        <v>181</v>
      </c>
      <c r="Y54" s="5">
        <v>1</v>
      </c>
      <c r="Z54" s="4">
        <v>44194</v>
      </c>
      <c r="AA54" s="8">
        <v>12952</v>
      </c>
      <c r="AB54" s="5" t="s">
        <v>189</v>
      </c>
      <c r="AC54" s="4">
        <v>44197</v>
      </c>
      <c r="AD54" s="4">
        <v>44561</v>
      </c>
      <c r="AE54" s="5" t="s">
        <v>181</v>
      </c>
      <c r="AF54" s="5" t="s">
        <v>181</v>
      </c>
      <c r="AG54" s="76" t="s">
        <v>181</v>
      </c>
      <c r="AH54" s="76" t="s">
        <v>181</v>
      </c>
      <c r="AI54" s="5" t="s">
        <v>181</v>
      </c>
      <c r="AJ54" s="5" t="s">
        <v>181</v>
      </c>
      <c r="AK54" s="76" t="s">
        <v>181</v>
      </c>
      <c r="AL54" s="76" t="s">
        <v>181</v>
      </c>
      <c r="AM54" s="89">
        <v>20000</v>
      </c>
      <c r="AN54" s="90"/>
      <c r="AO54" s="75">
        <f t="shared" si="0"/>
        <v>20000</v>
      </c>
    </row>
    <row r="55" spans="1:41" ht="25.5" x14ac:dyDescent="0.25">
      <c r="A55" s="47">
        <v>36</v>
      </c>
      <c r="B55" s="54" t="s">
        <v>316</v>
      </c>
      <c r="C55" s="28" t="s">
        <v>317</v>
      </c>
      <c r="D55" s="24" t="s">
        <v>88</v>
      </c>
      <c r="E55" s="24" t="s">
        <v>87</v>
      </c>
      <c r="F55" s="28" t="s">
        <v>205</v>
      </c>
      <c r="G55" s="9">
        <v>12855</v>
      </c>
      <c r="H55" s="8" t="s">
        <v>318</v>
      </c>
      <c r="I55" s="4">
        <v>44048</v>
      </c>
      <c r="J55" s="4">
        <v>44413</v>
      </c>
      <c r="K55" s="62" t="s">
        <v>315</v>
      </c>
      <c r="L55" s="67" t="s">
        <v>200</v>
      </c>
      <c r="M55" s="3" t="s">
        <v>201</v>
      </c>
      <c r="N55" s="4">
        <v>44053</v>
      </c>
      <c r="O55" s="82">
        <v>1076549.76</v>
      </c>
      <c r="P55" s="8">
        <v>12863</v>
      </c>
      <c r="Q55" s="4">
        <v>44053</v>
      </c>
      <c r="R55" s="4">
        <v>44418</v>
      </c>
      <c r="S55" s="24" t="s">
        <v>319</v>
      </c>
      <c r="T55" s="5" t="s">
        <v>315</v>
      </c>
      <c r="U55" s="5" t="s">
        <v>251</v>
      </c>
      <c r="V55" s="5" t="s">
        <v>181</v>
      </c>
      <c r="W55" s="5" t="s">
        <v>145</v>
      </c>
      <c r="X55" s="5" t="s">
        <v>181</v>
      </c>
      <c r="Y55" s="5" t="s">
        <v>181</v>
      </c>
      <c r="Z55" s="5" t="s">
        <v>181</v>
      </c>
      <c r="AA55" s="5" t="s">
        <v>181</v>
      </c>
      <c r="AB55" s="5" t="s">
        <v>181</v>
      </c>
      <c r="AC55" s="5" t="s">
        <v>181</v>
      </c>
      <c r="AD55" s="5" t="s">
        <v>181</v>
      </c>
      <c r="AE55" s="5" t="s">
        <v>181</v>
      </c>
      <c r="AF55" s="5" t="s">
        <v>181</v>
      </c>
      <c r="AG55" s="76" t="s">
        <v>181</v>
      </c>
      <c r="AH55" s="76" t="s">
        <v>181</v>
      </c>
      <c r="AI55" s="5" t="s">
        <v>181</v>
      </c>
      <c r="AJ55" s="5" t="s">
        <v>181</v>
      </c>
      <c r="AK55" s="76" t="s">
        <v>181</v>
      </c>
      <c r="AL55" s="76" t="s">
        <v>181</v>
      </c>
      <c r="AM55" s="89">
        <v>180801.36</v>
      </c>
      <c r="AN55" s="90">
        <f>13272.08+13272.08</f>
        <v>26544.16</v>
      </c>
      <c r="AO55" s="75">
        <f t="shared" si="0"/>
        <v>207345.52</v>
      </c>
    </row>
    <row r="56" spans="1:41" ht="51" x14ac:dyDescent="0.25">
      <c r="A56" s="47">
        <v>37</v>
      </c>
      <c r="B56" s="54" t="s">
        <v>331</v>
      </c>
      <c r="C56" s="28" t="s">
        <v>332</v>
      </c>
      <c r="D56" s="24" t="s">
        <v>88</v>
      </c>
      <c r="E56" s="24" t="s">
        <v>87</v>
      </c>
      <c r="F56" s="28" t="s">
        <v>336</v>
      </c>
      <c r="G56" s="9">
        <v>12855</v>
      </c>
      <c r="H56" s="8" t="s">
        <v>333</v>
      </c>
      <c r="I56" s="4">
        <v>44053</v>
      </c>
      <c r="J56" s="4">
        <v>44418</v>
      </c>
      <c r="K56" s="62" t="s">
        <v>320</v>
      </c>
      <c r="L56" s="67" t="s">
        <v>337</v>
      </c>
      <c r="M56" s="3" t="s">
        <v>321</v>
      </c>
      <c r="N56" s="4">
        <v>44053</v>
      </c>
      <c r="O56" s="82">
        <v>285426</v>
      </c>
      <c r="P56" s="8">
        <v>12863</v>
      </c>
      <c r="Q56" s="4">
        <v>44053</v>
      </c>
      <c r="R56" s="4">
        <v>44418</v>
      </c>
      <c r="S56" s="24">
        <v>126</v>
      </c>
      <c r="T56" s="5" t="s">
        <v>320</v>
      </c>
      <c r="U56" s="5" t="s">
        <v>251</v>
      </c>
      <c r="V56" s="5" t="s">
        <v>181</v>
      </c>
      <c r="W56" s="5" t="s">
        <v>145</v>
      </c>
      <c r="X56" s="5" t="s">
        <v>181</v>
      </c>
      <c r="Y56" s="5" t="s">
        <v>181</v>
      </c>
      <c r="Z56" s="5" t="s">
        <v>181</v>
      </c>
      <c r="AA56" s="5" t="s">
        <v>181</v>
      </c>
      <c r="AB56" s="5" t="s">
        <v>181</v>
      </c>
      <c r="AC56" s="5" t="s">
        <v>181</v>
      </c>
      <c r="AD56" s="5" t="s">
        <v>181</v>
      </c>
      <c r="AE56" s="5" t="s">
        <v>181</v>
      </c>
      <c r="AF56" s="5" t="s">
        <v>181</v>
      </c>
      <c r="AG56" s="76" t="s">
        <v>181</v>
      </c>
      <c r="AH56" s="76" t="s">
        <v>181</v>
      </c>
      <c r="AI56" s="5" t="s">
        <v>181</v>
      </c>
      <c r="AJ56" s="5" t="s">
        <v>181</v>
      </c>
      <c r="AK56" s="76" t="s">
        <v>181</v>
      </c>
      <c r="AL56" s="76" t="s">
        <v>181</v>
      </c>
      <c r="AM56" s="89">
        <v>182911.47</v>
      </c>
      <c r="AN56" s="90">
        <f>71904.67+21884.03+50020.64</f>
        <v>143809.34</v>
      </c>
      <c r="AO56" s="75">
        <f t="shared" si="0"/>
        <v>326720.81</v>
      </c>
    </row>
    <row r="57" spans="1:41" ht="38.25" x14ac:dyDescent="0.25">
      <c r="A57" s="47">
        <v>38</v>
      </c>
      <c r="B57" s="54" t="s">
        <v>334</v>
      </c>
      <c r="C57" s="28" t="s">
        <v>335</v>
      </c>
      <c r="D57" s="24" t="s">
        <v>88</v>
      </c>
      <c r="E57" s="24" t="s">
        <v>87</v>
      </c>
      <c r="F57" s="28" t="s">
        <v>330</v>
      </c>
      <c r="G57" s="9">
        <v>12855</v>
      </c>
      <c r="H57" s="8" t="s">
        <v>333</v>
      </c>
      <c r="I57" s="4">
        <v>44053</v>
      </c>
      <c r="J57" s="4">
        <v>44418</v>
      </c>
      <c r="K57" s="62" t="s">
        <v>339</v>
      </c>
      <c r="L57" s="67" t="s">
        <v>338</v>
      </c>
      <c r="M57" s="3" t="s">
        <v>322</v>
      </c>
      <c r="N57" s="4">
        <v>44053</v>
      </c>
      <c r="O57" s="82">
        <v>285426</v>
      </c>
      <c r="P57" s="8">
        <v>12863</v>
      </c>
      <c r="Q57" s="4">
        <v>44053</v>
      </c>
      <c r="R57" s="4">
        <v>44053</v>
      </c>
      <c r="S57" s="24" t="s">
        <v>340</v>
      </c>
      <c r="T57" s="5" t="s">
        <v>339</v>
      </c>
      <c r="U57" s="5" t="s">
        <v>251</v>
      </c>
      <c r="V57" s="5" t="s">
        <v>181</v>
      </c>
      <c r="W57" s="5" t="s">
        <v>341</v>
      </c>
      <c r="X57" s="5" t="s">
        <v>181</v>
      </c>
      <c r="Y57" s="5" t="s">
        <v>181</v>
      </c>
      <c r="Z57" s="5" t="s">
        <v>181</v>
      </c>
      <c r="AA57" s="5" t="s">
        <v>181</v>
      </c>
      <c r="AB57" s="5" t="s">
        <v>181</v>
      </c>
      <c r="AC57" s="5" t="s">
        <v>181</v>
      </c>
      <c r="AD57" s="5" t="s">
        <v>181</v>
      </c>
      <c r="AE57" s="5" t="s">
        <v>181</v>
      </c>
      <c r="AF57" s="5" t="s">
        <v>181</v>
      </c>
      <c r="AG57" s="76" t="s">
        <v>181</v>
      </c>
      <c r="AH57" s="76" t="s">
        <v>181</v>
      </c>
      <c r="AI57" s="5" t="s">
        <v>181</v>
      </c>
      <c r="AJ57" s="5" t="s">
        <v>181</v>
      </c>
      <c r="AK57" s="76" t="s">
        <v>181</v>
      </c>
      <c r="AL57" s="76" t="s">
        <v>181</v>
      </c>
      <c r="AM57" s="89">
        <v>64220.85</v>
      </c>
      <c r="AN57" s="90">
        <f>9514.2+9514.2</f>
        <v>19028.400000000001</v>
      </c>
      <c r="AO57" s="75">
        <f t="shared" si="0"/>
        <v>83249.25</v>
      </c>
    </row>
    <row r="58" spans="1:41" ht="51" x14ac:dyDescent="0.25">
      <c r="A58" s="47">
        <v>39</v>
      </c>
      <c r="B58" s="54" t="s">
        <v>342</v>
      </c>
      <c r="C58" s="28" t="s">
        <v>343</v>
      </c>
      <c r="D58" s="24" t="s">
        <v>88</v>
      </c>
      <c r="E58" s="24" t="s">
        <v>87</v>
      </c>
      <c r="F58" s="28" t="s">
        <v>345</v>
      </c>
      <c r="G58" s="9">
        <v>12904</v>
      </c>
      <c r="H58" s="8" t="s">
        <v>344</v>
      </c>
      <c r="I58" s="4">
        <v>44117</v>
      </c>
      <c r="J58" s="4">
        <v>44482</v>
      </c>
      <c r="K58" s="62" t="s">
        <v>323</v>
      </c>
      <c r="L58" s="67" t="s">
        <v>324</v>
      </c>
      <c r="M58" s="3" t="s">
        <v>156</v>
      </c>
      <c r="N58" s="4">
        <v>44117</v>
      </c>
      <c r="O58" s="82">
        <v>35620</v>
      </c>
      <c r="P58" s="8">
        <v>12904</v>
      </c>
      <c r="Q58" s="4">
        <v>44117</v>
      </c>
      <c r="R58" s="4">
        <v>44196</v>
      </c>
      <c r="S58" s="24" t="s">
        <v>319</v>
      </c>
      <c r="T58" s="5" t="s">
        <v>323</v>
      </c>
      <c r="U58" s="5" t="s">
        <v>251</v>
      </c>
      <c r="V58" s="5" t="s">
        <v>181</v>
      </c>
      <c r="W58" s="5" t="s">
        <v>148</v>
      </c>
      <c r="X58" s="5" t="s">
        <v>181</v>
      </c>
      <c r="Y58" s="5" t="s">
        <v>181</v>
      </c>
      <c r="Z58" s="5" t="s">
        <v>181</v>
      </c>
      <c r="AA58" s="5" t="s">
        <v>181</v>
      </c>
      <c r="AB58" s="5" t="s">
        <v>181</v>
      </c>
      <c r="AC58" s="5" t="s">
        <v>181</v>
      </c>
      <c r="AD58" s="5" t="s">
        <v>181</v>
      </c>
      <c r="AE58" s="5" t="s">
        <v>181</v>
      </c>
      <c r="AF58" s="5" t="s">
        <v>181</v>
      </c>
      <c r="AG58" s="76" t="s">
        <v>181</v>
      </c>
      <c r="AH58" s="76" t="s">
        <v>181</v>
      </c>
      <c r="AI58" s="5" t="s">
        <v>181</v>
      </c>
      <c r="AJ58" s="5" t="s">
        <v>181</v>
      </c>
      <c r="AK58" s="76" t="s">
        <v>181</v>
      </c>
      <c r="AL58" s="76" t="s">
        <v>181</v>
      </c>
      <c r="AM58" s="89">
        <v>22255</v>
      </c>
      <c r="AN58" s="90"/>
      <c r="AO58" s="75">
        <f t="shared" si="0"/>
        <v>22255</v>
      </c>
    </row>
    <row r="59" spans="1:41" ht="38.25" x14ac:dyDescent="0.25">
      <c r="A59" s="47">
        <v>40</v>
      </c>
      <c r="B59" s="54" t="s">
        <v>346</v>
      </c>
      <c r="C59" s="28" t="s">
        <v>347</v>
      </c>
      <c r="D59" s="24" t="s">
        <v>88</v>
      </c>
      <c r="E59" s="24" t="s">
        <v>87</v>
      </c>
      <c r="F59" s="28" t="s">
        <v>330</v>
      </c>
      <c r="G59" s="9">
        <v>12894</v>
      </c>
      <c r="H59" s="8" t="s">
        <v>348</v>
      </c>
      <c r="I59" s="4">
        <v>43836</v>
      </c>
      <c r="J59" s="4">
        <v>44202</v>
      </c>
      <c r="K59" s="62" t="s">
        <v>325</v>
      </c>
      <c r="L59" s="67" t="s">
        <v>326</v>
      </c>
      <c r="M59" s="3" t="s">
        <v>158</v>
      </c>
      <c r="N59" s="4">
        <v>44103</v>
      </c>
      <c r="O59" s="82">
        <v>326960</v>
      </c>
      <c r="P59" s="8">
        <v>12894</v>
      </c>
      <c r="Q59" s="4"/>
      <c r="R59" s="4">
        <v>44103</v>
      </c>
      <c r="S59" s="24">
        <v>101</v>
      </c>
      <c r="T59" s="5" t="s">
        <v>325</v>
      </c>
      <c r="U59" s="5" t="s">
        <v>251</v>
      </c>
      <c r="V59" s="5" t="s">
        <v>181</v>
      </c>
      <c r="W59" s="5" t="s">
        <v>148</v>
      </c>
      <c r="X59" s="5" t="s">
        <v>181</v>
      </c>
      <c r="Y59" s="5" t="s">
        <v>181</v>
      </c>
      <c r="Z59" s="5" t="s">
        <v>181</v>
      </c>
      <c r="AA59" s="5" t="s">
        <v>181</v>
      </c>
      <c r="AB59" s="5" t="s">
        <v>181</v>
      </c>
      <c r="AC59" s="5" t="s">
        <v>181</v>
      </c>
      <c r="AD59" s="5" t="s">
        <v>181</v>
      </c>
      <c r="AE59" s="5" t="s">
        <v>181</v>
      </c>
      <c r="AF59" s="5" t="s">
        <v>181</v>
      </c>
      <c r="AG59" s="76" t="s">
        <v>181</v>
      </c>
      <c r="AH59" s="76" t="s">
        <v>181</v>
      </c>
      <c r="AI59" s="5" t="s">
        <v>181</v>
      </c>
      <c r="AJ59" s="5" t="s">
        <v>181</v>
      </c>
      <c r="AK59" s="76" t="s">
        <v>181</v>
      </c>
      <c r="AL59" s="76" t="s">
        <v>181</v>
      </c>
      <c r="AM59" s="89">
        <v>208377</v>
      </c>
      <c r="AN59" s="90"/>
      <c r="AO59" s="75">
        <f t="shared" si="0"/>
        <v>208377</v>
      </c>
    </row>
    <row r="60" spans="1:41" ht="38.25" x14ac:dyDescent="0.25">
      <c r="A60" s="47">
        <v>41</v>
      </c>
      <c r="B60" s="54" t="s">
        <v>342</v>
      </c>
      <c r="C60" s="28" t="s">
        <v>343</v>
      </c>
      <c r="D60" s="24" t="s">
        <v>88</v>
      </c>
      <c r="E60" s="24" t="s">
        <v>87</v>
      </c>
      <c r="F60" s="28" t="s">
        <v>330</v>
      </c>
      <c r="G60" s="9">
        <v>12904</v>
      </c>
      <c r="H60" s="8" t="s">
        <v>349</v>
      </c>
      <c r="I60" s="4">
        <v>44117</v>
      </c>
      <c r="J60" s="4">
        <v>44482</v>
      </c>
      <c r="K60" s="62" t="s">
        <v>327</v>
      </c>
      <c r="L60" s="67" t="s">
        <v>328</v>
      </c>
      <c r="M60" s="3" t="s">
        <v>329</v>
      </c>
      <c r="N60" s="4">
        <v>44117</v>
      </c>
      <c r="O60" s="82">
        <v>4450</v>
      </c>
      <c r="P60" s="8">
        <v>12904</v>
      </c>
      <c r="Q60" s="4">
        <v>44117</v>
      </c>
      <c r="R60" s="4">
        <v>44196</v>
      </c>
      <c r="S60" s="24">
        <v>117</v>
      </c>
      <c r="T60" s="5" t="s">
        <v>327</v>
      </c>
      <c r="U60" s="5" t="s">
        <v>251</v>
      </c>
      <c r="V60" s="5" t="s">
        <v>181</v>
      </c>
      <c r="W60" s="5" t="s">
        <v>148</v>
      </c>
      <c r="X60" s="5" t="s">
        <v>181</v>
      </c>
      <c r="Y60" s="5" t="s">
        <v>181</v>
      </c>
      <c r="Z60" s="5" t="s">
        <v>181</v>
      </c>
      <c r="AA60" s="5" t="s">
        <v>181</v>
      </c>
      <c r="AB60" s="5" t="s">
        <v>181</v>
      </c>
      <c r="AC60" s="5" t="s">
        <v>181</v>
      </c>
      <c r="AD60" s="5" t="s">
        <v>181</v>
      </c>
      <c r="AE60" s="5" t="s">
        <v>181</v>
      </c>
      <c r="AF60" s="5" t="s">
        <v>181</v>
      </c>
      <c r="AG60" s="76" t="s">
        <v>181</v>
      </c>
      <c r="AH60" s="76" t="s">
        <v>181</v>
      </c>
      <c r="AI60" s="5" t="s">
        <v>181</v>
      </c>
      <c r="AJ60" s="5" t="s">
        <v>181</v>
      </c>
      <c r="AK60" s="76" t="s">
        <v>181</v>
      </c>
      <c r="AL60" s="76" t="s">
        <v>181</v>
      </c>
      <c r="AM60" s="89">
        <v>2225</v>
      </c>
      <c r="AN60" s="90"/>
      <c r="AO60" s="75">
        <f t="shared" si="0"/>
        <v>2225</v>
      </c>
    </row>
    <row r="61" spans="1:41" x14ac:dyDescent="0.25">
      <c r="A61" s="47">
        <v>42</v>
      </c>
      <c r="B61" s="54" t="s">
        <v>355</v>
      </c>
      <c r="C61" s="28" t="s">
        <v>356</v>
      </c>
      <c r="D61" s="24" t="s">
        <v>88</v>
      </c>
      <c r="E61" s="24" t="s">
        <v>87</v>
      </c>
      <c r="F61" s="28" t="s">
        <v>357</v>
      </c>
      <c r="G61" s="9" t="s">
        <v>181</v>
      </c>
      <c r="H61" s="8" t="s">
        <v>350</v>
      </c>
      <c r="I61" s="4">
        <v>44088</v>
      </c>
      <c r="J61" s="4">
        <v>44196</v>
      </c>
      <c r="K61" s="62" t="s">
        <v>351</v>
      </c>
      <c r="L61" s="67" t="s">
        <v>352</v>
      </c>
      <c r="M61" s="3" t="s">
        <v>358</v>
      </c>
      <c r="N61" s="4">
        <v>44174</v>
      </c>
      <c r="O61" s="82">
        <v>64788</v>
      </c>
      <c r="P61" s="8">
        <v>12927</v>
      </c>
      <c r="Q61" s="4" t="s">
        <v>181</v>
      </c>
      <c r="R61" s="4" t="s">
        <v>181</v>
      </c>
      <c r="S61" s="24">
        <v>117</v>
      </c>
      <c r="T61" s="5" t="s">
        <v>351</v>
      </c>
      <c r="U61" s="5" t="s">
        <v>251</v>
      </c>
      <c r="V61" s="5" t="s">
        <v>181</v>
      </c>
      <c r="W61" s="5" t="s">
        <v>145</v>
      </c>
      <c r="X61" s="5" t="s">
        <v>181</v>
      </c>
      <c r="Y61" s="5" t="s">
        <v>181</v>
      </c>
      <c r="Z61" s="5" t="s">
        <v>181</v>
      </c>
      <c r="AA61" s="5" t="s">
        <v>181</v>
      </c>
      <c r="AB61" s="5" t="s">
        <v>181</v>
      </c>
      <c r="AC61" s="5" t="s">
        <v>181</v>
      </c>
      <c r="AD61" s="5" t="s">
        <v>181</v>
      </c>
      <c r="AE61" s="5" t="s">
        <v>181</v>
      </c>
      <c r="AF61" s="5" t="s">
        <v>181</v>
      </c>
      <c r="AG61" s="76" t="s">
        <v>181</v>
      </c>
      <c r="AH61" s="76" t="s">
        <v>181</v>
      </c>
      <c r="AI61" s="5" t="s">
        <v>181</v>
      </c>
      <c r="AJ61" s="5" t="s">
        <v>181</v>
      </c>
      <c r="AK61" s="76" t="s">
        <v>181</v>
      </c>
      <c r="AL61" s="76" t="s">
        <v>181</v>
      </c>
      <c r="AM61" s="89">
        <v>10798</v>
      </c>
      <c r="AN61" s="90"/>
      <c r="AO61" s="75">
        <f t="shared" si="0"/>
        <v>10798</v>
      </c>
    </row>
    <row r="62" spans="1:41" ht="38.25" x14ac:dyDescent="0.25">
      <c r="A62" s="47">
        <v>43</v>
      </c>
      <c r="B62" s="54" t="s">
        <v>363</v>
      </c>
      <c r="C62" s="28" t="s">
        <v>364</v>
      </c>
      <c r="D62" s="24" t="s">
        <v>88</v>
      </c>
      <c r="E62" s="24" t="s">
        <v>87</v>
      </c>
      <c r="F62" s="28" t="s">
        <v>359</v>
      </c>
      <c r="G62" s="9">
        <v>12612</v>
      </c>
      <c r="H62" s="8" t="s">
        <v>229</v>
      </c>
      <c r="I62" s="4" t="s">
        <v>181</v>
      </c>
      <c r="J62" s="4" t="s">
        <v>181</v>
      </c>
      <c r="K62" s="62" t="s">
        <v>353</v>
      </c>
      <c r="L62" s="67" t="s">
        <v>166</v>
      </c>
      <c r="M62" s="3" t="s">
        <v>365</v>
      </c>
      <c r="N62" s="4">
        <v>43894</v>
      </c>
      <c r="O62" s="82">
        <v>8220.7999999999993</v>
      </c>
      <c r="P62" s="8">
        <v>12759</v>
      </c>
      <c r="Q62" s="4" t="s">
        <v>366</v>
      </c>
      <c r="R62" s="4">
        <v>43830</v>
      </c>
      <c r="S62" s="24" t="s">
        <v>294</v>
      </c>
      <c r="T62" s="5" t="s">
        <v>353</v>
      </c>
      <c r="U62" s="5" t="s">
        <v>251</v>
      </c>
      <c r="V62" s="5" t="s">
        <v>181</v>
      </c>
      <c r="W62" s="5" t="s">
        <v>148</v>
      </c>
      <c r="X62" s="5" t="s">
        <v>181</v>
      </c>
      <c r="Y62" s="5" t="s">
        <v>181</v>
      </c>
      <c r="Z62" s="5" t="s">
        <v>181</v>
      </c>
      <c r="AA62" s="5" t="s">
        <v>181</v>
      </c>
      <c r="AB62" s="5" t="s">
        <v>181</v>
      </c>
      <c r="AC62" s="5" t="s">
        <v>181</v>
      </c>
      <c r="AD62" s="5" t="s">
        <v>181</v>
      </c>
      <c r="AE62" s="5" t="s">
        <v>181</v>
      </c>
      <c r="AF62" s="5" t="s">
        <v>181</v>
      </c>
      <c r="AG62" s="76" t="s">
        <v>181</v>
      </c>
      <c r="AH62" s="76" t="s">
        <v>181</v>
      </c>
      <c r="AI62" s="5" t="s">
        <v>181</v>
      </c>
      <c r="AJ62" s="5" t="s">
        <v>181</v>
      </c>
      <c r="AK62" s="76" t="s">
        <v>181</v>
      </c>
      <c r="AL62" s="76" t="s">
        <v>181</v>
      </c>
      <c r="AM62" s="89">
        <v>807.68</v>
      </c>
      <c r="AN62" s="90"/>
      <c r="AO62" s="75">
        <f t="shared" si="0"/>
        <v>807.68</v>
      </c>
    </row>
    <row r="63" spans="1:41" ht="51" x14ac:dyDescent="0.25">
      <c r="A63" s="47">
        <v>44</v>
      </c>
      <c r="B63" s="54" t="s">
        <v>289</v>
      </c>
      <c r="C63" s="28" t="s">
        <v>356</v>
      </c>
      <c r="D63" s="24" t="s">
        <v>88</v>
      </c>
      <c r="E63" s="24" t="s">
        <v>87</v>
      </c>
      <c r="F63" s="28" t="s">
        <v>361</v>
      </c>
      <c r="G63" s="9" t="s">
        <v>181</v>
      </c>
      <c r="H63" s="8" t="s">
        <v>350</v>
      </c>
      <c r="I63" s="4">
        <v>44088</v>
      </c>
      <c r="J63" s="4">
        <v>44196</v>
      </c>
      <c r="K63" s="62" t="s">
        <v>354</v>
      </c>
      <c r="L63" s="67" t="s">
        <v>395</v>
      </c>
      <c r="M63" s="3" t="s">
        <v>360</v>
      </c>
      <c r="N63" s="4">
        <v>44138</v>
      </c>
      <c r="O63" s="82">
        <v>149608</v>
      </c>
      <c r="P63" s="8">
        <v>12927</v>
      </c>
      <c r="Q63" s="4">
        <v>44138</v>
      </c>
      <c r="R63" s="4">
        <v>44503</v>
      </c>
      <c r="S63" s="24" t="s">
        <v>319</v>
      </c>
      <c r="T63" s="5" t="s">
        <v>354</v>
      </c>
      <c r="U63" s="5" t="s">
        <v>251</v>
      </c>
      <c r="V63" s="5" t="s">
        <v>181</v>
      </c>
      <c r="W63" s="5" t="s">
        <v>145</v>
      </c>
      <c r="X63" s="5" t="s">
        <v>181</v>
      </c>
      <c r="Y63" s="5">
        <v>1</v>
      </c>
      <c r="Z63" s="4">
        <v>44309</v>
      </c>
      <c r="AA63" s="8">
        <v>13034</v>
      </c>
      <c r="AB63" s="5" t="s">
        <v>435</v>
      </c>
      <c r="AC63" s="5" t="s">
        <v>181</v>
      </c>
      <c r="AD63" s="5" t="s">
        <v>181</v>
      </c>
      <c r="AE63" s="5" t="s">
        <v>181</v>
      </c>
      <c r="AF63" s="5" t="s">
        <v>181</v>
      </c>
      <c r="AG63" s="76" t="s">
        <v>181</v>
      </c>
      <c r="AH63" s="76" t="s">
        <v>181</v>
      </c>
      <c r="AI63" s="5" t="s">
        <v>181</v>
      </c>
      <c r="AJ63" s="5" t="s">
        <v>181</v>
      </c>
      <c r="AK63" s="76" t="s">
        <v>181</v>
      </c>
      <c r="AL63" s="76" t="s">
        <v>181</v>
      </c>
      <c r="AM63" s="89">
        <v>8256</v>
      </c>
      <c r="AN63" s="90">
        <f>8256+8256</f>
        <v>16512</v>
      </c>
      <c r="AO63" s="75">
        <f t="shared" si="0"/>
        <v>24768</v>
      </c>
    </row>
    <row r="64" spans="1:41" ht="38.25" x14ac:dyDescent="0.25">
      <c r="A64" s="47">
        <v>45</v>
      </c>
      <c r="B64" s="54" t="s">
        <v>381</v>
      </c>
      <c r="C64" s="28" t="s">
        <v>382</v>
      </c>
      <c r="D64" s="24" t="s">
        <v>88</v>
      </c>
      <c r="E64" s="24" t="s">
        <v>87</v>
      </c>
      <c r="F64" s="28" t="s">
        <v>380</v>
      </c>
      <c r="G64" s="9" t="s">
        <v>181</v>
      </c>
      <c r="H64" s="8" t="s">
        <v>383</v>
      </c>
      <c r="I64" s="4" t="s">
        <v>181</v>
      </c>
      <c r="J64" s="4" t="s">
        <v>181</v>
      </c>
      <c r="K64" s="62" t="s">
        <v>367</v>
      </c>
      <c r="L64" s="67" t="s">
        <v>368</v>
      </c>
      <c r="M64" s="3" t="s">
        <v>369</v>
      </c>
      <c r="N64" s="4">
        <v>43888</v>
      </c>
      <c r="O64" s="82">
        <v>24150</v>
      </c>
      <c r="P64" s="8">
        <v>12750</v>
      </c>
      <c r="Q64" s="4">
        <v>43888</v>
      </c>
      <c r="R64" s="4">
        <v>44196</v>
      </c>
      <c r="S64" s="24" t="s">
        <v>362</v>
      </c>
      <c r="T64" s="22" t="s">
        <v>367</v>
      </c>
      <c r="U64" s="5" t="s">
        <v>251</v>
      </c>
      <c r="V64" s="5" t="s">
        <v>181</v>
      </c>
      <c r="W64" s="5" t="s">
        <v>149</v>
      </c>
      <c r="X64" s="5" t="s">
        <v>181</v>
      </c>
      <c r="Y64" s="5">
        <v>1</v>
      </c>
      <c r="Z64" s="4">
        <v>44195</v>
      </c>
      <c r="AA64" s="8">
        <v>12954</v>
      </c>
      <c r="AB64" s="5" t="s">
        <v>189</v>
      </c>
      <c r="AC64" s="4">
        <v>44197</v>
      </c>
      <c r="AD64" s="4">
        <v>44561</v>
      </c>
      <c r="AE64" s="5" t="s">
        <v>181</v>
      </c>
      <c r="AF64" s="5" t="s">
        <v>181</v>
      </c>
      <c r="AG64" s="76" t="s">
        <v>181</v>
      </c>
      <c r="AH64" s="76" t="s">
        <v>181</v>
      </c>
      <c r="AI64" s="5" t="s">
        <v>181</v>
      </c>
      <c r="AJ64" s="5" t="s">
        <v>181</v>
      </c>
      <c r="AK64" s="76" t="s">
        <v>181</v>
      </c>
      <c r="AL64" s="76" t="s">
        <v>181</v>
      </c>
      <c r="AM64" s="89">
        <v>6925.5</v>
      </c>
      <c r="AN64" s="90"/>
      <c r="AO64" s="75">
        <f t="shared" si="0"/>
        <v>6925.5</v>
      </c>
    </row>
    <row r="65" spans="1:41" ht="51" x14ac:dyDescent="0.25">
      <c r="A65" s="47">
        <v>46</v>
      </c>
      <c r="B65" s="54" t="s">
        <v>376</v>
      </c>
      <c r="C65" s="28" t="s">
        <v>377</v>
      </c>
      <c r="D65" s="24" t="s">
        <v>88</v>
      </c>
      <c r="E65" s="24" t="s">
        <v>87</v>
      </c>
      <c r="F65" s="28" t="s">
        <v>378</v>
      </c>
      <c r="G65" s="9" t="s">
        <v>181</v>
      </c>
      <c r="H65" s="8" t="s">
        <v>181</v>
      </c>
      <c r="I65" s="4" t="s">
        <v>181</v>
      </c>
      <c r="J65" s="4" t="s">
        <v>181</v>
      </c>
      <c r="K65" s="62" t="s">
        <v>370</v>
      </c>
      <c r="L65" s="67" t="s">
        <v>371</v>
      </c>
      <c r="M65" s="3" t="s">
        <v>373</v>
      </c>
      <c r="N65" s="4">
        <v>44117</v>
      </c>
      <c r="O65" s="82">
        <v>105760</v>
      </c>
      <c r="P65" s="8">
        <v>12909</v>
      </c>
      <c r="Q65" s="4">
        <v>44117</v>
      </c>
      <c r="R65" s="4">
        <v>44299</v>
      </c>
      <c r="S65" s="24" t="s">
        <v>362</v>
      </c>
      <c r="T65" s="22" t="s">
        <v>370</v>
      </c>
      <c r="U65" s="5" t="s">
        <v>251</v>
      </c>
      <c r="V65" s="5" t="s">
        <v>181</v>
      </c>
      <c r="W65" s="5" t="s">
        <v>149</v>
      </c>
      <c r="X65" s="5" t="s">
        <v>181</v>
      </c>
      <c r="Y65" s="5">
        <v>1</v>
      </c>
      <c r="Z65" s="4">
        <v>44295</v>
      </c>
      <c r="AA65" s="8">
        <v>13028</v>
      </c>
      <c r="AB65" s="5" t="s">
        <v>189</v>
      </c>
      <c r="AC65" s="4">
        <v>44298</v>
      </c>
      <c r="AD65" s="4">
        <v>44478</v>
      </c>
      <c r="AE65" s="5"/>
      <c r="AF65" s="5" t="s">
        <v>181</v>
      </c>
      <c r="AG65" s="76" t="s">
        <v>181</v>
      </c>
      <c r="AH65" s="76" t="s">
        <v>181</v>
      </c>
      <c r="AI65" s="5" t="s">
        <v>181</v>
      </c>
      <c r="AJ65" s="5" t="s">
        <v>181</v>
      </c>
      <c r="AK65" s="76" t="s">
        <v>181</v>
      </c>
      <c r="AL65" s="76" t="s">
        <v>181</v>
      </c>
      <c r="AM65" s="82" t="s">
        <v>181</v>
      </c>
      <c r="AN65" s="90"/>
      <c r="AO65" s="75">
        <f t="shared" ref="AO65:AO71" si="1">AN65</f>
        <v>0</v>
      </c>
    </row>
    <row r="66" spans="1:41" ht="51" x14ac:dyDescent="0.25">
      <c r="A66" s="47">
        <v>47</v>
      </c>
      <c r="B66" s="54" t="s">
        <v>433</v>
      </c>
      <c r="C66" s="28" t="s">
        <v>181</v>
      </c>
      <c r="D66" s="24" t="s">
        <v>88</v>
      </c>
      <c r="E66" s="24" t="s">
        <v>87</v>
      </c>
      <c r="F66" s="28" t="s">
        <v>379</v>
      </c>
      <c r="G66" s="9" t="s">
        <v>181</v>
      </c>
      <c r="H66" s="8" t="s">
        <v>181</v>
      </c>
      <c r="I66" s="4" t="s">
        <v>181</v>
      </c>
      <c r="J66" s="4" t="s">
        <v>181</v>
      </c>
      <c r="K66" s="63" t="s">
        <v>372</v>
      </c>
      <c r="L66" s="67" t="s">
        <v>375</v>
      </c>
      <c r="M66" s="3" t="s">
        <v>374</v>
      </c>
      <c r="N66" s="4">
        <v>44117</v>
      </c>
      <c r="O66" s="82">
        <v>99115</v>
      </c>
      <c r="P66" s="8">
        <v>12909</v>
      </c>
      <c r="Q66" s="4">
        <v>44117</v>
      </c>
      <c r="R66" s="4" t="s">
        <v>384</v>
      </c>
      <c r="S66" s="24" t="s">
        <v>362</v>
      </c>
      <c r="T66" s="26" t="s">
        <v>372</v>
      </c>
      <c r="U66" s="5" t="s">
        <v>251</v>
      </c>
      <c r="V66" s="5" t="s">
        <v>181</v>
      </c>
      <c r="W66" s="5" t="s">
        <v>149</v>
      </c>
      <c r="X66" s="5" t="s">
        <v>181</v>
      </c>
      <c r="Y66" s="5">
        <v>1</v>
      </c>
      <c r="Z66" s="4">
        <v>44295</v>
      </c>
      <c r="AA66" s="5">
        <v>13028</v>
      </c>
      <c r="AB66" s="5" t="s">
        <v>150</v>
      </c>
      <c r="AC66" s="4">
        <v>44298</v>
      </c>
      <c r="AD66" s="4">
        <v>44478</v>
      </c>
      <c r="AE66" s="5" t="s">
        <v>181</v>
      </c>
      <c r="AF66" s="5" t="s">
        <v>181</v>
      </c>
      <c r="AG66" s="76" t="s">
        <v>181</v>
      </c>
      <c r="AH66" s="76" t="s">
        <v>181</v>
      </c>
      <c r="AI66" s="5" t="s">
        <v>181</v>
      </c>
      <c r="AJ66" s="5" t="s">
        <v>181</v>
      </c>
      <c r="AK66" s="76" t="s">
        <v>181</v>
      </c>
      <c r="AL66" s="76" t="s">
        <v>181</v>
      </c>
      <c r="AM66" s="82" t="s">
        <v>181</v>
      </c>
      <c r="AN66" s="90"/>
      <c r="AO66" s="75">
        <f t="shared" si="1"/>
        <v>0</v>
      </c>
    </row>
    <row r="67" spans="1:41" ht="38.25" x14ac:dyDescent="0.25">
      <c r="A67" s="47">
        <v>48</v>
      </c>
      <c r="B67" s="54" t="s">
        <v>401</v>
      </c>
      <c r="C67" s="28" t="s">
        <v>414</v>
      </c>
      <c r="D67" s="24" t="s">
        <v>88</v>
      </c>
      <c r="E67" s="24" t="s">
        <v>87</v>
      </c>
      <c r="F67" s="28" t="s">
        <v>415</v>
      </c>
      <c r="G67" s="9">
        <v>12952</v>
      </c>
      <c r="H67" s="8" t="s">
        <v>400</v>
      </c>
      <c r="I67" s="4">
        <v>44183</v>
      </c>
      <c r="J67" s="4">
        <v>44548</v>
      </c>
      <c r="K67" s="63" t="s">
        <v>399</v>
      </c>
      <c r="L67" s="67" t="s">
        <v>397</v>
      </c>
      <c r="M67" s="3" t="s">
        <v>398</v>
      </c>
      <c r="N67" s="4">
        <v>44238</v>
      </c>
      <c r="O67" s="82">
        <v>160000</v>
      </c>
      <c r="P67" s="8">
        <v>12984</v>
      </c>
      <c r="Q67" s="4">
        <v>44238</v>
      </c>
      <c r="R67" s="4">
        <v>44561</v>
      </c>
      <c r="S67" s="24" t="s">
        <v>362</v>
      </c>
      <c r="T67" s="5" t="s">
        <v>399</v>
      </c>
      <c r="U67" s="5" t="s">
        <v>251</v>
      </c>
      <c r="V67" s="5" t="s">
        <v>181</v>
      </c>
      <c r="W67" s="5" t="s">
        <v>148</v>
      </c>
      <c r="X67" s="5" t="s">
        <v>181</v>
      </c>
      <c r="Y67" s="5" t="s">
        <v>181</v>
      </c>
      <c r="Z67" s="5" t="s">
        <v>181</v>
      </c>
      <c r="AA67" s="5" t="s">
        <v>181</v>
      </c>
      <c r="AB67" s="5" t="s">
        <v>181</v>
      </c>
      <c r="AC67" s="5" t="s">
        <v>181</v>
      </c>
      <c r="AD67" s="5" t="s">
        <v>181</v>
      </c>
      <c r="AE67" s="5" t="s">
        <v>181</v>
      </c>
      <c r="AF67" s="5" t="s">
        <v>181</v>
      </c>
      <c r="AG67" s="76" t="s">
        <v>181</v>
      </c>
      <c r="AH67" s="76" t="s">
        <v>181</v>
      </c>
      <c r="AI67" s="5" t="s">
        <v>181</v>
      </c>
      <c r="AJ67" s="5" t="s">
        <v>181</v>
      </c>
      <c r="AK67" s="76" t="s">
        <v>181</v>
      </c>
      <c r="AL67" s="76" t="s">
        <v>181</v>
      </c>
      <c r="AM67" s="82" t="s">
        <v>181</v>
      </c>
      <c r="AN67" s="90">
        <f>1550+1750+7750+1232+1400+7000+16606</f>
        <v>37288</v>
      </c>
      <c r="AO67" s="75">
        <f t="shared" si="1"/>
        <v>37288</v>
      </c>
    </row>
    <row r="68" spans="1:41" ht="38.25" x14ac:dyDescent="0.25">
      <c r="A68" s="47">
        <v>49</v>
      </c>
      <c r="B68" s="54" t="s">
        <v>416</v>
      </c>
      <c r="C68" s="28" t="s">
        <v>297</v>
      </c>
      <c r="D68" s="24" t="s">
        <v>88</v>
      </c>
      <c r="E68" s="24" t="s">
        <v>87</v>
      </c>
      <c r="F68" s="28" t="s">
        <v>417</v>
      </c>
      <c r="G68" s="9">
        <v>12461</v>
      </c>
      <c r="H68" s="8" t="s">
        <v>418</v>
      </c>
      <c r="I68" s="4" t="s">
        <v>419</v>
      </c>
      <c r="J68" s="4">
        <v>44196</v>
      </c>
      <c r="K68" s="63" t="s">
        <v>402</v>
      </c>
      <c r="L68" s="67" t="s">
        <v>403</v>
      </c>
      <c r="M68" s="3" t="s">
        <v>156</v>
      </c>
      <c r="N68" s="4">
        <v>44083</v>
      </c>
      <c r="O68" s="82">
        <v>93160</v>
      </c>
      <c r="P68" s="5">
        <v>12881</v>
      </c>
      <c r="Q68" s="4">
        <v>44083</v>
      </c>
      <c r="R68" s="4">
        <v>44196</v>
      </c>
      <c r="S68" s="5">
        <v>101</v>
      </c>
      <c r="T68" s="5" t="s">
        <v>402</v>
      </c>
      <c r="U68" s="5" t="s">
        <v>251</v>
      </c>
      <c r="V68" s="5" t="s">
        <v>181</v>
      </c>
      <c r="W68" s="5" t="s">
        <v>149</v>
      </c>
      <c r="X68" s="5" t="s">
        <v>181</v>
      </c>
      <c r="Y68" s="5" t="s">
        <v>181</v>
      </c>
      <c r="Z68" s="5" t="s">
        <v>181</v>
      </c>
      <c r="AA68" s="5" t="s">
        <v>181</v>
      </c>
      <c r="AB68" s="5" t="s">
        <v>181</v>
      </c>
      <c r="AC68" s="5" t="s">
        <v>181</v>
      </c>
      <c r="AD68" s="5" t="s">
        <v>181</v>
      </c>
      <c r="AE68" s="5" t="s">
        <v>181</v>
      </c>
      <c r="AF68" s="5" t="s">
        <v>181</v>
      </c>
      <c r="AG68" s="76" t="s">
        <v>181</v>
      </c>
      <c r="AH68" s="76" t="s">
        <v>181</v>
      </c>
      <c r="AI68" s="5" t="s">
        <v>181</v>
      </c>
      <c r="AJ68" s="5" t="s">
        <v>181</v>
      </c>
      <c r="AK68" s="76" t="s">
        <v>181</v>
      </c>
      <c r="AL68" s="76" t="s">
        <v>181</v>
      </c>
      <c r="AM68" s="82" t="s">
        <v>181</v>
      </c>
      <c r="AN68" s="90">
        <v>93160</v>
      </c>
      <c r="AO68" s="75">
        <f t="shared" si="1"/>
        <v>93160</v>
      </c>
    </row>
    <row r="69" spans="1:41" ht="51" x14ac:dyDescent="0.25">
      <c r="A69" s="47">
        <v>50</v>
      </c>
      <c r="B69" s="54" t="s">
        <v>420</v>
      </c>
      <c r="C69" s="28" t="s">
        <v>421</v>
      </c>
      <c r="D69" s="24" t="s">
        <v>88</v>
      </c>
      <c r="E69" s="24" t="s">
        <v>87</v>
      </c>
      <c r="F69" s="28" t="s">
        <v>422</v>
      </c>
      <c r="G69" s="9">
        <v>12923</v>
      </c>
      <c r="H69" s="8" t="s">
        <v>423</v>
      </c>
      <c r="I69" s="4">
        <v>44170</v>
      </c>
      <c r="J69" s="4">
        <v>44535</v>
      </c>
      <c r="K69" s="63" t="s">
        <v>404</v>
      </c>
      <c r="L69" s="67" t="s">
        <v>405</v>
      </c>
      <c r="M69" s="3" t="s">
        <v>406</v>
      </c>
      <c r="N69" s="4">
        <v>43831</v>
      </c>
      <c r="O69" s="82">
        <v>87420</v>
      </c>
      <c r="P69" s="8">
        <v>12934</v>
      </c>
      <c r="Q69" s="4">
        <v>44166</v>
      </c>
      <c r="R69" s="4">
        <v>44196</v>
      </c>
      <c r="S69" s="5">
        <v>117.127</v>
      </c>
      <c r="T69" s="5" t="s">
        <v>404</v>
      </c>
      <c r="U69" s="5" t="s">
        <v>251</v>
      </c>
      <c r="V69" s="5" t="s">
        <v>181</v>
      </c>
      <c r="W69" s="5" t="s">
        <v>424</v>
      </c>
      <c r="X69" s="5" t="s">
        <v>181</v>
      </c>
      <c r="Y69" s="5" t="s">
        <v>181</v>
      </c>
      <c r="Z69" s="5" t="s">
        <v>181</v>
      </c>
      <c r="AA69" s="5" t="s">
        <v>181</v>
      </c>
      <c r="AB69" s="5" t="s">
        <v>181</v>
      </c>
      <c r="AC69" s="5" t="s">
        <v>181</v>
      </c>
      <c r="AD69" s="5" t="s">
        <v>181</v>
      </c>
      <c r="AE69" s="5" t="s">
        <v>181</v>
      </c>
      <c r="AF69" s="5" t="s">
        <v>181</v>
      </c>
      <c r="AG69" s="76" t="s">
        <v>181</v>
      </c>
      <c r="AH69" s="76" t="s">
        <v>181</v>
      </c>
      <c r="AI69" s="5" t="s">
        <v>181</v>
      </c>
      <c r="AJ69" s="5" t="s">
        <v>181</v>
      </c>
      <c r="AK69" s="76" t="s">
        <v>181</v>
      </c>
      <c r="AL69" s="76" t="s">
        <v>181</v>
      </c>
      <c r="AM69" s="82" t="s">
        <v>181</v>
      </c>
      <c r="AN69" s="90">
        <v>77220</v>
      </c>
      <c r="AO69" s="75">
        <f t="shared" si="1"/>
        <v>77220</v>
      </c>
    </row>
    <row r="70" spans="1:41" ht="51" x14ac:dyDescent="0.25">
      <c r="A70" s="47">
        <v>51</v>
      </c>
      <c r="B70" s="54" t="s">
        <v>431</v>
      </c>
      <c r="C70" s="28" t="s">
        <v>432</v>
      </c>
      <c r="D70" s="24" t="s">
        <v>88</v>
      </c>
      <c r="E70" s="24" t="s">
        <v>87</v>
      </c>
      <c r="F70" s="28" t="s">
        <v>429</v>
      </c>
      <c r="G70" s="9">
        <v>12944</v>
      </c>
      <c r="H70" s="8" t="s">
        <v>430</v>
      </c>
      <c r="I70" s="4">
        <v>44175</v>
      </c>
      <c r="J70" s="4">
        <v>44540</v>
      </c>
      <c r="K70" s="63" t="s">
        <v>407</v>
      </c>
      <c r="L70" s="67" t="s">
        <v>408</v>
      </c>
      <c r="M70" s="3" t="s">
        <v>167</v>
      </c>
      <c r="N70" s="4">
        <v>44231</v>
      </c>
      <c r="O70" s="82">
        <v>45800</v>
      </c>
      <c r="P70" s="8">
        <v>12977</v>
      </c>
      <c r="Q70" s="4">
        <v>44231</v>
      </c>
      <c r="R70" s="4">
        <v>44561</v>
      </c>
      <c r="S70" s="5">
        <v>101.117</v>
      </c>
      <c r="T70" s="5" t="s">
        <v>407</v>
      </c>
      <c r="U70" s="5" t="s">
        <v>251</v>
      </c>
      <c r="V70" s="5" t="s">
        <v>181</v>
      </c>
      <c r="W70" s="5" t="s">
        <v>148</v>
      </c>
      <c r="X70" s="5" t="s">
        <v>181</v>
      </c>
      <c r="Y70" s="5" t="s">
        <v>181</v>
      </c>
      <c r="Z70" s="5" t="s">
        <v>181</v>
      </c>
      <c r="AA70" s="5" t="s">
        <v>181</v>
      </c>
      <c r="AB70" s="5" t="s">
        <v>181</v>
      </c>
      <c r="AC70" s="5" t="s">
        <v>181</v>
      </c>
      <c r="AD70" s="5" t="s">
        <v>181</v>
      </c>
      <c r="AE70" s="5" t="s">
        <v>181</v>
      </c>
      <c r="AF70" s="5" t="s">
        <v>181</v>
      </c>
      <c r="AG70" s="76" t="s">
        <v>181</v>
      </c>
      <c r="AH70" s="76" t="s">
        <v>181</v>
      </c>
      <c r="AI70" s="5" t="s">
        <v>181</v>
      </c>
      <c r="AJ70" s="5" t="s">
        <v>181</v>
      </c>
      <c r="AK70" s="76" t="s">
        <v>181</v>
      </c>
      <c r="AL70" s="76" t="s">
        <v>181</v>
      </c>
      <c r="AM70" s="82" t="s">
        <v>181</v>
      </c>
      <c r="AN70" s="90">
        <v>3850</v>
      </c>
      <c r="AO70" s="75">
        <f t="shared" si="1"/>
        <v>3850</v>
      </c>
    </row>
    <row r="71" spans="1:41" ht="38.25" x14ac:dyDescent="0.25">
      <c r="A71" s="47">
        <v>52</v>
      </c>
      <c r="B71" s="54" t="s">
        <v>425</v>
      </c>
      <c r="C71" s="28" t="s">
        <v>426</v>
      </c>
      <c r="D71" s="24" t="s">
        <v>88</v>
      </c>
      <c r="E71" s="24" t="s">
        <v>87</v>
      </c>
      <c r="F71" s="28" t="s">
        <v>427</v>
      </c>
      <c r="G71" s="9">
        <v>12901</v>
      </c>
      <c r="H71" s="8" t="s">
        <v>428</v>
      </c>
      <c r="I71" s="4">
        <v>44105</v>
      </c>
      <c r="J71" s="4">
        <v>44196</v>
      </c>
      <c r="K71" s="63" t="s">
        <v>409</v>
      </c>
      <c r="L71" s="67" t="s">
        <v>410</v>
      </c>
      <c r="M71" s="3" t="s">
        <v>411</v>
      </c>
      <c r="N71" s="4">
        <v>44106</v>
      </c>
      <c r="O71" s="82">
        <v>3360</v>
      </c>
      <c r="P71" s="8">
        <v>12901</v>
      </c>
      <c r="Q71" s="4">
        <v>44106</v>
      </c>
      <c r="R71" s="4">
        <v>44196</v>
      </c>
      <c r="S71" s="5">
        <v>117</v>
      </c>
      <c r="T71" s="5" t="s">
        <v>409</v>
      </c>
      <c r="U71" s="5" t="s">
        <v>251</v>
      </c>
      <c r="V71" s="5" t="s">
        <v>181</v>
      </c>
      <c r="W71" s="5" t="s">
        <v>148</v>
      </c>
      <c r="X71" s="5" t="s">
        <v>181</v>
      </c>
      <c r="Y71" s="5" t="s">
        <v>181</v>
      </c>
      <c r="Z71" s="5" t="s">
        <v>181</v>
      </c>
      <c r="AA71" s="5" t="s">
        <v>181</v>
      </c>
      <c r="AB71" s="5" t="s">
        <v>181</v>
      </c>
      <c r="AC71" s="5" t="s">
        <v>181</v>
      </c>
      <c r="AD71" s="5" t="s">
        <v>181</v>
      </c>
      <c r="AE71" s="5" t="s">
        <v>181</v>
      </c>
      <c r="AF71" s="5" t="s">
        <v>181</v>
      </c>
      <c r="AG71" s="76" t="s">
        <v>181</v>
      </c>
      <c r="AH71" s="76" t="s">
        <v>181</v>
      </c>
      <c r="AI71" s="5" t="s">
        <v>181</v>
      </c>
      <c r="AJ71" s="5" t="s">
        <v>181</v>
      </c>
      <c r="AK71" s="76" t="s">
        <v>181</v>
      </c>
      <c r="AL71" s="76" t="s">
        <v>181</v>
      </c>
      <c r="AM71" s="82" t="s">
        <v>181</v>
      </c>
      <c r="AN71" s="90">
        <v>3630</v>
      </c>
      <c r="AO71" s="75">
        <f t="shared" si="1"/>
        <v>3630</v>
      </c>
    </row>
    <row r="72" spans="1:41" ht="26.25" thickBot="1" x14ac:dyDescent="0.3">
      <c r="A72" s="93">
        <v>53</v>
      </c>
      <c r="B72" s="94"/>
      <c r="C72" s="95"/>
      <c r="D72" s="96"/>
      <c r="E72" s="96"/>
      <c r="F72" s="95"/>
      <c r="G72" s="97"/>
      <c r="H72" s="98"/>
      <c r="I72" s="99"/>
      <c r="J72" s="99"/>
      <c r="K72" s="100"/>
      <c r="L72" s="101" t="s">
        <v>385</v>
      </c>
      <c r="M72" s="102"/>
      <c r="N72" s="99"/>
      <c r="O72" s="103"/>
      <c r="P72" s="98"/>
      <c r="Q72" s="99"/>
      <c r="R72" s="99"/>
      <c r="S72" s="96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5"/>
      <c r="AH72" s="105"/>
      <c r="AI72" s="104"/>
      <c r="AJ72" s="104"/>
      <c r="AK72" s="105"/>
      <c r="AL72" s="105"/>
      <c r="AM72" s="105"/>
      <c r="AN72" s="106">
        <f>346385.26+189.64+58.36+22.32+2100+45032.08+1350+2900+2900+9550.46+16890.33+67580.24+5280.86+540+111.65+1712.81+1501.79+3003.58+4350+14707.16+21335.74+6680.37</f>
        <v>554182.65</v>
      </c>
      <c r="AO72" s="107">
        <f t="shared" si="0"/>
        <v>554182.65</v>
      </c>
    </row>
    <row r="73" spans="1:41" ht="15.75" thickBot="1" x14ac:dyDescent="0.3">
      <c r="A73" s="131" t="s">
        <v>444</v>
      </c>
      <c r="B73" s="132"/>
      <c r="C73" s="132"/>
      <c r="D73" s="132"/>
      <c r="E73" s="133"/>
      <c r="F73" s="108"/>
      <c r="G73" s="109"/>
      <c r="H73" s="109"/>
      <c r="I73" s="109"/>
      <c r="J73" s="109"/>
      <c r="K73" s="109"/>
      <c r="L73" s="110"/>
      <c r="M73" s="109"/>
      <c r="N73" s="109"/>
      <c r="O73" s="111">
        <f>SUM(O20:O72)</f>
        <v>13477169.340000002</v>
      </c>
      <c r="P73" s="108"/>
      <c r="Q73" s="108"/>
      <c r="R73" s="108"/>
      <c r="S73" s="108"/>
      <c r="T73" s="112"/>
      <c r="U73" s="108"/>
      <c r="V73" s="108"/>
      <c r="W73" s="108"/>
      <c r="X73" s="108"/>
      <c r="Y73" s="108"/>
      <c r="Z73" s="112"/>
      <c r="AA73" s="108"/>
      <c r="AB73" s="108"/>
      <c r="AC73" s="113"/>
      <c r="AD73" s="113"/>
      <c r="AE73" s="108"/>
      <c r="AF73" s="108"/>
      <c r="AG73" s="111">
        <f t="shared" ref="AG73" si="2">SUM(AG20:AG72)</f>
        <v>149.78</v>
      </c>
      <c r="AH73" s="111">
        <f t="shared" ref="AH73" si="3">SUM(AH20:AH72)</f>
        <v>0</v>
      </c>
      <c r="AI73" s="114"/>
      <c r="AJ73" s="114"/>
      <c r="AK73" s="111"/>
      <c r="AL73" s="111">
        <f t="shared" ref="AL73:AN73" si="4">SUM(AL20:AL72)</f>
        <v>0</v>
      </c>
      <c r="AM73" s="111">
        <f t="shared" si="4"/>
        <v>9294623.9900000002</v>
      </c>
      <c r="AN73" s="111">
        <f t="shared" si="4"/>
        <v>1630682.5299999998</v>
      </c>
      <c r="AO73" s="115">
        <f>SUM(AO20:AO72)</f>
        <v>10925306.52</v>
      </c>
    </row>
    <row r="74" spans="1:41" ht="15" x14ac:dyDescent="0.25">
      <c r="A74" s="116"/>
      <c r="B74" s="116"/>
      <c r="C74" s="116"/>
      <c r="D74" s="116"/>
      <c r="E74" s="116"/>
      <c r="F74" s="117"/>
      <c r="G74" s="116"/>
      <c r="H74" s="116"/>
      <c r="I74" s="116"/>
      <c r="J74" s="116"/>
      <c r="K74" s="116"/>
      <c r="L74" s="64"/>
      <c r="M74" s="116"/>
      <c r="N74" s="116"/>
      <c r="O74" s="118"/>
      <c r="P74" s="117"/>
      <c r="Q74" s="117"/>
      <c r="R74" s="117"/>
      <c r="S74" s="117"/>
      <c r="T74" s="119"/>
      <c r="U74" s="117"/>
      <c r="V74" s="117"/>
      <c r="W74" s="117"/>
      <c r="X74" s="117"/>
      <c r="Y74" s="117"/>
      <c r="Z74" s="119"/>
      <c r="AA74" s="117"/>
      <c r="AB74" s="117"/>
      <c r="AC74" s="120"/>
      <c r="AD74" s="120"/>
      <c r="AE74" s="117"/>
      <c r="AF74" s="117"/>
      <c r="AG74" s="118"/>
      <c r="AH74" s="118"/>
      <c r="AI74" s="121"/>
      <c r="AJ74" s="121"/>
      <c r="AK74" s="118"/>
      <c r="AL74" s="118"/>
      <c r="AM74" s="118"/>
      <c r="AN74" s="118"/>
      <c r="AO74" s="118"/>
    </row>
    <row r="75" spans="1:41" s="51" customFormat="1" ht="15" x14ac:dyDescent="0.25">
      <c r="A75" s="128" t="s">
        <v>446</v>
      </c>
      <c r="B75" s="128"/>
      <c r="C75" s="128"/>
      <c r="D75" s="128"/>
      <c r="E75" s="128"/>
      <c r="F75" s="128"/>
      <c r="G75" s="128"/>
      <c r="H75" s="128"/>
      <c r="I75" s="128"/>
      <c r="J75" s="128"/>
      <c r="K75" s="50"/>
      <c r="L75" s="52"/>
      <c r="M75" s="49"/>
      <c r="O75" s="122"/>
      <c r="AG75" s="123"/>
      <c r="AH75" s="123"/>
      <c r="AK75" s="123"/>
      <c r="AL75" s="123"/>
      <c r="AM75" s="123"/>
      <c r="AN75" s="123"/>
      <c r="AO75" s="123"/>
    </row>
    <row r="76" spans="1:41" s="51" customFormat="1" ht="15" x14ac:dyDescent="0.25">
      <c r="K76" s="50"/>
      <c r="L76" s="52"/>
      <c r="M76" s="49"/>
      <c r="O76" s="122"/>
      <c r="AG76" s="123"/>
      <c r="AH76" s="123"/>
      <c r="AK76" s="123"/>
      <c r="AL76" s="123"/>
      <c r="AM76" s="123"/>
      <c r="AN76" s="123"/>
      <c r="AO76" s="123"/>
    </row>
    <row r="77" spans="1:41" s="51" customFormat="1" ht="15" x14ac:dyDescent="0.25">
      <c r="A77" s="51" t="s">
        <v>447</v>
      </c>
      <c r="K77" s="50"/>
      <c r="L77" s="52"/>
      <c r="M77" s="49"/>
      <c r="O77" s="122"/>
      <c r="AG77" s="123"/>
      <c r="AH77" s="123"/>
      <c r="AK77" s="123"/>
      <c r="AL77" s="123"/>
      <c r="AM77" s="123"/>
      <c r="AN77" s="123"/>
      <c r="AO77" s="123"/>
    </row>
    <row r="78" spans="1:41" x14ac:dyDescent="0.25">
      <c r="B78" s="125"/>
      <c r="C78" s="125"/>
      <c r="G78" s="13"/>
      <c r="H78" s="13"/>
      <c r="I78" s="13"/>
      <c r="J78" s="13"/>
    </row>
    <row r="79" spans="1:41" x14ac:dyDescent="0.25">
      <c r="D79" s="13"/>
      <c r="E79" s="13"/>
      <c r="G79" s="13"/>
      <c r="H79" s="13"/>
      <c r="I79" s="13"/>
      <c r="J79" s="13"/>
      <c r="K79" s="56"/>
      <c r="M79" s="11"/>
    </row>
    <row r="80" spans="1:41" x14ac:dyDescent="0.25">
      <c r="D80" s="13"/>
      <c r="E80" s="13"/>
      <c r="G80" s="13"/>
      <c r="H80" s="13"/>
      <c r="I80" s="13"/>
      <c r="J80" s="13"/>
      <c r="K80" s="56"/>
      <c r="M80" s="11"/>
    </row>
    <row r="81" spans="2:13" x14ac:dyDescent="0.25">
      <c r="C81" s="137"/>
      <c r="D81" s="137"/>
      <c r="E81" s="137"/>
      <c r="F81" s="137"/>
      <c r="G81" s="29"/>
      <c r="H81" s="29"/>
      <c r="I81" s="29"/>
      <c r="J81" s="29"/>
      <c r="K81" s="56"/>
      <c r="M81" s="11"/>
    </row>
    <row r="82" spans="2:13" x14ac:dyDescent="0.25">
      <c r="C82" s="137"/>
      <c r="D82" s="137"/>
      <c r="E82" s="137"/>
      <c r="F82" s="137"/>
      <c r="G82" s="13"/>
      <c r="H82" s="13"/>
      <c r="I82" s="13"/>
      <c r="J82" s="13"/>
      <c r="K82" s="56"/>
      <c r="M82" s="11"/>
    </row>
    <row r="83" spans="2:13" x14ac:dyDescent="0.25">
      <c r="C83" s="137"/>
      <c r="D83" s="137"/>
      <c r="E83" s="137"/>
      <c r="F83" s="137"/>
      <c r="G83" s="13"/>
      <c r="H83" s="13"/>
      <c r="I83" s="13"/>
      <c r="J83" s="13"/>
      <c r="K83" s="56"/>
      <c r="M83" s="11"/>
    </row>
    <row r="84" spans="2:13" x14ac:dyDescent="0.25">
      <c r="D84" s="13"/>
      <c r="E84" s="13"/>
      <c r="G84" s="30"/>
      <c r="H84" s="30"/>
      <c r="I84" s="30"/>
      <c r="J84" s="30"/>
      <c r="K84" s="56"/>
      <c r="M84" s="11"/>
    </row>
    <row r="85" spans="2:13" x14ac:dyDescent="0.25">
      <c r="C85" s="59"/>
      <c r="D85" s="29"/>
      <c r="E85" s="29"/>
      <c r="F85" s="59"/>
      <c r="G85" s="13"/>
      <c r="H85" s="13"/>
      <c r="I85" s="13"/>
      <c r="J85" s="13"/>
      <c r="K85" s="56"/>
      <c r="M85" s="11"/>
    </row>
    <row r="86" spans="2:13" x14ac:dyDescent="0.25">
      <c r="D86" s="13"/>
      <c r="E86" s="13"/>
      <c r="G86" s="13"/>
      <c r="H86" s="13"/>
      <c r="I86" s="13"/>
      <c r="J86" s="13"/>
      <c r="K86" s="56"/>
      <c r="M86" s="11"/>
    </row>
    <row r="87" spans="2:13" x14ac:dyDescent="0.25">
      <c r="D87" s="13"/>
      <c r="E87" s="13"/>
      <c r="G87" s="13"/>
      <c r="H87" s="13"/>
      <c r="I87" s="13"/>
      <c r="J87" s="13"/>
      <c r="K87" s="56"/>
      <c r="M87" s="11"/>
    </row>
    <row r="88" spans="2:13" x14ac:dyDescent="0.25">
      <c r="B88" s="56"/>
      <c r="C88" s="56"/>
      <c r="D88" s="30"/>
      <c r="E88" s="30"/>
      <c r="F88" s="56"/>
      <c r="G88" s="13"/>
      <c r="H88" s="13"/>
      <c r="I88" s="13"/>
      <c r="J88" s="13"/>
      <c r="K88" s="56"/>
      <c r="M88" s="11"/>
    </row>
    <row r="89" spans="2:13" x14ac:dyDescent="0.25">
      <c r="D89" s="13"/>
      <c r="E89" s="13"/>
      <c r="G89" s="13"/>
      <c r="H89" s="13"/>
      <c r="I89" s="13"/>
      <c r="J89" s="13"/>
      <c r="K89" s="56"/>
      <c r="M89" s="11"/>
    </row>
    <row r="90" spans="2:13" x14ac:dyDescent="0.25">
      <c r="C90" s="137"/>
      <c r="D90" s="137"/>
      <c r="E90" s="137"/>
      <c r="F90" s="137"/>
      <c r="G90" s="13"/>
      <c r="H90" s="13"/>
      <c r="I90" s="13"/>
      <c r="J90" s="13"/>
      <c r="K90" s="56"/>
      <c r="M90" s="11"/>
    </row>
    <row r="91" spans="2:13" x14ac:dyDescent="0.25">
      <c r="C91" s="137"/>
      <c r="D91" s="137"/>
      <c r="E91" s="137"/>
      <c r="F91" s="137"/>
      <c r="G91" s="30"/>
      <c r="H91" s="30"/>
      <c r="I91" s="30"/>
      <c r="J91" s="30"/>
      <c r="K91" s="56"/>
      <c r="M91" s="11"/>
    </row>
    <row r="92" spans="2:13" x14ac:dyDescent="0.25">
      <c r="D92" s="13"/>
      <c r="E92" s="13"/>
      <c r="G92" s="13"/>
      <c r="H92" s="13"/>
      <c r="I92" s="13"/>
      <c r="J92" s="13"/>
      <c r="K92" s="56"/>
      <c r="M92" s="11"/>
    </row>
    <row r="93" spans="2:13" x14ac:dyDescent="0.25">
      <c r="D93" s="13"/>
      <c r="E93" s="13"/>
      <c r="G93" s="13"/>
      <c r="H93" s="13"/>
      <c r="I93" s="13"/>
      <c r="J93" s="13"/>
      <c r="K93" s="56"/>
      <c r="M93" s="11"/>
    </row>
    <row r="94" spans="2:13" x14ac:dyDescent="0.25">
      <c r="D94" s="13"/>
      <c r="E94" s="13"/>
      <c r="G94" s="13"/>
      <c r="H94" s="13"/>
      <c r="I94" s="13"/>
      <c r="J94" s="13"/>
      <c r="K94" s="56"/>
      <c r="M94" s="11"/>
    </row>
    <row r="95" spans="2:13" x14ac:dyDescent="0.25">
      <c r="B95" s="56"/>
      <c r="C95" s="56"/>
      <c r="D95" s="30"/>
      <c r="E95" s="30"/>
      <c r="F95" s="56"/>
      <c r="G95" s="13"/>
      <c r="H95" s="13"/>
      <c r="I95" s="13"/>
      <c r="J95" s="13"/>
      <c r="K95" s="56"/>
      <c r="M95" s="11"/>
    </row>
    <row r="96" spans="2:13" x14ac:dyDescent="0.25">
      <c r="D96" s="13"/>
      <c r="E96" s="13"/>
      <c r="G96" s="13"/>
      <c r="H96" s="13"/>
      <c r="I96" s="13"/>
      <c r="J96" s="13"/>
      <c r="K96" s="56"/>
      <c r="M96" s="11"/>
    </row>
    <row r="97" spans="2:13" x14ac:dyDescent="0.25">
      <c r="D97" s="13"/>
      <c r="E97" s="13"/>
      <c r="G97" s="13"/>
      <c r="H97" s="13"/>
      <c r="I97" s="13"/>
      <c r="J97" s="13"/>
      <c r="K97" s="56"/>
      <c r="M97" s="11"/>
    </row>
    <row r="98" spans="2:13" x14ac:dyDescent="0.25">
      <c r="D98" s="13"/>
      <c r="E98" s="13"/>
      <c r="G98" s="30"/>
      <c r="H98" s="30"/>
      <c r="I98" s="30"/>
      <c r="J98" s="30"/>
      <c r="K98" s="56"/>
      <c r="M98" s="11"/>
    </row>
    <row r="99" spans="2:13" x14ac:dyDescent="0.25">
      <c r="D99" s="13"/>
      <c r="E99" s="13"/>
      <c r="G99" s="29"/>
      <c r="H99" s="29"/>
      <c r="I99" s="29"/>
      <c r="J99" s="29"/>
      <c r="K99" s="56"/>
      <c r="M99" s="11"/>
    </row>
    <row r="100" spans="2:13" x14ac:dyDescent="0.25">
      <c r="D100" s="13"/>
      <c r="E100" s="13"/>
      <c r="G100" s="13"/>
      <c r="H100" s="13"/>
      <c r="I100" s="13"/>
      <c r="J100" s="13"/>
      <c r="K100" s="56"/>
      <c r="M100" s="11"/>
    </row>
    <row r="101" spans="2:13" x14ac:dyDescent="0.25">
      <c r="D101" s="13"/>
      <c r="E101" s="13"/>
      <c r="G101" s="13"/>
      <c r="H101" s="13"/>
      <c r="I101" s="13"/>
      <c r="J101" s="13"/>
      <c r="K101" s="56"/>
      <c r="M101" s="11"/>
    </row>
    <row r="102" spans="2:13" x14ac:dyDescent="0.25">
      <c r="B102" s="56"/>
      <c r="C102" s="56"/>
      <c r="D102" s="30"/>
      <c r="E102" s="30"/>
      <c r="F102" s="56"/>
      <c r="G102" s="13"/>
      <c r="H102" s="13"/>
      <c r="I102" s="13"/>
      <c r="J102" s="13"/>
      <c r="K102" s="56"/>
      <c r="M102" s="11"/>
    </row>
    <row r="103" spans="2:13" x14ac:dyDescent="0.25">
      <c r="C103" s="59"/>
      <c r="D103" s="29"/>
      <c r="E103" s="29"/>
      <c r="F103" s="59"/>
      <c r="G103" s="13"/>
      <c r="H103" s="13"/>
      <c r="I103" s="13"/>
      <c r="J103" s="13"/>
      <c r="K103" s="56"/>
      <c r="M103" s="11"/>
    </row>
    <row r="104" spans="2:13" x14ac:dyDescent="0.25">
      <c r="D104" s="13"/>
      <c r="E104" s="13"/>
      <c r="G104" s="13"/>
      <c r="H104" s="13"/>
      <c r="I104" s="13"/>
      <c r="J104" s="13"/>
      <c r="K104" s="56"/>
      <c r="M104" s="11"/>
    </row>
    <row r="105" spans="2:13" x14ac:dyDescent="0.25">
      <c r="D105" s="13"/>
      <c r="E105" s="13"/>
      <c r="G105" s="13"/>
      <c r="H105" s="13"/>
      <c r="I105" s="13"/>
      <c r="J105" s="13"/>
      <c r="K105" s="56"/>
      <c r="M105" s="11"/>
    </row>
    <row r="106" spans="2:13" x14ac:dyDescent="0.25">
      <c r="D106" s="13"/>
      <c r="E106" s="13"/>
      <c r="G106" s="13"/>
      <c r="H106" s="13"/>
      <c r="I106" s="13"/>
      <c r="J106" s="13"/>
      <c r="K106" s="56"/>
      <c r="M106" s="11"/>
    </row>
    <row r="107" spans="2:13" x14ac:dyDescent="0.25">
      <c r="D107" s="13"/>
      <c r="E107" s="13"/>
      <c r="K107" s="56"/>
      <c r="M107" s="11"/>
    </row>
    <row r="108" spans="2:13" x14ac:dyDescent="0.25">
      <c r="D108" s="13"/>
      <c r="E108" s="13"/>
      <c r="G108" s="29"/>
      <c r="H108" s="29"/>
      <c r="I108" s="29"/>
      <c r="J108" s="29"/>
      <c r="K108" s="56"/>
      <c r="M108" s="11"/>
    </row>
    <row r="109" spans="2:13" x14ac:dyDescent="0.25">
      <c r="D109" s="13"/>
      <c r="E109" s="13"/>
      <c r="G109" s="13"/>
      <c r="H109" s="13"/>
      <c r="I109" s="13"/>
      <c r="J109" s="13"/>
      <c r="K109" s="56"/>
      <c r="M109" s="11"/>
    </row>
    <row r="110" spans="2:13" x14ac:dyDescent="0.25">
      <c r="D110" s="13"/>
      <c r="E110" s="13"/>
      <c r="K110" s="56"/>
      <c r="M110" s="11"/>
    </row>
    <row r="111" spans="2:13" x14ac:dyDescent="0.25">
      <c r="K111" s="56"/>
      <c r="M111" s="11"/>
    </row>
    <row r="112" spans="2:13" x14ac:dyDescent="0.25">
      <c r="C112" s="59"/>
      <c r="D112" s="29"/>
      <c r="E112" s="29"/>
      <c r="F112" s="59"/>
      <c r="K112" s="56"/>
      <c r="M112" s="11"/>
    </row>
    <row r="113" spans="4:13" x14ac:dyDescent="0.25">
      <c r="D113" s="13"/>
      <c r="E113" s="13"/>
      <c r="K113" s="56"/>
      <c r="M113" s="11"/>
    </row>
  </sheetData>
  <mergeCells count="23">
    <mergeCell ref="C91:F91"/>
    <mergeCell ref="C81:F81"/>
    <mergeCell ref="K16:W17"/>
    <mergeCell ref="X17:AB17"/>
    <mergeCell ref="C82:F82"/>
    <mergeCell ref="C83:F83"/>
    <mergeCell ref="C90:F90"/>
    <mergeCell ref="AC17:AD17"/>
    <mergeCell ref="AE17:AH17"/>
    <mergeCell ref="B78:C78"/>
    <mergeCell ref="K15:AO15"/>
    <mergeCell ref="I17:J17"/>
    <mergeCell ref="H17:H18"/>
    <mergeCell ref="H16:J16"/>
    <mergeCell ref="A75:J75"/>
    <mergeCell ref="B15:G17"/>
    <mergeCell ref="AI16:AK16"/>
    <mergeCell ref="AI17:AK17"/>
    <mergeCell ref="AL16:AO16"/>
    <mergeCell ref="X16:AH16"/>
    <mergeCell ref="AM17:AO17"/>
    <mergeCell ref="A73:E73"/>
    <mergeCell ref="A15:A19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LICITAÇÕES ABR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2021-07-09T20:37:46Z</dcterms:modified>
</cp:coreProperties>
</file>