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-120" yWindow="-120" windowWidth="29040" windowHeight="15720" activeTab="3"/>
  </bookViews>
  <sheets>
    <sheet name="Prog. Estágio" sheetId="102" r:id="rId1"/>
    <sheet name="IGD-M" sheetId="103" r:id="rId2"/>
    <sheet name="CRAS" sheetId="101" r:id="rId3"/>
    <sheet name="CRIANÇA FELIZ" sheetId="106" r:id="rId4"/>
  </sheets>
  <definedNames>
    <definedName name="_xlnm._FilterDatabase" localSheetId="3" hidden="1">'CRIANÇA FELIZ'!$A$4:$O$43</definedName>
    <definedName name="_xlnm._FilterDatabase" localSheetId="1" hidden="1">'IGD-M'!$A$4:$O$15</definedName>
    <definedName name="_xlnm._FilterDatabase" localSheetId="0" hidden="1">'Prog. Estágio'!$A$4:$O$63</definedName>
    <definedName name="_xlnm.Print_Area" localSheetId="0">'Prog. Estágio'!$A$1:$X$70</definedName>
    <definedName name="soma">'Prog. Estágio'!#REF!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02" l="1"/>
  <c r="H59" i="102"/>
  <c r="I16" i="103"/>
  <c r="H16" i="103"/>
  <c r="I8" i="101"/>
  <c r="I14" i="101"/>
  <c r="H43" i="106"/>
  <c r="I43" i="106"/>
  <c r="O25" i="103"/>
  <c r="O17" i="101"/>
  <c r="M59" i="102"/>
  <c r="N59" i="102"/>
  <c r="J59" i="102"/>
  <c r="M16" i="103"/>
  <c r="N16" i="103"/>
  <c r="N43" i="106"/>
  <c r="M43" i="106"/>
  <c r="H22" i="103" l="1"/>
  <c r="K13" i="102"/>
  <c r="O13" i="102" s="1"/>
  <c r="K11" i="102"/>
  <c r="O11" i="102" s="1"/>
  <c r="K8" i="102"/>
  <c r="O8" i="102" s="1"/>
  <c r="O52" i="106"/>
  <c r="O68" i="102"/>
  <c r="K8" i="103"/>
  <c r="O8" i="103" s="1"/>
  <c r="K10" i="103"/>
  <c r="O10" i="103" s="1"/>
  <c r="K6" i="103"/>
  <c r="K7" i="103"/>
  <c r="O7" i="103" s="1"/>
  <c r="K11" i="103"/>
  <c r="O11" i="103" s="1"/>
  <c r="K7" i="102"/>
  <c r="O7" i="102" s="1"/>
  <c r="K9" i="102"/>
  <c r="O9" i="102" s="1"/>
  <c r="K10" i="102"/>
  <c r="O10" i="102" s="1"/>
  <c r="K12" i="102"/>
  <c r="O12" i="102" s="1"/>
  <c r="K14" i="102"/>
  <c r="O14" i="102" s="1"/>
  <c r="K15" i="102"/>
  <c r="O15" i="102" s="1"/>
  <c r="K16" i="102"/>
  <c r="O16" i="102" s="1"/>
  <c r="K17" i="102"/>
  <c r="O17" i="102" s="1"/>
  <c r="K18" i="102"/>
  <c r="O18" i="102" s="1"/>
  <c r="K19" i="102"/>
  <c r="O19" i="102" s="1"/>
  <c r="K20" i="102"/>
  <c r="O20" i="102" s="1"/>
  <c r="K21" i="102"/>
  <c r="O21" i="102" s="1"/>
  <c r="K22" i="102"/>
  <c r="K23" i="102"/>
  <c r="O23" i="102" s="1"/>
  <c r="K24" i="102"/>
  <c r="O24" i="102" s="1"/>
  <c r="K25" i="102"/>
  <c r="O25" i="102" s="1"/>
  <c r="K26" i="102"/>
  <c r="O26" i="102" s="1"/>
  <c r="K27" i="102"/>
  <c r="O27" i="102" s="1"/>
  <c r="K28" i="102"/>
  <c r="O28" i="102" s="1"/>
  <c r="K29" i="102"/>
  <c r="O29" i="102" s="1"/>
  <c r="K30" i="102"/>
  <c r="O30" i="102" s="1"/>
  <c r="K31" i="102"/>
  <c r="O31" i="102" s="1"/>
  <c r="K32" i="102"/>
  <c r="O32" i="102" s="1"/>
  <c r="K33" i="102"/>
  <c r="O33" i="102" s="1"/>
  <c r="K34" i="102"/>
  <c r="O34" i="102" s="1"/>
  <c r="K35" i="102"/>
  <c r="O35" i="102" s="1"/>
  <c r="K36" i="102"/>
  <c r="O36" i="102" s="1"/>
  <c r="K37" i="102"/>
  <c r="O37" i="102" s="1"/>
  <c r="K38" i="102"/>
  <c r="O38" i="102" s="1"/>
  <c r="K39" i="102"/>
  <c r="O39" i="102" s="1"/>
  <c r="K40" i="102"/>
  <c r="O40" i="102" s="1"/>
  <c r="K41" i="102"/>
  <c r="O41" i="102" s="1"/>
  <c r="K42" i="102"/>
  <c r="O42" i="102" s="1"/>
  <c r="K43" i="102"/>
  <c r="O43" i="102" s="1"/>
  <c r="K44" i="102"/>
  <c r="O44" i="102" s="1"/>
  <c r="K45" i="102"/>
  <c r="O45" i="102" s="1"/>
  <c r="K46" i="102"/>
  <c r="O46" i="102" s="1"/>
  <c r="K47" i="102"/>
  <c r="O47" i="102" s="1"/>
  <c r="K48" i="102"/>
  <c r="O48" i="102" s="1"/>
  <c r="K49" i="102"/>
  <c r="O49" i="102" s="1"/>
  <c r="K50" i="102"/>
  <c r="O50" i="102" s="1"/>
  <c r="K51" i="102"/>
  <c r="O51" i="102" s="1"/>
  <c r="K52" i="102"/>
  <c r="O52" i="102" s="1"/>
  <c r="K53" i="102"/>
  <c r="O53" i="102" s="1"/>
  <c r="K54" i="102"/>
  <c r="O54" i="102" s="1"/>
  <c r="K55" i="102"/>
  <c r="O55" i="102" s="1"/>
  <c r="K56" i="102"/>
  <c r="O56" i="102" s="1"/>
  <c r="K57" i="102"/>
  <c r="O57" i="102" s="1"/>
  <c r="K58" i="102"/>
  <c r="O58" i="102" s="1"/>
  <c r="K6" i="102"/>
  <c r="K7" i="106"/>
  <c r="O7" i="106" s="1"/>
  <c r="K37" i="106"/>
  <c r="O37" i="106" s="1"/>
  <c r="K12" i="106"/>
  <c r="O12" i="106" s="1"/>
  <c r="K17" i="106"/>
  <c r="O17" i="106" s="1"/>
  <c r="K21" i="106"/>
  <c r="O21" i="106" s="1"/>
  <c r="K26" i="106"/>
  <c r="O26" i="106" s="1"/>
  <c r="K8" i="106"/>
  <c r="O8" i="106" s="1"/>
  <c r="K38" i="106"/>
  <c r="O38" i="106" s="1"/>
  <c r="K40" i="106"/>
  <c r="O40" i="106" s="1"/>
  <c r="K13" i="106"/>
  <c r="O13" i="106" s="1"/>
  <c r="K22" i="106"/>
  <c r="O22" i="106" s="1"/>
  <c r="K20" i="106"/>
  <c r="O20" i="106" s="1"/>
  <c r="K27" i="106"/>
  <c r="O27" i="106" s="1"/>
  <c r="K14" i="106"/>
  <c r="O14" i="106" s="1"/>
  <c r="K33" i="106"/>
  <c r="O33" i="106" s="1"/>
  <c r="K30" i="106"/>
  <c r="O30" i="106" s="1"/>
  <c r="K10" i="106"/>
  <c r="O10" i="106" s="1"/>
  <c r="K23" i="106"/>
  <c r="O23" i="106" s="1"/>
  <c r="K59" i="102" l="1"/>
  <c r="O6" i="102"/>
  <c r="O6" i="103"/>
  <c r="H65" i="102"/>
  <c r="O22" i="102"/>
  <c r="I65" i="102"/>
  <c r="K35" i="106"/>
  <c r="O35" i="106" s="1"/>
  <c r="K34" i="106"/>
  <c r="O34" i="106" s="1"/>
  <c r="K31" i="106"/>
  <c r="O31" i="106" s="1"/>
  <c r="K9" i="106"/>
  <c r="O9" i="106" s="1"/>
  <c r="K6" i="106"/>
  <c r="K18" i="106"/>
  <c r="O18" i="106" s="1"/>
  <c r="K42" i="106"/>
  <c r="O42" i="106" s="1"/>
  <c r="K15" i="106"/>
  <c r="O15" i="106" s="1"/>
  <c r="K16" i="106"/>
  <c r="O16" i="106" s="1"/>
  <c r="K11" i="106"/>
  <c r="O11" i="106" s="1"/>
  <c r="K28" i="106"/>
  <c r="O28" i="106" s="1"/>
  <c r="K32" i="106"/>
  <c r="O32" i="106" s="1"/>
  <c r="K39" i="106"/>
  <c r="O39" i="106" s="1"/>
  <c r="K25" i="106"/>
  <c r="O25" i="106" s="1"/>
  <c r="K24" i="106"/>
  <c r="O24" i="106" s="1"/>
  <c r="K19" i="106"/>
  <c r="O19" i="106"/>
  <c r="K29" i="106"/>
  <c r="O29" i="106" s="1"/>
  <c r="K36" i="106"/>
  <c r="O36" i="106" s="1"/>
  <c r="K41" i="106"/>
  <c r="O41" i="106" s="1"/>
  <c r="K43" i="106" l="1"/>
  <c r="O59" i="102"/>
  <c r="O65" i="102" s="1"/>
  <c r="O69" i="102" s="1"/>
  <c r="O6" i="106"/>
  <c r="O43" i="106" s="1"/>
  <c r="K13" i="103" l="1"/>
  <c r="O13" i="103" s="1"/>
  <c r="K12" i="103"/>
  <c r="O12" i="103" s="1"/>
  <c r="K14" i="103"/>
  <c r="O14" i="103" s="1"/>
  <c r="K9" i="103"/>
  <c r="O9" i="103" l="1"/>
  <c r="K65" i="102"/>
  <c r="I49" i="106"/>
  <c r="H49" i="106"/>
  <c r="K15" i="103"/>
  <c r="O15" i="103" s="1"/>
  <c r="K16" i="103" l="1"/>
  <c r="O16" i="103"/>
  <c r="N65" i="102"/>
  <c r="M65" i="102"/>
  <c r="H8" i="101"/>
  <c r="M8" i="101"/>
  <c r="N8" i="101"/>
  <c r="M14" i="101" l="1"/>
  <c r="O6" i="101" l="1"/>
  <c r="O8" i="101" s="1"/>
  <c r="I22" i="103" l="1"/>
  <c r="M22" i="103"/>
  <c r="N22" i="103"/>
  <c r="K47" i="106" l="1"/>
  <c r="K49" i="106" l="1"/>
  <c r="J65" i="102"/>
  <c r="H14" i="101"/>
  <c r="N14" i="101"/>
  <c r="J8" i="101"/>
  <c r="J14" i="101" s="1"/>
  <c r="K22" i="103"/>
  <c r="O22" i="103" s="1"/>
  <c r="O26" i="103" s="1"/>
  <c r="O49" i="106" l="1"/>
  <c r="O53" i="106" s="1"/>
  <c r="N49" i="106"/>
  <c r="M49" i="106"/>
  <c r="K6" i="101" l="1"/>
  <c r="K8" i="101" s="1"/>
  <c r="K14" i="101" l="1"/>
  <c r="O14" i="101" s="1"/>
  <c r="O18" i="101" s="1"/>
  <c r="K62" i="102"/>
  <c r="O12" i="101" l="1"/>
  <c r="N12" i="101"/>
  <c r="M12" i="101"/>
  <c r="K12" i="101"/>
</calcChain>
</file>

<file path=xl/sharedStrings.xml><?xml version="1.0" encoding="utf-8"?>
<sst xmlns="http://schemas.openxmlformats.org/spreadsheetml/2006/main" count="520" uniqueCount="205">
  <si>
    <t>PSICOLOGIA</t>
  </si>
  <si>
    <t xml:space="preserve"> </t>
  </si>
  <si>
    <t>ANO</t>
  </si>
  <si>
    <t>MÊS REF</t>
  </si>
  <si>
    <t>V. TRANSP</t>
  </si>
  <si>
    <t>TIPO DE DOCUMENTO</t>
  </si>
  <si>
    <t>FOLHA ANALÍTICA ORDINÁRIA</t>
  </si>
  <si>
    <t>SEQ</t>
  </si>
  <si>
    <t>NOME</t>
  </si>
  <si>
    <t>CURSO</t>
  </si>
  <si>
    <t>LOTAÇÃO</t>
  </si>
  <si>
    <t>ST</t>
  </si>
  <si>
    <t>INÍCIO</t>
  </si>
  <si>
    <t>TÉRMINO</t>
  </si>
  <si>
    <t>AUXÍLIO TRANSP</t>
  </si>
  <si>
    <t>RECESSO REMUNERADO</t>
  </si>
  <si>
    <t>TOTAL   BRUTO</t>
  </si>
  <si>
    <t>DESCONTOS  - R$</t>
  </si>
  <si>
    <t>VALOR LÍQUIDO (PAGO)</t>
  </si>
  <si>
    <t>FALTAS</t>
  </si>
  <si>
    <t>DA    BOLSA</t>
  </si>
  <si>
    <t>DO   AUXÍLIO TRANSP</t>
  </si>
  <si>
    <t>TOTAL DA FOLHA DO MÊS................................R$</t>
  </si>
  <si>
    <t>DT-CONTR</t>
  </si>
  <si>
    <t>REFERÊNCIA</t>
  </si>
  <si>
    <t>VALOR BOLSA</t>
  </si>
  <si>
    <t>RECESSO REMUN / DIFERENÇAS</t>
  </si>
  <si>
    <t>TOTAL GERAL DA FOLHA.......................................R$</t>
  </si>
  <si>
    <t>VALOR DA BOLSA</t>
  </si>
  <si>
    <t>DA BOLSA</t>
  </si>
  <si>
    <t>TOTAL BRUTO</t>
  </si>
  <si>
    <t>DIAS ÚTEIS</t>
  </si>
  <si>
    <t>BOLSA AUXÍLIO</t>
  </si>
  <si>
    <t>DIREITO</t>
  </si>
  <si>
    <t>SASDH</t>
  </si>
  <si>
    <t>SEMSA</t>
  </si>
  <si>
    <t>PGM</t>
  </si>
  <si>
    <t>SEMEIA</t>
  </si>
  <si>
    <t>TOTAL DA DESPESA - PROGRAMA BOLSA-ESTÁGIO......</t>
  </si>
  <si>
    <t xml:space="preserve">TAXA DE AGENCIAMENTO  - Valor Unitário........................... </t>
  </si>
  <si>
    <t>TOTAL DOS SERVIÇOS MENSAIS A FATURAR...................</t>
  </si>
  <si>
    <t>TOTAL DOS SERVIÇOS MENSAIS A FATURAR..................</t>
  </si>
  <si>
    <t>TOTAL DA DESPESA - PROGRAMA BOLSA-ESTÁGIO.......</t>
  </si>
  <si>
    <t xml:space="preserve">TAXA DE AGENCIAMENTO  - Valor Unitário........................................ </t>
  </si>
  <si>
    <t>TOTAL DOS SERVIÇOS MENSAIS A FATURAR.................................</t>
  </si>
  <si>
    <t>TOTAL DA DESPESA - PROGRAMA BOLSA-ESTÁGIO........................</t>
  </si>
  <si>
    <t>ENFERMAGEM</t>
  </si>
  <si>
    <t>SEME</t>
  </si>
  <si>
    <t>INICIO</t>
  </si>
  <si>
    <t>DATA PROCESSO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</si>
  <si>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encerrado}</t>
    </r>
  </si>
  <si>
    <t>FOLHA MENSAL DE PAGAMENTO DE ESTAGIÁRIOS - 04.034.583/0004-75 (86)</t>
  </si>
  <si>
    <t>CIÊNCIAS  CONTABÉIS</t>
  </si>
  <si>
    <t>BIOMEDICINA</t>
  </si>
  <si>
    <t>ENGENHARIA FLORESTAL</t>
  </si>
  <si>
    <t>NUTRIÇÃO</t>
  </si>
  <si>
    <t/>
  </si>
  <si>
    <t>ANA PAULA SILVA VITÓRIA</t>
  </si>
  <si>
    <t>CRAS - RUI LINO</t>
  </si>
  <si>
    <t>THAIS CHAVES MIRANDA</t>
  </si>
  <si>
    <t>ADRIANA RODRIGUES DE ALMEIDA DUARTE</t>
  </si>
  <si>
    <t>KAREN GOMES CAVALCANTE</t>
  </si>
  <si>
    <t>GABRIEL FROTA DA SILVA</t>
  </si>
  <si>
    <t>ANA PATRÍCIA TAVARES MENDONÇA</t>
  </si>
  <si>
    <t>ISABEL IRLA GUIOMAR SANTOS PENHA</t>
  </si>
  <si>
    <t>SUZIANE  DA SILVA  NOBRE</t>
  </si>
  <si>
    <t>FOLHA MENSAL DE PAGAMENTO DE ESTAGIÁRIOS</t>
  </si>
  <si>
    <t>TAXA DE AGENCIAMENTO  - Valor Unitário........................... R$</t>
  </si>
  <si>
    <t>TOTAL DOS SERVIÇOS MENSAIS A FATURAR...................R$</t>
  </si>
  <si>
    <t>ED. FISÍCA</t>
  </si>
  <si>
    <t>SUANISLAI  LIMA MARTINS SAMPAIO</t>
  </si>
  <si>
    <t xml:space="preserve">JOÃO FERNANDO FONTELLE PALÁCIO </t>
  </si>
  <si>
    <t xml:space="preserve"> GEOGRAFIA</t>
  </si>
  <si>
    <t>ELAYNNE BARBOSA ARAÚJO</t>
  </si>
  <si>
    <t xml:space="preserve">RAFAELA HORTA LEITE
</t>
  </si>
  <si>
    <t xml:space="preserve">PSICOLOGIA </t>
  </si>
  <si>
    <t>JEAN LUCAS SOUZA DO NASCIMENTO</t>
  </si>
  <si>
    <t xml:space="preserve">ENFERMAGEM </t>
  </si>
  <si>
    <t xml:space="preserve">GUILHERME HENRIQUE ARAGÃO PINA </t>
  </si>
  <si>
    <t xml:space="preserve">ENGENHARIA CIVIL </t>
  </si>
  <si>
    <t xml:space="preserve">SEME </t>
  </si>
  <si>
    <t>YAN GRYMMALD DA SILVA</t>
  </si>
  <si>
    <t>PEDAGOGIA</t>
  </si>
  <si>
    <t>DIAS ÙTEIS</t>
  </si>
  <si>
    <t>RECURSOS HUMANOS</t>
  </si>
  <si>
    <t xml:space="preserve">ANA CLARA ALVES DE LIMA </t>
  </si>
  <si>
    <t>ERICK RYAN FRANÇA DO NASCIMENTO</t>
  </si>
  <si>
    <t>2025</t>
  </si>
  <si>
    <t>BEATRIZ DA SILVA DOS SANTOS</t>
  </si>
  <si>
    <t>SABRINA DA SILVA LOUZADA DE OLIVEIRA</t>
  </si>
  <si>
    <t xml:space="preserve">NATÃ COELHO MARTINS </t>
  </si>
  <si>
    <t>TAYNARA CRISTIANA DO NASCIMENTO</t>
  </si>
  <si>
    <t>FRANCISCO SOCORRO LIMA SILVA</t>
  </si>
  <si>
    <t>ALEXANDRE MORENO</t>
  </si>
  <si>
    <t>SERVIÇO SOCIAL</t>
  </si>
  <si>
    <t>MARTA OLIVEIRA DA SILVA</t>
  </si>
  <si>
    <t>ANA  CLARA SOUSA CIQUEIRA</t>
  </si>
  <si>
    <t>EDSON PEREIRA DA COSTA</t>
  </si>
  <si>
    <t xml:space="preserve">GESSICA FREIRE DE AMORIM </t>
  </si>
  <si>
    <t>SALIM BARBOSA DE SOUZA</t>
  </si>
  <si>
    <t xml:space="preserve">ALINE FONSECA DA SILVA </t>
  </si>
  <si>
    <t xml:space="preserve">ARTEMIZA OLIVEIRA RODRIGUES COSTA </t>
  </si>
  <si>
    <t>GABRIELY DE FREITAS  LIMA APURINÃ</t>
  </si>
  <si>
    <t xml:space="preserve">KATHEEN DE ASSIS </t>
  </si>
  <si>
    <t>SOPHIA BARBOSA NORONHA</t>
  </si>
  <si>
    <t>PSCOLOGIA</t>
  </si>
  <si>
    <t>NAYANA CASAS FONTENELE</t>
  </si>
  <si>
    <t>MARIA DANIELLE LIMA CARIOCA</t>
  </si>
  <si>
    <t>BEATRIZ NASCIMENTO DE SOUSA</t>
  </si>
  <si>
    <t>ALEXSANDRO DA SILVA SOUZA</t>
  </si>
  <si>
    <t>WILCILENE DA SILVA CARNEIRO</t>
  </si>
  <si>
    <t>NATHIELLY ROCHA DE ARAÚJO</t>
  </si>
  <si>
    <t>MATHEUS LIMA DE OLIVEIRA</t>
  </si>
  <si>
    <t>JESEBEL TORRES PINTO</t>
  </si>
  <si>
    <t>ADMINISTRAÇÃO</t>
  </si>
  <si>
    <t xml:space="preserve">GEOVANA UCHOA FURTADO </t>
  </si>
  <si>
    <t>FELIPE ARAÚJO DE SOUZA NETO</t>
  </si>
  <si>
    <t>MELISSA MATOS ARAÚJO</t>
  </si>
  <si>
    <t>LUCAS MAGALHÃES RIBEIRO</t>
  </si>
  <si>
    <t>CAMILA VIANA MAIA</t>
  </si>
  <si>
    <t>EDUARDA FERREIRA GARCIA</t>
  </si>
  <si>
    <t>KAUÃ FERNANDES CUNHA</t>
  </si>
  <si>
    <t>NEUCIANE CRUZ WILAMOSKI</t>
  </si>
  <si>
    <t>MIRELLY VIANA BELO</t>
  </si>
  <si>
    <t xml:space="preserve">ENFERMAGEM  </t>
  </si>
  <si>
    <t>SAÚDE COLETIVA</t>
  </si>
  <si>
    <t>LIC. HISTÓRIA</t>
  </si>
  <si>
    <t>NAILANE PINHEIRO DE SOUZA</t>
  </si>
  <si>
    <t>SABRINA DA SILVA MILANI</t>
  </si>
  <si>
    <t xml:space="preserve">ROBERTA RUTE SILVA DE OLIVEIRA
</t>
  </si>
  <si>
    <t xml:space="preserve">LUCAS DIAS MEIRELES </t>
  </si>
  <si>
    <t>EMANUELY GOMES MAIA</t>
  </si>
  <si>
    <t>THALITA PARENTE CAMILO</t>
  </si>
  <si>
    <t>YASMIM DOS SANTOS MATOS</t>
  </si>
  <si>
    <t>MARIA DE NAZARÉ RIBEIRO SILVA</t>
  </si>
  <si>
    <t xml:space="preserve">ENGENHARIA AGRONÔMICA </t>
  </si>
  <si>
    <t>VITOR MONTEIRO LOBATO MUNIZ</t>
  </si>
  <si>
    <t>ARQUITETURA E URBANISMO</t>
  </si>
  <si>
    <t>GABRIELE MARIANA GADELHA DA MOTA</t>
  </si>
  <si>
    <t>GABRIEL NASCIMENTO CANIZIO</t>
  </si>
  <si>
    <t>DAYANNA CRISS DA CONCEIÇÃO</t>
  </si>
  <si>
    <t>RAÍSSA VITÓRIA DO CARMO LIMA</t>
  </si>
  <si>
    <t>MARIANA KATRINE DA SILVA</t>
  </si>
  <si>
    <t>MAIKELLY MENEZES MARTINS FREITAS</t>
  </si>
  <si>
    <t>ANA BEATRIZ DE SOUZA LUNA</t>
  </si>
  <si>
    <t>ALICIA SHELEY CARVALHO</t>
  </si>
  <si>
    <t>SASDH-CAD</t>
  </si>
  <si>
    <t>YTALO FILGUEIRAS DE SOUSA</t>
  </si>
  <si>
    <t>CRAS RUI LINO</t>
  </si>
  <si>
    <t xml:space="preserve">RAYLEN VITÓRIA OLIVEIRA BRAZ
</t>
  </si>
  <si>
    <t>JOELMA NOGUEIRA SALDANHA</t>
  </si>
  <si>
    <t xml:space="preserve">SÃO FRANSCISCO </t>
  </si>
  <si>
    <t xml:space="preserve"> ALLANA KATRYNE GOMES FRANCO</t>
  </si>
  <si>
    <t>CRAS SANTA HELENA</t>
  </si>
  <si>
    <t>GRACIELE LIMA DE SOUZA</t>
  </si>
  <si>
    <t>JAIANA RITIELY OLIVEIRA PAIVA</t>
  </si>
  <si>
    <t>CRAS CALAFATE</t>
  </si>
  <si>
    <t>CRAS SOBRAL</t>
  </si>
  <si>
    <t xml:space="preserve">DAIANE RODRIGUES VASCONCELOS </t>
  </si>
  <si>
    <t>EMILY VITÓRIA DOS SANTOS MOTA</t>
  </si>
  <si>
    <t>INGRID COSTA DA SILVA</t>
  </si>
  <si>
    <t xml:space="preserve">KECILA INGRID OLIVEIRA NASCIMEMENTO </t>
  </si>
  <si>
    <t>ALINE GEOVANA SILVA FIÚZA</t>
  </si>
  <si>
    <t>CRAS NOVO HORIZONTE</t>
  </si>
  <si>
    <t>RUTE FERREIRA RIBEIRO</t>
  </si>
  <si>
    <t>TALIA AUGOSTINHO VERAS</t>
  </si>
  <si>
    <t>DANIELA SOUZA DE ARAÚJO</t>
  </si>
  <si>
    <t>JÉSSICA GOMES DE SOUZA</t>
  </si>
  <si>
    <t>INGRID CAVALCANTE WOLTER</t>
  </si>
  <si>
    <t xml:space="preserve">CIDADE NOVA </t>
  </si>
  <si>
    <t>KEULLY SILVA DOS SANTOS</t>
  </si>
  <si>
    <t>DAYANE COELHO DE LIMA</t>
  </si>
  <si>
    <t>MICHELLE JHUIANE MESQUITA DE FONTES</t>
  </si>
  <si>
    <t>ANA KELLY MENEZES MARTINS</t>
  </si>
  <si>
    <t>KAIANAN LUANA PARENTE DOS SANTOS</t>
  </si>
  <si>
    <t>MARIA LETÍCIA FERNANDES DE BARROS SANTOS</t>
  </si>
  <si>
    <t>THALITA CRISTINA CONCEIÇÃO FREITAS</t>
  </si>
  <si>
    <t xml:space="preserve">ANA VITÓRIA NEGREIROS BANDEIRA </t>
  </si>
  <si>
    <t>IGOR ANDREY MENDES MONTEFUSCO</t>
  </si>
  <si>
    <t>WEVERSON GABRIEL CORTEZ FERREIRA</t>
  </si>
  <si>
    <t>FISIOTERAPIA</t>
  </si>
  <si>
    <t>MIRIAM DA SILVA  CONDE</t>
  </si>
  <si>
    <t>TALITA PABLINE MACHADO DE LIMA</t>
  </si>
  <si>
    <t>ENGENHARIA  FLORESTAL</t>
  </si>
  <si>
    <t xml:space="preserve"> ANDRÉ LUIZ AMARAL DE SOUZA</t>
  </si>
  <si>
    <t>CONVÊNIO</t>
  </si>
  <si>
    <t>MARIA CLARA OLIVEIRA DOS SANTOS</t>
  </si>
  <si>
    <t>SARA KETLEN ALBUQUERQUE DA SILVA</t>
  </si>
  <si>
    <t xml:space="preserve">EDUCAÇÃO SOCIAL </t>
  </si>
  <si>
    <t xml:space="preserve">CENTRO DA JUVENTUDE </t>
  </si>
  <si>
    <t xml:space="preserve">JARDE FERREIRA DA SILVA </t>
  </si>
  <si>
    <t>HYAGO RYAN FONSECA JUSTO</t>
  </si>
  <si>
    <t>CONTABILIDADE</t>
  </si>
  <si>
    <t>31/04/2026</t>
  </si>
  <si>
    <t>DEZEMBRO</t>
  </si>
  <si>
    <t>21/11/2025</t>
  </si>
  <si>
    <t>3 E 4</t>
  </si>
  <si>
    <t>JUCELICE DE SOUZA FROTA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</si>
  <si>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 xml:space="preserve">-Contrato encerrado </t>
    </r>
    <r>
      <rPr>
        <b/>
        <sz val="12"/>
        <rFont val="Arial"/>
        <family val="2"/>
      </rPr>
      <t>5-</t>
    </r>
    <r>
      <rPr>
        <sz val="12"/>
        <rFont val="Arial"/>
        <family val="2"/>
      </rPr>
      <t xml:space="preserve"> Ressarcimento}</t>
    </r>
  </si>
  <si>
    <r>
      <rPr>
        <b/>
        <sz val="12"/>
        <rFont val="Arial"/>
        <family val="2"/>
      </rPr>
      <t xml:space="preserve">       </t>
    </r>
    <r>
      <rPr>
        <sz val="12"/>
        <rFont val="Arial"/>
        <family val="2"/>
      </rPr>
      <t xml:space="preserve">                                                                                                       </t>
    </r>
  </si>
  <si>
    <t xml:space="preserve">CONTRATO Nº 044/2020 - PREFEITURA DE RIO BRANCO  PROGRAMA BOLSA ESTÁGIO 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</si>
  <si>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 xml:space="preserve">-Contrato encerrado </t>
    </r>
    <r>
      <rPr>
        <b/>
        <sz val="12"/>
        <rFont val="Arial"/>
        <family val="2"/>
      </rPr>
      <t>5</t>
    </r>
    <r>
      <rPr>
        <sz val="12"/>
        <rFont val="Arial"/>
        <family val="2"/>
      </rPr>
      <t>- Ressarcimento}</t>
    </r>
  </si>
  <si>
    <t>CONTRATO Nº 044/2020 - PREFEITURA DE RIO BRANCO - RECURSO 117- IGD-M</t>
  </si>
  <si>
    <t>CONTRATO Nº 044/2020 - PREFEITURA DE RIO BRANCO - RECURSO 117-CRAS</t>
  </si>
  <si>
    <t>CONTRATO Nº 044/2020 - PREFEITURA DE RIO BRANCO - RECURSO CRIANÇA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</si>
</sst>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 &quot;#,##0.00;&quot;(R$ &quot;#,##0.00\)"/>
    <numFmt numFmtId="167" formatCode="_(* #,##0_);_(* \(#,##0\);_(* &quot;-&quot;_);_(@_)"/>
    <numFmt numFmtId="168" formatCode="_(* #,##0.00_);_(* \(#,##0.00\);_(* &quot;-&quot;??_);_(@_)"/>
    <numFmt numFmtId="169" formatCode="[$R$-416]\ #,##0.00;[Red]\-[$R$-416]\ #,##0.00"/>
    <numFmt numFmtId="170" formatCode="&quot;R$&quot;\ 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42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34"/>
      </patternFill>
    </fill>
    <fill>
      <patternFill patternType="solid">
        <fgColor theme="2"/>
        <bgColor indexed="9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</cellStyleXfs>
  <cellXfs count="369">
    <xf numFmtId="0" fontId="0" fillId="0" borderId="0" xfId="0"/>
    <xf numFmtId="0" fontId="4" fillId="0" borderId="0" xfId="0" applyFont="1"/>
    <xf numFmtId="0" fontId="1" fillId="2" borderId="0" xfId="0" applyFont="1" applyFill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left" vertical="center"/>
    </xf>
    <xf numFmtId="169" fontId="11" fillId="0" borderId="0" xfId="1" applyNumberFormat="1" applyFont="1" applyFill="1" applyBorder="1" applyAlignment="1">
      <alignment horizontal="right" vertical="center" wrapText="1"/>
    </xf>
    <xf numFmtId="170" fontId="5" fillId="0" borderId="0" xfId="0" applyNumberFormat="1" applyFont="1" applyAlignment="1">
      <alignment wrapText="1"/>
    </xf>
    <xf numFmtId="170" fontId="9" fillId="0" borderId="0" xfId="0" applyNumberFormat="1" applyFont="1"/>
    <xf numFmtId="164" fontId="8" fillId="2" borderId="2" xfId="2" applyFont="1" applyFill="1" applyBorder="1" applyAlignment="1">
      <alignment horizontal="center" vertical="center"/>
    </xf>
    <xf numFmtId="0" fontId="8" fillId="2" borderId="0" xfId="0" applyFont="1" applyFill="1"/>
    <xf numFmtId="0" fontId="8" fillId="3" borderId="14" xfId="0" applyFont="1" applyFill="1" applyBorder="1" applyAlignment="1">
      <alignment horizontal="center"/>
    </xf>
    <xf numFmtId="164" fontId="7" fillId="4" borderId="2" xfId="2" applyFont="1" applyFill="1" applyBorder="1" applyAlignment="1">
      <alignment vertical="center"/>
    </xf>
    <xf numFmtId="168" fontId="8" fillId="4" borderId="2" xfId="0" applyNumberFormat="1" applyFont="1" applyFill="1" applyBorder="1" applyAlignment="1">
      <alignment vertical="center"/>
    </xf>
    <xf numFmtId="0" fontId="8" fillId="2" borderId="18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/>
    <xf numFmtId="164" fontId="7" fillId="5" borderId="2" xfId="2" applyFont="1" applyFill="1" applyBorder="1" applyAlignment="1">
      <alignment vertical="center"/>
    </xf>
    <xf numFmtId="168" fontId="7" fillId="5" borderId="2" xfId="0" applyNumberFormat="1" applyFont="1" applyFill="1" applyBorder="1" applyAlignment="1">
      <alignment vertical="center"/>
    </xf>
    <xf numFmtId="169" fontId="7" fillId="5" borderId="17" xfId="2" applyNumberFormat="1" applyFont="1" applyFill="1" applyBorder="1" applyAlignment="1">
      <alignment vertical="center"/>
    </xf>
    <xf numFmtId="14" fontId="8" fillId="2" borderId="2" xfId="0" applyNumberFormat="1" applyFont="1" applyFill="1" applyBorder="1" applyAlignment="1">
      <alignment horizontal="center"/>
    </xf>
    <xf numFmtId="164" fontId="8" fillId="4" borderId="2" xfId="2" applyFont="1" applyFill="1" applyBorder="1" applyAlignment="1">
      <alignment horizontal="center" vertical="center"/>
    </xf>
    <xf numFmtId="164" fontId="8" fillId="4" borderId="2" xfId="2" applyFont="1" applyFill="1" applyBorder="1" applyAlignment="1">
      <alignment vertical="center"/>
    </xf>
    <xf numFmtId="169" fontId="7" fillId="4" borderId="17" xfId="2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170" fontId="8" fillId="4" borderId="2" xfId="0" applyNumberFormat="1" applyFont="1" applyFill="1" applyBorder="1" applyAlignment="1">
      <alignment horizontal="center" vertical="center"/>
    </xf>
    <xf numFmtId="170" fontId="8" fillId="2" borderId="2" xfId="2" applyNumberFormat="1" applyFont="1" applyFill="1" applyBorder="1" applyAlignment="1">
      <alignment horizontal="center" vertical="center"/>
    </xf>
    <xf numFmtId="170" fontId="8" fillId="4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14" fontId="8" fillId="2" borderId="5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4" fontId="8" fillId="2" borderId="10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top" wrapText="1"/>
    </xf>
    <xf numFmtId="0" fontId="7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0" borderId="0" xfId="0" applyFont="1"/>
    <xf numFmtId="164" fontId="7" fillId="5" borderId="2" xfId="2" applyFont="1" applyFill="1" applyBorder="1" applyAlignment="1">
      <alignment horizontal="center" vertical="center"/>
    </xf>
    <xf numFmtId="170" fontId="7" fillId="5" borderId="2" xfId="2" applyNumberFormat="1" applyFont="1" applyFill="1" applyBorder="1" applyAlignment="1">
      <alignment vertical="center"/>
    </xf>
    <xf numFmtId="170" fontId="7" fillId="5" borderId="2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vertical="center" wrapText="1"/>
    </xf>
    <xf numFmtId="4" fontId="7" fillId="5" borderId="2" xfId="2" applyNumberFormat="1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18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70" fontId="8" fillId="0" borderId="2" xfId="0" applyNumberFormat="1" applyFont="1" applyFill="1" applyBorder="1" applyAlignment="1">
      <alignment horizontal="center" vertical="center"/>
    </xf>
    <xf numFmtId="170" fontId="8" fillId="0" borderId="2" xfId="0" applyNumberFormat="1" applyFont="1" applyFill="1" applyBorder="1" applyAlignment="1">
      <alignment horizontal="center" vertical="center" wrapText="1"/>
    </xf>
    <xf numFmtId="170" fontId="8" fillId="0" borderId="2" xfId="2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90" wrapText="1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/>
    </xf>
    <xf numFmtId="14" fontId="8" fillId="0" borderId="10" xfId="0" applyNumberFormat="1" applyFont="1" applyFill="1" applyBorder="1" applyAlignment="1">
      <alignment horizontal="center" vertical="center"/>
    </xf>
    <xf numFmtId="0" fontId="8" fillId="0" borderId="10" xfId="4" applyFont="1" applyFill="1" applyBorder="1" applyAlignment="1">
      <alignment horizontal="left" vertical="center" wrapText="1"/>
    </xf>
    <xf numFmtId="0" fontId="8" fillId="0" borderId="2" xfId="4" applyFont="1" applyFill="1" applyBorder="1" applyAlignment="1">
      <alignment horizontal="left" vertical="center" wrapText="1"/>
    </xf>
    <xf numFmtId="0" fontId="8" fillId="0" borderId="10" xfId="4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14" fontId="8" fillId="0" borderId="10" xfId="0" applyNumberFormat="1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/>
    </xf>
    <xf numFmtId="170" fontId="7" fillId="0" borderId="0" xfId="0" applyNumberFormat="1" applyFont="1" applyFill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4" fontId="7" fillId="0" borderId="2" xfId="2" applyFont="1" applyFill="1" applyBorder="1" applyAlignment="1">
      <alignment horizontal="center" vertical="center"/>
    </xf>
    <xf numFmtId="170" fontId="7" fillId="0" borderId="2" xfId="0" applyNumberFormat="1" applyFont="1" applyFill="1" applyBorder="1" applyAlignment="1">
      <alignment horizontal="center" vertical="center" wrapText="1"/>
    </xf>
    <xf numFmtId="164" fontId="7" fillId="0" borderId="2" xfId="2" applyFont="1" applyFill="1" applyBorder="1" applyAlignment="1">
      <alignment vertical="center"/>
    </xf>
    <xf numFmtId="168" fontId="8" fillId="0" borderId="2" xfId="0" applyNumberFormat="1" applyFont="1" applyFill="1" applyBorder="1" applyAlignment="1">
      <alignment vertical="center"/>
    </xf>
    <xf numFmtId="4" fontId="7" fillId="0" borderId="2" xfId="2" applyNumberFormat="1" applyFont="1" applyFill="1" applyBorder="1" applyAlignment="1">
      <alignment vertical="center"/>
    </xf>
    <xf numFmtId="169" fontId="7" fillId="0" borderId="17" xfId="2" applyNumberFormat="1" applyFont="1" applyFill="1" applyBorder="1" applyAlignment="1">
      <alignment horizontal="right" vertical="center"/>
    </xf>
    <xf numFmtId="170" fontId="8" fillId="0" borderId="0" xfId="0" applyNumberFormat="1" applyFont="1" applyFill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center" vertical="center"/>
    </xf>
    <xf numFmtId="170" fontId="8" fillId="0" borderId="17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70" fontId="8" fillId="0" borderId="0" xfId="0" applyNumberFormat="1" applyFont="1" applyFill="1" applyBorder="1" applyAlignment="1">
      <alignment vertical="center"/>
    </xf>
    <xf numFmtId="0" fontId="8" fillId="0" borderId="1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169" fontId="7" fillId="0" borderId="17" xfId="1" applyNumberFormat="1" applyFont="1" applyFill="1" applyBorder="1" applyAlignment="1">
      <alignment horizontal="righ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169" fontId="7" fillId="0" borderId="35" xfId="1" applyNumberFormat="1" applyFont="1" applyFill="1" applyBorder="1" applyAlignment="1">
      <alignment horizontal="right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49" fontId="7" fillId="9" borderId="3" xfId="0" applyNumberFormat="1" applyFont="1" applyFill="1" applyBorder="1" applyAlignment="1">
      <alignment horizontal="center" vertical="center" wrapText="1"/>
    </xf>
    <xf numFmtId="49" fontId="7" fillId="9" borderId="4" xfId="0" applyNumberFormat="1" applyFont="1" applyFill="1" applyBorder="1" applyAlignment="1">
      <alignment horizontal="center" vertical="center" wrapText="1"/>
    </xf>
    <xf numFmtId="49" fontId="7" fillId="9" borderId="2" xfId="0" applyNumberFormat="1" applyFont="1" applyFill="1" applyBorder="1" applyAlignment="1">
      <alignment horizontal="center" vertical="center" wrapText="1"/>
    </xf>
    <xf numFmtId="37" fontId="7" fillId="9" borderId="2" xfId="0" applyNumberFormat="1" applyFont="1" applyFill="1" applyBorder="1" applyAlignment="1">
      <alignment horizontal="center" vertical="center" wrapText="1"/>
    </xf>
    <xf numFmtId="44" fontId="7" fillId="9" borderId="2" xfId="0" applyNumberFormat="1" applyFont="1" applyFill="1" applyBorder="1" applyAlignment="1">
      <alignment vertical="center" wrapText="1"/>
    </xf>
    <xf numFmtId="0" fontId="7" fillId="9" borderId="31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/>
    </xf>
    <xf numFmtId="0" fontId="8" fillId="2" borderId="36" xfId="0" applyFont="1" applyFill="1" applyBorder="1" applyAlignment="1">
      <alignment vertical="center"/>
    </xf>
    <xf numFmtId="0" fontId="8" fillId="2" borderId="37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170" fontId="8" fillId="0" borderId="5" xfId="0" applyNumberFormat="1" applyFont="1" applyFill="1" applyBorder="1" applyAlignment="1">
      <alignment horizontal="center" vertical="center"/>
    </xf>
    <xf numFmtId="170" fontId="8" fillId="0" borderId="5" xfId="0" applyNumberFormat="1" applyFont="1" applyFill="1" applyBorder="1" applyAlignment="1">
      <alignment horizontal="center" vertical="center" wrapText="1"/>
    </xf>
    <xf numFmtId="170" fontId="8" fillId="0" borderId="5" xfId="2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textRotation="90" wrapText="1"/>
    </xf>
    <xf numFmtId="170" fontId="8" fillId="0" borderId="15" xfId="0" applyNumberFormat="1" applyFont="1" applyFill="1" applyBorder="1" applyAlignment="1">
      <alignment horizontal="center" vertical="center" wrapText="1"/>
    </xf>
    <xf numFmtId="0" fontId="7" fillId="9" borderId="33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9" borderId="38" xfId="0" applyFont="1" applyFill="1" applyBorder="1" applyAlignment="1">
      <alignment horizontal="center" vertical="center" wrapText="1"/>
    </xf>
    <xf numFmtId="0" fontId="7" fillId="9" borderId="39" xfId="0" applyFont="1" applyFill="1" applyBorder="1" applyAlignment="1">
      <alignment horizontal="center" vertical="center" wrapText="1"/>
    </xf>
    <xf numFmtId="0" fontId="7" fillId="9" borderId="40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41" xfId="0" applyFont="1" applyFill="1" applyBorder="1" applyAlignment="1">
      <alignment horizontal="center" vertical="center"/>
    </xf>
    <xf numFmtId="0" fontId="7" fillId="9" borderId="42" xfId="0" applyFont="1" applyFill="1" applyBorder="1" applyAlignment="1">
      <alignment horizontal="center" vertical="center" wrapText="1"/>
    </xf>
    <xf numFmtId="0" fontId="7" fillId="9" borderId="42" xfId="0" applyFont="1" applyFill="1" applyBorder="1" applyAlignment="1">
      <alignment horizontal="center" vertical="center"/>
    </xf>
    <xf numFmtId="0" fontId="7" fillId="9" borderId="43" xfId="0" applyFont="1" applyFill="1" applyBorder="1" applyAlignment="1">
      <alignment horizontal="center" vertical="center" textRotation="90" wrapText="1"/>
    </xf>
    <xf numFmtId="0" fontId="7" fillId="9" borderId="43" xfId="0" applyFont="1" applyFill="1" applyBorder="1" applyAlignment="1">
      <alignment horizontal="center" vertical="center" wrapText="1"/>
    </xf>
    <xf numFmtId="0" fontId="7" fillId="9" borderId="4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170" fontId="8" fillId="0" borderId="10" xfId="0" applyNumberFormat="1" applyFont="1" applyFill="1" applyBorder="1" applyAlignment="1">
      <alignment horizontal="center" vertical="center"/>
    </xf>
    <xf numFmtId="170" fontId="8" fillId="0" borderId="10" xfId="0" applyNumberFormat="1" applyFont="1" applyFill="1" applyBorder="1" applyAlignment="1">
      <alignment horizontal="center" vertical="center" wrapText="1"/>
    </xf>
    <xf numFmtId="170" fontId="8" fillId="0" borderId="10" xfId="2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textRotation="90" wrapText="1"/>
    </xf>
    <xf numFmtId="170" fontId="8" fillId="0" borderId="32" xfId="0" applyNumberFormat="1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9" borderId="45" xfId="0" applyFont="1" applyFill="1" applyBorder="1" applyAlignment="1">
      <alignment horizontal="center" vertical="center"/>
    </xf>
    <xf numFmtId="170" fontId="7" fillId="9" borderId="46" xfId="2" applyNumberFormat="1" applyFont="1" applyFill="1" applyBorder="1" applyAlignment="1">
      <alignment vertical="center"/>
    </xf>
    <xf numFmtId="170" fontId="7" fillId="9" borderId="46" xfId="2" applyNumberFormat="1" applyFont="1" applyFill="1" applyBorder="1" applyAlignment="1">
      <alignment horizontal="right" vertical="center"/>
    </xf>
    <xf numFmtId="170" fontId="7" fillId="9" borderId="46" xfId="0" applyNumberFormat="1" applyFont="1" applyFill="1" applyBorder="1" applyAlignment="1">
      <alignment vertical="center"/>
    </xf>
    <xf numFmtId="170" fontId="7" fillId="9" borderId="46" xfId="2" applyNumberFormat="1" applyFont="1" applyFill="1" applyBorder="1" applyAlignment="1">
      <alignment horizontal="center" vertical="center"/>
    </xf>
    <xf numFmtId="170" fontId="7" fillId="9" borderId="47" xfId="2" applyNumberFormat="1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164" fontId="8" fillId="0" borderId="5" xfId="2" applyFont="1" applyFill="1" applyBorder="1" applyAlignment="1">
      <alignment horizontal="center" vertical="center"/>
    </xf>
    <xf numFmtId="44" fontId="8" fillId="0" borderId="5" xfId="2" applyNumberFormat="1" applyFont="1" applyFill="1" applyBorder="1" applyAlignment="1">
      <alignment horizontal="center" vertical="center"/>
    </xf>
    <xf numFmtId="167" fontId="7" fillId="0" borderId="5" xfId="1" applyNumberFormat="1" applyFont="1" applyFill="1" applyBorder="1" applyAlignment="1">
      <alignment horizontal="center" vertical="center"/>
    </xf>
    <xf numFmtId="168" fontId="8" fillId="0" borderId="5" xfId="5" applyNumberFormat="1" applyFont="1" applyFill="1" applyBorder="1" applyAlignment="1">
      <alignment horizontal="center" vertical="center"/>
    </xf>
    <xf numFmtId="164" fontId="7" fillId="0" borderId="15" xfId="2" applyFont="1" applyFill="1" applyBorder="1" applyAlignment="1">
      <alignment horizontal="center" vertical="center"/>
    </xf>
    <xf numFmtId="0" fontId="7" fillId="9" borderId="48" xfId="0" applyFont="1" applyFill="1" applyBorder="1" applyAlignment="1">
      <alignment horizontal="center" vertical="center"/>
    </xf>
    <xf numFmtId="0" fontId="7" fillId="9" borderId="46" xfId="0" applyFont="1" applyFill="1" applyBorder="1" applyAlignment="1">
      <alignment horizontal="center" vertical="center" wrapText="1"/>
    </xf>
    <xf numFmtId="0" fontId="7" fillId="9" borderId="49" xfId="0" applyFont="1" applyFill="1" applyBorder="1" applyAlignment="1">
      <alignment horizontal="center" vertical="center" wrapText="1"/>
    </xf>
    <xf numFmtId="0" fontId="7" fillId="9" borderId="49" xfId="0" applyFont="1" applyFill="1" applyBorder="1" applyAlignment="1">
      <alignment vertical="center" wrapText="1"/>
    </xf>
    <xf numFmtId="0" fontId="7" fillId="9" borderId="46" xfId="0" applyFont="1" applyFill="1" applyBorder="1" applyAlignment="1">
      <alignment horizontal="center" vertical="center" textRotation="90" wrapText="1"/>
    </xf>
    <xf numFmtId="0" fontId="7" fillId="9" borderId="47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/>
    </xf>
    <xf numFmtId="0" fontId="7" fillId="9" borderId="50" xfId="0" applyFont="1" applyFill="1" applyBorder="1" applyAlignment="1">
      <alignment horizontal="center" vertical="center"/>
    </xf>
    <xf numFmtId="170" fontId="7" fillId="9" borderId="40" xfId="2" applyNumberFormat="1" applyFont="1" applyFill="1" applyBorder="1" applyAlignment="1">
      <alignment vertical="center"/>
    </xf>
    <xf numFmtId="170" fontId="7" fillId="9" borderId="40" xfId="0" applyNumberFormat="1" applyFont="1" applyFill="1" applyBorder="1" applyAlignment="1">
      <alignment vertical="center"/>
    </xf>
    <xf numFmtId="170" fontId="7" fillId="9" borderId="40" xfId="2" applyNumberFormat="1" applyFont="1" applyFill="1" applyBorder="1" applyAlignment="1">
      <alignment horizontal="center" vertical="center"/>
    </xf>
    <xf numFmtId="170" fontId="7" fillId="9" borderId="51" xfId="2" applyNumberFormat="1" applyFont="1" applyFill="1" applyBorder="1" applyAlignment="1">
      <alignment vertical="center"/>
    </xf>
    <xf numFmtId="0" fontId="8" fillId="9" borderId="5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8" fillId="9" borderId="34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vertical="center"/>
    </xf>
    <xf numFmtId="0" fontId="8" fillId="9" borderId="53" xfId="0" applyFont="1" applyFill="1" applyBorder="1" applyAlignment="1">
      <alignment vertical="center"/>
    </xf>
    <xf numFmtId="0" fontId="8" fillId="0" borderId="33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44" fontId="8" fillId="0" borderId="54" xfId="1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52" xfId="0" applyFont="1" applyFill="1" applyBorder="1" applyAlignment="1">
      <alignment horizontal="left" vertical="center"/>
    </xf>
    <xf numFmtId="0" fontId="8" fillId="2" borderId="2" xfId="2" applyNumberFormat="1" applyFont="1" applyFill="1" applyBorder="1" applyAlignment="1">
      <alignment horizontal="center" vertical="center"/>
    </xf>
    <xf numFmtId="170" fontId="8" fillId="2" borderId="2" xfId="1" applyNumberFormat="1" applyFont="1" applyFill="1" applyBorder="1" applyAlignment="1">
      <alignment horizontal="center" vertical="center"/>
    </xf>
    <xf numFmtId="170" fontId="8" fillId="2" borderId="5" xfId="1" applyNumberFormat="1" applyFont="1" applyFill="1" applyBorder="1" applyAlignment="1">
      <alignment horizontal="center" vertical="center"/>
    </xf>
    <xf numFmtId="164" fontId="8" fillId="4" borderId="5" xfId="2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169" fontId="7" fillId="7" borderId="30" xfId="1" applyNumberFormat="1" applyFont="1" applyFill="1" applyBorder="1" applyAlignment="1">
      <alignment horizontal="right" vertical="center" wrapText="1"/>
    </xf>
    <xf numFmtId="169" fontId="7" fillId="0" borderId="0" xfId="1" applyNumberFormat="1" applyFont="1" applyFill="1" applyBorder="1" applyAlignment="1">
      <alignment horizontal="right" vertical="center" wrapText="1"/>
    </xf>
    <xf numFmtId="170" fontId="8" fillId="4" borderId="17" xfId="0" applyNumberFormat="1" applyFont="1" applyFill="1" applyBorder="1" applyAlignment="1">
      <alignment horizontal="center" vertical="center" wrapText="1"/>
    </xf>
    <xf numFmtId="44" fontId="8" fillId="0" borderId="0" xfId="0" applyNumberFormat="1" applyFont="1"/>
    <xf numFmtId="0" fontId="8" fillId="0" borderId="0" xfId="0" quotePrefix="1" applyFont="1"/>
    <xf numFmtId="0" fontId="8" fillId="4" borderId="5" xfId="0" applyFont="1" applyFill="1" applyBorder="1" applyAlignment="1">
      <alignment horizontal="center" vertical="center" textRotation="90" wrapText="1"/>
    </xf>
    <xf numFmtId="0" fontId="8" fillId="2" borderId="14" xfId="0" applyFont="1" applyFill="1" applyBorder="1" applyAlignment="1">
      <alignment horizontal="center"/>
    </xf>
    <xf numFmtId="4" fontId="7" fillId="4" borderId="2" xfId="2" applyNumberFormat="1" applyFont="1" applyFill="1" applyBorder="1" applyAlignment="1">
      <alignment vertical="center"/>
    </xf>
    <xf numFmtId="0" fontId="8" fillId="3" borderId="21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7" fillId="6" borderId="26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4" fontId="8" fillId="0" borderId="0" xfId="0" applyNumberFormat="1" applyFont="1"/>
    <xf numFmtId="0" fontId="8" fillId="2" borderId="11" xfId="0" applyFont="1" applyFill="1" applyBorder="1"/>
    <xf numFmtId="0" fontId="7" fillId="10" borderId="16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49" fontId="7" fillId="9" borderId="6" xfId="0" applyNumberFormat="1" applyFont="1" applyFill="1" applyBorder="1" applyAlignment="1">
      <alignment horizontal="center" vertical="center" wrapText="1"/>
    </xf>
    <xf numFmtId="49" fontId="7" fillId="9" borderId="4" xfId="0" applyNumberFormat="1" applyFont="1" applyFill="1" applyBorder="1" applyAlignment="1">
      <alignment horizontal="center" vertical="center" wrapText="1"/>
    </xf>
    <xf numFmtId="165" fontId="7" fillId="9" borderId="2" xfId="0" applyNumberFormat="1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wrapText="1"/>
    </xf>
    <xf numFmtId="0" fontId="7" fillId="12" borderId="17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170" fontId="8" fillId="4" borderId="5" xfId="0" applyNumberFormat="1" applyFont="1" applyFill="1" applyBorder="1" applyAlignment="1">
      <alignment horizontal="center" vertical="center"/>
    </xf>
    <xf numFmtId="170" fontId="8" fillId="4" borderId="5" xfId="0" applyNumberFormat="1" applyFont="1" applyFill="1" applyBorder="1" applyAlignment="1">
      <alignment horizontal="center" vertical="center" wrapText="1"/>
    </xf>
    <xf numFmtId="0" fontId="8" fillId="2" borderId="5" xfId="2" applyNumberFormat="1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70" fontId="8" fillId="4" borderId="15" xfId="0" applyNumberFormat="1" applyFont="1" applyFill="1" applyBorder="1" applyAlignment="1">
      <alignment horizontal="center" vertical="center" wrapText="1"/>
    </xf>
    <xf numFmtId="0" fontId="7" fillId="10" borderId="55" xfId="0" applyFont="1" applyFill="1" applyBorder="1" applyAlignment="1">
      <alignment horizontal="center" vertical="center" wrapText="1"/>
    </xf>
    <xf numFmtId="0" fontId="7" fillId="10" borderId="40" xfId="0" applyFont="1" applyFill="1" applyBorder="1" applyAlignment="1">
      <alignment horizontal="center" vertical="center" wrapText="1"/>
    </xf>
    <xf numFmtId="0" fontId="7" fillId="9" borderId="56" xfId="0" applyFont="1" applyFill="1" applyBorder="1" applyAlignment="1">
      <alignment horizontal="center" vertical="center"/>
    </xf>
    <xf numFmtId="0" fontId="7" fillId="12" borderId="43" xfId="0" applyFont="1" applyFill="1" applyBorder="1" applyAlignment="1">
      <alignment horizontal="center" vertical="center" wrapText="1"/>
    </xf>
    <xf numFmtId="0" fontId="7" fillId="12" borderId="43" xfId="0" applyFont="1" applyFill="1" applyBorder="1" applyAlignment="1">
      <alignment horizontal="center" vertical="center" textRotation="90" wrapText="1"/>
    </xf>
    <xf numFmtId="0" fontId="7" fillId="12" borderId="43" xfId="0" applyFont="1" applyFill="1" applyBorder="1" applyAlignment="1">
      <alignment horizontal="center" vertical="center" wrapText="1"/>
    </xf>
    <xf numFmtId="0" fontId="7" fillId="12" borderId="35" xfId="0" applyFont="1" applyFill="1" applyBorder="1" applyAlignment="1">
      <alignment horizontal="center" vertical="center" wrapText="1"/>
    </xf>
    <xf numFmtId="0" fontId="7" fillId="10" borderId="39" xfId="0" applyFont="1" applyFill="1" applyBorder="1" applyAlignment="1">
      <alignment horizontal="center" vertical="center" wrapText="1"/>
    </xf>
    <xf numFmtId="0" fontId="7" fillId="10" borderId="38" xfId="0" applyFont="1" applyFill="1" applyBorder="1" applyAlignment="1">
      <alignment horizontal="center" vertical="center" wrapText="1"/>
    </xf>
    <xf numFmtId="0" fontId="7" fillId="10" borderId="38" xfId="0" applyFont="1" applyFill="1" applyBorder="1" applyAlignment="1">
      <alignment horizontal="center" vertical="center" wrapText="1"/>
    </xf>
    <xf numFmtId="0" fontId="7" fillId="10" borderId="40" xfId="0" applyFont="1" applyFill="1" applyBorder="1" applyAlignment="1">
      <alignment horizontal="center" vertical="center" wrapText="1"/>
    </xf>
    <xf numFmtId="0" fontId="7" fillId="10" borderId="40" xfId="0" applyFont="1" applyFill="1" applyBorder="1" applyAlignment="1">
      <alignment vertical="center" wrapText="1"/>
    </xf>
    <xf numFmtId="0" fontId="7" fillId="10" borderId="5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170" fontId="8" fillId="4" borderId="10" xfId="0" applyNumberFormat="1" applyFont="1" applyFill="1" applyBorder="1" applyAlignment="1">
      <alignment horizontal="center" vertical="center"/>
    </xf>
    <xf numFmtId="170" fontId="8" fillId="4" borderId="10" xfId="0" applyNumberFormat="1" applyFont="1" applyFill="1" applyBorder="1" applyAlignment="1">
      <alignment horizontal="center" vertical="center" wrapText="1"/>
    </xf>
    <xf numFmtId="170" fontId="8" fillId="2" borderId="10" xfId="2" applyNumberFormat="1" applyFont="1" applyFill="1" applyBorder="1" applyAlignment="1">
      <alignment horizontal="center" vertical="center"/>
    </xf>
    <xf numFmtId="170" fontId="8" fillId="2" borderId="10" xfId="1" applyNumberFormat="1" applyFont="1" applyFill="1" applyBorder="1" applyAlignment="1">
      <alignment horizontal="center" vertical="center"/>
    </xf>
    <xf numFmtId="170" fontId="8" fillId="4" borderId="32" xfId="0" applyNumberFormat="1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164" fontId="7" fillId="5" borderId="46" xfId="2" applyFont="1" applyFill="1" applyBorder="1" applyAlignment="1">
      <alignment vertical="center"/>
    </xf>
    <xf numFmtId="168" fontId="7" fillId="5" borderId="46" xfId="0" applyNumberFormat="1" applyFont="1" applyFill="1" applyBorder="1" applyAlignment="1">
      <alignment vertical="center"/>
    </xf>
    <xf numFmtId="169" fontId="7" fillId="5" borderId="47" xfId="2" applyNumberFormat="1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vertical="center"/>
    </xf>
    <xf numFmtId="0" fontId="8" fillId="2" borderId="5" xfId="4" applyFont="1" applyFill="1" applyBorder="1" applyAlignment="1">
      <alignment horizontal="left" vertical="center"/>
    </xf>
    <xf numFmtId="0" fontId="8" fillId="2" borderId="5" xfId="5" applyFont="1" applyFill="1" applyBorder="1" applyAlignment="1">
      <alignment horizontal="center" vertical="center"/>
    </xf>
    <xf numFmtId="14" fontId="8" fillId="2" borderId="5" xfId="0" applyNumberFormat="1" applyFont="1" applyFill="1" applyBorder="1" applyAlignment="1">
      <alignment horizontal="left" vertical="center"/>
    </xf>
    <xf numFmtId="164" fontId="7" fillId="4" borderId="15" xfId="2" applyFont="1" applyFill="1" applyBorder="1" applyAlignment="1">
      <alignment horizontal="center" vertical="center"/>
    </xf>
    <xf numFmtId="0" fontId="7" fillId="12" borderId="46" xfId="0" applyFont="1" applyFill="1" applyBorder="1" applyAlignment="1">
      <alignment horizontal="center" vertical="center" wrapText="1"/>
    </xf>
    <xf numFmtId="0" fontId="7" fillId="12" borderId="49" xfId="0" applyFont="1" applyFill="1" applyBorder="1" applyAlignment="1">
      <alignment horizontal="center" vertical="center" wrapText="1"/>
    </xf>
    <xf numFmtId="0" fontId="8" fillId="12" borderId="46" xfId="0" applyFont="1" applyFill="1" applyBorder="1" applyAlignment="1">
      <alignment horizontal="center" vertical="center" wrapText="1"/>
    </xf>
    <xf numFmtId="0" fontId="7" fillId="12" borderId="49" xfId="0" applyFont="1" applyFill="1" applyBorder="1" applyAlignment="1">
      <alignment vertical="center" wrapText="1"/>
    </xf>
    <xf numFmtId="0" fontId="7" fillId="12" borderId="46" xfId="0" applyFont="1" applyFill="1" applyBorder="1" applyAlignment="1">
      <alignment horizontal="center" vertical="center" textRotation="90" wrapText="1"/>
    </xf>
    <xf numFmtId="0" fontId="7" fillId="12" borderId="47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44" fontId="8" fillId="2" borderId="51" xfId="1" applyNumberFormat="1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left" vertical="center"/>
    </xf>
    <xf numFmtId="169" fontId="7" fillId="8" borderId="17" xfId="1" applyNumberFormat="1" applyFont="1" applyFill="1" applyBorder="1" applyAlignment="1">
      <alignment horizontal="right" vertical="center"/>
    </xf>
    <xf numFmtId="0" fontId="7" fillId="6" borderId="52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168" fontId="7" fillId="5" borderId="2" xfId="0" applyNumberFormat="1" applyFont="1" applyFill="1" applyBorder="1" applyAlignment="1">
      <alignment horizontal="center" vertical="center"/>
    </xf>
    <xf numFmtId="169" fontId="7" fillId="5" borderId="17" xfId="2" applyNumberFormat="1" applyFont="1" applyFill="1" applyBorder="1" applyAlignment="1">
      <alignment horizontal="center" vertical="center"/>
    </xf>
    <xf numFmtId="164" fontId="7" fillId="4" borderId="2" xfId="2" applyFont="1" applyFill="1" applyBorder="1" applyAlignment="1">
      <alignment horizontal="center" vertical="center"/>
    </xf>
    <xf numFmtId="168" fontId="8" fillId="4" borderId="2" xfId="0" applyNumberFormat="1" applyFont="1" applyFill="1" applyBorder="1" applyAlignment="1">
      <alignment horizontal="center" vertical="center"/>
    </xf>
    <xf numFmtId="169" fontId="7" fillId="4" borderId="17" xfId="2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4" fontId="7" fillId="4" borderId="2" xfId="2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36" xfId="0" applyFont="1" applyFill="1" applyBorder="1" applyAlignment="1">
      <alignment horizontal="center" vertical="center" wrapText="1"/>
    </xf>
    <xf numFmtId="0" fontId="7" fillId="10" borderId="50" xfId="0" applyFont="1" applyFill="1" applyBorder="1" applyAlignment="1">
      <alignment horizontal="center" vertical="center" wrapText="1"/>
    </xf>
    <xf numFmtId="165" fontId="7" fillId="9" borderId="2" xfId="0" applyNumberFormat="1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/>
    </xf>
    <xf numFmtId="164" fontId="8" fillId="2" borderId="5" xfId="2" applyFont="1" applyFill="1" applyBorder="1" applyAlignment="1">
      <alignment horizontal="center" vertical="center"/>
    </xf>
    <xf numFmtId="166" fontId="7" fillId="2" borderId="5" xfId="5" applyNumberFormat="1" applyFont="1" applyFill="1" applyBorder="1" applyAlignment="1">
      <alignment horizontal="center" vertical="center"/>
    </xf>
    <xf numFmtId="167" fontId="7" fillId="2" borderId="5" xfId="1" applyNumberFormat="1" applyFont="1" applyFill="1" applyBorder="1" applyAlignment="1">
      <alignment horizontal="center" vertical="center"/>
    </xf>
    <xf numFmtId="168" fontId="8" fillId="2" borderId="5" xfId="5" applyNumberFormat="1" applyFont="1" applyFill="1" applyBorder="1" applyAlignment="1">
      <alignment horizontal="center" vertical="center"/>
    </xf>
    <xf numFmtId="169" fontId="7" fillId="2" borderId="15" xfId="6" applyNumberFormat="1" applyFont="1" applyFill="1" applyBorder="1" applyAlignment="1">
      <alignment horizontal="center" vertical="center"/>
    </xf>
    <xf numFmtId="164" fontId="8" fillId="2" borderId="51" xfId="2" applyFont="1" applyFill="1" applyBorder="1" applyAlignment="1">
      <alignment horizontal="center" vertical="center"/>
    </xf>
    <xf numFmtId="164" fontId="7" fillId="8" borderId="32" xfId="2" applyFont="1" applyFill="1" applyBorder="1" applyAlignment="1">
      <alignment horizontal="center" vertical="center"/>
    </xf>
    <xf numFmtId="164" fontId="7" fillId="7" borderId="29" xfId="2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6" borderId="27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167" fontId="7" fillId="3" borderId="2" xfId="1" applyNumberFormat="1" applyFont="1" applyFill="1" applyBorder="1" applyAlignment="1">
      <alignment horizontal="center" vertical="center"/>
    </xf>
    <xf numFmtId="169" fontId="7" fillId="5" borderId="17" xfId="0" applyNumberFormat="1" applyFont="1" applyFill="1" applyBorder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/>
    </xf>
    <xf numFmtId="164" fontId="8" fillId="0" borderId="0" xfId="2" applyFont="1"/>
    <xf numFmtId="164" fontId="8" fillId="0" borderId="0" xfId="0" applyNumberFormat="1" applyFont="1"/>
    <xf numFmtId="44" fontId="7" fillId="8" borderId="17" xfId="1" applyNumberFormat="1" applyFont="1" applyFill="1" applyBorder="1" applyAlignment="1">
      <alignment horizontal="right" vertical="center"/>
    </xf>
    <xf numFmtId="169" fontId="7" fillId="7" borderId="35" xfId="1" applyNumberFormat="1" applyFont="1" applyFill="1" applyBorder="1" applyAlignment="1">
      <alignment horizontal="right" vertical="center" wrapText="1"/>
    </xf>
    <xf numFmtId="49" fontId="7" fillId="10" borderId="2" xfId="0" applyNumberFormat="1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wrapText="1"/>
    </xf>
    <xf numFmtId="0" fontId="7" fillId="11" borderId="6" xfId="0" applyFont="1" applyFill="1" applyBorder="1" applyAlignment="1">
      <alignment horizontal="center" wrapText="1"/>
    </xf>
    <xf numFmtId="0" fontId="7" fillId="11" borderId="4" xfId="0" applyFont="1" applyFill="1" applyBorder="1" applyAlignment="1">
      <alignment horizontal="center" wrapText="1"/>
    </xf>
    <xf numFmtId="0" fontId="7" fillId="12" borderId="32" xfId="0" applyFont="1" applyFill="1" applyBorder="1" applyAlignment="1">
      <alignment horizontal="center" vertical="center" wrapText="1"/>
    </xf>
    <xf numFmtId="0" fontId="7" fillId="12" borderId="42" xfId="0" applyFont="1" applyFill="1" applyBorder="1" applyAlignment="1">
      <alignment horizontal="center" vertical="center" wrapText="1"/>
    </xf>
    <xf numFmtId="0" fontId="7" fillId="12" borderId="44" xfId="0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57" xfId="0" applyFont="1" applyFill="1" applyBorder="1" applyAlignment="1">
      <alignment horizontal="center" wrapText="1"/>
    </xf>
    <xf numFmtId="0" fontId="8" fillId="2" borderId="5" xfId="5" applyFont="1" applyFill="1" applyBorder="1" applyAlignment="1">
      <alignment horizontal="center"/>
    </xf>
    <xf numFmtId="14" fontId="8" fillId="2" borderId="5" xfId="0" applyNumberFormat="1" applyFont="1" applyFill="1" applyBorder="1" applyAlignment="1">
      <alignment horizontal="center"/>
    </xf>
    <xf numFmtId="164" fontId="8" fillId="2" borderId="5" xfId="2" applyFont="1" applyFill="1" applyBorder="1" applyAlignment="1">
      <alignment horizontal="center"/>
    </xf>
    <xf numFmtId="166" fontId="7" fillId="2" borderId="5" xfId="5" applyNumberFormat="1" applyFont="1" applyFill="1" applyBorder="1" applyAlignment="1">
      <alignment horizontal="right" vertical="center"/>
    </xf>
    <xf numFmtId="169" fontId="7" fillId="2" borderId="15" xfId="6" applyNumberFormat="1" applyFont="1" applyFill="1" applyBorder="1" applyAlignment="1">
      <alignment horizontal="right" vertical="center"/>
    </xf>
    <xf numFmtId="0" fontId="7" fillId="2" borderId="52" xfId="0" applyFont="1" applyFill="1" applyBorder="1" applyAlignment="1">
      <alignment horizontal="left" vertical="center"/>
    </xf>
  </cellXfs>
  <cellStyles count="8">
    <cellStyle name="Moeda" xfId="2" builtinId="4"/>
    <cellStyle name="Normal" xfId="0" builtinId="0"/>
    <cellStyle name="Normal 2" xfId="3"/>
    <cellStyle name="Normal 2 2 2" xfId="4"/>
    <cellStyle name="Normal_Plan1" xfId="6"/>
    <cellStyle name="Normal_Plan3" xfId="5"/>
    <cellStyle name="Vírgula" xfId="1" builtinId="3"/>
    <cellStyle name="Vírgula 2" xfId="7"/>
  </cellStyles>
  <dxfs count="0"/>
  <tableStyles count="0" defaultTableStyle="TableStyleMedium2" defaultPivotStyle="PivotStyleLight16"/>
  <colors>
    <mruColors>
      <color rgb="FFC6FEC9"/>
      <color rgb="FFFFCCCC"/>
      <color rgb="FFFDD1C3"/>
      <color rgb="FF66FF99"/>
      <color rgb="FFE5FFE6"/>
      <color rgb="FF66FFFF"/>
      <color rgb="FF99FFCC"/>
      <color rgb="FFC6FAAC"/>
      <color rgb="FFFFCC66"/>
      <color rgb="FFBBF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64234</xdr:colOff>
      <xdr:row>0</xdr:row>
      <xdr:rowOff>81530</xdr:rowOff>
    </xdr:from>
    <xdr:to>
      <xdr:col>1</xdr:col>
      <xdr:colOff>2095500</xdr:colOff>
      <xdr:row>0</xdr:row>
      <xdr:rowOff>1206827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732B8C-5465-4330-9CB1-AD45D3F24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34" y="81530"/>
          <a:ext cx="2531329" cy="1125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123916</xdr:colOff>
      <xdr:row>0</xdr:row>
      <xdr:rowOff>91492</xdr:rowOff>
    </xdr:from>
    <xdr:to>
      <xdr:col>1</xdr:col>
      <xdr:colOff>2395528</xdr:colOff>
      <xdr:row>0</xdr:row>
      <xdr:rowOff>1059658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16" y="91492"/>
          <a:ext cx="2640706" cy="9681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137820</xdr:colOff>
      <xdr:row>0</xdr:row>
      <xdr:rowOff>147441</xdr:rowOff>
    </xdr:from>
    <xdr:to>
      <xdr:col>1</xdr:col>
      <xdr:colOff>2262187</xdr:colOff>
      <xdr:row>0</xdr:row>
      <xdr:rowOff>1010780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820" y="147441"/>
          <a:ext cx="2576805" cy="8633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140074</xdr:colOff>
      <xdr:row>0</xdr:row>
      <xdr:rowOff>126009</xdr:rowOff>
    </xdr:from>
    <xdr:to>
      <xdr:col>1</xdr:col>
      <xdr:colOff>2396584</xdr:colOff>
      <xdr:row>0</xdr:row>
      <xdr:rowOff>1036899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60F68AD-6980-46A2-BB8E-6F7E10185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74" y="126009"/>
          <a:ext cx="2618219" cy="910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zoomScale="80" zoomScaleNormal="80" zoomScaleSheetLayoutView="112" zoomScalePageLayoutView="30" workbookViewId="0">
      <selection activeCell="J71" sqref="J71"/>
    </sheetView>
  </sheetViews>
  <sheetFormatPr defaultRowHeight="15" x14ac:dyDescent="0.25"/>
  <cols>
    <col min="1" max="1" width="7.5703125" style="70" customWidth="1"/>
    <col min="2" max="2" width="62.7109375" style="70" bestFit="1" customWidth="1"/>
    <col min="3" max="3" width="35.140625" style="70" bestFit="1" customWidth="1"/>
    <col min="4" max="4" width="18.140625" style="70" customWidth="1"/>
    <col min="5" max="5" width="6.42578125" style="70" customWidth="1"/>
    <col min="6" max="6" width="13.5703125" style="70" bestFit="1" customWidth="1"/>
    <col min="7" max="7" width="16.5703125" style="70" bestFit="1" customWidth="1"/>
    <col min="8" max="8" width="19.140625" style="70" customWidth="1"/>
    <col min="9" max="9" width="17.85546875" style="70" customWidth="1"/>
    <col min="10" max="10" width="18.42578125" style="70" customWidth="1"/>
    <col min="11" max="11" width="20" style="70" bestFit="1" customWidth="1"/>
    <col min="12" max="12" width="5.85546875" style="70" customWidth="1"/>
    <col min="13" max="13" width="13.85546875" style="70" bestFit="1" customWidth="1"/>
    <col min="14" max="14" width="15.85546875" style="70" bestFit="1" customWidth="1"/>
    <col min="15" max="15" width="20.28515625" style="70" bestFit="1" customWidth="1"/>
    <col min="16" max="16" width="9.140625" style="70"/>
    <col min="17" max="17" width="20.7109375" style="70" bestFit="1" customWidth="1"/>
    <col min="18" max="18" width="14.140625" style="70" bestFit="1" customWidth="1"/>
    <col min="19" max="16384" width="9.140625" style="70"/>
  </cols>
  <sheetData>
    <row r="1" spans="1:25" s="108" customFormat="1" ht="105" customHeight="1" thickBot="1" x14ac:dyDescent="0.3">
      <c r="A1" s="138" t="s">
        <v>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09"/>
      <c r="Q1" s="109"/>
      <c r="R1" s="109"/>
    </row>
    <row r="2" spans="1:25" s="67" customFormat="1" ht="15.75" x14ac:dyDescent="0.25">
      <c r="A2" s="149" t="s">
        <v>51</v>
      </c>
      <c r="B2" s="150"/>
      <c r="C2" s="151"/>
      <c r="D2" s="152" t="s">
        <v>49</v>
      </c>
      <c r="E2" s="151"/>
      <c r="F2" s="153" t="s">
        <v>2</v>
      </c>
      <c r="G2" s="153" t="s">
        <v>3</v>
      </c>
      <c r="H2" s="153" t="s">
        <v>31</v>
      </c>
      <c r="I2" s="153" t="s">
        <v>4</v>
      </c>
      <c r="J2" s="152" t="s">
        <v>5</v>
      </c>
      <c r="K2" s="150"/>
      <c r="L2" s="150"/>
      <c r="M2" s="150"/>
      <c r="N2" s="150"/>
      <c r="O2" s="154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5" s="67" customFormat="1" ht="36.75" customHeight="1" x14ac:dyDescent="0.25">
      <c r="A3" s="126" t="s">
        <v>200</v>
      </c>
      <c r="B3" s="127"/>
      <c r="C3" s="128"/>
      <c r="D3" s="129" t="s">
        <v>195</v>
      </c>
      <c r="E3" s="130"/>
      <c r="F3" s="131" t="s">
        <v>87</v>
      </c>
      <c r="G3" s="131" t="s">
        <v>194</v>
      </c>
      <c r="H3" s="132">
        <v>20</v>
      </c>
      <c r="I3" s="133">
        <v>4.8</v>
      </c>
      <c r="J3" s="124" t="s">
        <v>6</v>
      </c>
      <c r="K3" s="122"/>
      <c r="L3" s="122"/>
      <c r="M3" s="122"/>
      <c r="N3" s="122"/>
      <c r="O3" s="125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5" ht="15.75" x14ac:dyDescent="0.25">
      <c r="A4" s="134" t="s">
        <v>7</v>
      </c>
      <c r="B4" s="135" t="s">
        <v>8</v>
      </c>
      <c r="C4" s="135" t="s">
        <v>9</v>
      </c>
      <c r="D4" s="135" t="s">
        <v>10</v>
      </c>
      <c r="E4" s="135" t="s">
        <v>11</v>
      </c>
      <c r="F4" s="135" t="s">
        <v>48</v>
      </c>
      <c r="G4" s="135" t="s">
        <v>13</v>
      </c>
      <c r="H4" s="136" t="s">
        <v>32</v>
      </c>
      <c r="I4" s="135" t="s">
        <v>14</v>
      </c>
      <c r="J4" s="135" t="s">
        <v>15</v>
      </c>
      <c r="K4" s="135" t="s">
        <v>16</v>
      </c>
      <c r="L4" s="124" t="s">
        <v>17</v>
      </c>
      <c r="M4" s="122"/>
      <c r="N4" s="123"/>
      <c r="O4" s="137" t="s">
        <v>18</v>
      </c>
      <c r="P4" s="68"/>
      <c r="Q4" s="68"/>
      <c r="R4" s="68"/>
      <c r="S4" s="68"/>
      <c r="T4" s="68"/>
      <c r="U4" s="68"/>
      <c r="V4" s="68"/>
      <c r="W4" s="68"/>
      <c r="X4" s="68"/>
      <c r="Y4" s="68"/>
    </row>
    <row r="5" spans="1:25" ht="54.75" thickBot="1" x14ac:dyDescent="0.3">
      <c r="A5" s="155"/>
      <c r="B5" s="156"/>
      <c r="C5" s="156"/>
      <c r="D5" s="156"/>
      <c r="E5" s="156"/>
      <c r="F5" s="156"/>
      <c r="G5" s="156"/>
      <c r="H5" s="157"/>
      <c r="I5" s="156"/>
      <c r="J5" s="156"/>
      <c r="K5" s="156"/>
      <c r="L5" s="158" t="s">
        <v>19</v>
      </c>
      <c r="M5" s="159" t="s">
        <v>20</v>
      </c>
      <c r="N5" s="159" t="s">
        <v>21</v>
      </c>
      <c r="O5" s="160"/>
      <c r="R5" s="72"/>
    </row>
    <row r="6" spans="1:25" ht="15.75" x14ac:dyDescent="0.25">
      <c r="A6" s="94">
        <v>1</v>
      </c>
      <c r="B6" s="141" t="s">
        <v>184</v>
      </c>
      <c r="C6" s="141" t="s">
        <v>33</v>
      </c>
      <c r="D6" s="142" t="s">
        <v>185</v>
      </c>
      <c r="E6" s="93">
        <v>1</v>
      </c>
      <c r="F6" s="143">
        <v>45964</v>
      </c>
      <c r="G6" s="143">
        <v>46144</v>
      </c>
      <c r="H6" s="144">
        <v>630</v>
      </c>
      <c r="I6" s="145">
        <v>96</v>
      </c>
      <c r="J6" s="146"/>
      <c r="K6" s="145">
        <f>SUM(H6:J6)</f>
        <v>726</v>
      </c>
      <c r="L6" s="147"/>
      <c r="M6" s="145"/>
      <c r="N6" s="145"/>
      <c r="O6" s="148">
        <f>K6-M6-N6</f>
        <v>726</v>
      </c>
      <c r="R6" s="72"/>
    </row>
    <row r="7" spans="1:25" ht="15.75" x14ac:dyDescent="0.25">
      <c r="A7" s="110">
        <v>2</v>
      </c>
      <c r="B7" s="74" t="s">
        <v>60</v>
      </c>
      <c r="C7" s="74" t="s">
        <v>46</v>
      </c>
      <c r="D7" s="73" t="s">
        <v>35</v>
      </c>
      <c r="E7" s="71">
        <v>1</v>
      </c>
      <c r="F7" s="80">
        <v>45688</v>
      </c>
      <c r="G7" s="80">
        <v>45839</v>
      </c>
      <c r="H7" s="76">
        <v>630</v>
      </c>
      <c r="I7" s="77">
        <v>96</v>
      </c>
      <c r="J7" s="78"/>
      <c r="K7" s="77">
        <f t="shared" ref="K7:K58" si="0">SUM(H7:J7)</f>
        <v>726</v>
      </c>
      <c r="L7" s="79"/>
      <c r="M7" s="77"/>
      <c r="N7" s="77"/>
      <c r="O7" s="111">
        <f t="shared" ref="O7:O58" si="1">K7-M7-N7</f>
        <v>726</v>
      </c>
      <c r="R7" s="72"/>
    </row>
    <row r="8" spans="1:25" ht="30" x14ac:dyDescent="0.25">
      <c r="A8" s="110">
        <v>3</v>
      </c>
      <c r="B8" s="74" t="s">
        <v>109</v>
      </c>
      <c r="C8" s="74" t="s">
        <v>54</v>
      </c>
      <c r="D8" s="65" t="s">
        <v>37</v>
      </c>
      <c r="E8" s="71">
        <v>1</v>
      </c>
      <c r="F8" s="75">
        <v>45870</v>
      </c>
      <c r="G8" s="75">
        <v>46056</v>
      </c>
      <c r="H8" s="76">
        <v>630</v>
      </c>
      <c r="I8" s="77">
        <v>96</v>
      </c>
      <c r="J8" s="78"/>
      <c r="K8" s="77">
        <f>SUM(H8:J8)</f>
        <v>726</v>
      </c>
      <c r="L8" s="79"/>
      <c r="M8" s="77"/>
      <c r="N8" s="77"/>
      <c r="O8" s="111">
        <f t="shared" si="1"/>
        <v>726</v>
      </c>
      <c r="R8" s="72"/>
    </row>
    <row r="9" spans="1:25" ht="15.75" x14ac:dyDescent="0.25">
      <c r="A9" s="110">
        <v>4</v>
      </c>
      <c r="B9" s="74" t="s">
        <v>100</v>
      </c>
      <c r="C9" s="74" t="s">
        <v>82</v>
      </c>
      <c r="D9" s="65" t="s">
        <v>34</v>
      </c>
      <c r="E9" s="71">
        <v>1</v>
      </c>
      <c r="F9" s="75">
        <v>45840</v>
      </c>
      <c r="G9" s="75">
        <v>46029</v>
      </c>
      <c r="H9" s="76">
        <v>630</v>
      </c>
      <c r="I9" s="77">
        <v>96</v>
      </c>
      <c r="J9" s="78"/>
      <c r="K9" s="77">
        <f t="shared" si="0"/>
        <v>726</v>
      </c>
      <c r="L9" s="79"/>
      <c r="M9" s="77"/>
      <c r="N9" s="77"/>
      <c r="O9" s="111">
        <f t="shared" si="1"/>
        <v>726</v>
      </c>
      <c r="R9" s="72"/>
    </row>
    <row r="10" spans="1:25" ht="31.5" x14ac:dyDescent="0.25">
      <c r="A10" s="110">
        <v>5</v>
      </c>
      <c r="B10" s="74" t="s">
        <v>96</v>
      </c>
      <c r="C10" s="74" t="s">
        <v>124</v>
      </c>
      <c r="D10" s="65" t="s">
        <v>35</v>
      </c>
      <c r="E10" s="71" t="s">
        <v>196</v>
      </c>
      <c r="F10" s="75">
        <v>45810</v>
      </c>
      <c r="G10" s="75">
        <v>45992</v>
      </c>
      <c r="H10" s="76">
        <v>630</v>
      </c>
      <c r="I10" s="77">
        <v>52.8</v>
      </c>
      <c r="J10" s="78"/>
      <c r="K10" s="77">
        <f t="shared" si="0"/>
        <v>682.8</v>
      </c>
      <c r="L10" s="79"/>
      <c r="M10" s="77"/>
      <c r="N10" s="77"/>
      <c r="O10" s="111">
        <f t="shared" si="1"/>
        <v>682.8</v>
      </c>
      <c r="R10" s="72"/>
    </row>
    <row r="11" spans="1:25" ht="15.75" x14ac:dyDescent="0.25">
      <c r="A11" s="110">
        <v>6</v>
      </c>
      <c r="B11" s="74" t="s">
        <v>85</v>
      </c>
      <c r="C11" s="74" t="s">
        <v>84</v>
      </c>
      <c r="D11" s="65" t="s">
        <v>34</v>
      </c>
      <c r="E11" s="71">
        <v>1</v>
      </c>
      <c r="F11" s="75">
        <v>45763</v>
      </c>
      <c r="G11" s="75">
        <v>45946</v>
      </c>
      <c r="H11" s="76">
        <v>630</v>
      </c>
      <c r="I11" s="77">
        <v>96</v>
      </c>
      <c r="J11" s="78"/>
      <c r="K11" s="77">
        <f>SUM(H11:J11)</f>
        <v>726</v>
      </c>
      <c r="L11" s="79"/>
      <c r="M11" s="77"/>
      <c r="N11" s="77"/>
      <c r="O11" s="111">
        <f t="shared" si="1"/>
        <v>726</v>
      </c>
      <c r="R11" s="72"/>
    </row>
    <row r="12" spans="1:25" ht="30" x14ac:dyDescent="0.25">
      <c r="A12" s="110">
        <v>7</v>
      </c>
      <c r="B12" s="81" t="s">
        <v>63</v>
      </c>
      <c r="C12" s="74" t="s">
        <v>54</v>
      </c>
      <c r="D12" s="73" t="s">
        <v>37</v>
      </c>
      <c r="E12" s="71">
        <v>1</v>
      </c>
      <c r="F12" s="80">
        <v>45901</v>
      </c>
      <c r="G12" s="80">
        <v>46081</v>
      </c>
      <c r="H12" s="76">
        <v>630</v>
      </c>
      <c r="I12" s="77">
        <v>96</v>
      </c>
      <c r="J12" s="78"/>
      <c r="K12" s="77">
        <f t="shared" si="0"/>
        <v>726</v>
      </c>
      <c r="L12" s="79"/>
      <c r="M12" s="77"/>
      <c r="N12" s="77"/>
      <c r="O12" s="111">
        <f t="shared" si="1"/>
        <v>726</v>
      </c>
      <c r="R12" s="72"/>
    </row>
    <row r="13" spans="1:25" ht="15.75" x14ac:dyDescent="0.25">
      <c r="A13" s="110">
        <v>8</v>
      </c>
      <c r="B13" s="74" t="s">
        <v>177</v>
      </c>
      <c r="C13" s="74" t="s">
        <v>33</v>
      </c>
      <c r="D13" s="65" t="s">
        <v>47</v>
      </c>
      <c r="E13" s="71">
        <v>1</v>
      </c>
      <c r="F13" s="75">
        <v>45964</v>
      </c>
      <c r="G13" s="75">
        <v>46144</v>
      </c>
      <c r="H13" s="76">
        <v>630</v>
      </c>
      <c r="I13" s="77">
        <v>96</v>
      </c>
      <c r="J13" s="78"/>
      <c r="K13" s="77">
        <f>SUM(H13:J13)</f>
        <v>726</v>
      </c>
      <c r="L13" s="79"/>
      <c r="M13" s="77"/>
      <c r="N13" s="77"/>
      <c r="O13" s="111">
        <f t="shared" si="1"/>
        <v>726</v>
      </c>
      <c r="R13" s="72"/>
    </row>
    <row r="14" spans="1:25" ht="15.75" x14ac:dyDescent="0.25">
      <c r="A14" s="110">
        <v>9</v>
      </c>
      <c r="B14" s="74" t="s">
        <v>101</v>
      </c>
      <c r="C14" s="74" t="s">
        <v>55</v>
      </c>
      <c r="D14" s="65" t="s">
        <v>80</v>
      </c>
      <c r="E14" s="71">
        <v>1</v>
      </c>
      <c r="F14" s="75">
        <v>45841</v>
      </c>
      <c r="G14" s="75">
        <v>46028</v>
      </c>
      <c r="H14" s="76">
        <v>630</v>
      </c>
      <c r="I14" s="77">
        <v>96</v>
      </c>
      <c r="J14" s="78"/>
      <c r="K14" s="77">
        <f t="shared" si="0"/>
        <v>726</v>
      </c>
      <c r="L14" s="79"/>
      <c r="M14" s="77"/>
      <c r="N14" s="77"/>
      <c r="O14" s="111">
        <f t="shared" si="1"/>
        <v>726</v>
      </c>
      <c r="R14" s="72"/>
    </row>
    <row r="15" spans="1:25" ht="15.75" x14ac:dyDescent="0.25">
      <c r="A15" s="110">
        <v>10</v>
      </c>
      <c r="B15" s="82" t="s">
        <v>88</v>
      </c>
      <c r="C15" s="74" t="s">
        <v>0</v>
      </c>
      <c r="D15" s="83" t="s">
        <v>37</v>
      </c>
      <c r="E15" s="71">
        <v>1</v>
      </c>
      <c r="F15" s="84">
        <v>45754</v>
      </c>
      <c r="G15" s="84">
        <v>45934</v>
      </c>
      <c r="H15" s="76">
        <v>630</v>
      </c>
      <c r="I15" s="77">
        <v>96</v>
      </c>
      <c r="J15" s="78"/>
      <c r="K15" s="77">
        <f t="shared" si="0"/>
        <v>726</v>
      </c>
      <c r="L15" s="79"/>
      <c r="M15" s="77"/>
      <c r="N15" s="77"/>
      <c r="O15" s="111">
        <f t="shared" si="1"/>
        <v>726</v>
      </c>
    </row>
    <row r="16" spans="1:25" ht="15.75" x14ac:dyDescent="0.25">
      <c r="A16" s="110">
        <v>11</v>
      </c>
      <c r="B16" s="82" t="s">
        <v>119</v>
      </c>
      <c r="C16" s="74" t="s">
        <v>125</v>
      </c>
      <c r="D16" s="83" t="s">
        <v>35</v>
      </c>
      <c r="E16" s="71">
        <v>1</v>
      </c>
      <c r="F16" s="84">
        <v>45901</v>
      </c>
      <c r="G16" s="84">
        <v>46084</v>
      </c>
      <c r="H16" s="76">
        <v>630</v>
      </c>
      <c r="I16" s="77">
        <v>96</v>
      </c>
      <c r="J16" s="78"/>
      <c r="K16" s="77">
        <f t="shared" si="0"/>
        <v>726</v>
      </c>
      <c r="L16" s="79"/>
      <c r="M16" s="77"/>
      <c r="N16" s="77"/>
      <c r="O16" s="111">
        <f t="shared" si="1"/>
        <v>726</v>
      </c>
    </row>
    <row r="17" spans="1:15" ht="15.75" x14ac:dyDescent="0.25">
      <c r="A17" s="110">
        <v>12</v>
      </c>
      <c r="B17" s="85" t="s">
        <v>97</v>
      </c>
      <c r="C17" s="86" t="s">
        <v>126</v>
      </c>
      <c r="D17" s="87" t="s">
        <v>34</v>
      </c>
      <c r="E17" s="71">
        <v>1</v>
      </c>
      <c r="F17" s="84">
        <v>45813</v>
      </c>
      <c r="G17" s="84">
        <v>45999</v>
      </c>
      <c r="H17" s="76">
        <v>630</v>
      </c>
      <c r="I17" s="77">
        <v>96</v>
      </c>
      <c r="J17" s="78"/>
      <c r="K17" s="77">
        <f t="shared" si="0"/>
        <v>726</v>
      </c>
      <c r="L17" s="79"/>
      <c r="M17" s="77"/>
      <c r="N17" s="77"/>
      <c r="O17" s="111">
        <f t="shared" si="1"/>
        <v>726</v>
      </c>
    </row>
    <row r="18" spans="1:15" ht="15.75" x14ac:dyDescent="0.25">
      <c r="A18" s="110">
        <v>13</v>
      </c>
      <c r="B18" s="88" t="s">
        <v>73</v>
      </c>
      <c r="C18" s="74" t="s">
        <v>46</v>
      </c>
      <c r="D18" s="83" t="s">
        <v>35</v>
      </c>
      <c r="E18" s="71">
        <v>1</v>
      </c>
      <c r="F18" s="84">
        <v>45747</v>
      </c>
      <c r="G18" s="84">
        <v>45901</v>
      </c>
      <c r="H18" s="76">
        <v>630</v>
      </c>
      <c r="I18" s="77">
        <v>96</v>
      </c>
      <c r="J18" s="78"/>
      <c r="K18" s="77">
        <f t="shared" si="0"/>
        <v>726</v>
      </c>
      <c r="L18" s="79"/>
      <c r="M18" s="77"/>
      <c r="N18" s="77"/>
      <c r="O18" s="111">
        <f t="shared" si="1"/>
        <v>726</v>
      </c>
    </row>
    <row r="19" spans="1:15" ht="15.75" x14ac:dyDescent="0.25">
      <c r="A19" s="110">
        <v>14</v>
      </c>
      <c r="B19" s="85" t="s">
        <v>131</v>
      </c>
      <c r="C19" s="86" t="s">
        <v>84</v>
      </c>
      <c r="D19" s="87" t="s">
        <v>34</v>
      </c>
      <c r="E19" s="71">
        <v>1</v>
      </c>
      <c r="F19" s="84">
        <v>45931</v>
      </c>
      <c r="G19" s="84">
        <v>46112</v>
      </c>
      <c r="H19" s="76">
        <v>630</v>
      </c>
      <c r="I19" s="77">
        <v>96</v>
      </c>
      <c r="J19" s="78"/>
      <c r="K19" s="77">
        <f t="shared" si="0"/>
        <v>726</v>
      </c>
      <c r="L19" s="79"/>
      <c r="M19" s="77"/>
      <c r="N19" s="77"/>
      <c r="O19" s="111">
        <f t="shared" si="1"/>
        <v>726</v>
      </c>
    </row>
    <row r="20" spans="1:15" ht="15.75" x14ac:dyDescent="0.25">
      <c r="A20" s="110">
        <v>15</v>
      </c>
      <c r="B20" s="88" t="s">
        <v>86</v>
      </c>
      <c r="C20" s="82" t="s">
        <v>46</v>
      </c>
      <c r="D20" s="83" t="s">
        <v>35</v>
      </c>
      <c r="E20" s="71">
        <v>1</v>
      </c>
      <c r="F20" s="84">
        <v>45735</v>
      </c>
      <c r="G20" s="84">
        <v>45918</v>
      </c>
      <c r="H20" s="76">
        <v>630</v>
      </c>
      <c r="I20" s="77">
        <v>96</v>
      </c>
      <c r="J20" s="78"/>
      <c r="K20" s="77">
        <f t="shared" si="0"/>
        <v>726</v>
      </c>
      <c r="L20" s="79"/>
      <c r="M20" s="77"/>
      <c r="N20" s="77"/>
      <c r="O20" s="111">
        <f t="shared" si="1"/>
        <v>726</v>
      </c>
    </row>
    <row r="21" spans="1:15" ht="15.75" x14ac:dyDescent="0.25">
      <c r="A21" s="110">
        <v>16</v>
      </c>
      <c r="B21" s="88" t="s">
        <v>116</v>
      </c>
      <c r="C21" s="82" t="s">
        <v>82</v>
      </c>
      <c r="D21" s="83" t="s">
        <v>47</v>
      </c>
      <c r="E21" s="71">
        <v>1</v>
      </c>
      <c r="F21" s="84">
        <v>45901</v>
      </c>
      <c r="G21" s="84">
        <v>46085</v>
      </c>
      <c r="H21" s="76">
        <v>630</v>
      </c>
      <c r="I21" s="77">
        <v>96</v>
      </c>
      <c r="J21" s="78"/>
      <c r="K21" s="77">
        <f t="shared" si="0"/>
        <v>726</v>
      </c>
      <c r="L21" s="79"/>
      <c r="M21" s="77"/>
      <c r="N21" s="77"/>
      <c r="O21" s="111">
        <f t="shared" si="1"/>
        <v>726</v>
      </c>
    </row>
    <row r="22" spans="1:15" ht="15.75" x14ac:dyDescent="0.25">
      <c r="A22" s="110">
        <v>17</v>
      </c>
      <c r="B22" s="88" t="s">
        <v>62</v>
      </c>
      <c r="C22" s="82" t="s">
        <v>52</v>
      </c>
      <c r="D22" s="83" t="s">
        <v>35</v>
      </c>
      <c r="E22" s="71">
        <v>1</v>
      </c>
      <c r="F22" s="84">
        <v>45875</v>
      </c>
      <c r="G22" s="84">
        <v>46058</v>
      </c>
      <c r="H22" s="76">
        <v>630</v>
      </c>
      <c r="I22" s="77">
        <v>96</v>
      </c>
      <c r="J22" s="78"/>
      <c r="K22" s="77">
        <f t="shared" si="0"/>
        <v>726</v>
      </c>
      <c r="L22" s="79"/>
      <c r="M22" s="77"/>
      <c r="N22" s="77"/>
      <c r="O22" s="111">
        <f t="shared" si="1"/>
        <v>726</v>
      </c>
    </row>
    <row r="23" spans="1:15" ht="15.75" x14ac:dyDescent="0.25">
      <c r="A23" s="110">
        <v>18</v>
      </c>
      <c r="B23" s="88" t="s">
        <v>139</v>
      </c>
      <c r="C23" s="82" t="s">
        <v>33</v>
      </c>
      <c r="D23" s="83" t="s">
        <v>35</v>
      </c>
      <c r="E23" s="71">
        <v>1</v>
      </c>
      <c r="F23" s="84">
        <v>45931</v>
      </c>
      <c r="G23" s="84">
        <v>46112</v>
      </c>
      <c r="H23" s="76">
        <v>630</v>
      </c>
      <c r="I23" s="77">
        <v>96</v>
      </c>
      <c r="J23" s="78"/>
      <c r="K23" s="77">
        <f t="shared" si="0"/>
        <v>726</v>
      </c>
      <c r="L23" s="79"/>
      <c r="M23" s="77"/>
      <c r="N23" s="77"/>
      <c r="O23" s="111">
        <f t="shared" si="1"/>
        <v>726</v>
      </c>
    </row>
    <row r="24" spans="1:15" ht="15.75" x14ac:dyDescent="0.25">
      <c r="A24" s="110">
        <v>19</v>
      </c>
      <c r="B24" s="88" t="s">
        <v>138</v>
      </c>
      <c r="C24" s="82" t="s">
        <v>114</v>
      </c>
      <c r="D24" s="83" t="s">
        <v>35</v>
      </c>
      <c r="E24" s="71">
        <v>1</v>
      </c>
      <c r="F24" s="84">
        <v>45933</v>
      </c>
      <c r="G24" s="84">
        <v>46119</v>
      </c>
      <c r="H24" s="76">
        <v>630</v>
      </c>
      <c r="I24" s="77">
        <v>96</v>
      </c>
      <c r="J24" s="78"/>
      <c r="K24" s="77">
        <f t="shared" si="0"/>
        <v>726</v>
      </c>
      <c r="L24" s="79"/>
      <c r="M24" s="77"/>
      <c r="N24" s="77"/>
      <c r="O24" s="111">
        <f t="shared" si="1"/>
        <v>726</v>
      </c>
    </row>
    <row r="25" spans="1:15" ht="15.75" x14ac:dyDescent="0.25">
      <c r="A25" s="110">
        <v>20</v>
      </c>
      <c r="B25" s="88" t="s">
        <v>115</v>
      </c>
      <c r="C25" s="82" t="s">
        <v>0</v>
      </c>
      <c r="D25" s="83" t="s">
        <v>34</v>
      </c>
      <c r="E25" s="71">
        <v>1</v>
      </c>
      <c r="F25" s="84">
        <v>45413</v>
      </c>
      <c r="G25" s="84">
        <v>45991</v>
      </c>
      <c r="H25" s="76">
        <v>630</v>
      </c>
      <c r="I25" s="77">
        <v>96</v>
      </c>
      <c r="J25" s="78"/>
      <c r="K25" s="77">
        <f t="shared" si="0"/>
        <v>726</v>
      </c>
      <c r="L25" s="79"/>
      <c r="M25" s="77"/>
      <c r="N25" s="77"/>
      <c r="O25" s="111">
        <f t="shared" si="1"/>
        <v>726</v>
      </c>
    </row>
    <row r="26" spans="1:15" ht="15.75" x14ac:dyDescent="0.25">
      <c r="A26" s="110">
        <v>21</v>
      </c>
      <c r="B26" s="88" t="s">
        <v>98</v>
      </c>
      <c r="C26" s="82" t="s">
        <v>0</v>
      </c>
      <c r="D26" s="83" t="s">
        <v>34</v>
      </c>
      <c r="E26" s="71">
        <v>1</v>
      </c>
      <c r="F26" s="84">
        <v>45813</v>
      </c>
      <c r="G26" s="84">
        <v>45999</v>
      </c>
      <c r="H26" s="76">
        <v>630</v>
      </c>
      <c r="I26" s="77">
        <v>96</v>
      </c>
      <c r="J26" s="78"/>
      <c r="K26" s="77">
        <f t="shared" si="0"/>
        <v>726</v>
      </c>
      <c r="L26" s="79"/>
      <c r="M26" s="77"/>
      <c r="N26" s="77"/>
      <c r="O26" s="111">
        <f t="shared" si="1"/>
        <v>726</v>
      </c>
    </row>
    <row r="27" spans="1:15" ht="15.75" x14ac:dyDescent="0.25">
      <c r="A27" s="110">
        <v>22</v>
      </c>
      <c r="B27" s="88" t="s">
        <v>78</v>
      </c>
      <c r="C27" s="82" t="s">
        <v>79</v>
      </c>
      <c r="D27" s="83" t="s">
        <v>80</v>
      </c>
      <c r="E27" s="71">
        <v>1</v>
      </c>
      <c r="F27" s="84">
        <v>45809</v>
      </c>
      <c r="G27" s="84">
        <v>45991</v>
      </c>
      <c r="H27" s="76">
        <v>630</v>
      </c>
      <c r="I27" s="77">
        <v>96</v>
      </c>
      <c r="J27" s="78"/>
      <c r="K27" s="77">
        <f t="shared" si="0"/>
        <v>726</v>
      </c>
      <c r="L27" s="79"/>
      <c r="M27" s="77"/>
      <c r="N27" s="77"/>
      <c r="O27" s="111">
        <f t="shared" si="1"/>
        <v>726</v>
      </c>
    </row>
    <row r="28" spans="1:15" ht="15.75" x14ac:dyDescent="0.25">
      <c r="A28" s="110">
        <v>23</v>
      </c>
      <c r="B28" s="82" t="s">
        <v>191</v>
      </c>
      <c r="C28" s="82" t="s">
        <v>192</v>
      </c>
      <c r="D28" s="89" t="s">
        <v>47</v>
      </c>
      <c r="E28" s="71">
        <v>1</v>
      </c>
      <c r="F28" s="75">
        <v>45964</v>
      </c>
      <c r="G28" s="75">
        <v>46144</v>
      </c>
      <c r="H28" s="76">
        <v>630</v>
      </c>
      <c r="I28" s="77">
        <v>96</v>
      </c>
      <c r="J28" s="78"/>
      <c r="K28" s="77">
        <f t="shared" si="0"/>
        <v>726</v>
      </c>
      <c r="L28" s="79"/>
      <c r="M28" s="77"/>
      <c r="N28" s="77"/>
      <c r="O28" s="111">
        <f t="shared" si="1"/>
        <v>726</v>
      </c>
    </row>
    <row r="29" spans="1:15" ht="15.75" x14ac:dyDescent="0.25">
      <c r="A29" s="110">
        <v>24</v>
      </c>
      <c r="B29" s="82" t="s">
        <v>178</v>
      </c>
      <c r="C29" s="82" t="s">
        <v>33</v>
      </c>
      <c r="D29" s="89" t="s">
        <v>35</v>
      </c>
      <c r="E29" s="71">
        <v>1</v>
      </c>
      <c r="F29" s="90">
        <v>45964</v>
      </c>
      <c r="G29" s="90">
        <v>46144</v>
      </c>
      <c r="H29" s="76">
        <v>630</v>
      </c>
      <c r="I29" s="77">
        <v>96</v>
      </c>
      <c r="J29" s="78"/>
      <c r="K29" s="77">
        <f t="shared" si="0"/>
        <v>726</v>
      </c>
      <c r="L29" s="79"/>
      <c r="M29" s="77"/>
      <c r="N29" s="77"/>
      <c r="O29" s="111">
        <f t="shared" si="1"/>
        <v>726</v>
      </c>
    </row>
    <row r="30" spans="1:15" ht="15.75" x14ac:dyDescent="0.25">
      <c r="A30" s="110">
        <v>25</v>
      </c>
      <c r="B30" s="85" t="s">
        <v>64</v>
      </c>
      <c r="C30" s="85" t="s">
        <v>0</v>
      </c>
      <c r="D30" s="87" t="s">
        <v>34</v>
      </c>
      <c r="E30" s="71">
        <v>1</v>
      </c>
      <c r="F30" s="84">
        <v>45717</v>
      </c>
      <c r="G30" s="84">
        <v>45901</v>
      </c>
      <c r="H30" s="76">
        <v>630</v>
      </c>
      <c r="I30" s="77">
        <v>96</v>
      </c>
      <c r="J30" s="78"/>
      <c r="K30" s="77">
        <f t="shared" si="0"/>
        <v>726</v>
      </c>
      <c r="L30" s="79"/>
      <c r="M30" s="77"/>
      <c r="N30" s="77"/>
      <c r="O30" s="111">
        <f t="shared" si="1"/>
        <v>726</v>
      </c>
    </row>
    <row r="31" spans="1:15" ht="30" x14ac:dyDescent="0.25">
      <c r="A31" s="110">
        <v>26</v>
      </c>
      <c r="B31" s="82" t="s">
        <v>190</v>
      </c>
      <c r="C31" s="82" t="s">
        <v>82</v>
      </c>
      <c r="D31" s="89" t="s">
        <v>189</v>
      </c>
      <c r="E31" s="71">
        <v>1</v>
      </c>
      <c r="F31" s="90">
        <v>45964</v>
      </c>
      <c r="G31" s="90">
        <v>46144</v>
      </c>
      <c r="H31" s="76">
        <v>630</v>
      </c>
      <c r="I31" s="77">
        <v>96</v>
      </c>
      <c r="J31" s="78"/>
      <c r="K31" s="77">
        <f t="shared" si="0"/>
        <v>726</v>
      </c>
      <c r="L31" s="79"/>
      <c r="M31" s="77"/>
      <c r="N31" s="77"/>
      <c r="O31" s="111">
        <f t="shared" si="1"/>
        <v>726</v>
      </c>
    </row>
    <row r="32" spans="1:15" ht="15.75" x14ac:dyDescent="0.25">
      <c r="A32" s="110">
        <v>27</v>
      </c>
      <c r="B32" s="86" t="s">
        <v>76</v>
      </c>
      <c r="C32" s="86" t="s">
        <v>77</v>
      </c>
      <c r="D32" s="91" t="s">
        <v>35</v>
      </c>
      <c r="E32" s="71">
        <v>1</v>
      </c>
      <c r="F32" s="80">
        <v>45763</v>
      </c>
      <c r="G32" s="80">
        <v>45931</v>
      </c>
      <c r="H32" s="76">
        <v>630</v>
      </c>
      <c r="I32" s="77">
        <v>96</v>
      </c>
      <c r="J32" s="78"/>
      <c r="K32" s="77">
        <f t="shared" si="0"/>
        <v>726</v>
      </c>
      <c r="L32" s="79"/>
      <c r="M32" s="77"/>
      <c r="N32" s="77"/>
      <c r="O32" s="111">
        <f t="shared" si="1"/>
        <v>726</v>
      </c>
    </row>
    <row r="33" spans="1:15" ht="15.75" x14ac:dyDescent="0.25">
      <c r="A33" s="110">
        <v>28</v>
      </c>
      <c r="B33" s="86" t="s">
        <v>71</v>
      </c>
      <c r="C33" s="86" t="s">
        <v>72</v>
      </c>
      <c r="D33" s="91" t="s">
        <v>37</v>
      </c>
      <c r="E33" s="71">
        <v>1</v>
      </c>
      <c r="F33" s="80">
        <v>45755</v>
      </c>
      <c r="G33" s="80">
        <v>45937</v>
      </c>
      <c r="H33" s="76">
        <v>630</v>
      </c>
      <c r="I33" s="77">
        <v>96</v>
      </c>
      <c r="J33" s="78"/>
      <c r="K33" s="77">
        <f t="shared" si="0"/>
        <v>726</v>
      </c>
      <c r="L33" s="79"/>
      <c r="M33" s="77"/>
      <c r="N33" s="77"/>
      <c r="O33" s="111">
        <f t="shared" si="1"/>
        <v>726</v>
      </c>
    </row>
    <row r="34" spans="1:15" ht="15.75" x14ac:dyDescent="0.25">
      <c r="A34" s="110">
        <v>29</v>
      </c>
      <c r="B34" s="86" t="s">
        <v>61</v>
      </c>
      <c r="C34" s="86" t="s">
        <v>46</v>
      </c>
      <c r="D34" s="91" t="s">
        <v>35</v>
      </c>
      <c r="E34" s="71">
        <v>1</v>
      </c>
      <c r="F34" s="80">
        <v>45870</v>
      </c>
      <c r="G34" s="80">
        <v>46081</v>
      </c>
      <c r="H34" s="76">
        <v>630</v>
      </c>
      <c r="I34" s="77">
        <v>96</v>
      </c>
      <c r="J34" s="78"/>
      <c r="K34" s="77">
        <f t="shared" si="0"/>
        <v>726</v>
      </c>
      <c r="L34" s="79"/>
      <c r="M34" s="77"/>
      <c r="N34" s="77"/>
      <c r="O34" s="111">
        <f t="shared" si="1"/>
        <v>726</v>
      </c>
    </row>
    <row r="35" spans="1:15" ht="15.75" x14ac:dyDescent="0.25">
      <c r="A35" s="110">
        <v>30</v>
      </c>
      <c r="B35" s="86" t="s">
        <v>130</v>
      </c>
      <c r="C35" s="86" t="s">
        <v>33</v>
      </c>
      <c r="D35" s="91" t="s">
        <v>35</v>
      </c>
      <c r="E35" s="71">
        <v>1</v>
      </c>
      <c r="F35" s="80">
        <v>45931</v>
      </c>
      <c r="G35" s="80">
        <v>46112</v>
      </c>
      <c r="H35" s="76">
        <v>630</v>
      </c>
      <c r="I35" s="77">
        <v>96</v>
      </c>
      <c r="J35" s="78"/>
      <c r="K35" s="77">
        <f t="shared" si="0"/>
        <v>726</v>
      </c>
      <c r="L35" s="79"/>
      <c r="M35" s="77"/>
      <c r="N35" s="77"/>
      <c r="O35" s="111">
        <f t="shared" si="1"/>
        <v>726</v>
      </c>
    </row>
    <row r="36" spans="1:15" ht="20.25" x14ac:dyDescent="0.25">
      <c r="A36" s="110">
        <v>31</v>
      </c>
      <c r="B36" s="86" t="s">
        <v>118</v>
      </c>
      <c r="C36" s="86" t="s">
        <v>53</v>
      </c>
      <c r="D36" s="91" t="s">
        <v>35</v>
      </c>
      <c r="E36" s="71">
        <v>1</v>
      </c>
      <c r="F36" s="80">
        <v>45901</v>
      </c>
      <c r="G36" s="80">
        <v>46084</v>
      </c>
      <c r="H36" s="76">
        <v>630</v>
      </c>
      <c r="I36" s="77">
        <v>96</v>
      </c>
      <c r="J36" s="78"/>
      <c r="K36" s="77">
        <f t="shared" si="0"/>
        <v>726</v>
      </c>
      <c r="L36" s="79">
        <v>30</v>
      </c>
      <c r="M36" s="77"/>
      <c r="N36" s="77">
        <v>96</v>
      </c>
      <c r="O36" s="111">
        <f t="shared" si="1"/>
        <v>630</v>
      </c>
    </row>
    <row r="37" spans="1:15" ht="15.75" x14ac:dyDescent="0.25">
      <c r="A37" s="110">
        <v>32</v>
      </c>
      <c r="B37" s="74" t="s">
        <v>186</v>
      </c>
      <c r="C37" s="74" t="s">
        <v>33</v>
      </c>
      <c r="D37" s="65" t="s">
        <v>185</v>
      </c>
      <c r="E37" s="71">
        <v>1</v>
      </c>
      <c r="F37" s="75">
        <v>45964</v>
      </c>
      <c r="G37" s="75">
        <v>46144</v>
      </c>
      <c r="H37" s="76">
        <v>630</v>
      </c>
      <c r="I37" s="77">
        <v>96</v>
      </c>
      <c r="J37" s="78"/>
      <c r="K37" s="77">
        <f t="shared" si="0"/>
        <v>726</v>
      </c>
      <c r="L37" s="79"/>
      <c r="M37" s="77"/>
      <c r="N37" s="77"/>
      <c r="O37" s="111">
        <f t="shared" si="1"/>
        <v>726</v>
      </c>
    </row>
    <row r="38" spans="1:15" ht="30" x14ac:dyDescent="0.25">
      <c r="A38" s="110">
        <v>33</v>
      </c>
      <c r="B38" s="81" t="s">
        <v>134</v>
      </c>
      <c r="C38" s="74" t="s">
        <v>135</v>
      </c>
      <c r="D38" s="73" t="s">
        <v>37</v>
      </c>
      <c r="E38" s="71">
        <v>1</v>
      </c>
      <c r="F38" s="80">
        <v>45931</v>
      </c>
      <c r="G38" s="80">
        <v>46112</v>
      </c>
      <c r="H38" s="76">
        <v>630</v>
      </c>
      <c r="I38" s="77">
        <v>96</v>
      </c>
      <c r="J38" s="78"/>
      <c r="K38" s="77">
        <f t="shared" si="0"/>
        <v>726</v>
      </c>
      <c r="L38" s="79"/>
      <c r="M38" s="77"/>
      <c r="N38" s="77"/>
      <c r="O38" s="111">
        <f t="shared" si="1"/>
        <v>726</v>
      </c>
    </row>
    <row r="39" spans="1:15" ht="15.75" x14ac:dyDescent="0.25">
      <c r="A39" s="110">
        <v>34</v>
      </c>
      <c r="B39" s="81" t="s">
        <v>117</v>
      </c>
      <c r="C39" s="74" t="s">
        <v>33</v>
      </c>
      <c r="D39" s="73" t="s">
        <v>36</v>
      </c>
      <c r="E39" s="71">
        <v>1</v>
      </c>
      <c r="F39" s="80">
        <v>45901</v>
      </c>
      <c r="G39" s="80">
        <v>46099</v>
      </c>
      <c r="H39" s="76">
        <v>630</v>
      </c>
      <c r="I39" s="77">
        <v>96</v>
      </c>
      <c r="J39" s="78"/>
      <c r="K39" s="77">
        <f t="shared" si="0"/>
        <v>726</v>
      </c>
      <c r="L39" s="79"/>
      <c r="M39" s="77"/>
      <c r="N39" s="77"/>
      <c r="O39" s="111">
        <f t="shared" si="1"/>
        <v>726</v>
      </c>
    </row>
    <row r="40" spans="1:15" ht="15.75" x14ac:dyDescent="0.25">
      <c r="A40" s="110">
        <v>35</v>
      </c>
      <c r="B40" s="74" t="s">
        <v>181</v>
      </c>
      <c r="C40" s="74" t="s">
        <v>46</v>
      </c>
      <c r="D40" s="65" t="s">
        <v>35</v>
      </c>
      <c r="E40" s="71">
        <v>1</v>
      </c>
      <c r="F40" s="75">
        <v>45964</v>
      </c>
      <c r="G40" s="75">
        <v>46144</v>
      </c>
      <c r="H40" s="76">
        <v>630</v>
      </c>
      <c r="I40" s="77">
        <v>96</v>
      </c>
      <c r="J40" s="78"/>
      <c r="K40" s="77">
        <f t="shared" si="0"/>
        <v>726</v>
      </c>
      <c r="L40" s="79"/>
      <c r="M40" s="77"/>
      <c r="N40" s="77"/>
      <c r="O40" s="111">
        <f t="shared" si="1"/>
        <v>726</v>
      </c>
    </row>
    <row r="41" spans="1:15" ht="15.75" x14ac:dyDescent="0.25">
      <c r="A41" s="110">
        <v>36</v>
      </c>
      <c r="B41" s="81" t="s">
        <v>127</v>
      </c>
      <c r="C41" s="74" t="s">
        <v>55</v>
      </c>
      <c r="D41" s="65" t="s">
        <v>34</v>
      </c>
      <c r="E41" s="71">
        <v>1</v>
      </c>
      <c r="F41" s="80">
        <v>45813</v>
      </c>
      <c r="G41" s="80">
        <v>45999</v>
      </c>
      <c r="H41" s="76">
        <v>630</v>
      </c>
      <c r="I41" s="77">
        <v>96</v>
      </c>
      <c r="J41" s="78"/>
      <c r="K41" s="77">
        <f t="shared" si="0"/>
        <v>726</v>
      </c>
      <c r="L41" s="79"/>
      <c r="M41" s="77"/>
      <c r="N41" s="77"/>
      <c r="O41" s="111">
        <f t="shared" si="1"/>
        <v>726</v>
      </c>
    </row>
    <row r="42" spans="1:15" ht="15.75" x14ac:dyDescent="0.25">
      <c r="A42" s="110">
        <v>37</v>
      </c>
      <c r="B42" s="81" t="s">
        <v>90</v>
      </c>
      <c r="C42" s="74" t="s">
        <v>33</v>
      </c>
      <c r="D42" s="73" t="s">
        <v>36</v>
      </c>
      <c r="E42" s="71">
        <v>1</v>
      </c>
      <c r="F42" s="80">
        <v>45789</v>
      </c>
      <c r="G42" s="80">
        <v>45972</v>
      </c>
      <c r="H42" s="76">
        <v>630</v>
      </c>
      <c r="I42" s="77">
        <v>96</v>
      </c>
      <c r="J42" s="78"/>
      <c r="K42" s="77">
        <f t="shared" si="0"/>
        <v>726</v>
      </c>
      <c r="L42" s="79"/>
      <c r="M42" s="77"/>
      <c r="N42" s="77"/>
      <c r="O42" s="111">
        <f t="shared" si="1"/>
        <v>726</v>
      </c>
    </row>
    <row r="43" spans="1:15" ht="30" x14ac:dyDescent="0.25">
      <c r="A43" s="110">
        <v>38</v>
      </c>
      <c r="B43" s="74" t="s">
        <v>74</v>
      </c>
      <c r="C43" s="74" t="s">
        <v>46</v>
      </c>
      <c r="D43" s="65" t="s">
        <v>35</v>
      </c>
      <c r="E43" s="71">
        <v>1</v>
      </c>
      <c r="F43" s="80">
        <v>45938</v>
      </c>
      <c r="G43" s="80">
        <v>46302</v>
      </c>
      <c r="H43" s="76">
        <v>630</v>
      </c>
      <c r="I43" s="77">
        <v>96</v>
      </c>
      <c r="J43" s="78"/>
      <c r="K43" s="77">
        <f t="shared" si="0"/>
        <v>726</v>
      </c>
      <c r="L43" s="79"/>
      <c r="M43" s="77"/>
      <c r="N43" s="77"/>
      <c r="O43" s="111">
        <f t="shared" si="1"/>
        <v>726</v>
      </c>
    </row>
    <row r="44" spans="1:15" ht="30" x14ac:dyDescent="0.25">
      <c r="A44" s="110">
        <v>39</v>
      </c>
      <c r="B44" s="74" t="s">
        <v>129</v>
      </c>
      <c r="C44" s="74" t="s">
        <v>33</v>
      </c>
      <c r="D44" s="73" t="s">
        <v>35</v>
      </c>
      <c r="E44" s="71">
        <v>1</v>
      </c>
      <c r="F44" s="80">
        <v>45931</v>
      </c>
      <c r="G44" s="80">
        <v>46114</v>
      </c>
      <c r="H44" s="76">
        <v>630</v>
      </c>
      <c r="I44" s="77">
        <v>96</v>
      </c>
      <c r="J44" s="78"/>
      <c r="K44" s="77">
        <f t="shared" si="0"/>
        <v>726</v>
      </c>
      <c r="L44" s="79"/>
      <c r="M44" s="77"/>
      <c r="N44" s="77"/>
      <c r="O44" s="111">
        <f t="shared" si="1"/>
        <v>726</v>
      </c>
    </row>
    <row r="45" spans="1:15" ht="15.75" x14ac:dyDescent="0.25">
      <c r="A45" s="110">
        <v>40</v>
      </c>
      <c r="B45" s="81" t="s">
        <v>89</v>
      </c>
      <c r="C45" s="74" t="s">
        <v>79</v>
      </c>
      <c r="D45" s="73" t="s">
        <v>37</v>
      </c>
      <c r="E45" s="71">
        <v>1</v>
      </c>
      <c r="F45" s="80">
        <v>45754</v>
      </c>
      <c r="G45" s="80">
        <v>45932</v>
      </c>
      <c r="H45" s="76">
        <v>630</v>
      </c>
      <c r="I45" s="77">
        <v>96</v>
      </c>
      <c r="J45" s="78"/>
      <c r="K45" s="77">
        <f t="shared" si="0"/>
        <v>726</v>
      </c>
      <c r="L45" s="79"/>
      <c r="M45" s="77"/>
      <c r="N45" s="77"/>
      <c r="O45" s="111">
        <f t="shared" si="1"/>
        <v>726</v>
      </c>
    </row>
    <row r="46" spans="1:15" ht="15.75" x14ac:dyDescent="0.25">
      <c r="A46" s="110">
        <v>41</v>
      </c>
      <c r="B46" s="81" t="s">
        <v>128</v>
      </c>
      <c r="C46" s="74" t="s">
        <v>53</v>
      </c>
      <c r="D46" s="73" t="s">
        <v>35</v>
      </c>
      <c r="E46" s="71">
        <v>1</v>
      </c>
      <c r="F46" s="80">
        <v>45717</v>
      </c>
      <c r="G46" s="80">
        <v>45900</v>
      </c>
      <c r="H46" s="76">
        <v>630</v>
      </c>
      <c r="I46" s="77">
        <v>96</v>
      </c>
      <c r="J46" s="78"/>
      <c r="K46" s="77">
        <f t="shared" si="0"/>
        <v>726</v>
      </c>
      <c r="L46" s="79"/>
      <c r="M46" s="77"/>
      <c r="N46" s="77"/>
      <c r="O46" s="111">
        <f t="shared" si="1"/>
        <v>726</v>
      </c>
    </row>
    <row r="47" spans="1:15" ht="15.75" x14ac:dyDescent="0.25">
      <c r="A47" s="110">
        <v>42</v>
      </c>
      <c r="B47" s="81" t="s">
        <v>99</v>
      </c>
      <c r="C47" s="74" t="s">
        <v>33</v>
      </c>
      <c r="D47" s="65" t="s">
        <v>34</v>
      </c>
      <c r="E47" s="71">
        <v>1</v>
      </c>
      <c r="F47" s="80">
        <v>45813</v>
      </c>
      <c r="G47" s="80">
        <v>45999</v>
      </c>
      <c r="H47" s="76">
        <v>630</v>
      </c>
      <c r="I47" s="77">
        <v>96</v>
      </c>
      <c r="J47" s="78"/>
      <c r="K47" s="77">
        <f t="shared" si="0"/>
        <v>726</v>
      </c>
      <c r="L47" s="79"/>
      <c r="M47" s="77"/>
      <c r="N47" s="77"/>
      <c r="O47" s="111">
        <f t="shared" si="1"/>
        <v>726</v>
      </c>
    </row>
    <row r="48" spans="1:15" ht="30" x14ac:dyDescent="0.25">
      <c r="A48" s="110">
        <v>43</v>
      </c>
      <c r="B48" s="74" t="s">
        <v>187</v>
      </c>
      <c r="C48" s="74" t="s">
        <v>188</v>
      </c>
      <c r="D48" s="65" t="s">
        <v>189</v>
      </c>
      <c r="E48" s="71">
        <v>1</v>
      </c>
      <c r="F48" s="75">
        <v>45964</v>
      </c>
      <c r="G48" s="75">
        <v>46144</v>
      </c>
      <c r="H48" s="76">
        <v>630</v>
      </c>
      <c r="I48" s="77">
        <v>96</v>
      </c>
      <c r="J48" s="78"/>
      <c r="K48" s="77">
        <f t="shared" si="0"/>
        <v>726</v>
      </c>
      <c r="L48" s="79"/>
      <c r="M48" s="77"/>
      <c r="N48" s="77"/>
      <c r="O48" s="111">
        <f t="shared" si="1"/>
        <v>726</v>
      </c>
    </row>
    <row r="49" spans="1:24" ht="15.75" x14ac:dyDescent="0.25">
      <c r="A49" s="110">
        <v>44</v>
      </c>
      <c r="B49" s="81" t="s">
        <v>70</v>
      </c>
      <c r="C49" s="74" t="s">
        <v>46</v>
      </c>
      <c r="D49" s="89" t="s">
        <v>34</v>
      </c>
      <c r="E49" s="71">
        <v>1</v>
      </c>
      <c r="F49" s="84">
        <v>45749</v>
      </c>
      <c r="G49" s="84">
        <v>45931</v>
      </c>
      <c r="H49" s="76">
        <v>630</v>
      </c>
      <c r="I49" s="77">
        <v>96</v>
      </c>
      <c r="J49" s="78"/>
      <c r="K49" s="77">
        <f t="shared" si="0"/>
        <v>726</v>
      </c>
      <c r="L49" s="79"/>
      <c r="M49" s="77"/>
      <c r="N49" s="77"/>
      <c r="O49" s="111">
        <f t="shared" si="1"/>
        <v>726</v>
      </c>
    </row>
    <row r="50" spans="1:24" ht="15.75" x14ac:dyDescent="0.25">
      <c r="A50" s="110">
        <v>45</v>
      </c>
      <c r="B50" s="81" t="s">
        <v>65</v>
      </c>
      <c r="C50" s="74" t="s">
        <v>46</v>
      </c>
      <c r="D50" s="83" t="s">
        <v>35</v>
      </c>
      <c r="E50" s="71">
        <v>1</v>
      </c>
      <c r="F50" s="84">
        <v>45704</v>
      </c>
      <c r="G50" s="84">
        <v>45932</v>
      </c>
      <c r="H50" s="76">
        <v>630</v>
      </c>
      <c r="I50" s="77">
        <v>96</v>
      </c>
      <c r="J50" s="78"/>
      <c r="K50" s="77">
        <f t="shared" si="0"/>
        <v>726</v>
      </c>
      <c r="L50" s="79"/>
      <c r="M50" s="77"/>
      <c r="N50" s="77"/>
      <c r="O50" s="111">
        <f t="shared" si="1"/>
        <v>726</v>
      </c>
    </row>
    <row r="51" spans="1:24" ht="30" x14ac:dyDescent="0.25">
      <c r="A51" s="110">
        <v>46</v>
      </c>
      <c r="B51" s="74" t="s">
        <v>182</v>
      </c>
      <c r="C51" s="74" t="s">
        <v>183</v>
      </c>
      <c r="D51" s="89" t="s">
        <v>37</v>
      </c>
      <c r="E51" s="71">
        <v>1</v>
      </c>
      <c r="F51" s="90">
        <v>45964</v>
      </c>
      <c r="G51" s="90">
        <v>46144</v>
      </c>
      <c r="H51" s="76">
        <v>630</v>
      </c>
      <c r="I51" s="77">
        <v>96</v>
      </c>
      <c r="J51" s="78"/>
      <c r="K51" s="77">
        <f t="shared" si="0"/>
        <v>726</v>
      </c>
      <c r="L51" s="79"/>
      <c r="M51" s="77"/>
      <c r="N51" s="77"/>
      <c r="O51" s="111">
        <f t="shared" si="1"/>
        <v>726</v>
      </c>
    </row>
    <row r="52" spans="1:24" ht="15.75" x14ac:dyDescent="0.25">
      <c r="A52" s="110">
        <v>47</v>
      </c>
      <c r="B52" s="81" t="s">
        <v>59</v>
      </c>
      <c r="C52" s="74" t="s">
        <v>46</v>
      </c>
      <c r="D52" s="83" t="s">
        <v>35</v>
      </c>
      <c r="E52" s="71">
        <v>1</v>
      </c>
      <c r="F52" s="84">
        <v>45871</v>
      </c>
      <c r="G52" s="84">
        <v>46054</v>
      </c>
      <c r="H52" s="76">
        <v>630</v>
      </c>
      <c r="I52" s="77">
        <v>96</v>
      </c>
      <c r="J52" s="78"/>
      <c r="K52" s="77">
        <f t="shared" si="0"/>
        <v>726</v>
      </c>
      <c r="L52" s="79"/>
      <c r="M52" s="77"/>
      <c r="N52" s="77"/>
      <c r="O52" s="111">
        <f t="shared" si="1"/>
        <v>726</v>
      </c>
    </row>
    <row r="53" spans="1:24" ht="15.75" x14ac:dyDescent="0.25">
      <c r="A53" s="110">
        <v>48</v>
      </c>
      <c r="B53" s="81" t="s">
        <v>132</v>
      </c>
      <c r="C53" s="74" t="s">
        <v>33</v>
      </c>
      <c r="D53" s="83" t="s">
        <v>36</v>
      </c>
      <c r="E53" s="71">
        <v>1</v>
      </c>
      <c r="F53" s="90">
        <v>45931</v>
      </c>
      <c r="G53" s="84">
        <v>46114</v>
      </c>
      <c r="H53" s="76">
        <v>630</v>
      </c>
      <c r="I53" s="77">
        <v>96</v>
      </c>
      <c r="J53" s="78"/>
      <c r="K53" s="77">
        <f t="shared" si="0"/>
        <v>726</v>
      </c>
      <c r="L53" s="79"/>
      <c r="M53" s="77"/>
      <c r="N53" s="77"/>
      <c r="O53" s="111">
        <f t="shared" si="1"/>
        <v>726</v>
      </c>
    </row>
    <row r="54" spans="1:24" ht="30" x14ac:dyDescent="0.25">
      <c r="A54" s="110">
        <v>49</v>
      </c>
      <c r="B54" s="74" t="s">
        <v>136</v>
      </c>
      <c r="C54" s="74" t="s">
        <v>137</v>
      </c>
      <c r="D54" s="73" t="s">
        <v>34</v>
      </c>
      <c r="E54" s="71">
        <v>1</v>
      </c>
      <c r="F54" s="80">
        <v>45931</v>
      </c>
      <c r="G54" s="80">
        <v>46112</v>
      </c>
      <c r="H54" s="76">
        <v>630</v>
      </c>
      <c r="I54" s="77">
        <v>96</v>
      </c>
      <c r="J54" s="78"/>
      <c r="K54" s="77">
        <f t="shared" si="0"/>
        <v>726</v>
      </c>
      <c r="L54" s="79"/>
      <c r="M54" s="77"/>
      <c r="N54" s="77"/>
      <c r="O54" s="111">
        <f t="shared" si="1"/>
        <v>726</v>
      </c>
    </row>
    <row r="55" spans="1:24" ht="15.75" x14ac:dyDescent="0.25">
      <c r="A55" s="110">
        <v>50</v>
      </c>
      <c r="B55" s="74" t="s">
        <v>179</v>
      </c>
      <c r="C55" s="74" t="s">
        <v>180</v>
      </c>
      <c r="D55" s="65" t="s">
        <v>35</v>
      </c>
      <c r="E55" s="71">
        <v>1</v>
      </c>
      <c r="F55" s="75">
        <v>45964</v>
      </c>
      <c r="G55" s="75">
        <v>46144</v>
      </c>
      <c r="H55" s="76">
        <v>630</v>
      </c>
      <c r="I55" s="77">
        <v>96</v>
      </c>
      <c r="J55" s="78"/>
      <c r="K55" s="77">
        <f t="shared" si="0"/>
        <v>726</v>
      </c>
      <c r="L55" s="79"/>
      <c r="M55" s="77"/>
      <c r="N55" s="77"/>
      <c r="O55" s="111">
        <f t="shared" si="1"/>
        <v>726</v>
      </c>
    </row>
    <row r="56" spans="1:24" ht="30" x14ac:dyDescent="0.25">
      <c r="A56" s="110">
        <v>51</v>
      </c>
      <c r="B56" s="81" t="s">
        <v>110</v>
      </c>
      <c r="C56" s="74" t="s">
        <v>54</v>
      </c>
      <c r="D56" s="73" t="s">
        <v>34</v>
      </c>
      <c r="E56" s="71">
        <v>1</v>
      </c>
      <c r="F56" s="75">
        <v>45870</v>
      </c>
      <c r="G56" s="80">
        <v>46056</v>
      </c>
      <c r="H56" s="76">
        <v>630</v>
      </c>
      <c r="I56" s="77">
        <v>96</v>
      </c>
      <c r="J56" s="78"/>
      <c r="K56" s="77">
        <f t="shared" si="0"/>
        <v>726</v>
      </c>
      <c r="L56" s="79"/>
      <c r="M56" s="77"/>
      <c r="N56" s="77"/>
      <c r="O56" s="111">
        <f t="shared" si="1"/>
        <v>726</v>
      </c>
    </row>
    <row r="57" spans="1:24" ht="15.75" x14ac:dyDescent="0.25">
      <c r="A57" s="110">
        <v>52</v>
      </c>
      <c r="B57" s="74" t="s">
        <v>133</v>
      </c>
      <c r="C57" s="74" t="s">
        <v>33</v>
      </c>
      <c r="D57" s="73" t="s">
        <v>36</v>
      </c>
      <c r="E57" s="71">
        <v>1</v>
      </c>
      <c r="F57" s="80">
        <v>45931</v>
      </c>
      <c r="G57" s="80">
        <v>46112</v>
      </c>
      <c r="H57" s="76">
        <v>630</v>
      </c>
      <c r="I57" s="77">
        <v>96</v>
      </c>
      <c r="J57" s="78"/>
      <c r="K57" s="77">
        <f t="shared" si="0"/>
        <v>726</v>
      </c>
      <c r="L57" s="79"/>
      <c r="M57" s="77"/>
      <c r="N57" s="77"/>
      <c r="O57" s="111">
        <f t="shared" si="1"/>
        <v>726</v>
      </c>
    </row>
    <row r="58" spans="1:24" ht="16.5" thickBot="1" x14ac:dyDescent="0.3">
      <c r="A58" s="161">
        <v>53</v>
      </c>
      <c r="B58" s="82" t="s">
        <v>147</v>
      </c>
      <c r="C58" s="82" t="s">
        <v>82</v>
      </c>
      <c r="D58" s="83" t="s">
        <v>148</v>
      </c>
      <c r="E58" s="162">
        <v>1</v>
      </c>
      <c r="F58" s="84">
        <v>45964</v>
      </c>
      <c r="G58" s="84">
        <v>46144</v>
      </c>
      <c r="H58" s="163">
        <v>630</v>
      </c>
      <c r="I58" s="164">
        <v>96</v>
      </c>
      <c r="J58" s="165"/>
      <c r="K58" s="164">
        <f t="shared" si="0"/>
        <v>726</v>
      </c>
      <c r="L58" s="166"/>
      <c r="M58" s="164"/>
      <c r="N58" s="164"/>
      <c r="O58" s="167">
        <f t="shared" si="1"/>
        <v>726</v>
      </c>
    </row>
    <row r="59" spans="1:24" ht="16.5" thickBot="1" x14ac:dyDescent="0.3">
      <c r="A59" s="168"/>
      <c r="B59" s="169" t="s">
        <v>22</v>
      </c>
      <c r="C59" s="169"/>
      <c r="D59" s="169"/>
      <c r="E59" s="169"/>
      <c r="F59" s="169"/>
      <c r="G59" s="170"/>
      <c r="H59" s="171">
        <f>SUM(H6:H58)</f>
        <v>33390</v>
      </c>
      <c r="I59" s="172">
        <f>SUM(I6:I58)</f>
        <v>5044.8</v>
      </c>
      <c r="J59" s="171">
        <f>SUM(J6:J58)</f>
        <v>0</v>
      </c>
      <c r="K59" s="171">
        <f>SUM(K6:K58)</f>
        <v>38434.800000000003</v>
      </c>
      <c r="L59" s="173"/>
      <c r="M59" s="171">
        <f>SUM(M6:M58)</f>
        <v>0</v>
      </c>
      <c r="N59" s="174">
        <f>SUM(N6:N58)</f>
        <v>96</v>
      </c>
      <c r="O59" s="175">
        <f>SUM(O6:O58)</f>
        <v>38338.800000000003</v>
      </c>
      <c r="Q59" s="92"/>
    </row>
    <row r="60" spans="1:24" ht="16.5" thickBot="1" x14ac:dyDescent="0.3">
      <c r="A60" s="176" t="s">
        <v>1</v>
      </c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8"/>
    </row>
    <row r="61" spans="1:24" ht="54.75" thickBot="1" x14ac:dyDescent="0.3">
      <c r="A61" s="188" t="s">
        <v>7</v>
      </c>
      <c r="B61" s="189" t="s">
        <v>8</v>
      </c>
      <c r="C61" s="189" t="s">
        <v>9</v>
      </c>
      <c r="D61" s="190" t="s">
        <v>10</v>
      </c>
      <c r="E61" s="189" t="s">
        <v>11</v>
      </c>
      <c r="F61" s="191" t="s">
        <v>23</v>
      </c>
      <c r="G61" s="191" t="s">
        <v>24</v>
      </c>
      <c r="H61" s="189" t="s">
        <v>25</v>
      </c>
      <c r="I61" s="189" t="s">
        <v>14</v>
      </c>
      <c r="J61" s="189" t="s">
        <v>26</v>
      </c>
      <c r="K61" s="189" t="s">
        <v>16</v>
      </c>
      <c r="L61" s="192" t="s">
        <v>19</v>
      </c>
      <c r="M61" s="189" t="s">
        <v>20</v>
      </c>
      <c r="N61" s="189" t="s">
        <v>21</v>
      </c>
      <c r="O61" s="193" t="s">
        <v>18</v>
      </c>
    </row>
    <row r="62" spans="1:24" ht="15.75" x14ac:dyDescent="0.25">
      <c r="A62" s="94"/>
      <c r="B62" s="179"/>
      <c r="C62" s="142"/>
      <c r="D62" s="180"/>
      <c r="E62" s="181"/>
      <c r="F62" s="182"/>
      <c r="G62" s="182"/>
      <c r="H62" s="183"/>
      <c r="I62" s="183"/>
      <c r="J62" s="184"/>
      <c r="K62" s="183">
        <f>SUM(H62,I62,J62)</f>
        <v>0</v>
      </c>
      <c r="L62" s="185"/>
      <c r="M62" s="186"/>
      <c r="N62" s="183"/>
      <c r="O62" s="187"/>
      <c r="X62" s="70" t="s">
        <v>1</v>
      </c>
    </row>
    <row r="63" spans="1:24" ht="15.75" x14ac:dyDescent="0.25">
      <c r="A63" s="110" t="s">
        <v>1</v>
      </c>
      <c r="B63" s="95"/>
      <c r="C63" s="95"/>
      <c r="D63" s="95"/>
      <c r="E63" s="95"/>
      <c r="F63" s="95"/>
      <c r="G63" s="95"/>
      <c r="H63" s="96"/>
      <c r="I63" s="97"/>
      <c r="J63" s="98"/>
      <c r="K63" s="98"/>
      <c r="L63" s="99"/>
      <c r="M63" s="100">
        <v>0</v>
      </c>
      <c r="N63" s="100">
        <v>0</v>
      </c>
      <c r="O63" s="101">
        <v>0</v>
      </c>
    </row>
    <row r="64" spans="1:24" ht="15.75" thickBot="1" x14ac:dyDescent="0.3">
      <c r="A64" s="69"/>
      <c r="B64" s="112"/>
      <c r="C64" s="112"/>
      <c r="D64" s="112"/>
      <c r="E64" s="112"/>
      <c r="F64" s="112"/>
      <c r="G64" s="112"/>
      <c r="H64" s="112"/>
      <c r="I64" s="113"/>
      <c r="J64" s="112"/>
      <c r="K64" s="112"/>
      <c r="L64" s="112"/>
      <c r="M64" s="112"/>
      <c r="N64" s="112"/>
      <c r="O64" s="103"/>
    </row>
    <row r="65" spans="1:18" ht="15.75" x14ac:dyDescent="0.25">
      <c r="A65" s="194" t="s">
        <v>1</v>
      </c>
      <c r="B65" s="195" t="s">
        <v>27</v>
      </c>
      <c r="C65" s="195"/>
      <c r="D65" s="195"/>
      <c r="E65" s="195"/>
      <c r="F65" s="195"/>
      <c r="G65" s="196"/>
      <c r="H65" s="197">
        <f>H59</f>
        <v>33390</v>
      </c>
      <c r="I65" s="197">
        <f>I59</f>
        <v>5044.8</v>
      </c>
      <c r="J65" s="197">
        <f>J59</f>
        <v>0</v>
      </c>
      <c r="K65" s="197">
        <f>K59</f>
        <v>38434.800000000003</v>
      </c>
      <c r="L65" s="198"/>
      <c r="M65" s="197">
        <f>M59</f>
        <v>0</v>
      </c>
      <c r="N65" s="199">
        <f>N59</f>
        <v>96</v>
      </c>
      <c r="O65" s="200">
        <f>O59</f>
        <v>38338.800000000003</v>
      </c>
      <c r="R65" s="102"/>
    </row>
    <row r="66" spans="1:18" ht="16.5" thickBot="1" x14ac:dyDescent="0.3">
      <c r="A66" s="201" t="s">
        <v>198</v>
      </c>
      <c r="B66" s="202"/>
      <c r="C66" s="202"/>
      <c r="D66" s="202"/>
      <c r="E66" s="202"/>
      <c r="F66" s="202"/>
      <c r="G66" s="203"/>
      <c r="H66" s="204"/>
      <c r="I66" s="204"/>
      <c r="J66" s="204"/>
      <c r="K66" s="204"/>
      <c r="L66" s="204"/>
      <c r="M66" s="204"/>
      <c r="N66" s="204"/>
      <c r="O66" s="205"/>
    </row>
    <row r="67" spans="1:18" x14ac:dyDescent="0.25">
      <c r="A67" s="114" t="s">
        <v>199</v>
      </c>
      <c r="B67" s="115"/>
      <c r="C67" s="115"/>
      <c r="D67" s="115"/>
      <c r="E67" s="115"/>
      <c r="F67" s="115"/>
      <c r="G67" s="115"/>
      <c r="H67" s="206" t="s">
        <v>43</v>
      </c>
      <c r="I67" s="207"/>
      <c r="J67" s="207"/>
      <c r="K67" s="207"/>
      <c r="L67" s="207"/>
      <c r="M67" s="207"/>
      <c r="N67" s="208"/>
      <c r="O67" s="209">
        <v>30</v>
      </c>
    </row>
    <row r="68" spans="1:18" ht="15.75" x14ac:dyDescent="0.25">
      <c r="A68" s="114"/>
      <c r="B68" s="115"/>
      <c r="C68" s="115"/>
      <c r="D68" s="115"/>
      <c r="E68" s="115"/>
      <c r="F68" s="115"/>
      <c r="G68" s="115"/>
      <c r="H68" s="210" t="s">
        <v>44</v>
      </c>
      <c r="I68" s="105"/>
      <c r="J68" s="105"/>
      <c r="K68" s="105"/>
      <c r="L68" s="105"/>
      <c r="M68" s="105"/>
      <c r="N68" s="106"/>
      <c r="O68" s="116">
        <f>(O67*A58)</f>
        <v>1590</v>
      </c>
    </row>
    <row r="69" spans="1:18" ht="16.5" thickBot="1" x14ac:dyDescent="0.3">
      <c r="A69" s="117"/>
      <c r="B69" s="118"/>
      <c r="C69" s="118"/>
      <c r="D69" s="118"/>
      <c r="E69" s="118"/>
      <c r="F69" s="118"/>
      <c r="G69" s="118"/>
      <c r="H69" s="211" t="s">
        <v>45</v>
      </c>
      <c r="I69" s="119"/>
      <c r="J69" s="119"/>
      <c r="K69" s="119"/>
      <c r="L69" s="119"/>
      <c r="M69" s="119"/>
      <c r="N69" s="120"/>
      <c r="O69" s="121">
        <f>SUM(O65,O68)</f>
        <v>39928.800000000003</v>
      </c>
    </row>
    <row r="70" spans="1:18" x14ac:dyDescent="0.25">
      <c r="A70" s="104"/>
      <c r="B70" s="104"/>
    </row>
    <row r="71" spans="1:18" x14ac:dyDescent="0.25">
      <c r="A71" s="107"/>
      <c r="B71" s="107"/>
    </row>
  </sheetData>
  <sortState ref="A8:O59">
    <sortCondition ref="B7:B59"/>
  </sortState>
  <mergeCells count="30">
    <mergeCell ref="A4:A5"/>
    <mergeCell ref="B4:B5"/>
    <mergeCell ref="C4:C5"/>
    <mergeCell ref="D4:D5"/>
    <mergeCell ref="D2:E2"/>
    <mergeCell ref="J2:O2"/>
    <mergeCell ref="A3:C3"/>
    <mergeCell ref="D3:E3"/>
    <mergeCell ref="J3:O3"/>
    <mergeCell ref="A70:B70"/>
    <mergeCell ref="A71:B71"/>
    <mergeCell ref="A67:G69"/>
    <mergeCell ref="A66:G66"/>
    <mergeCell ref="F4:F5"/>
    <mergeCell ref="G4:G5"/>
    <mergeCell ref="H68:N68"/>
    <mergeCell ref="B59:G59"/>
    <mergeCell ref="P2:Y4"/>
    <mergeCell ref="H4:H5"/>
    <mergeCell ref="I4:I5"/>
    <mergeCell ref="J4:J5"/>
    <mergeCell ref="K4:K5"/>
    <mergeCell ref="L4:N4"/>
    <mergeCell ref="A2:C2"/>
    <mergeCell ref="A60:O60"/>
    <mergeCell ref="B63:G63"/>
    <mergeCell ref="E4:E5"/>
    <mergeCell ref="H67:N67"/>
    <mergeCell ref="H69:N69"/>
    <mergeCell ref="O4:O5"/>
  </mergeCells>
  <phoneticPr fontId="12" type="noConversion"/>
  <printOptions horizontalCentered="1" verticalCentered="1"/>
  <pageMargins left="0.19685039370078741" right="0.23622047244094491" top="0.51181102362204722" bottom="0.74803149606299213" header="0.31496062992125984" footer="0.31496062992125984"/>
  <pageSetup paperSize="9" scale="40" fitToWidth="3" fitToHeight="4" orientation="landscape" r:id="rId1"/>
  <headerFooter differentFirst="1">
    <oddHeader>&amp;C&amp;F</oddHeader>
    <evenFooter>&amp;CFOLHA DE PAGAMENTO IEL</evenFooter>
  </headerFooter>
  <rowBreaks count="1" manualBreakCount="1">
    <brk id="69" max="26" man="1"/>
  </rowBreaks>
  <colBreaks count="1" manualBreakCount="1">
    <brk id="15" max="1048575" man="1"/>
  </colBreaks>
  <ignoredErrors>
    <ignoredError sqref="F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zoomScale="80" zoomScaleNormal="80" workbookViewId="0">
      <selection activeCell="O26" sqref="O25:O26"/>
    </sheetView>
  </sheetViews>
  <sheetFormatPr defaultRowHeight="15" x14ac:dyDescent="0.2"/>
  <cols>
    <col min="1" max="1" width="5.5703125" style="56" customWidth="1"/>
    <col min="2" max="2" width="62.7109375" style="56" bestFit="1" customWidth="1"/>
    <col min="3" max="3" width="22.7109375" style="56" customWidth="1"/>
    <col min="4" max="4" width="25.140625" style="56" customWidth="1"/>
    <col min="5" max="5" width="8.28515625" style="56" customWidth="1"/>
    <col min="6" max="6" width="15.42578125" style="56" bestFit="1" customWidth="1"/>
    <col min="7" max="7" width="17.42578125" style="56" bestFit="1" customWidth="1"/>
    <col min="8" max="8" width="17.85546875" style="56" customWidth="1"/>
    <col min="9" max="9" width="17.5703125" style="56" bestFit="1" customWidth="1"/>
    <col min="10" max="10" width="17.140625" style="56" customWidth="1"/>
    <col min="11" max="11" width="18.5703125" style="56" customWidth="1"/>
    <col min="12" max="12" width="11" style="56" bestFit="1" customWidth="1"/>
    <col min="13" max="13" width="15" style="56" customWidth="1"/>
    <col min="14" max="14" width="15.5703125" style="56" customWidth="1"/>
    <col min="15" max="15" width="20.42578125" style="56" customWidth="1"/>
    <col min="16" max="16" width="12.5703125" style="56" bestFit="1" customWidth="1"/>
    <col min="17" max="16384" width="9.140625" style="56"/>
  </cols>
  <sheetData>
    <row r="1" spans="1:23" ht="93.75" customHeight="1" thickBot="1" x14ac:dyDescent="0.25">
      <c r="A1" s="233" t="s">
        <v>1</v>
      </c>
      <c r="B1" s="246"/>
      <c r="C1" s="246"/>
      <c r="D1" s="246"/>
      <c r="E1" s="247"/>
      <c r="F1" s="246"/>
      <c r="G1" s="246"/>
      <c r="H1" s="246"/>
      <c r="I1" s="246"/>
      <c r="J1" s="246"/>
      <c r="K1" s="246"/>
      <c r="L1" s="246"/>
      <c r="M1" s="246"/>
      <c r="N1" s="246"/>
      <c r="O1" s="248"/>
    </row>
    <row r="2" spans="1:23" ht="35.25" customHeight="1" x14ac:dyDescent="0.2">
      <c r="A2" s="255" t="s">
        <v>51</v>
      </c>
      <c r="B2" s="256"/>
      <c r="C2" s="256"/>
      <c r="D2" s="262" t="s">
        <v>49</v>
      </c>
      <c r="E2" s="263"/>
      <c r="F2" s="264" t="s">
        <v>2</v>
      </c>
      <c r="G2" s="265" t="s">
        <v>3</v>
      </c>
      <c r="H2" s="265" t="s">
        <v>31</v>
      </c>
      <c r="I2" s="266" t="s">
        <v>4</v>
      </c>
      <c r="J2" s="256" t="s">
        <v>5</v>
      </c>
      <c r="K2" s="256"/>
      <c r="L2" s="256"/>
      <c r="M2" s="256"/>
      <c r="N2" s="256"/>
      <c r="O2" s="267"/>
    </row>
    <row r="3" spans="1:23" ht="54" customHeight="1" x14ac:dyDescent="0.2">
      <c r="A3" s="234" t="s">
        <v>202</v>
      </c>
      <c r="B3" s="235"/>
      <c r="C3" s="236"/>
      <c r="D3" s="237" t="s">
        <v>195</v>
      </c>
      <c r="E3" s="130"/>
      <c r="F3" s="238" t="s">
        <v>87</v>
      </c>
      <c r="G3" s="131" t="s">
        <v>194</v>
      </c>
      <c r="H3" s="132">
        <v>20</v>
      </c>
      <c r="I3" s="239">
        <v>4.8</v>
      </c>
      <c r="J3" s="240" t="s">
        <v>6</v>
      </c>
      <c r="K3" s="240"/>
      <c r="L3" s="240"/>
      <c r="M3" s="240"/>
      <c r="N3" s="240"/>
      <c r="O3" s="241"/>
    </row>
    <row r="4" spans="1:23" ht="24.75" customHeight="1" x14ac:dyDescent="0.25">
      <c r="A4" s="242" t="s">
        <v>7</v>
      </c>
      <c r="B4" s="243" t="s">
        <v>8</v>
      </c>
      <c r="C4" s="243" t="s">
        <v>9</v>
      </c>
      <c r="D4" s="243" t="s">
        <v>10</v>
      </c>
      <c r="E4" s="243" t="s">
        <v>11</v>
      </c>
      <c r="F4" s="243" t="s">
        <v>12</v>
      </c>
      <c r="G4" s="243" t="s">
        <v>13</v>
      </c>
      <c r="H4" s="243" t="s">
        <v>28</v>
      </c>
      <c r="I4" s="243" t="s">
        <v>14</v>
      </c>
      <c r="J4" s="243" t="s">
        <v>15</v>
      </c>
      <c r="K4" s="243" t="s">
        <v>30</v>
      </c>
      <c r="L4" s="244" t="s">
        <v>17</v>
      </c>
      <c r="M4" s="244"/>
      <c r="N4" s="244"/>
      <c r="O4" s="245" t="s">
        <v>18</v>
      </c>
    </row>
    <row r="5" spans="1:23" ht="54.75" thickBot="1" x14ac:dyDescent="0.25">
      <c r="A5" s="257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9" t="s">
        <v>19</v>
      </c>
      <c r="M5" s="260" t="s">
        <v>20</v>
      </c>
      <c r="N5" s="260" t="s">
        <v>21</v>
      </c>
      <c r="O5" s="261"/>
    </row>
    <row r="6" spans="1:23" ht="33" customHeight="1" x14ac:dyDescent="0.2">
      <c r="A6" s="38">
        <v>1</v>
      </c>
      <c r="B6" s="46" t="s">
        <v>152</v>
      </c>
      <c r="C6" s="47" t="s">
        <v>82</v>
      </c>
      <c r="D6" s="47" t="s">
        <v>153</v>
      </c>
      <c r="E6" s="249">
        <v>1</v>
      </c>
      <c r="F6" s="48">
        <v>45964</v>
      </c>
      <c r="G6" s="48">
        <v>46144</v>
      </c>
      <c r="H6" s="250">
        <v>630</v>
      </c>
      <c r="I6" s="251">
        <v>96</v>
      </c>
      <c r="J6" s="249"/>
      <c r="K6" s="251">
        <f t="shared" ref="K6:K15" si="0">SUM(H6:J6)</f>
        <v>726</v>
      </c>
      <c r="L6" s="252"/>
      <c r="M6" s="214"/>
      <c r="N6" s="253"/>
      <c r="O6" s="254">
        <f t="shared" ref="O6:O15" si="1">K6-M6-N6</f>
        <v>726</v>
      </c>
    </row>
    <row r="7" spans="1:23" ht="36" customHeight="1" x14ac:dyDescent="0.2">
      <c r="A7" s="28">
        <v>2</v>
      </c>
      <c r="B7" s="42" t="s">
        <v>154</v>
      </c>
      <c r="C7" s="43" t="s">
        <v>82</v>
      </c>
      <c r="D7" s="43" t="s">
        <v>153</v>
      </c>
      <c r="E7" s="29">
        <v>1</v>
      </c>
      <c r="F7" s="44">
        <v>45964</v>
      </c>
      <c r="G7" s="44">
        <v>46144</v>
      </c>
      <c r="H7" s="31">
        <v>630</v>
      </c>
      <c r="I7" s="33">
        <v>96</v>
      </c>
      <c r="J7" s="29"/>
      <c r="K7" s="33">
        <f t="shared" si="0"/>
        <v>726</v>
      </c>
      <c r="L7" s="212"/>
      <c r="M7" s="213"/>
      <c r="N7" s="32"/>
      <c r="O7" s="221">
        <f t="shared" si="1"/>
        <v>726</v>
      </c>
    </row>
    <row r="8" spans="1:23" ht="36" customHeight="1" x14ac:dyDescent="0.2">
      <c r="A8" s="28">
        <v>3</v>
      </c>
      <c r="B8" s="42" t="s">
        <v>155</v>
      </c>
      <c r="C8" s="43" t="s">
        <v>0</v>
      </c>
      <c r="D8" s="43" t="s">
        <v>156</v>
      </c>
      <c r="E8" s="29">
        <v>1</v>
      </c>
      <c r="F8" s="44">
        <v>45964</v>
      </c>
      <c r="G8" s="44">
        <v>46144</v>
      </c>
      <c r="H8" s="31">
        <v>630</v>
      </c>
      <c r="I8" s="33">
        <v>96</v>
      </c>
      <c r="J8" s="29"/>
      <c r="K8" s="33">
        <f t="shared" si="0"/>
        <v>726</v>
      </c>
      <c r="L8" s="212"/>
      <c r="M8" s="213"/>
      <c r="N8" s="32"/>
      <c r="O8" s="221">
        <f t="shared" si="1"/>
        <v>726</v>
      </c>
    </row>
    <row r="9" spans="1:23" ht="36" customHeight="1" x14ac:dyDescent="0.2">
      <c r="A9" s="28">
        <v>4</v>
      </c>
      <c r="B9" s="42" t="s">
        <v>113</v>
      </c>
      <c r="C9" s="43" t="s">
        <v>114</v>
      </c>
      <c r="D9" s="43" t="s">
        <v>34</v>
      </c>
      <c r="E9" s="29">
        <v>1</v>
      </c>
      <c r="F9" s="44">
        <v>45870</v>
      </c>
      <c r="G9" s="44">
        <v>46056</v>
      </c>
      <c r="H9" s="31">
        <v>630</v>
      </c>
      <c r="I9" s="33">
        <v>96</v>
      </c>
      <c r="J9" s="29"/>
      <c r="K9" s="33">
        <f t="shared" si="0"/>
        <v>726</v>
      </c>
      <c r="L9" s="212"/>
      <c r="M9" s="213"/>
      <c r="N9" s="32"/>
      <c r="O9" s="221">
        <f t="shared" si="1"/>
        <v>726</v>
      </c>
    </row>
    <row r="10" spans="1:23" ht="36" customHeight="1" x14ac:dyDescent="0.2">
      <c r="A10" s="28">
        <v>5</v>
      </c>
      <c r="B10" s="42" t="s">
        <v>150</v>
      </c>
      <c r="C10" s="43" t="s">
        <v>82</v>
      </c>
      <c r="D10" s="43" t="s">
        <v>151</v>
      </c>
      <c r="E10" s="29">
        <v>1</v>
      </c>
      <c r="F10" s="44">
        <v>45964</v>
      </c>
      <c r="G10" s="44">
        <v>46144</v>
      </c>
      <c r="H10" s="31">
        <v>630</v>
      </c>
      <c r="I10" s="33">
        <v>96</v>
      </c>
      <c r="J10" s="29"/>
      <c r="K10" s="33">
        <f t="shared" si="0"/>
        <v>726</v>
      </c>
      <c r="L10" s="212"/>
      <c r="M10" s="213"/>
      <c r="N10" s="32"/>
      <c r="O10" s="221">
        <f t="shared" si="1"/>
        <v>726</v>
      </c>
    </row>
    <row r="11" spans="1:23" ht="36" customHeight="1" x14ac:dyDescent="0.2">
      <c r="A11" s="28">
        <v>6</v>
      </c>
      <c r="B11" s="42" t="s">
        <v>197</v>
      </c>
      <c r="C11" s="43" t="s">
        <v>82</v>
      </c>
      <c r="D11" s="43" t="s">
        <v>157</v>
      </c>
      <c r="E11" s="29">
        <v>1</v>
      </c>
      <c r="F11" s="44">
        <v>45964</v>
      </c>
      <c r="G11" s="44">
        <v>46144</v>
      </c>
      <c r="H11" s="31">
        <v>630</v>
      </c>
      <c r="I11" s="33">
        <v>96</v>
      </c>
      <c r="J11" s="29"/>
      <c r="K11" s="33">
        <f t="shared" si="0"/>
        <v>726</v>
      </c>
      <c r="L11" s="212"/>
      <c r="M11" s="213"/>
      <c r="N11" s="32"/>
      <c r="O11" s="221">
        <f t="shared" si="1"/>
        <v>726</v>
      </c>
    </row>
    <row r="12" spans="1:23" ht="31.5" customHeight="1" x14ac:dyDescent="0.2">
      <c r="A12" s="28">
        <v>7</v>
      </c>
      <c r="B12" s="42" t="s">
        <v>112</v>
      </c>
      <c r="C12" s="43" t="s">
        <v>33</v>
      </c>
      <c r="D12" s="43" t="s">
        <v>34</v>
      </c>
      <c r="E12" s="29">
        <v>1</v>
      </c>
      <c r="F12" s="44">
        <v>45870</v>
      </c>
      <c r="G12" s="44">
        <v>46056</v>
      </c>
      <c r="H12" s="31">
        <v>630</v>
      </c>
      <c r="I12" s="33">
        <v>96</v>
      </c>
      <c r="J12" s="29"/>
      <c r="K12" s="33">
        <f t="shared" si="0"/>
        <v>726</v>
      </c>
      <c r="L12" s="28"/>
      <c r="M12" s="213"/>
      <c r="N12" s="32"/>
      <c r="O12" s="221">
        <f t="shared" si="1"/>
        <v>726</v>
      </c>
    </row>
    <row r="13" spans="1:23" ht="28.5" customHeight="1" x14ac:dyDescent="0.2">
      <c r="A13" s="28">
        <v>8</v>
      </c>
      <c r="B13" s="26" t="s">
        <v>123</v>
      </c>
      <c r="C13" s="27" t="s">
        <v>33</v>
      </c>
      <c r="D13" s="28" t="s">
        <v>34</v>
      </c>
      <c r="E13" s="29">
        <v>1</v>
      </c>
      <c r="F13" s="30">
        <v>45901</v>
      </c>
      <c r="G13" s="30">
        <v>46084</v>
      </c>
      <c r="H13" s="31">
        <v>630</v>
      </c>
      <c r="I13" s="33">
        <v>96</v>
      </c>
      <c r="J13" s="32"/>
      <c r="K13" s="33">
        <f t="shared" si="0"/>
        <v>726</v>
      </c>
      <c r="L13" s="60"/>
      <c r="M13" s="33"/>
      <c r="N13" s="33"/>
      <c r="O13" s="221">
        <f t="shared" si="1"/>
        <v>726</v>
      </c>
    </row>
    <row r="14" spans="1:23" ht="28.5" customHeight="1" x14ac:dyDescent="0.2">
      <c r="A14" s="28">
        <v>9</v>
      </c>
      <c r="B14" s="42" t="s">
        <v>111</v>
      </c>
      <c r="C14" s="43" t="s">
        <v>82</v>
      </c>
      <c r="D14" s="43" t="s">
        <v>34</v>
      </c>
      <c r="E14" s="29">
        <v>1</v>
      </c>
      <c r="F14" s="44">
        <v>45870</v>
      </c>
      <c r="G14" s="44">
        <v>46056</v>
      </c>
      <c r="H14" s="31">
        <v>630</v>
      </c>
      <c r="I14" s="33">
        <v>96</v>
      </c>
      <c r="J14" s="29"/>
      <c r="K14" s="33">
        <f t="shared" si="0"/>
        <v>726</v>
      </c>
      <c r="L14" s="28"/>
      <c r="M14" s="213"/>
      <c r="N14" s="32"/>
      <c r="O14" s="221">
        <f t="shared" si="1"/>
        <v>726</v>
      </c>
    </row>
    <row r="15" spans="1:23" ht="28.5" customHeight="1" thickBot="1" x14ac:dyDescent="0.25">
      <c r="A15" s="28">
        <v>10</v>
      </c>
      <c r="B15" s="61" t="s">
        <v>81</v>
      </c>
      <c r="C15" s="45" t="s">
        <v>69</v>
      </c>
      <c r="D15" s="40" t="s">
        <v>34</v>
      </c>
      <c r="E15" s="268">
        <v>1</v>
      </c>
      <c r="F15" s="41">
        <v>45688</v>
      </c>
      <c r="G15" s="41">
        <v>45839</v>
      </c>
      <c r="H15" s="269">
        <v>630</v>
      </c>
      <c r="I15" s="270">
        <v>96</v>
      </c>
      <c r="J15" s="271"/>
      <c r="K15" s="270">
        <f t="shared" si="0"/>
        <v>726</v>
      </c>
      <c r="L15" s="40"/>
      <c r="M15" s="272"/>
      <c r="N15" s="271"/>
      <c r="O15" s="273">
        <f t="shared" si="1"/>
        <v>726</v>
      </c>
    </row>
    <row r="16" spans="1:23" ht="35.25" customHeight="1" thickBot="1" x14ac:dyDescent="0.25">
      <c r="A16" s="13"/>
      <c r="B16" s="274" t="s">
        <v>22</v>
      </c>
      <c r="C16" s="275"/>
      <c r="D16" s="275"/>
      <c r="E16" s="275"/>
      <c r="F16" s="275"/>
      <c r="G16" s="276"/>
      <c r="H16" s="277">
        <f>SUM(H6:H15)</f>
        <v>6300</v>
      </c>
      <c r="I16" s="277">
        <f>SUM(I6:I15)</f>
        <v>960</v>
      </c>
      <c r="J16" s="277">
        <v>0</v>
      </c>
      <c r="K16" s="277">
        <f>SUM(K6:K15)</f>
        <v>7260</v>
      </c>
      <c r="L16" s="278"/>
      <c r="M16" s="277">
        <f>SUM(M6:M15)</f>
        <v>0</v>
      </c>
      <c r="N16" s="277">
        <f>SUM(N6:N15)</f>
        <v>0</v>
      </c>
      <c r="O16" s="279">
        <f>SUM(O6:O15)</f>
        <v>7260</v>
      </c>
      <c r="P16" s="222"/>
      <c r="W16" s="223" t="s">
        <v>56</v>
      </c>
    </row>
    <row r="17" spans="1:22" ht="16.5" thickBot="1" x14ac:dyDescent="0.3">
      <c r="A17" s="280"/>
      <c r="B17" s="281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2"/>
    </row>
    <row r="18" spans="1:22" ht="54.75" customHeight="1" thickBot="1" x14ac:dyDescent="0.25">
      <c r="A18" s="188" t="s">
        <v>7</v>
      </c>
      <c r="B18" s="288" t="s">
        <v>8</v>
      </c>
      <c r="C18" s="288" t="s">
        <v>9</v>
      </c>
      <c r="D18" s="289" t="s">
        <v>10</v>
      </c>
      <c r="E18" s="290" t="s">
        <v>11</v>
      </c>
      <c r="F18" s="291" t="s">
        <v>23</v>
      </c>
      <c r="G18" s="291" t="s">
        <v>24</v>
      </c>
      <c r="H18" s="288" t="s">
        <v>25</v>
      </c>
      <c r="I18" s="288" t="s">
        <v>14</v>
      </c>
      <c r="J18" s="288" t="s">
        <v>26</v>
      </c>
      <c r="K18" s="288" t="s">
        <v>16</v>
      </c>
      <c r="L18" s="292" t="s">
        <v>19</v>
      </c>
      <c r="M18" s="288" t="s">
        <v>20</v>
      </c>
      <c r="N18" s="288" t="s">
        <v>21</v>
      </c>
      <c r="O18" s="293" t="s">
        <v>18</v>
      </c>
    </row>
    <row r="19" spans="1:22" ht="32.25" customHeight="1" x14ac:dyDescent="0.2">
      <c r="A19" s="17"/>
      <c r="B19" s="283"/>
      <c r="C19" s="284"/>
      <c r="D19" s="283"/>
      <c r="E19" s="285"/>
      <c r="F19" s="286"/>
      <c r="G19" s="39"/>
      <c r="H19" s="215"/>
      <c r="I19" s="215"/>
      <c r="J19" s="215"/>
      <c r="K19" s="215"/>
      <c r="L19" s="224"/>
      <c r="M19" s="215"/>
      <c r="N19" s="215"/>
      <c r="O19" s="287"/>
    </row>
    <row r="20" spans="1:22" ht="15.75" x14ac:dyDescent="0.2">
      <c r="A20" s="225" t="s">
        <v>1</v>
      </c>
      <c r="B20" s="54"/>
      <c r="C20" s="54"/>
      <c r="D20" s="54"/>
      <c r="E20" s="54"/>
      <c r="F20" s="54"/>
      <c r="G20" s="55"/>
      <c r="H20" s="23">
        <v>0</v>
      </c>
      <c r="I20" s="23">
        <v>0</v>
      </c>
      <c r="J20" s="24">
        <v>0</v>
      </c>
      <c r="K20" s="14">
        <v>0</v>
      </c>
      <c r="L20" s="15"/>
      <c r="M20" s="226">
        <v>0</v>
      </c>
      <c r="N20" s="226">
        <v>0</v>
      </c>
      <c r="O20" s="25">
        <v>0</v>
      </c>
      <c r="V20" s="12"/>
    </row>
    <row r="21" spans="1:22" x14ac:dyDescent="0.2">
      <c r="A21" s="16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8"/>
    </row>
    <row r="22" spans="1:22" ht="42" customHeight="1" x14ac:dyDescent="0.2">
      <c r="A22" s="227" t="s">
        <v>1</v>
      </c>
      <c r="B22" s="50" t="s">
        <v>27</v>
      </c>
      <c r="C22" s="50"/>
      <c r="D22" s="50"/>
      <c r="E22" s="216"/>
      <c r="F22" s="50"/>
      <c r="G22" s="51"/>
      <c r="H22" s="19">
        <f>H16</f>
        <v>6300</v>
      </c>
      <c r="I22" s="19">
        <f>I16</f>
        <v>960</v>
      </c>
      <c r="J22" s="19">
        <v>0</v>
      </c>
      <c r="K22" s="19">
        <f>K16</f>
        <v>7260</v>
      </c>
      <c r="L22" s="20"/>
      <c r="M22" s="19">
        <f>M16</f>
        <v>0</v>
      </c>
      <c r="N22" s="19">
        <f>N16</f>
        <v>0</v>
      </c>
      <c r="O22" s="21">
        <f>K22-M22-N22</f>
        <v>7260</v>
      </c>
    </row>
    <row r="23" spans="1:22" ht="16.5" thickBot="1" x14ac:dyDescent="0.3">
      <c r="A23" s="217" t="s">
        <v>201</v>
      </c>
      <c r="B23" s="218"/>
      <c r="C23" s="218"/>
      <c r="D23" s="218"/>
      <c r="E23" s="218"/>
      <c r="F23" s="218"/>
      <c r="G23" s="218"/>
      <c r="H23" s="12"/>
      <c r="I23" s="12"/>
      <c r="J23" s="12"/>
      <c r="K23" s="12"/>
      <c r="L23" s="12"/>
      <c r="M23" s="12"/>
      <c r="N23" s="12"/>
      <c r="O23" s="18"/>
    </row>
    <row r="24" spans="1:22" ht="30.75" customHeight="1" x14ac:dyDescent="0.2">
      <c r="A24" s="16"/>
      <c r="B24" s="12"/>
      <c r="C24" s="12"/>
      <c r="D24" s="12"/>
      <c r="E24" s="12"/>
      <c r="F24" s="12"/>
      <c r="G24" s="12"/>
      <c r="H24" s="294" t="s">
        <v>39</v>
      </c>
      <c r="I24" s="295"/>
      <c r="J24" s="295"/>
      <c r="K24" s="295"/>
      <c r="L24" s="295"/>
      <c r="M24" s="295"/>
      <c r="N24" s="295"/>
      <c r="O24" s="296">
        <v>30</v>
      </c>
    </row>
    <row r="25" spans="1:22" ht="33.75" customHeight="1" x14ac:dyDescent="0.2">
      <c r="A25" s="16"/>
      <c r="B25" s="12"/>
      <c r="C25" s="12"/>
      <c r="D25" s="12"/>
      <c r="E25" s="12"/>
      <c r="F25" s="12"/>
      <c r="G25" s="12"/>
      <c r="H25" s="297" t="s">
        <v>40</v>
      </c>
      <c r="I25" s="64"/>
      <c r="J25" s="64"/>
      <c r="K25" s="64"/>
      <c r="L25" s="64"/>
      <c r="M25" s="64"/>
      <c r="N25" s="64"/>
      <c r="O25" s="298">
        <f>O24*A15</f>
        <v>300</v>
      </c>
    </row>
    <row r="26" spans="1:22" ht="33" customHeight="1" thickBot="1" x14ac:dyDescent="0.25">
      <c r="A26" s="228"/>
      <c r="B26" s="229"/>
      <c r="C26" s="229"/>
      <c r="D26" s="229"/>
      <c r="E26" s="229"/>
      <c r="F26" s="229"/>
      <c r="G26" s="229"/>
      <c r="H26" s="299" t="s">
        <v>38</v>
      </c>
      <c r="I26" s="230"/>
      <c r="J26" s="230"/>
      <c r="K26" s="230"/>
      <c r="L26" s="230"/>
      <c r="M26" s="230"/>
      <c r="N26" s="230"/>
      <c r="O26" s="219">
        <f>SUM(O22+O25)</f>
        <v>7560</v>
      </c>
    </row>
    <row r="27" spans="1:22" ht="15.75" x14ac:dyDescent="0.2">
      <c r="H27" s="231"/>
      <c r="I27" s="231"/>
      <c r="J27" s="231"/>
      <c r="K27" s="231"/>
      <c r="L27" s="231"/>
      <c r="M27" s="231"/>
      <c r="N27" s="231"/>
      <c r="O27" s="220"/>
    </row>
    <row r="28" spans="1:22" ht="15.75" x14ac:dyDescent="0.2">
      <c r="H28" s="231"/>
      <c r="I28" s="231"/>
      <c r="J28" s="231"/>
      <c r="K28" s="231"/>
      <c r="L28" s="231"/>
      <c r="M28" s="231"/>
      <c r="N28" s="231"/>
      <c r="O28" s="220"/>
    </row>
    <row r="29" spans="1:22" x14ac:dyDescent="0.2">
      <c r="B29" s="232"/>
    </row>
  </sheetData>
  <sortState ref="B8:O16">
    <sortCondition ref="B7:B16"/>
  </sortState>
  <mergeCells count="26">
    <mergeCell ref="A2:C2"/>
    <mergeCell ref="D2:E2"/>
    <mergeCell ref="J2:O2"/>
    <mergeCell ref="A3:C3"/>
    <mergeCell ref="D3:E3"/>
    <mergeCell ref="J3:O3"/>
    <mergeCell ref="A4:A5"/>
    <mergeCell ref="B4:B5"/>
    <mergeCell ref="C4:C5"/>
    <mergeCell ref="D4:D5"/>
    <mergeCell ref="E4:E5"/>
    <mergeCell ref="F4:F5"/>
    <mergeCell ref="H26:N26"/>
    <mergeCell ref="O4:O5"/>
    <mergeCell ref="B16:G16"/>
    <mergeCell ref="A17:O17"/>
    <mergeCell ref="B20:G20"/>
    <mergeCell ref="H24:N24"/>
    <mergeCell ref="H25:N25"/>
    <mergeCell ref="G4:G5"/>
    <mergeCell ref="H4:H5"/>
    <mergeCell ref="I4:I5"/>
    <mergeCell ref="J4:J5"/>
    <mergeCell ref="K4:K5"/>
    <mergeCell ref="L4:N4"/>
    <mergeCell ref="A23:G23"/>
  </mergeCells>
  <phoneticPr fontId="12" type="noConversion"/>
  <pageMargins left="0.51181102362204722" right="0.51181102362204722" top="0.78740157480314965" bottom="0.78740157480314965" header="0.31496062992125984" footer="0.31496062992125984"/>
  <pageSetup paperSize="9" scale="40" fitToHeight="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="80" zoomScaleNormal="80" workbookViewId="0">
      <selection activeCell="F4" sqref="F4:F5"/>
    </sheetView>
  </sheetViews>
  <sheetFormatPr defaultColWidth="9.140625" defaultRowHeight="12.75" x14ac:dyDescent="0.2"/>
  <cols>
    <col min="1" max="1" width="6.85546875" style="1" customWidth="1"/>
    <col min="2" max="2" width="39.85546875" style="1" customWidth="1"/>
    <col min="3" max="3" width="20.85546875" style="1" customWidth="1"/>
    <col min="4" max="4" width="24.5703125" style="1" customWidth="1"/>
    <col min="5" max="5" width="7.42578125" style="1" customWidth="1"/>
    <col min="6" max="6" width="16.5703125" style="1" customWidth="1"/>
    <col min="7" max="7" width="18.28515625" style="1" bestFit="1" customWidth="1"/>
    <col min="8" max="8" width="17" style="1" customWidth="1"/>
    <col min="9" max="9" width="16.85546875" style="1" customWidth="1"/>
    <col min="10" max="10" width="19.28515625" style="1" customWidth="1"/>
    <col min="11" max="11" width="15.140625" style="1" bestFit="1" customWidth="1"/>
    <col min="12" max="12" width="7.28515625" style="1" bestFit="1" customWidth="1"/>
    <col min="13" max="13" width="13.85546875" style="1" customWidth="1"/>
    <col min="14" max="14" width="15" style="1" customWidth="1"/>
    <col min="15" max="15" width="18.5703125" style="1" customWidth="1"/>
    <col min="16" max="16" width="9.140625" style="1"/>
    <col min="17" max="17" width="11.7109375" style="1" bestFit="1" customWidth="1"/>
    <col min="18" max="16384" width="9.140625" style="1"/>
  </cols>
  <sheetData>
    <row r="1" spans="1:20" ht="91.5" customHeight="1" thickBot="1" x14ac:dyDescent="0.25">
      <c r="A1" s="315" t="s">
        <v>1</v>
      </c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16"/>
      <c r="M1" s="316"/>
      <c r="N1" s="316"/>
      <c r="O1" s="318"/>
    </row>
    <row r="2" spans="1:20" s="6" customFormat="1" ht="31.5" customHeight="1" x14ac:dyDescent="0.2">
      <c r="A2" s="319" t="s">
        <v>51</v>
      </c>
      <c r="B2" s="320"/>
      <c r="C2" s="321"/>
      <c r="D2" s="262" t="s">
        <v>49</v>
      </c>
      <c r="E2" s="263"/>
      <c r="F2" s="264" t="s">
        <v>2</v>
      </c>
      <c r="G2" s="265" t="s">
        <v>3</v>
      </c>
      <c r="H2" s="265" t="s">
        <v>83</v>
      </c>
      <c r="I2" s="265" t="s">
        <v>4</v>
      </c>
      <c r="J2" s="256" t="s">
        <v>5</v>
      </c>
      <c r="K2" s="256"/>
      <c r="L2" s="256"/>
      <c r="M2" s="256"/>
      <c r="N2" s="256"/>
      <c r="O2" s="267"/>
    </row>
    <row r="3" spans="1:20" s="6" customFormat="1" ht="38.25" customHeight="1" x14ac:dyDescent="0.2">
      <c r="A3" s="324" t="s">
        <v>203</v>
      </c>
      <c r="B3" s="325"/>
      <c r="C3" s="326"/>
      <c r="D3" s="237" t="s">
        <v>195</v>
      </c>
      <c r="E3" s="130"/>
      <c r="F3" s="238" t="s">
        <v>87</v>
      </c>
      <c r="G3" s="131" t="s">
        <v>194</v>
      </c>
      <c r="H3" s="132">
        <v>20</v>
      </c>
      <c r="I3" s="322">
        <v>4.8</v>
      </c>
      <c r="J3" s="240" t="s">
        <v>6</v>
      </c>
      <c r="K3" s="240"/>
      <c r="L3" s="240"/>
      <c r="M3" s="240"/>
      <c r="N3" s="240"/>
      <c r="O3" s="241"/>
    </row>
    <row r="4" spans="1:20" s="3" customFormat="1" ht="14.45" customHeight="1" x14ac:dyDescent="0.2">
      <c r="A4" s="242" t="s">
        <v>7</v>
      </c>
      <c r="B4" s="243" t="s">
        <v>8</v>
      </c>
      <c r="C4" s="243" t="s">
        <v>9</v>
      </c>
      <c r="D4" s="243" t="s">
        <v>10</v>
      </c>
      <c r="E4" s="243" t="s">
        <v>11</v>
      </c>
      <c r="F4" s="243" t="s">
        <v>12</v>
      </c>
      <c r="G4" s="243" t="s">
        <v>13</v>
      </c>
      <c r="H4" s="243" t="s">
        <v>28</v>
      </c>
      <c r="I4" s="243" t="s">
        <v>14</v>
      </c>
      <c r="J4" s="243" t="s">
        <v>15</v>
      </c>
      <c r="K4" s="243" t="s">
        <v>16</v>
      </c>
      <c r="L4" s="323" t="s">
        <v>17</v>
      </c>
      <c r="M4" s="323"/>
      <c r="N4" s="323"/>
      <c r="O4" s="245" t="s">
        <v>18</v>
      </c>
    </row>
    <row r="5" spans="1:20" s="4" customFormat="1" ht="65.25" customHeight="1" thickBot="1" x14ac:dyDescent="0.25">
      <c r="A5" s="257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9" t="s">
        <v>19</v>
      </c>
      <c r="M5" s="260" t="s">
        <v>29</v>
      </c>
      <c r="N5" s="260" t="s">
        <v>21</v>
      </c>
      <c r="O5" s="261"/>
    </row>
    <row r="6" spans="1:20" s="4" customFormat="1" ht="32.25" customHeight="1" x14ac:dyDescent="0.2">
      <c r="A6" s="17">
        <v>1</v>
      </c>
      <c r="B6" s="47" t="s">
        <v>57</v>
      </c>
      <c r="C6" s="47" t="s">
        <v>0</v>
      </c>
      <c r="D6" s="47" t="s">
        <v>58</v>
      </c>
      <c r="E6" s="47">
        <v>1</v>
      </c>
      <c r="F6" s="48">
        <v>45840</v>
      </c>
      <c r="G6" s="48">
        <v>46023</v>
      </c>
      <c r="H6" s="251">
        <v>630</v>
      </c>
      <c r="I6" s="251">
        <v>96</v>
      </c>
      <c r="J6" s="251"/>
      <c r="K6" s="251">
        <f>H6+I6+J6</f>
        <v>726</v>
      </c>
      <c r="L6" s="224"/>
      <c r="M6" s="251"/>
      <c r="N6" s="251"/>
      <c r="O6" s="254">
        <f>SUM(H6+I6-M6-N6)</f>
        <v>726</v>
      </c>
    </row>
    <row r="7" spans="1:20" s="2" customFormat="1" ht="14.45" customHeight="1" x14ac:dyDescent="0.2">
      <c r="A7" s="17"/>
      <c r="B7" s="307"/>
      <c r="C7" s="307"/>
      <c r="D7" s="307"/>
      <c r="E7" s="307"/>
      <c r="F7" s="307"/>
      <c r="G7" s="307"/>
      <c r="H7" s="307"/>
      <c r="I7" s="11"/>
      <c r="J7" s="307"/>
      <c r="K7" s="307"/>
      <c r="L7" s="307"/>
      <c r="M7" s="307"/>
      <c r="N7" s="307"/>
      <c r="O7" s="308"/>
    </row>
    <row r="8" spans="1:20" s="3" customFormat="1" ht="41.25" customHeight="1" x14ac:dyDescent="0.2">
      <c r="A8" s="63"/>
      <c r="B8" s="52" t="s">
        <v>22</v>
      </c>
      <c r="C8" s="52"/>
      <c r="D8" s="52"/>
      <c r="E8" s="52"/>
      <c r="F8" s="52"/>
      <c r="G8" s="53"/>
      <c r="H8" s="57">
        <f>SUM(H6:H7)</f>
        <v>630</v>
      </c>
      <c r="I8" s="57">
        <f>SUM(I6:I6)</f>
        <v>96</v>
      </c>
      <c r="J8" s="57">
        <f>SUM(J6:J6)</f>
        <v>0</v>
      </c>
      <c r="K8" s="57">
        <f>SUM(K6:K7)</f>
        <v>726</v>
      </c>
      <c r="L8" s="302"/>
      <c r="M8" s="57">
        <f>SUM(M6:M6)</f>
        <v>0</v>
      </c>
      <c r="N8" s="57">
        <f>SUM(N6:N6)</f>
        <v>0</v>
      </c>
      <c r="O8" s="303">
        <f>SUM(O6:O7)</f>
        <v>726</v>
      </c>
    </row>
    <row r="9" spans="1:20" s="3" customFormat="1" ht="14.25" customHeight="1" thickBot="1" x14ac:dyDescent="0.25">
      <c r="A9" s="327"/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9"/>
    </row>
    <row r="10" spans="1:20" s="4" customFormat="1" ht="65.25" customHeight="1" thickBot="1" x14ac:dyDescent="0.25">
      <c r="A10" s="188" t="s">
        <v>7</v>
      </c>
      <c r="B10" s="288" t="s">
        <v>8</v>
      </c>
      <c r="C10" s="288" t="s">
        <v>9</v>
      </c>
      <c r="D10" s="289" t="s">
        <v>10</v>
      </c>
      <c r="E10" s="290" t="s">
        <v>11</v>
      </c>
      <c r="F10" s="289" t="s">
        <v>23</v>
      </c>
      <c r="G10" s="289" t="s">
        <v>24</v>
      </c>
      <c r="H10" s="288" t="s">
        <v>25</v>
      </c>
      <c r="I10" s="288" t="s">
        <v>14</v>
      </c>
      <c r="J10" s="288" t="s">
        <v>26</v>
      </c>
      <c r="K10" s="288" t="s">
        <v>16</v>
      </c>
      <c r="L10" s="292" t="s">
        <v>19</v>
      </c>
      <c r="M10" s="288" t="s">
        <v>20</v>
      </c>
      <c r="N10" s="288" t="s">
        <v>21</v>
      </c>
      <c r="O10" s="293" t="s">
        <v>18</v>
      </c>
      <c r="T10" s="4" t="s">
        <v>1</v>
      </c>
    </row>
    <row r="11" spans="1:20" s="3" customFormat="1" ht="30" customHeight="1" x14ac:dyDescent="0.2">
      <c r="A11" s="17"/>
      <c r="B11" s="330"/>
      <c r="C11" s="330"/>
      <c r="D11" s="330"/>
      <c r="E11" s="285"/>
      <c r="F11" s="39"/>
      <c r="G11" s="39"/>
      <c r="H11" s="331"/>
      <c r="I11" s="331"/>
      <c r="J11" s="331">
        <v>0</v>
      </c>
      <c r="K11" s="332"/>
      <c r="L11" s="333"/>
      <c r="M11" s="334"/>
      <c r="N11" s="334"/>
      <c r="O11" s="335"/>
    </row>
    <row r="12" spans="1:20" s="3" customFormat="1" ht="15" customHeight="1" x14ac:dyDescent="0.2">
      <c r="A12" s="310" t="s">
        <v>1</v>
      </c>
      <c r="B12" s="54"/>
      <c r="C12" s="54"/>
      <c r="D12" s="54"/>
      <c r="E12" s="54"/>
      <c r="F12" s="54"/>
      <c r="G12" s="55"/>
      <c r="H12" s="23">
        <v>0</v>
      </c>
      <c r="I12" s="23">
        <v>0</v>
      </c>
      <c r="J12" s="23">
        <v>0</v>
      </c>
      <c r="K12" s="304">
        <f>SUM(K11:K11)</f>
        <v>0</v>
      </c>
      <c r="L12" s="305"/>
      <c r="M12" s="311">
        <f>SUM(M11:M11)</f>
        <v>0</v>
      </c>
      <c r="N12" s="311">
        <f>SUM(N11:N11)</f>
        <v>0</v>
      </c>
      <c r="O12" s="306">
        <f>SUM(O11:O11)</f>
        <v>0</v>
      </c>
    </row>
    <row r="13" spans="1:20" s="3" customFormat="1" ht="12.75" customHeight="1" x14ac:dyDescent="0.2">
      <c r="A13" s="309"/>
      <c r="B13" s="307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7"/>
      <c r="O13" s="308"/>
    </row>
    <row r="14" spans="1:20" s="3" customFormat="1" ht="44.25" customHeight="1" x14ac:dyDescent="0.2">
      <c r="A14" s="312" t="s">
        <v>1</v>
      </c>
      <c r="B14" s="50" t="s">
        <v>27</v>
      </c>
      <c r="C14" s="50"/>
      <c r="D14" s="50"/>
      <c r="E14" s="216"/>
      <c r="F14" s="50"/>
      <c r="G14" s="51"/>
      <c r="H14" s="57">
        <f>H8</f>
        <v>630</v>
      </c>
      <c r="I14" s="57">
        <f>I8</f>
        <v>96</v>
      </c>
      <c r="J14" s="57">
        <f>J8</f>
        <v>0</v>
      </c>
      <c r="K14" s="57">
        <f>K8</f>
        <v>726</v>
      </c>
      <c r="L14" s="302"/>
      <c r="M14" s="57">
        <f>M8</f>
        <v>0</v>
      </c>
      <c r="N14" s="57">
        <f>N8</f>
        <v>0</v>
      </c>
      <c r="O14" s="303">
        <f>SUM(K14-M14-N14)</f>
        <v>726</v>
      </c>
    </row>
    <row r="15" spans="1:20" s="3" customFormat="1" ht="24.75" customHeight="1" thickBot="1" x14ac:dyDescent="0.25">
      <c r="A15" s="309" t="s">
        <v>50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8"/>
    </row>
    <row r="16" spans="1:20" s="6" customFormat="1" ht="15" x14ac:dyDescent="0.2">
      <c r="A16" s="309"/>
      <c r="B16" s="307"/>
      <c r="C16" s="307"/>
      <c r="D16" s="307"/>
      <c r="E16" s="307"/>
      <c r="F16" s="307"/>
      <c r="G16" s="307"/>
      <c r="H16" s="294" t="s">
        <v>39</v>
      </c>
      <c r="I16" s="295"/>
      <c r="J16" s="295"/>
      <c r="K16" s="295"/>
      <c r="L16" s="295"/>
      <c r="M16" s="295"/>
      <c r="N16" s="295"/>
      <c r="O16" s="336">
        <v>30</v>
      </c>
    </row>
    <row r="17" spans="1:17" s="6" customFormat="1" ht="16.5" thickBot="1" x14ac:dyDescent="0.25">
      <c r="A17" s="309"/>
      <c r="B17" s="307"/>
      <c r="C17" s="307"/>
      <c r="D17" s="307"/>
      <c r="E17" s="307"/>
      <c r="F17" s="307"/>
      <c r="G17" s="307"/>
      <c r="H17" s="339" t="s">
        <v>41</v>
      </c>
      <c r="I17" s="340"/>
      <c r="J17" s="340"/>
      <c r="K17" s="340"/>
      <c r="L17" s="340"/>
      <c r="M17" s="340"/>
      <c r="N17" s="340"/>
      <c r="O17" s="337">
        <f>O16*A6</f>
        <v>30</v>
      </c>
    </row>
    <row r="18" spans="1:17" s="6" customFormat="1" ht="16.5" thickBot="1" x14ac:dyDescent="0.25">
      <c r="A18" s="313"/>
      <c r="B18" s="314"/>
      <c r="C18" s="314"/>
      <c r="D18" s="314"/>
      <c r="E18" s="314"/>
      <c r="F18" s="314"/>
      <c r="G18" s="314"/>
      <c r="H18" s="341" t="s">
        <v>42</v>
      </c>
      <c r="I18" s="342"/>
      <c r="J18" s="342"/>
      <c r="K18" s="342"/>
      <c r="L18" s="342"/>
      <c r="M18" s="342"/>
      <c r="N18" s="342"/>
      <c r="O18" s="338">
        <f>SUM(O14+O17)</f>
        <v>756</v>
      </c>
      <c r="Q18" s="10"/>
    </row>
    <row r="19" spans="1:17" s="5" customFormat="1" x14ac:dyDescent="0.2"/>
    <row r="20" spans="1:17" s="5" customFormat="1" x14ac:dyDescent="0.2"/>
    <row r="21" spans="1:17" s="5" customFormat="1" x14ac:dyDescent="0.2"/>
    <row r="22" spans="1:17" s="5" customFormat="1" x14ac:dyDescent="0.2"/>
    <row r="23" spans="1:17" s="5" customFormat="1" x14ac:dyDescent="0.2"/>
    <row r="24" spans="1:17" s="5" customFormat="1" x14ac:dyDescent="0.2">
      <c r="I24" s="9"/>
    </row>
    <row r="25" spans="1:17" s="5" customFormat="1" x14ac:dyDescent="0.2">
      <c r="I25" s="9"/>
    </row>
    <row r="26" spans="1:17" s="5" customFormat="1" x14ac:dyDescent="0.2">
      <c r="I26" s="9"/>
    </row>
    <row r="27" spans="1:17" s="5" customFormat="1" x14ac:dyDescent="0.2"/>
    <row r="28" spans="1:17" s="5" customFormat="1" x14ac:dyDescent="0.2"/>
    <row r="29" spans="1:17" s="5" customFormat="1" x14ac:dyDescent="0.2"/>
    <row r="30" spans="1:17" s="5" customFormat="1" x14ac:dyDescent="0.2"/>
    <row r="31" spans="1:17" s="5" customFormat="1" x14ac:dyDescent="0.2"/>
    <row r="32" spans="1:17" s="5" customFormat="1" x14ac:dyDescent="0.2"/>
    <row r="33" spans="8:15" s="5" customFormat="1" x14ac:dyDescent="0.2"/>
    <row r="34" spans="8:15" s="5" customFormat="1" x14ac:dyDescent="0.2"/>
    <row r="35" spans="8:15" s="5" customFormat="1" x14ac:dyDescent="0.2"/>
    <row r="36" spans="8:15" s="5" customFormat="1" x14ac:dyDescent="0.2"/>
    <row r="37" spans="8:15" s="5" customFormat="1" x14ac:dyDescent="0.2"/>
    <row r="38" spans="8:15" s="5" customFormat="1" x14ac:dyDescent="0.2"/>
    <row r="39" spans="8:15" s="5" customFormat="1" x14ac:dyDescent="0.2"/>
    <row r="40" spans="8:15" s="5" customFormat="1" x14ac:dyDescent="0.2"/>
    <row r="41" spans="8:15" s="3" customFormat="1" ht="34.5" customHeight="1" x14ac:dyDescent="0.2">
      <c r="H41" s="7"/>
      <c r="I41" s="7"/>
      <c r="J41" s="7"/>
      <c r="K41" s="7"/>
      <c r="L41" s="7"/>
      <c r="M41" s="7"/>
      <c r="N41" s="7"/>
      <c r="O41" s="8"/>
    </row>
  </sheetData>
  <mergeCells count="25">
    <mergeCell ref="A2:C2"/>
    <mergeCell ref="D2:E2"/>
    <mergeCell ref="J2:O2"/>
    <mergeCell ref="A3:C3"/>
    <mergeCell ref="D3:E3"/>
    <mergeCell ref="J3:O3"/>
    <mergeCell ref="H17:N17"/>
    <mergeCell ref="H18:N18"/>
    <mergeCell ref="O4:O5"/>
    <mergeCell ref="A4:A5"/>
    <mergeCell ref="B4:B5"/>
    <mergeCell ref="C4:C5"/>
    <mergeCell ref="D4:D5"/>
    <mergeCell ref="E4:E5"/>
    <mergeCell ref="F4:F5"/>
    <mergeCell ref="G4:G5"/>
    <mergeCell ref="B8:G8"/>
    <mergeCell ref="A9:O9"/>
    <mergeCell ref="B12:G12"/>
    <mergeCell ref="H16:N16"/>
    <mergeCell ref="H4:H5"/>
    <mergeCell ref="I4:I5"/>
    <mergeCell ref="J4:J5"/>
    <mergeCell ref="K4:K5"/>
    <mergeCell ref="L4:N4"/>
  </mergeCells>
  <phoneticPr fontId="12" type="noConversion"/>
  <pageMargins left="0.31496062992125984" right="0.11811023622047245" top="0.39370078740157483" bottom="0.39370078740157483" header="0.31496062992125984" footer="0.31496062992125984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="79" zoomScaleNormal="79" workbookViewId="0">
      <selection activeCell="G39" sqref="G39"/>
    </sheetView>
  </sheetViews>
  <sheetFormatPr defaultRowHeight="15" x14ac:dyDescent="0.2"/>
  <cols>
    <col min="1" max="1" width="5.42578125" style="56" customWidth="1"/>
    <col min="2" max="2" width="63.42578125" style="56" bestFit="1" customWidth="1"/>
    <col min="3" max="3" width="21.28515625" style="56" bestFit="1" customWidth="1"/>
    <col min="4" max="4" width="30" style="56" bestFit="1" customWidth="1"/>
    <col min="5" max="5" width="9.42578125" style="56" bestFit="1" customWidth="1"/>
    <col min="6" max="7" width="15.5703125" style="56" bestFit="1" customWidth="1"/>
    <col min="8" max="8" width="19.140625" style="56" customWidth="1"/>
    <col min="9" max="9" width="17.7109375" style="56" customWidth="1"/>
    <col min="10" max="10" width="18.85546875" style="56" customWidth="1"/>
    <col min="11" max="11" width="19.140625" style="56" customWidth="1"/>
    <col min="12" max="12" width="6.7109375" style="56" customWidth="1"/>
    <col min="13" max="13" width="11.42578125" style="56" customWidth="1"/>
    <col min="14" max="14" width="11.140625" style="56" customWidth="1"/>
    <col min="15" max="15" width="18.28515625" style="56" customWidth="1"/>
    <col min="16" max="16" width="0.140625" style="56" customWidth="1"/>
    <col min="17" max="16384" width="9.140625" style="56"/>
  </cols>
  <sheetData>
    <row r="1" spans="1:15" ht="93.75" customHeight="1" thickBot="1" x14ac:dyDescent="0.25">
      <c r="A1" s="233" t="s">
        <v>1</v>
      </c>
      <c r="B1" s="246"/>
      <c r="C1" s="246"/>
      <c r="D1" s="246"/>
      <c r="E1" s="247"/>
      <c r="F1" s="246"/>
      <c r="G1" s="246"/>
      <c r="H1" s="246"/>
      <c r="I1" s="246"/>
      <c r="J1" s="246"/>
      <c r="K1" s="246"/>
      <c r="L1" s="246"/>
      <c r="M1" s="246"/>
      <c r="N1" s="246"/>
      <c r="O1" s="248"/>
    </row>
    <row r="2" spans="1:15" ht="33.75" customHeight="1" x14ac:dyDescent="0.2">
      <c r="A2" s="255" t="s">
        <v>66</v>
      </c>
      <c r="B2" s="256"/>
      <c r="C2" s="256"/>
      <c r="D2" s="256" t="s">
        <v>49</v>
      </c>
      <c r="E2" s="256"/>
      <c r="F2" s="265" t="s">
        <v>2</v>
      </c>
      <c r="G2" s="265" t="s">
        <v>3</v>
      </c>
      <c r="H2" s="265" t="s">
        <v>31</v>
      </c>
      <c r="I2" s="265" t="s">
        <v>4</v>
      </c>
      <c r="J2" s="256" t="s">
        <v>5</v>
      </c>
      <c r="K2" s="256"/>
      <c r="L2" s="256"/>
      <c r="M2" s="256"/>
      <c r="N2" s="256"/>
      <c r="O2" s="267"/>
    </row>
    <row r="3" spans="1:15" ht="46.5" customHeight="1" x14ac:dyDescent="0.2">
      <c r="A3" s="359" t="s">
        <v>204</v>
      </c>
      <c r="B3" s="360"/>
      <c r="C3" s="360"/>
      <c r="D3" s="351" t="s">
        <v>195</v>
      </c>
      <c r="E3" s="351"/>
      <c r="F3" s="131" t="s">
        <v>87</v>
      </c>
      <c r="G3" s="131" t="s">
        <v>194</v>
      </c>
      <c r="H3" s="132">
        <v>20</v>
      </c>
      <c r="I3" s="239">
        <v>4.8</v>
      </c>
      <c r="J3" s="240" t="s">
        <v>6</v>
      </c>
      <c r="K3" s="240"/>
      <c r="L3" s="240"/>
      <c r="M3" s="240"/>
      <c r="N3" s="240"/>
      <c r="O3" s="241"/>
    </row>
    <row r="4" spans="1:15" ht="24.95" customHeight="1" x14ac:dyDescent="0.25">
      <c r="A4" s="134" t="s">
        <v>7</v>
      </c>
      <c r="B4" s="352" t="s">
        <v>8</v>
      </c>
      <c r="C4" s="352" t="s">
        <v>9</v>
      </c>
      <c r="D4" s="352" t="s">
        <v>10</v>
      </c>
      <c r="E4" s="352" t="s">
        <v>11</v>
      </c>
      <c r="F4" s="243" t="s">
        <v>12</v>
      </c>
      <c r="G4" s="352" t="s">
        <v>13</v>
      </c>
      <c r="H4" s="352" t="s">
        <v>28</v>
      </c>
      <c r="I4" s="352" t="s">
        <v>14</v>
      </c>
      <c r="J4" s="352" t="s">
        <v>15</v>
      </c>
      <c r="K4" s="352" t="s">
        <v>16</v>
      </c>
      <c r="L4" s="353" t="s">
        <v>17</v>
      </c>
      <c r="M4" s="354"/>
      <c r="N4" s="355"/>
      <c r="O4" s="356" t="s">
        <v>18</v>
      </c>
    </row>
    <row r="5" spans="1:15" ht="68.25" customHeight="1" thickBot="1" x14ac:dyDescent="0.25">
      <c r="A5" s="155"/>
      <c r="B5" s="357"/>
      <c r="C5" s="357"/>
      <c r="D5" s="357"/>
      <c r="E5" s="357"/>
      <c r="F5" s="258"/>
      <c r="G5" s="357"/>
      <c r="H5" s="357"/>
      <c r="I5" s="357"/>
      <c r="J5" s="357"/>
      <c r="K5" s="357"/>
      <c r="L5" s="259" t="s">
        <v>19</v>
      </c>
      <c r="M5" s="260" t="s">
        <v>20</v>
      </c>
      <c r="N5" s="260" t="s">
        <v>21</v>
      </c>
      <c r="O5" s="358"/>
    </row>
    <row r="6" spans="1:15" ht="24.95" customHeight="1" x14ac:dyDescent="0.2">
      <c r="A6" s="345">
        <v>1</v>
      </c>
      <c r="B6" s="36" t="s">
        <v>93</v>
      </c>
      <c r="C6" s="37" t="s">
        <v>75</v>
      </c>
      <c r="D6" s="38" t="s">
        <v>34</v>
      </c>
      <c r="E6" s="249">
        <v>1</v>
      </c>
      <c r="F6" s="39">
        <v>45782</v>
      </c>
      <c r="G6" s="39">
        <v>45967</v>
      </c>
      <c r="H6" s="250">
        <v>630</v>
      </c>
      <c r="I6" s="251">
        <v>96</v>
      </c>
      <c r="J6" s="253"/>
      <c r="K6" s="251">
        <f t="shared" ref="K6:K42" si="0">H6+I6+J6</f>
        <v>726</v>
      </c>
      <c r="L6" s="224"/>
      <c r="M6" s="251"/>
      <c r="N6" s="251"/>
      <c r="O6" s="254">
        <f t="shared" ref="O6:O42" si="1">SUM(K6-M6-N6)</f>
        <v>726</v>
      </c>
    </row>
    <row r="7" spans="1:15" ht="24.95" customHeight="1" x14ac:dyDescent="0.2">
      <c r="A7" s="345">
        <v>2</v>
      </c>
      <c r="B7" s="42" t="s">
        <v>145</v>
      </c>
      <c r="C7" s="43" t="s">
        <v>0</v>
      </c>
      <c r="D7" s="43" t="s">
        <v>146</v>
      </c>
      <c r="E7" s="29">
        <v>1</v>
      </c>
      <c r="F7" s="44">
        <v>45964</v>
      </c>
      <c r="G7" s="44">
        <v>46329</v>
      </c>
      <c r="H7" s="31">
        <v>630</v>
      </c>
      <c r="I7" s="33">
        <v>96</v>
      </c>
      <c r="J7" s="32"/>
      <c r="K7" s="33">
        <f t="shared" si="0"/>
        <v>726</v>
      </c>
      <c r="L7" s="60"/>
      <c r="M7" s="33"/>
      <c r="N7" s="33"/>
      <c r="O7" s="221">
        <f t="shared" si="1"/>
        <v>726</v>
      </c>
    </row>
    <row r="8" spans="1:15" ht="24.95" customHeight="1" x14ac:dyDescent="0.2">
      <c r="A8" s="345">
        <v>3</v>
      </c>
      <c r="B8" s="46" t="s">
        <v>162</v>
      </c>
      <c r="C8" s="47" t="s">
        <v>0</v>
      </c>
      <c r="D8" s="47" t="s">
        <v>156</v>
      </c>
      <c r="E8" s="29">
        <v>1</v>
      </c>
      <c r="F8" s="30">
        <v>45964</v>
      </c>
      <c r="G8" s="48">
        <v>46144</v>
      </c>
      <c r="H8" s="31">
        <v>630</v>
      </c>
      <c r="I8" s="33">
        <v>96</v>
      </c>
      <c r="J8" s="32"/>
      <c r="K8" s="33">
        <f t="shared" si="0"/>
        <v>726</v>
      </c>
      <c r="L8" s="60"/>
      <c r="M8" s="33"/>
      <c r="N8" s="33"/>
      <c r="O8" s="221">
        <f t="shared" si="1"/>
        <v>726</v>
      </c>
    </row>
    <row r="9" spans="1:15" ht="24.95" customHeight="1" x14ac:dyDescent="0.2">
      <c r="A9" s="345">
        <v>4</v>
      </c>
      <c r="B9" s="36" t="s">
        <v>144</v>
      </c>
      <c r="C9" s="37" t="s">
        <v>75</v>
      </c>
      <c r="D9" s="38" t="s">
        <v>34</v>
      </c>
      <c r="E9" s="29">
        <v>1</v>
      </c>
      <c r="F9" s="30">
        <v>45931</v>
      </c>
      <c r="G9" s="39" t="s">
        <v>193</v>
      </c>
      <c r="H9" s="31">
        <v>630</v>
      </c>
      <c r="I9" s="33">
        <v>96</v>
      </c>
      <c r="J9" s="32"/>
      <c r="K9" s="33">
        <f t="shared" si="0"/>
        <v>726</v>
      </c>
      <c r="L9" s="60"/>
      <c r="M9" s="33"/>
      <c r="N9" s="33"/>
      <c r="O9" s="221">
        <f t="shared" si="1"/>
        <v>726</v>
      </c>
    </row>
    <row r="10" spans="1:15" ht="24.95" customHeight="1" x14ac:dyDescent="0.2">
      <c r="A10" s="345">
        <v>5</v>
      </c>
      <c r="B10" s="46" t="s">
        <v>173</v>
      </c>
      <c r="C10" s="47" t="s">
        <v>114</v>
      </c>
      <c r="D10" s="47" t="s">
        <v>157</v>
      </c>
      <c r="E10" s="29">
        <v>1</v>
      </c>
      <c r="F10" s="30">
        <v>45964</v>
      </c>
      <c r="G10" s="48">
        <v>45779</v>
      </c>
      <c r="H10" s="31">
        <v>630</v>
      </c>
      <c r="I10" s="33">
        <v>96</v>
      </c>
      <c r="J10" s="32"/>
      <c r="K10" s="33">
        <f t="shared" si="0"/>
        <v>726</v>
      </c>
      <c r="L10" s="60"/>
      <c r="M10" s="33"/>
      <c r="N10" s="33"/>
      <c r="O10" s="221">
        <f t="shared" si="1"/>
        <v>726</v>
      </c>
    </row>
    <row r="11" spans="1:15" ht="24.95" customHeight="1" x14ac:dyDescent="0.2">
      <c r="A11" s="345">
        <v>6</v>
      </c>
      <c r="B11" s="36" t="s">
        <v>108</v>
      </c>
      <c r="C11" s="37" t="s">
        <v>75</v>
      </c>
      <c r="D11" s="38" t="s">
        <v>34</v>
      </c>
      <c r="E11" s="29">
        <v>1</v>
      </c>
      <c r="F11" s="30">
        <v>45839</v>
      </c>
      <c r="G11" s="39">
        <v>46028</v>
      </c>
      <c r="H11" s="31">
        <v>630</v>
      </c>
      <c r="I11" s="33">
        <v>96</v>
      </c>
      <c r="J11" s="32"/>
      <c r="K11" s="33">
        <f t="shared" si="0"/>
        <v>726</v>
      </c>
      <c r="L11" s="60"/>
      <c r="M11" s="33"/>
      <c r="N11" s="33"/>
      <c r="O11" s="221">
        <f t="shared" si="1"/>
        <v>726</v>
      </c>
    </row>
    <row r="12" spans="1:15" ht="24.95" customHeight="1" x14ac:dyDescent="0.2">
      <c r="A12" s="345">
        <v>7</v>
      </c>
      <c r="B12" s="46" t="s">
        <v>158</v>
      </c>
      <c r="C12" s="47" t="s">
        <v>0</v>
      </c>
      <c r="D12" s="47" t="s">
        <v>156</v>
      </c>
      <c r="E12" s="29">
        <v>1</v>
      </c>
      <c r="F12" s="30">
        <v>45964</v>
      </c>
      <c r="G12" s="48">
        <v>46144</v>
      </c>
      <c r="H12" s="31">
        <v>630</v>
      </c>
      <c r="I12" s="33">
        <v>96</v>
      </c>
      <c r="J12" s="32"/>
      <c r="K12" s="33">
        <f t="shared" si="0"/>
        <v>726</v>
      </c>
      <c r="L12" s="60"/>
      <c r="M12" s="33"/>
      <c r="N12" s="33"/>
      <c r="O12" s="221">
        <f t="shared" si="1"/>
        <v>726</v>
      </c>
    </row>
    <row r="13" spans="1:15" ht="24.95" customHeight="1" x14ac:dyDescent="0.2">
      <c r="A13" s="345">
        <v>8</v>
      </c>
      <c r="B13" s="46" t="s">
        <v>166</v>
      </c>
      <c r="C13" s="47" t="s">
        <v>82</v>
      </c>
      <c r="D13" s="47" t="s">
        <v>163</v>
      </c>
      <c r="E13" s="29">
        <v>1</v>
      </c>
      <c r="F13" s="30">
        <v>45964</v>
      </c>
      <c r="G13" s="48">
        <v>46144</v>
      </c>
      <c r="H13" s="31">
        <v>630</v>
      </c>
      <c r="I13" s="33">
        <v>96</v>
      </c>
      <c r="J13" s="32"/>
      <c r="K13" s="33">
        <f t="shared" si="0"/>
        <v>726</v>
      </c>
      <c r="L13" s="60"/>
      <c r="M13" s="33"/>
      <c r="N13" s="33"/>
      <c r="O13" s="221">
        <f t="shared" si="1"/>
        <v>726</v>
      </c>
    </row>
    <row r="14" spans="1:15" ht="24.95" customHeight="1" x14ac:dyDescent="0.2">
      <c r="A14" s="345">
        <v>9</v>
      </c>
      <c r="B14" s="46" t="s">
        <v>171</v>
      </c>
      <c r="C14" s="47" t="s">
        <v>82</v>
      </c>
      <c r="D14" s="47" t="s">
        <v>169</v>
      </c>
      <c r="E14" s="29">
        <v>1</v>
      </c>
      <c r="F14" s="30">
        <v>45964</v>
      </c>
      <c r="G14" s="48">
        <v>46144</v>
      </c>
      <c r="H14" s="31">
        <v>630</v>
      </c>
      <c r="I14" s="33">
        <v>96</v>
      </c>
      <c r="J14" s="32"/>
      <c r="K14" s="33">
        <f t="shared" si="0"/>
        <v>726</v>
      </c>
      <c r="L14" s="60"/>
      <c r="M14" s="33"/>
      <c r="N14" s="33"/>
      <c r="O14" s="221">
        <f t="shared" si="1"/>
        <v>726</v>
      </c>
    </row>
    <row r="15" spans="1:15" ht="24.95" customHeight="1" x14ac:dyDescent="0.2">
      <c r="A15" s="345">
        <v>10</v>
      </c>
      <c r="B15" s="36" t="s">
        <v>140</v>
      </c>
      <c r="C15" s="37" t="s">
        <v>82</v>
      </c>
      <c r="D15" s="38" t="s">
        <v>34</v>
      </c>
      <c r="E15" s="29">
        <v>1</v>
      </c>
      <c r="F15" s="30">
        <v>45933</v>
      </c>
      <c r="G15" s="39">
        <v>46114</v>
      </c>
      <c r="H15" s="31">
        <v>630</v>
      </c>
      <c r="I15" s="33">
        <v>96</v>
      </c>
      <c r="J15" s="32"/>
      <c r="K15" s="33">
        <f t="shared" si="0"/>
        <v>726</v>
      </c>
      <c r="L15" s="60"/>
      <c r="M15" s="33"/>
      <c r="N15" s="33"/>
      <c r="O15" s="221">
        <f t="shared" si="1"/>
        <v>726</v>
      </c>
    </row>
    <row r="16" spans="1:15" ht="24.95" customHeight="1" x14ac:dyDescent="0.2">
      <c r="A16" s="345">
        <v>11</v>
      </c>
      <c r="B16" s="36" t="s">
        <v>120</v>
      </c>
      <c r="C16" s="37" t="s">
        <v>82</v>
      </c>
      <c r="D16" s="38" t="s">
        <v>34</v>
      </c>
      <c r="E16" s="29">
        <v>1</v>
      </c>
      <c r="F16" s="30">
        <v>45901</v>
      </c>
      <c r="G16" s="39">
        <v>46084</v>
      </c>
      <c r="H16" s="31">
        <v>630</v>
      </c>
      <c r="I16" s="33">
        <v>96</v>
      </c>
      <c r="J16" s="32"/>
      <c r="K16" s="33">
        <f t="shared" si="0"/>
        <v>726</v>
      </c>
      <c r="L16" s="60"/>
      <c r="M16" s="33"/>
      <c r="N16" s="33"/>
      <c r="O16" s="221">
        <f t="shared" si="1"/>
        <v>726</v>
      </c>
    </row>
    <row r="17" spans="1:15" ht="24.95" customHeight="1" x14ac:dyDescent="0.2">
      <c r="A17" s="345">
        <v>12</v>
      </c>
      <c r="B17" s="46" t="s">
        <v>159</v>
      </c>
      <c r="C17" s="47" t="s">
        <v>0</v>
      </c>
      <c r="D17" s="47" t="s">
        <v>156</v>
      </c>
      <c r="E17" s="29">
        <v>1</v>
      </c>
      <c r="F17" s="30">
        <v>45964</v>
      </c>
      <c r="G17" s="48">
        <v>46144</v>
      </c>
      <c r="H17" s="31">
        <v>630</v>
      </c>
      <c r="I17" s="33">
        <v>96</v>
      </c>
      <c r="J17" s="32"/>
      <c r="K17" s="33">
        <f t="shared" si="0"/>
        <v>726</v>
      </c>
      <c r="L17" s="60"/>
      <c r="M17" s="33"/>
      <c r="N17" s="33"/>
      <c r="O17" s="221">
        <f t="shared" si="1"/>
        <v>726</v>
      </c>
    </row>
    <row r="18" spans="1:15" ht="24.95" customHeight="1" x14ac:dyDescent="0.2">
      <c r="A18" s="345">
        <v>13</v>
      </c>
      <c r="B18" s="26" t="s">
        <v>92</v>
      </c>
      <c r="C18" s="27" t="s">
        <v>75</v>
      </c>
      <c r="D18" s="28" t="s">
        <v>34</v>
      </c>
      <c r="E18" s="29">
        <v>1</v>
      </c>
      <c r="F18" s="30">
        <v>45782</v>
      </c>
      <c r="G18" s="30">
        <v>45967</v>
      </c>
      <c r="H18" s="31">
        <v>630</v>
      </c>
      <c r="I18" s="33">
        <v>96</v>
      </c>
      <c r="J18" s="32"/>
      <c r="K18" s="33">
        <f t="shared" si="0"/>
        <v>726</v>
      </c>
      <c r="L18" s="60"/>
      <c r="M18" s="33"/>
      <c r="N18" s="33"/>
      <c r="O18" s="221">
        <f t="shared" si="1"/>
        <v>726</v>
      </c>
    </row>
    <row r="19" spans="1:15" ht="24.95" customHeight="1" x14ac:dyDescent="0.2">
      <c r="A19" s="345">
        <v>14</v>
      </c>
      <c r="B19" s="36" t="s">
        <v>102</v>
      </c>
      <c r="C19" s="37" t="s">
        <v>75</v>
      </c>
      <c r="D19" s="38" t="s">
        <v>34</v>
      </c>
      <c r="E19" s="29">
        <v>1</v>
      </c>
      <c r="F19" s="30">
        <v>45845</v>
      </c>
      <c r="G19" s="39">
        <v>46028</v>
      </c>
      <c r="H19" s="31">
        <v>630</v>
      </c>
      <c r="I19" s="33">
        <v>96</v>
      </c>
      <c r="J19" s="32"/>
      <c r="K19" s="33">
        <f t="shared" si="0"/>
        <v>726</v>
      </c>
      <c r="L19" s="60"/>
      <c r="M19" s="33"/>
      <c r="N19" s="33"/>
      <c r="O19" s="221">
        <f t="shared" si="1"/>
        <v>726</v>
      </c>
    </row>
    <row r="20" spans="1:15" ht="24.95" customHeight="1" x14ac:dyDescent="0.2">
      <c r="A20" s="345">
        <v>15</v>
      </c>
      <c r="B20" s="46" t="s">
        <v>168</v>
      </c>
      <c r="C20" s="47" t="s">
        <v>82</v>
      </c>
      <c r="D20" s="47" t="s">
        <v>169</v>
      </c>
      <c r="E20" s="29">
        <v>1</v>
      </c>
      <c r="F20" s="30">
        <v>45964</v>
      </c>
      <c r="G20" s="48">
        <v>46144</v>
      </c>
      <c r="H20" s="31">
        <v>630</v>
      </c>
      <c r="I20" s="33">
        <v>96</v>
      </c>
      <c r="J20" s="32"/>
      <c r="K20" s="33">
        <f t="shared" si="0"/>
        <v>726</v>
      </c>
      <c r="L20" s="60"/>
      <c r="M20" s="33"/>
      <c r="N20" s="33"/>
      <c r="O20" s="221">
        <f t="shared" si="1"/>
        <v>726</v>
      </c>
    </row>
    <row r="21" spans="1:15" ht="24.95" customHeight="1" x14ac:dyDescent="0.2">
      <c r="A21" s="345">
        <v>16</v>
      </c>
      <c r="B21" s="46" t="s">
        <v>160</v>
      </c>
      <c r="C21" s="47" t="s">
        <v>82</v>
      </c>
      <c r="D21" s="47" t="s">
        <v>156</v>
      </c>
      <c r="E21" s="29">
        <v>1</v>
      </c>
      <c r="F21" s="30">
        <v>45964</v>
      </c>
      <c r="G21" s="48">
        <v>46144</v>
      </c>
      <c r="H21" s="31">
        <v>630</v>
      </c>
      <c r="I21" s="33">
        <v>96</v>
      </c>
      <c r="J21" s="32"/>
      <c r="K21" s="33">
        <f t="shared" si="0"/>
        <v>726</v>
      </c>
      <c r="L21" s="60"/>
      <c r="M21" s="33"/>
      <c r="N21" s="33"/>
      <c r="O21" s="221">
        <f t="shared" si="1"/>
        <v>726</v>
      </c>
    </row>
    <row r="22" spans="1:15" ht="27.75" customHeight="1" x14ac:dyDescent="0.2">
      <c r="A22" s="345">
        <v>17</v>
      </c>
      <c r="B22" s="46" t="s">
        <v>167</v>
      </c>
      <c r="C22" s="47" t="s">
        <v>82</v>
      </c>
      <c r="D22" s="47" t="s">
        <v>163</v>
      </c>
      <c r="E22" s="29">
        <v>1</v>
      </c>
      <c r="F22" s="30">
        <v>45964</v>
      </c>
      <c r="G22" s="48">
        <v>46144</v>
      </c>
      <c r="H22" s="31">
        <v>630</v>
      </c>
      <c r="I22" s="33">
        <v>96</v>
      </c>
      <c r="J22" s="32"/>
      <c r="K22" s="33">
        <f t="shared" si="0"/>
        <v>726</v>
      </c>
      <c r="L22" s="60"/>
      <c r="M22" s="33"/>
      <c r="N22" s="33"/>
      <c r="O22" s="221">
        <f t="shared" si="1"/>
        <v>726</v>
      </c>
    </row>
    <row r="23" spans="1:15" ht="24.95" customHeight="1" x14ac:dyDescent="0.2">
      <c r="A23" s="345">
        <v>18</v>
      </c>
      <c r="B23" s="42" t="s">
        <v>174</v>
      </c>
      <c r="C23" s="43" t="s">
        <v>0</v>
      </c>
      <c r="D23" s="43" t="s">
        <v>157</v>
      </c>
      <c r="E23" s="29">
        <v>1</v>
      </c>
      <c r="F23" s="30">
        <v>45964</v>
      </c>
      <c r="G23" s="48">
        <v>46144</v>
      </c>
      <c r="H23" s="31">
        <v>630</v>
      </c>
      <c r="I23" s="33">
        <v>96</v>
      </c>
      <c r="J23" s="32"/>
      <c r="K23" s="33">
        <f t="shared" si="0"/>
        <v>726</v>
      </c>
      <c r="L23" s="60"/>
      <c r="M23" s="33"/>
      <c r="N23" s="33"/>
      <c r="O23" s="221">
        <f t="shared" si="1"/>
        <v>726</v>
      </c>
    </row>
    <row r="24" spans="1:15" ht="24.95" customHeight="1" x14ac:dyDescent="0.2">
      <c r="A24" s="345">
        <v>19</v>
      </c>
      <c r="B24" s="26" t="s">
        <v>103</v>
      </c>
      <c r="C24" s="27" t="s">
        <v>82</v>
      </c>
      <c r="D24" s="28" t="s">
        <v>34</v>
      </c>
      <c r="E24" s="29">
        <v>1</v>
      </c>
      <c r="F24" s="30">
        <v>45839</v>
      </c>
      <c r="G24" s="30">
        <v>46028</v>
      </c>
      <c r="H24" s="31">
        <v>630</v>
      </c>
      <c r="I24" s="33">
        <v>96</v>
      </c>
      <c r="J24" s="32"/>
      <c r="K24" s="33">
        <f t="shared" si="0"/>
        <v>726</v>
      </c>
      <c r="L24" s="60"/>
      <c r="M24" s="33"/>
      <c r="N24" s="33"/>
      <c r="O24" s="221">
        <f t="shared" si="1"/>
        <v>726</v>
      </c>
    </row>
    <row r="25" spans="1:15" ht="24.95" customHeight="1" x14ac:dyDescent="0.2">
      <c r="A25" s="345">
        <v>20</v>
      </c>
      <c r="B25" s="35" t="s">
        <v>121</v>
      </c>
      <c r="C25" s="34" t="s">
        <v>75</v>
      </c>
      <c r="D25" s="28" t="s">
        <v>34</v>
      </c>
      <c r="E25" s="29">
        <v>1</v>
      </c>
      <c r="F25" s="22">
        <v>45901</v>
      </c>
      <c r="G25" s="30">
        <v>46084</v>
      </c>
      <c r="H25" s="31">
        <v>630</v>
      </c>
      <c r="I25" s="33">
        <v>96</v>
      </c>
      <c r="J25" s="32"/>
      <c r="K25" s="33">
        <f t="shared" si="0"/>
        <v>726</v>
      </c>
      <c r="L25" s="60"/>
      <c r="M25" s="33"/>
      <c r="N25" s="33"/>
      <c r="O25" s="221">
        <f t="shared" si="1"/>
        <v>726</v>
      </c>
    </row>
    <row r="26" spans="1:15" ht="24.95" customHeight="1" x14ac:dyDescent="0.2">
      <c r="A26" s="345">
        <v>21</v>
      </c>
      <c r="B26" s="42" t="s">
        <v>161</v>
      </c>
      <c r="C26" s="43" t="s">
        <v>82</v>
      </c>
      <c r="D26" s="43" t="s">
        <v>156</v>
      </c>
      <c r="E26" s="29">
        <v>1</v>
      </c>
      <c r="F26" s="30">
        <v>45964</v>
      </c>
      <c r="G26" s="44">
        <v>46144</v>
      </c>
      <c r="H26" s="31">
        <v>630</v>
      </c>
      <c r="I26" s="33">
        <v>96</v>
      </c>
      <c r="J26" s="32"/>
      <c r="K26" s="33">
        <f t="shared" si="0"/>
        <v>726</v>
      </c>
      <c r="L26" s="60"/>
      <c r="M26" s="33"/>
      <c r="N26" s="33"/>
      <c r="O26" s="221">
        <f t="shared" si="1"/>
        <v>726</v>
      </c>
    </row>
    <row r="27" spans="1:15" ht="24.95" customHeight="1" x14ac:dyDescent="0.2">
      <c r="A27" s="345">
        <v>22</v>
      </c>
      <c r="B27" s="42" t="s">
        <v>170</v>
      </c>
      <c r="C27" s="43" t="s">
        <v>82</v>
      </c>
      <c r="D27" s="43" t="s">
        <v>169</v>
      </c>
      <c r="E27" s="29">
        <v>1</v>
      </c>
      <c r="F27" s="30">
        <v>45964</v>
      </c>
      <c r="G27" s="44">
        <v>46144</v>
      </c>
      <c r="H27" s="31">
        <v>630</v>
      </c>
      <c r="I27" s="33">
        <v>96</v>
      </c>
      <c r="J27" s="32"/>
      <c r="K27" s="33">
        <f t="shared" si="0"/>
        <v>726</v>
      </c>
      <c r="L27" s="60"/>
      <c r="M27" s="33"/>
      <c r="N27" s="33"/>
      <c r="O27" s="221">
        <f t="shared" si="1"/>
        <v>726</v>
      </c>
    </row>
    <row r="28" spans="1:15" ht="24.95" customHeight="1" x14ac:dyDescent="0.2">
      <c r="A28" s="345">
        <v>23</v>
      </c>
      <c r="B28" s="26" t="s">
        <v>143</v>
      </c>
      <c r="C28" s="27" t="s">
        <v>82</v>
      </c>
      <c r="D28" s="28" t="s">
        <v>34</v>
      </c>
      <c r="E28" s="29">
        <v>1</v>
      </c>
      <c r="F28" s="30">
        <v>45931</v>
      </c>
      <c r="G28" s="30">
        <v>46112</v>
      </c>
      <c r="H28" s="31">
        <v>630</v>
      </c>
      <c r="I28" s="33">
        <v>96</v>
      </c>
      <c r="J28" s="32"/>
      <c r="K28" s="33">
        <f t="shared" si="0"/>
        <v>726</v>
      </c>
      <c r="L28" s="60"/>
      <c r="M28" s="33"/>
      <c r="N28" s="33"/>
      <c r="O28" s="221">
        <f t="shared" si="1"/>
        <v>726</v>
      </c>
    </row>
    <row r="29" spans="1:15" ht="24.95" customHeight="1" x14ac:dyDescent="0.2">
      <c r="A29" s="345">
        <v>24</v>
      </c>
      <c r="B29" s="26" t="s">
        <v>107</v>
      </c>
      <c r="C29" s="27" t="s">
        <v>105</v>
      </c>
      <c r="D29" s="28" t="s">
        <v>34</v>
      </c>
      <c r="E29" s="29">
        <v>1</v>
      </c>
      <c r="F29" s="30">
        <v>45839</v>
      </c>
      <c r="G29" s="30">
        <v>46028</v>
      </c>
      <c r="H29" s="31">
        <v>630</v>
      </c>
      <c r="I29" s="33">
        <v>96</v>
      </c>
      <c r="J29" s="32"/>
      <c r="K29" s="33">
        <f t="shared" si="0"/>
        <v>726</v>
      </c>
      <c r="L29" s="60"/>
      <c r="M29" s="33"/>
      <c r="N29" s="33"/>
      <c r="O29" s="221">
        <f t="shared" si="1"/>
        <v>726</v>
      </c>
    </row>
    <row r="30" spans="1:15" ht="29.25" customHeight="1" x14ac:dyDescent="0.2">
      <c r="A30" s="345">
        <v>25</v>
      </c>
      <c r="B30" s="42" t="s">
        <v>175</v>
      </c>
      <c r="C30" s="43" t="s">
        <v>0</v>
      </c>
      <c r="D30" s="43" t="s">
        <v>157</v>
      </c>
      <c r="E30" s="29">
        <v>1</v>
      </c>
      <c r="F30" s="30">
        <v>45964</v>
      </c>
      <c r="G30" s="44">
        <v>46144</v>
      </c>
      <c r="H30" s="31">
        <v>630</v>
      </c>
      <c r="I30" s="33">
        <v>96</v>
      </c>
      <c r="J30" s="32"/>
      <c r="K30" s="33">
        <f t="shared" si="0"/>
        <v>726</v>
      </c>
      <c r="L30" s="60"/>
      <c r="M30" s="33"/>
      <c r="N30" s="33"/>
      <c r="O30" s="221">
        <f t="shared" si="1"/>
        <v>726</v>
      </c>
    </row>
    <row r="31" spans="1:15" ht="24.95" customHeight="1" x14ac:dyDescent="0.2">
      <c r="A31" s="345">
        <v>26</v>
      </c>
      <c r="B31" s="26" t="s">
        <v>142</v>
      </c>
      <c r="C31" s="27" t="s">
        <v>82</v>
      </c>
      <c r="D31" s="28" t="s">
        <v>34</v>
      </c>
      <c r="E31" s="29">
        <v>1</v>
      </c>
      <c r="F31" s="30">
        <v>45931</v>
      </c>
      <c r="G31" s="30">
        <v>46112</v>
      </c>
      <c r="H31" s="31">
        <v>630</v>
      </c>
      <c r="I31" s="33">
        <v>96</v>
      </c>
      <c r="J31" s="32"/>
      <c r="K31" s="33">
        <f t="shared" si="0"/>
        <v>726</v>
      </c>
      <c r="L31" s="60"/>
      <c r="M31" s="33"/>
      <c r="N31" s="33"/>
      <c r="O31" s="221">
        <f t="shared" si="1"/>
        <v>726</v>
      </c>
    </row>
    <row r="32" spans="1:15" ht="24.95" customHeight="1" x14ac:dyDescent="0.2">
      <c r="A32" s="345">
        <v>27</v>
      </c>
      <c r="B32" s="26" t="s">
        <v>95</v>
      </c>
      <c r="C32" s="27" t="s">
        <v>75</v>
      </c>
      <c r="D32" s="28" t="s">
        <v>34</v>
      </c>
      <c r="E32" s="29" t="s">
        <v>196</v>
      </c>
      <c r="F32" s="30">
        <v>45782</v>
      </c>
      <c r="G32" s="30">
        <v>45967</v>
      </c>
      <c r="H32" s="31">
        <v>630</v>
      </c>
      <c r="I32" s="33">
        <v>52.8</v>
      </c>
      <c r="J32" s="32"/>
      <c r="K32" s="33">
        <f t="shared" si="0"/>
        <v>682.8</v>
      </c>
      <c r="L32" s="60"/>
      <c r="M32" s="33"/>
      <c r="N32" s="33"/>
      <c r="O32" s="221">
        <f t="shared" si="1"/>
        <v>682.8</v>
      </c>
    </row>
    <row r="33" spans="1:15" ht="24.95" customHeight="1" x14ac:dyDescent="0.2">
      <c r="A33" s="345">
        <v>28</v>
      </c>
      <c r="B33" s="42" t="s">
        <v>172</v>
      </c>
      <c r="C33" s="43" t="s">
        <v>82</v>
      </c>
      <c r="D33" s="43" t="s">
        <v>169</v>
      </c>
      <c r="E33" s="29">
        <v>1</v>
      </c>
      <c r="F33" s="30">
        <v>45964</v>
      </c>
      <c r="G33" s="44">
        <v>46144</v>
      </c>
      <c r="H33" s="31">
        <v>630</v>
      </c>
      <c r="I33" s="33">
        <v>96</v>
      </c>
      <c r="J33" s="32"/>
      <c r="K33" s="33">
        <f t="shared" si="0"/>
        <v>726</v>
      </c>
      <c r="L33" s="60"/>
      <c r="M33" s="33"/>
      <c r="N33" s="33"/>
      <c r="O33" s="221">
        <f t="shared" si="1"/>
        <v>726</v>
      </c>
    </row>
    <row r="34" spans="1:15" ht="24.95" customHeight="1" x14ac:dyDescent="0.2">
      <c r="A34" s="345">
        <v>29</v>
      </c>
      <c r="B34" s="26" t="s">
        <v>106</v>
      </c>
      <c r="C34" s="27" t="s">
        <v>75</v>
      </c>
      <c r="D34" s="28" t="s">
        <v>34</v>
      </c>
      <c r="E34" s="29">
        <v>1</v>
      </c>
      <c r="F34" s="30">
        <v>45839</v>
      </c>
      <c r="G34" s="30">
        <v>46028</v>
      </c>
      <c r="H34" s="31">
        <v>630</v>
      </c>
      <c r="I34" s="33">
        <v>96</v>
      </c>
      <c r="J34" s="32"/>
      <c r="K34" s="33">
        <f t="shared" si="0"/>
        <v>726</v>
      </c>
      <c r="L34" s="60"/>
      <c r="M34" s="33"/>
      <c r="N34" s="33"/>
      <c r="O34" s="221">
        <f t="shared" si="1"/>
        <v>726</v>
      </c>
    </row>
    <row r="35" spans="1:15" ht="24.95" customHeight="1" x14ac:dyDescent="0.2">
      <c r="A35" s="345">
        <v>30</v>
      </c>
      <c r="B35" s="26" t="s">
        <v>122</v>
      </c>
      <c r="C35" s="27" t="s">
        <v>75</v>
      </c>
      <c r="D35" s="28" t="s">
        <v>34</v>
      </c>
      <c r="E35" s="29">
        <v>1</v>
      </c>
      <c r="F35" s="30">
        <v>45901</v>
      </c>
      <c r="G35" s="30">
        <v>46084</v>
      </c>
      <c r="H35" s="31">
        <v>630</v>
      </c>
      <c r="I35" s="33">
        <v>96</v>
      </c>
      <c r="J35" s="32"/>
      <c r="K35" s="33">
        <f t="shared" si="0"/>
        <v>726</v>
      </c>
      <c r="L35" s="60"/>
      <c r="M35" s="33"/>
      <c r="N35" s="33"/>
      <c r="O35" s="221">
        <f t="shared" si="1"/>
        <v>726</v>
      </c>
    </row>
    <row r="36" spans="1:15" ht="24.95" customHeight="1" x14ac:dyDescent="0.2">
      <c r="A36" s="345">
        <v>31</v>
      </c>
      <c r="B36" s="26" t="s">
        <v>141</v>
      </c>
      <c r="C36" s="27" t="s">
        <v>105</v>
      </c>
      <c r="D36" s="28" t="s">
        <v>34</v>
      </c>
      <c r="E36" s="29">
        <v>1</v>
      </c>
      <c r="F36" s="30">
        <v>45933</v>
      </c>
      <c r="G36" s="30">
        <v>46114</v>
      </c>
      <c r="H36" s="31">
        <v>630</v>
      </c>
      <c r="I36" s="33">
        <v>96</v>
      </c>
      <c r="J36" s="32"/>
      <c r="K36" s="33">
        <f t="shared" si="0"/>
        <v>726</v>
      </c>
      <c r="L36" s="60"/>
      <c r="M36" s="33"/>
      <c r="N36" s="33"/>
      <c r="O36" s="221">
        <f t="shared" si="1"/>
        <v>726</v>
      </c>
    </row>
    <row r="37" spans="1:15" ht="24.95" customHeight="1" x14ac:dyDescent="0.2">
      <c r="A37" s="345">
        <v>32</v>
      </c>
      <c r="B37" s="49" t="s">
        <v>149</v>
      </c>
      <c r="C37" s="27" t="s">
        <v>82</v>
      </c>
      <c r="D37" s="28" t="s">
        <v>148</v>
      </c>
      <c r="E37" s="29">
        <v>1</v>
      </c>
      <c r="F37" s="30">
        <v>45964</v>
      </c>
      <c r="G37" s="30">
        <v>46144</v>
      </c>
      <c r="H37" s="31">
        <v>630</v>
      </c>
      <c r="I37" s="33">
        <v>96</v>
      </c>
      <c r="J37" s="32"/>
      <c r="K37" s="33">
        <f t="shared" si="0"/>
        <v>726</v>
      </c>
      <c r="L37" s="60"/>
      <c r="M37" s="33"/>
      <c r="N37" s="33"/>
      <c r="O37" s="221">
        <f t="shared" si="1"/>
        <v>726</v>
      </c>
    </row>
    <row r="38" spans="1:15" ht="27.75" customHeight="1" x14ac:dyDescent="0.2">
      <c r="A38" s="345">
        <v>33</v>
      </c>
      <c r="B38" s="42" t="s">
        <v>164</v>
      </c>
      <c r="C38" s="43" t="s">
        <v>82</v>
      </c>
      <c r="D38" s="43" t="s">
        <v>163</v>
      </c>
      <c r="E38" s="29">
        <v>1</v>
      </c>
      <c r="F38" s="30">
        <v>45964</v>
      </c>
      <c r="G38" s="30">
        <v>46144</v>
      </c>
      <c r="H38" s="31">
        <v>630</v>
      </c>
      <c r="I38" s="33">
        <v>96</v>
      </c>
      <c r="J38" s="32"/>
      <c r="K38" s="33">
        <f t="shared" si="0"/>
        <v>726</v>
      </c>
      <c r="L38" s="60"/>
      <c r="M38" s="33"/>
      <c r="N38" s="33"/>
      <c r="O38" s="221">
        <f t="shared" si="1"/>
        <v>726</v>
      </c>
    </row>
    <row r="39" spans="1:15" ht="24.95" customHeight="1" x14ac:dyDescent="0.2">
      <c r="A39" s="345">
        <v>34</v>
      </c>
      <c r="B39" s="26" t="s">
        <v>104</v>
      </c>
      <c r="C39" s="27" t="s">
        <v>105</v>
      </c>
      <c r="D39" s="28" t="s">
        <v>34</v>
      </c>
      <c r="E39" s="29">
        <v>1</v>
      </c>
      <c r="F39" s="30">
        <v>45842</v>
      </c>
      <c r="G39" s="30">
        <v>46028</v>
      </c>
      <c r="H39" s="31">
        <v>630</v>
      </c>
      <c r="I39" s="33">
        <v>96</v>
      </c>
      <c r="J39" s="32"/>
      <c r="K39" s="33">
        <f t="shared" si="0"/>
        <v>726</v>
      </c>
      <c r="L39" s="60"/>
      <c r="M39" s="33"/>
      <c r="N39" s="33"/>
      <c r="O39" s="221">
        <f t="shared" si="1"/>
        <v>726</v>
      </c>
    </row>
    <row r="40" spans="1:15" ht="26.25" customHeight="1" x14ac:dyDescent="0.2">
      <c r="A40" s="345">
        <v>35</v>
      </c>
      <c r="B40" s="42" t="s">
        <v>165</v>
      </c>
      <c r="C40" s="43" t="s">
        <v>82</v>
      </c>
      <c r="D40" s="43" t="s">
        <v>163</v>
      </c>
      <c r="E40" s="29">
        <v>1</v>
      </c>
      <c r="F40" s="30">
        <v>45964</v>
      </c>
      <c r="G40" s="44">
        <v>46144</v>
      </c>
      <c r="H40" s="31">
        <v>630</v>
      </c>
      <c r="I40" s="33">
        <v>96</v>
      </c>
      <c r="J40" s="32"/>
      <c r="K40" s="33">
        <f t="shared" si="0"/>
        <v>726</v>
      </c>
      <c r="L40" s="60"/>
      <c r="M40" s="33"/>
      <c r="N40" s="33"/>
      <c r="O40" s="221">
        <f t="shared" si="1"/>
        <v>726</v>
      </c>
    </row>
    <row r="41" spans="1:15" ht="24.95" customHeight="1" x14ac:dyDescent="0.2">
      <c r="A41" s="345">
        <v>36</v>
      </c>
      <c r="B41" s="26" t="s">
        <v>91</v>
      </c>
      <c r="C41" s="27" t="s">
        <v>94</v>
      </c>
      <c r="D41" s="28" t="s">
        <v>34</v>
      </c>
      <c r="E41" s="29" t="s">
        <v>196</v>
      </c>
      <c r="F41" s="30">
        <v>45782</v>
      </c>
      <c r="G41" s="30">
        <v>45967</v>
      </c>
      <c r="H41" s="31">
        <v>630</v>
      </c>
      <c r="I41" s="33">
        <v>52.8</v>
      </c>
      <c r="J41" s="32"/>
      <c r="K41" s="33">
        <f t="shared" si="0"/>
        <v>682.8</v>
      </c>
      <c r="L41" s="60"/>
      <c r="M41" s="33"/>
      <c r="N41" s="33"/>
      <c r="O41" s="221">
        <f t="shared" si="1"/>
        <v>682.8</v>
      </c>
    </row>
    <row r="42" spans="1:15" ht="24.95" customHeight="1" x14ac:dyDescent="0.2">
      <c r="A42" s="345">
        <v>37</v>
      </c>
      <c r="B42" s="26" t="s">
        <v>176</v>
      </c>
      <c r="C42" s="27" t="s">
        <v>82</v>
      </c>
      <c r="D42" s="28" t="s">
        <v>34</v>
      </c>
      <c r="E42" s="29">
        <v>1</v>
      </c>
      <c r="F42" s="30">
        <v>45839</v>
      </c>
      <c r="G42" s="30">
        <v>46028</v>
      </c>
      <c r="H42" s="31">
        <v>630</v>
      </c>
      <c r="I42" s="33">
        <v>96</v>
      </c>
      <c r="J42" s="32"/>
      <c r="K42" s="33">
        <f t="shared" si="0"/>
        <v>726</v>
      </c>
      <c r="L42" s="60"/>
      <c r="M42" s="33"/>
      <c r="N42" s="33"/>
      <c r="O42" s="221">
        <f t="shared" si="1"/>
        <v>726</v>
      </c>
    </row>
    <row r="43" spans="1:15" ht="36" customHeight="1" x14ac:dyDescent="0.2">
      <c r="A43" s="13"/>
      <c r="B43" s="52" t="s">
        <v>22</v>
      </c>
      <c r="C43" s="52"/>
      <c r="D43" s="52"/>
      <c r="E43" s="52"/>
      <c r="F43" s="52"/>
      <c r="G43" s="53"/>
      <c r="H43" s="58">
        <f>SUM(H6:H42)</f>
        <v>23310</v>
      </c>
      <c r="I43" s="19">
        <f>SUM(I6:I42)</f>
        <v>3465.6000000000004</v>
      </c>
      <c r="J43" s="19">
        <v>0</v>
      </c>
      <c r="K43" s="59">
        <f>SUM(K6:K42)</f>
        <v>26775.599999999999</v>
      </c>
      <c r="L43" s="343">
        <v>0</v>
      </c>
      <c r="M43" s="59">
        <f>SUM(M6:M42)</f>
        <v>0</v>
      </c>
      <c r="N43" s="59">
        <f>SUM(N6:N42)</f>
        <v>0</v>
      </c>
      <c r="O43" s="344">
        <f>SUM(O6:O42)</f>
        <v>26775.599999999999</v>
      </c>
    </row>
    <row r="44" spans="1:15" ht="16.5" thickBot="1" x14ac:dyDescent="0.3">
      <c r="A44" s="280"/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2"/>
    </row>
    <row r="45" spans="1:15" ht="54.75" thickBot="1" x14ac:dyDescent="0.25">
      <c r="A45" s="188" t="s">
        <v>7</v>
      </c>
      <c r="B45" s="288" t="s">
        <v>8</v>
      </c>
      <c r="C45" s="288" t="s">
        <v>9</v>
      </c>
      <c r="D45" s="289" t="s">
        <v>10</v>
      </c>
      <c r="E45" s="288" t="s">
        <v>11</v>
      </c>
      <c r="F45" s="291" t="s">
        <v>23</v>
      </c>
      <c r="G45" s="291" t="s">
        <v>24</v>
      </c>
      <c r="H45" s="288" t="s">
        <v>25</v>
      </c>
      <c r="I45" s="288" t="s">
        <v>14</v>
      </c>
      <c r="J45" s="288" t="s">
        <v>26</v>
      </c>
      <c r="K45" s="288" t="s">
        <v>16</v>
      </c>
      <c r="L45" s="292" t="s">
        <v>19</v>
      </c>
      <c r="M45" s="288" t="s">
        <v>20</v>
      </c>
      <c r="N45" s="288" t="s">
        <v>21</v>
      </c>
      <c r="O45" s="293" t="s">
        <v>18</v>
      </c>
    </row>
    <row r="46" spans="1:15" ht="15.75" x14ac:dyDescent="0.2">
      <c r="A46" s="17"/>
      <c r="B46" s="284"/>
      <c r="C46" s="284"/>
      <c r="D46" s="330"/>
      <c r="E46" s="363"/>
      <c r="F46" s="364"/>
      <c r="G46" s="364"/>
      <c r="H46" s="365"/>
      <c r="I46" s="331"/>
      <c r="J46" s="331">
        <v>0</v>
      </c>
      <c r="K46" s="366"/>
      <c r="L46" s="333"/>
      <c r="M46" s="334"/>
      <c r="N46" s="334"/>
      <c r="O46" s="367"/>
    </row>
    <row r="47" spans="1:15" ht="15.75" x14ac:dyDescent="0.2">
      <c r="A47" s="225" t="s">
        <v>1</v>
      </c>
      <c r="B47" s="54"/>
      <c r="C47" s="54"/>
      <c r="D47" s="54"/>
      <c r="E47" s="54"/>
      <c r="F47" s="54"/>
      <c r="G47" s="55"/>
      <c r="H47" s="23">
        <v>0</v>
      </c>
      <c r="I47" s="23">
        <v>0</v>
      </c>
      <c r="J47" s="24">
        <v>0</v>
      </c>
      <c r="K47" s="14">
        <f>SUM(K46:K46)</f>
        <v>0</v>
      </c>
      <c r="L47" s="15"/>
      <c r="M47" s="226"/>
      <c r="N47" s="226"/>
      <c r="O47" s="25">
        <v>0</v>
      </c>
    </row>
    <row r="48" spans="1:15" x14ac:dyDescent="0.2">
      <c r="A48" s="16"/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18"/>
    </row>
    <row r="49" spans="1:15" ht="15.75" x14ac:dyDescent="0.2">
      <c r="A49" s="227" t="s">
        <v>1</v>
      </c>
      <c r="B49" s="50" t="s">
        <v>27</v>
      </c>
      <c r="C49" s="50"/>
      <c r="D49" s="50"/>
      <c r="E49" s="216"/>
      <c r="F49" s="50"/>
      <c r="G49" s="51"/>
      <c r="H49" s="19">
        <f>SUM(H47+H43)</f>
        <v>23310</v>
      </c>
      <c r="I49" s="19">
        <f>SUM(I43+I47)</f>
        <v>3465.6000000000004</v>
      </c>
      <c r="J49" s="19">
        <v>0</v>
      </c>
      <c r="K49" s="19">
        <f>SUM(K43+K47)</f>
        <v>26775.599999999999</v>
      </c>
      <c r="L49" s="20"/>
      <c r="M49" s="62">
        <f>M43</f>
        <v>0</v>
      </c>
      <c r="N49" s="62">
        <f>N43</f>
        <v>0</v>
      </c>
      <c r="O49" s="21">
        <f>SUM(O43+O47)</f>
        <v>26775.599999999999</v>
      </c>
    </row>
    <row r="50" spans="1:15" ht="16.5" thickBot="1" x14ac:dyDescent="0.3">
      <c r="A50" s="16" t="s">
        <v>50</v>
      </c>
      <c r="B50" s="300"/>
      <c r="C50" s="301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18"/>
    </row>
    <row r="51" spans="1:15" ht="23.25" customHeight="1" x14ac:dyDescent="0.2">
      <c r="A51" s="16"/>
      <c r="B51" s="300"/>
      <c r="C51" s="300"/>
      <c r="D51" s="300"/>
      <c r="E51" s="300"/>
      <c r="F51" s="300"/>
      <c r="G51" s="300"/>
      <c r="H51" s="294" t="s">
        <v>67</v>
      </c>
      <c r="I51" s="295"/>
      <c r="J51" s="295"/>
      <c r="K51" s="295"/>
      <c r="L51" s="295"/>
      <c r="M51" s="295"/>
      <c r="N51" s="295"/>
      <c r="O51" s="296">
        <v>30</v>
      </c>
    </row>
    <row r="52" spans="1:15" ht="22.5" customHeight="1" thickBot="1" x14ac:dyDescent="0.25">
      <c r="A52" s="16"/>
      <c r="B52" s="300"/>
      <c r="C52" s="300"/>
      <c r="D52" s="300"/>
      <c r="E52" s="300"/>
      <c r="F52" s="300"/>
      <c r="G52" s="300"/>
      <c r="H52" s="368" t="s">
        <v>68</v>
      </c>
      <c r="I52" s="346"/>
      <c r="J52" s="346"/>
      <c r="K52" s="346"/>
      <c r="L52" s="346"/>
      <c r="M52" s="346"/>
      <c r="N52" s="346"/>
      <c r="O52" s="349">
        <f>A42*O51</f>
        <v>1110</v>
      </c>
    </row>
    <row r="53" spans="1:15" ht="30.75" customHeight="1" thickBot="1" x14ac:dyDescent="0.25">
      <c r="A53" s="228"/>
      <c r="B53" s="229"/>
      <c r="C53" s="229"/>
      <c r="D53" s="229"/>
      <c r="E53" s="229"/>
      <c r="F53" s="229"/>
      <c r="G53" s="229"/>
      <c r="H53" s="341" t="s">
        <v>38</v>
      </c>
      <c r="I53" s="342"/>
      <c r="J53" s="342"/>
      <c r="K53" s="342"/>
      <c r="L53" s="342"/>
      <c r="M53" s="342"/>
      <c r="N53" s="342"/>
      <c r="O53" s="350">
        <f>SUM(O49+O52)</f>
        <v>27885.599999999999</v>
      </c>
    </row>
    <row r="58" spans="1:15" x14ac:dyDescent="0.2">
      <c r="B58" s="347"/>
      <c r="C58" s="347"/>
      <c r="D58" s="348"/>
    </row>
  </sheetData>
  <sortState ref="A8:O43">
    <sortCondition ref="B7:B43"/>
  </sortState>
  <mergeCells count="25">
    <mergeCell ref="B47:G47"/>
    <mergeCell ref="H51:N51"/>
    <mergeCell ref="H52:N52"/>
    <mergeCell ref="H53:N53"/>
    <mergeCell ref="J4:J5"/>
    <mergeCell ref="K4:K5"/>
    <mergeCell ref="L4:N4"/>
    <mergeCell ref="O4:O5"/>
    <mergeCell ref="B43:G43"/>
    <mergeCell ref="A44:O44"/>
    <mergeCell ref="D4:D5"/>
    <mergeCell ref="E4:E5"/>
    <mergeCell ref="F4:F5"/>
    <mergeCell ref="G4:G5"/>
    <mergeCell ref="H4:H5"/>
    <mergeCell ref="I4:I5"/>
    <mergeCell ref="A4:A5"/>
    <mergeCell ref="B4:B5"/>
    <mergeCell ref="C4:C5"/>
    <mergeCell ref="A2:C2"/>
    <mergeCell ref="D2:E2"/>
    <mergeCell ref="J2:O2"/>
    <mergeCell ref="A3:C3"/>
    <mergeCell ref="D3:E3"/>
    <mergeCell ref="J3:O3"/>
  </mergeCells>
  <phoneticPr fontId="12" type="noConversion"/>
  <pageMargins left="0.51181102362204722" right="0.51181102362204722" top="0.78740157480314965" bottom="0.78740157480314965" header="0.31496062992125984" footer="0.31496062992125984"/>
  <pageSetup paperSize="9" scale="45" fitToWidth="4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FAE0EE7621BF847BB161AA9F846959E" ma:contentTypeVersion="15" ma:contentTypeDescription="Crie um novo documento." ma:contentTypeScope="" ma:versionID="64d567e487ce25293320c8425d6f1244">
  <xsd:schema xmlns:xsd="http://www.w3.org/2001/XMLSchema" xmlns:xs="http://www.w3.org/2001/XMLSchema" xmlns:p="http://schemas.microsoft.com/office/2006/metadata/properties" xmlns:ns2="88567f53-9834-4087-b4db-58b6dcbce5c9" xmlns:ns3="9538b830-2cd6-4fe6-b4dd-8eb6b8dc6b2f" targetNamespace="http://schemas.microsoft.com/office/2006/metadata/properties" ma:root="true" ma:fieldsID="71dc0ec0aad6fcab94131aa52b2fae97" ns2:_="" ns3:_="">
    <xsd:import namespace="88567f53-9834-4087-b4db-58b6dcbce5c9"/>
    <xsd:import namespace="9538b830-2cd6-4fe6-b4dd-8eb6b8dc6b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67f53-9834-4087-b4db-58b6dcbce5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ec0adfc-57f8-4e57-b706-e92450e15f70}" ma:internalName="TaxCatchAll" ma:showField="CatchAllData" ma:web="88567f53-9834-4087-b4db-58b6dcbce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8b830-2cd6-4fe6-b4dd-8eb6b8dc6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696c08b-d01c-4a4d-9eed-b48c3335f7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38b830-2cd6-4fe6-b4dd-8eb6b8dc6b2f">
      <Terms xmlns="http://schemas.microsoft.com/office/infopath/2007/PartnerControls"/>
    </lcf76f155ced4ddcb4097134ff3c332f>
    <TaxCatchAll xmlns="88567f53-9834-4087-b4db-58b6dcbce5c9" xsi:nil="true"/>
  </documentManagement>
</p:properties>
</file>

<file path=customXml/itemProps1.xml><?xml version="1.0" encoding="utf-8"?>
<ds:datastoreItem xmlns:ds="http://schemas.openxmlformats.org/officeDocument/2006/customXml" ds:itemID="{44D48CFC-9820-42B5-ABFB-2E8A76D19E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3C1342-C231-4105-9EBE-32C0DA1C8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67f53-9834-4087-b4db-58b6dcbce5c9"/>
    <ds:schemaRef ds:uri="9538b830-2cd6-4fe6-b4dd-8eb6b8dc6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EA2F29-DA20-4C21-AD2D-74D6C1191C45}">
  <ds:schemaRefs>
    <ds:schemaRef ds:uri="http://schemas.microsoft.com/office/2006/metadata/properties"/>
    <ds:schemaRef ds:uri="http://schemas.microsoft.com/office/infopath/2007/PartnerControls"/>
    <ds:schemaRef ds:uri="9538b830-2cd6-4fe6-b4dd-8eb6b8dc6b2f"/>
    <ds:schemaRef ds:uri="88567f53-9834-4087-b4db-58b6dcbce5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Prog. Estágio</vt:lpstr>
      <vt:lpstr>IGD-M</vt:lpstr>
      <vt:lpstr>CRAS</vt:lpstr>
      <vt:lpstr>CRIANÇA FELIZ</vt:lpstr>
      <vt:lpstr>'Prog. Estágio'!Area_de_impressao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2025-11-27T16:15:07Z</cp:lastPrinted>
  <dcterms:created xsi:type="dcterms:W3CDTF">2017-01-27T13:47:29Z</dcterms:created>
  <dcterms:modified xsi:type="dcterms:W3CDTF">2026-01-15T20:13:08Z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a25f9-02cd-4cbd-87d8-d4a5179b21ee_Enabled">
    <vt:lpwstr>true</vt:lpwstr>
  </property>
  <property fmtid="{D5CDD505-2E9C-101B-9397-08002B2CF9AE}" pid="3" name="MSIP_Label_40aa25f9-02cd-4cbd-87d8-d4a5179b21ee_SetDate">
    <vt:lpwstr>2023-11-22T15:38:06Z</vt:lpwstr>
  </property>
  <property fmtid="{D5CDD505-2E9C-101B-9397-08002B2CF9AE}" pid="4" name="MSIP_Label_40aa25f9-02cd-4cbd-87d8-d4a5179b21ee_Method">
    <vt:lpwstr>Standard</vt:lpwstr>
  </property>
  <property fmtid="{D5CDD505-2E9C-101B-9397-08002B2CF9AE}" pid="5" name="MSIP_Label_40aa25f9-02cd-4cbd-87d8-d4a5179b21ee_Name">
    <vt:lpwstr>defa4170-0d19-0005-0004-bc88714345d2</vt:lpwstr>
  </property>
  <property fmtid="{D5CDD505-2E9C-101B-9397-08002B2CF9AE}" pid="6" name="MSIP_Label_40aa25f9-02cd-4cbd-87d8-d4a5179b21ee_SiteId">
    <vt:lpwstr>8e302684-0245-48e2-9345-31008cbfcf66</vt:lpwstr>
  </property>
  <property fmtid="{D5CDD505-2E9C-101B-9397-08002B2CF9AE}" pid="7" name="MSIP_Label_40aa25f9-02cd-4cbd-87d8-d4a5179b21ee_ActionId">
    <vt:lpwstr>886bfc3b-5fd8-499a-ac25-8e05158ac821</vt:lpwstr>
  </property>
  <property fmtid="{D5CDD505-2E9C-101B-9397-08002B2CF9AE}" pid="8" name="MSIP_Label_40aa25f9-02cd-4cbd-87d8-d4a5179b21ee_ContentBits">
    <vt:lpwstr>0</vt:lpwstr>
  </property>
  <property fmtid="{D5CDD505-2E9C-101B-9397-08002B2CF9AE}" pid="9" name="ContentTypeId">
    <vt:lpwstr>0x0101001FAE0EE7621BF847BB161AA9F846959E</vt:lpwstr>
  </property>
  <property fmtid="{D5CDD505-2E9C-101B-9397-08002B2CF9AE}" pid="10" name="MediaServiceImageTags">
    <vt:lpwstr/>
  </property>
</Properties>
</file>