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 tabRatio="811" activeTab="2"/>
  </bookViews>
  <sheets>
    <sheet name="Prog. Estágio" sheetId="102" r:id="rId1"/>
    <sheet name="IGD-M" sheetId="103" r:id="rId2"/>
    <sheet name="CRAS" sheetId="101" r:id="rId3"/>
  </sheets>
  <definedNames>
    <definedName name="soma">'Prog. Estágio'!#REF!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8" i="102" l="1"/>
  <c r="O7" i="103"/>
  <c r="O9" i="103"/>
  <c r="O10" i="103"/>
  <c r="O11" i="103"/>
  <c r="K40" i="102"/>
  <c r="O40" i="102" s="1"/>
  <c r="K7" i="102" l="1"/>
  <c r="I74" i="102" l="1"/>
  <c r="J68" i="102"/>
  <c r="M68" i="102"/>
  <c r="N68" i="102"/>
  <c r="N74" i="102" s="1"/>
  <c r="K29" i="102"/>
  <c r="K28" i="102"/>
  <c r="K66" i="102"/>
  <c r="O66" i="102" s="1"/>
  <c r="K67" i="102"/>
  <c r="O67" i="102" s="1"/>
  <c r="K65" i="102"/>
  <c r="O65" i="102" s="1"/>
  <c r="K60" i="102"/>
  <c r="O60" i="102" s="1"/>
  <c r="K53" i="102"/>
  <c r="O53" i="102" s="1"/>
  <c r="K6" i="103"/>
  <c r="O6" i="101"/>
  <c r="O8" i="103" l="1"/>
  <c r="O6" i="103"/>
  <c r="K64" i="102"/>
  <c r="O64" i="102" s="1"/>
  <c r="K57" i="102"/>
  <c r="O57" i="102" s="1"/>
  <c r="O18" i="103" l="1"/>
  <c r="O22" i="103" s="1"/>
  <c r="I7" i="101"/>
  <c r="O7" i="101" s="1"/>
  <c r="O13" i="101" s="1"/>
  <c r="O17" i="101" s="1"/>
  <c r="J7" i="101"/>
  <c r="M7" i="101"/>
  <c r="M13" i="101" s="1"/>
  <c r="N7" i="101"/>
  <c r="N13" i="101" s="1"/>
  <c r="M12" i="103"/>
  <c r="N12" i="103"/>
  <c r="N18" i="103" s="1"/>
  <c r="O28" i="102"/>
  <c r="O29" i="102"/>
  <c r="K12" i="102"/>
  <c r="O12" i="102" s="1"/>
  <c r="K22" i="102"/>
  <c r="O22" i="102" s="1"/>
  <c r="K52" i="102"/>
  <c r="O52" i="102" s="1"/>
  <c r="K26" i="102"/>
  <c r="O26" i="102" s="1"/>
  <c r="K50" i="102"/>
  <c r="O50" i="102" s="1"/>
  <c r="K49" i="102"/>
  <c r="O49" i="102" s="1"/>
  <c r="K47" i="102"/>
  <c r="O47" i="102" s="1"/>
  <c r="K45" i="102"/>
  <c r="O45" i="102" s="1"/>
  <c r="K37" i="102"/>
  <c r="O37" i="102" s="1"/>
  <c r="K33" i="102"/>
  <c r="O33" i="102" s="1"/>
  <c r="K27" i="102"/>
  <c r="O27" i="102" s="1"/>
  <c r="K25" i="102" l="1"/>
  <c r="O25" i="102" s="1"/>
  <c r="K24" i="102"/>
  <c r="O24" i="102" s="1"/>
  <c r="K9" i="102"/>
  <c r="O9" i="102" s="1"/>
  <c r="K8" i="102"/>
  <c r="O8" i="102" s="1"/>
  <c r="K10" i="102"/>
  <c r="O10" i="102" s="1"/>
  <c r="K11" i="102"/>
  <c r="O11" i="102" s="1"/>
  <c r="K13" i="102"/>
  <c r="O13" i="102" s="1"/>
  <c r="K14" i="102"/>
  <c r="O14" i="102" s="1"/>
  <c r="K15" i="102"/>
  <c r="O15" i="102" s="1"/>
  <c r="K16" i="102"/>
  <c r="O16" i="102" s="1"/>
  <c r="K17" i="102"/>
  <c r="O17" i="102" s="1"/>
  <c r="K18" i="102"/>
  <c r="O18" i="102" s="1"/>
  <c r="K19" i="102"/>
  <c r="O19" i="102" s="1"/>
  <c r="K20" i="102"/>
  <c r="O20" i="102" s="1"/>
  <c r="K21" i="102"/>
  <c r="O21" i="102" s="1"/>
  <c r="K23" i="102"/>
  <c r="O23" i="102" s="1"/>
  <c r="K30" i="102"/>
  <c r="O30" i="102" s="1"/>
  <c r="K31" i="102"/>
  <c r="O31" i="102" s="1"/>
  <c r="K32" i="102"/>
  <c r="O32" i="102" s="1"/>
  <c r="K34" i="102"/>
  <c r="O34" i="102" s="1"/>
  <c r="K35" i="102"/>
  <c r="O35" i="102" s="1"/>
  <c r="K36" i="102"/>
  <c r="O36" i="102" s="1"/>
  <c r="K38" i="102"/>
  <c r="O38" i="102" s="1"/>
  <c r="K39" i="102"/>
  <c r="O39" i="102" s="1"/>
  <c r="K41" i="102"/>
  <c r="O41" i="102" s="1"/>
  <c r="K42" i="102"/>
  <c r="O42" i="102" s="1"/>
  <c r="K43" i="102"/>
  <c r="K44" i="102"/>
  <c r="O44" i="102" s="1"/>
  <c r="K46" i="102"/>
  <c r="O46" i="102" s="1"/>
  <c r="K48" i="102"/>
  <c r="K51" i="102"/>
  <c r="O51" i="102" s="1"/>
  <c r="K54" i="102"/>
  <c r="O54" i="102" s="1"/>
  <c r="K55" i="102"/>
  <c r="O55" i="102" s="1"/>
  <c r="K56" i="102"/>
  <c r="O56" i="102" s="1"/>
  <c r="K58" i="102"/>
  <c r="O58" i="102" s="1"/>
  <c r="K59" i="102"/>
  <c r="O59" i="102" s="1"/>
  <c r="K61" i="102"/>
  <c r="O61" i="102" s="1"/>
  <c r="K62" i="102"/>
  <c r="O62" i="102" s="1"/>
  <c r="K63" i="102"/>
  <c r="O63" i="102" s="1"/>
  <c r="K71" i="102"/>
  <c r="O7" i="102" l="1"/>
  <c r="K9" i="103" l="1"/>
  <c r="K6" i="101"/>
  <c r="K8" i="103"/>
  <c r="K11" i="103" l="1"/>
  <c r="K10" i="103"/>
  <c r="K6" i="102"/>
  <c r="O6" i="102" s="1"/>
  <c r="O76" i="102"/>
  <c r="K74" i="102" l="1"/>
  <c r="J72" i="102" l="1"/>
  <c r="N72" i="102" l="1"/>
  <c r="M72" i="102"/>
  <c r="K72" i="102" l="1"/>
  <c r="M18" i="103" l="1"/>
  <c r="O11" i="101" l="1"/>
  <c r="N11" i="101"/>
  <c r="M11" i="101"/>
  <c r="K11" i="101"/>
</calcChain>
</file>

<file path=xl/sharedStrings.xml><?xml version="1.0" encoding="utf-8"?>
<sst xmlns="http://schemas.openxmlformats.org/spreadsheetml/2006/main" count="376" uniqueCount="164">
  <si>
    <t>PSICOLOGIA</t>
  </si>
  <si>
    <t>ADMINISTRAÇÃO</t>
  </si>
  <si>
    <t xml:space="preserve"> </t>
  </si>
  <si>
    <t>FOLHA MENSAL DE PAGAMENTO DE ESTAGIÁRIOS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</si>
  <si>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</si>
  <si>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</si>
  <si>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</si>
  <si>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</si>
  <si>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</si>
  <si>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</si>
  <si>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</si>
  <si>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</si>
  <si>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</si>
  <si>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</si>
  <si>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</si>
  <si>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</si>
  <si>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</si>
  <si>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</si>
  <si>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</si>
  <si>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</si>
  <si>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</si>
  <si>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</si>
  <si>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</si>
  <si>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</si>
  <si>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</si>
  <si>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</si>
  <si>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</si>
  <si>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</si>
  <si>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</si>
  <si>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</si>
  <si>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</si>
  <si>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</si>
  <si>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</si>
  <si>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</si>
  <si>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</si>
  <si>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</si>
  <si>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DIAS ÚTEIS</t>
  </si>
  <si>
    <t>BOLSA AUXÍLIO</t>
  </si>
  <si>
    <t>DIREITO</t>
  </si>
  <si>
    <t>SASDH</t>
  </si>
  <si>
    <t>EDUCAÇÃO FÍSICA</t>
  </si>
  <si>
    <t>FGB</t>
  </si>
  <si>
    <t>SEMSA</t>
  </si>
  <si>
    <t>PGM</t>
  </si>
  <si>
    <t>SEINFRA</t>
  </si>
  <si>
    <t>ARQ. E URBANISMO</t>
  </si>
  <si>
    <t>SEGATI</t>
  </si>
  <si>
    <t>FARMÁCIA</t>
  </si>
  <si>
    <t>SEMEIA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</si>
  <si>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</si>
  <si>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</si>
  <si>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</si>
  <si>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</si>
  <si>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</si>
  <si>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</si>
  <si>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</si>
  <si>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</si>
  <si>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ANDREYNA NEPOMUCENO DE MOURA</t>
  </si>
  <si>
    <t>ANA KAROLINE COSTA DA SILVA</t>
  </si>
  <si>
    <t>ODONTOLOGIA</t>
  </si>
  <si>
    <t>ENFERMAGEM</t>
  </si>
  <si>
    <t>PEDAGOGIA</t>
  </si>
  <si>
    <t xml:space="preserve">ANTHONY CARDOSO DE SOUZA </t>
  </si>
  <si>
    <t>IGOR RODRIGUES DE LIMA</t>
  </si>
  <si>
    <t>SISTEMA DE INFORMAÇÃO</t>
  </si>
  <si>
    <t>SEME</t>
  </si>
  <si>
    <t>EVANDER DE OLIVEIRA FREITAS</t>
  </si>
  <si>
    <t>JORNALISMO</t>
  </si>
  <si>
    <t>RAFAEL GÓES MARTINS (PCD)</t>
  </si>
  <si>
    <t>CIÊNCIAS BIOLÓGICAS</t>
  </si>
  <si>
    <t>ANA JÚLIA TOMAZ TORQUATO LUÍZ</t>
  </si>
  <si>
    <t>ANNA LUÍZA DA SILVA RODRIGUES</t>
  </si>
  <si>
    <t>PABLO SILVA DE OLIVEIRA</t>
  </si>
  <si>
    <t>EDUARDO VICTOR PAULINO LIMA</t>
  </si>
  <si>
    <t>ENG. AGRÔNOMO</t>
  </si>
  <si>
    <t xml:space="preserve">ANDRESSA ALMEIDA DOS SANTOS </t>
  </si>
  <si>
    <t>JOÃO PEDRO CAVALCANTE PINTO</t>
  </si>
  <si>
    <t>SUAMIR GOMES VIANA</t>
  </si>
  <si>
    <t>ANÁLISE E DES. DE SISTEMA</t>
  </si>
  <si>
    <t>CIÊNCIAS CONTÁBEIS</t>
  </si>
  <si>
    <t>RH</t>
  </si>
  <si>
    <t xml:space="preserve">GABRIELLE FREITAS DE ARAÚJO RAMOS </t>
  </si>
  <si>
    <t>JAMERSON LIMA BARBOSA</t>
  </si>
  <si>
    <t>GEOGRAFIA</t>
  </si>
  <si>
    <t>LUAN DE ARAÚJO SOUZA (PCD)</t>
  </si>
  <si>
    <t>MAYKO SILVA DO NASCIMENTO</t>
  </si>
  <si>
    <t>MARCOS MARTINS DE LIMA (EMANUELLE)</t>
  </si>
  <si>
    <t>MARIA KETLEM BEZERRA DA ROCHA (PCD)</t>
  </si>
  <si>
    <t>MARIA VALQUILENE DE OLIVEIRA RIOS</t>
  </si>
  <si>
    <t>ROGER GABRIEL NERY F. PINTO</t>
  </si>
  <si>
    <t>TIAGO LIMA DE ARAÚJO</t>
  </si>
  <si>
    <t xml:space="preserve">EVILÁSIO DE SOUZA GALVÃO </t>
  </si>
  <si>
    <t>NAYRA STHEPHANNY DA SILVA SANTOS</t>
  </si>
  <si>
    <t>REBECA EVELYN SOBRINHO MORAIS</t>
  </si>
  <si>
    <t>RECURSOS HUMANOS</t>
  </si>
  <si>
    <t>2022</t>
  </si>
  <si>
    <t>JAQUELINE DE MELO BRASIL</t>
  </si>
  <si>
    <t>DIRCOM</t>
  </si>
  <si>
    <t>KAMILA LUANY ARAÚJO CALDEIRA</t>
  </si>
  <si>
    <t>ENG. CIVIL</t>
  </si>
  <si>
    <t>LUCAS RICARDO LOUREIRO ARAÚJO</t>
  </si>
  <si>
    <t>LUANNA RACHEL M. BEZERRA</t>
  </si>
  <si>
    <t>SAMUEL DA SILVA FEIJÓ</t>
  </si>
  <si>
    <t xml:space="preserve">DANIELE DIMAS FACUNDES </t>
  </si>
  <si>
    <t xml:space="preserve">VANESKA LIMA DE OLIVEIRA SOUZA </t>
  </si>
  <si>
    <t>VILMA DO NASC. BARRETO DAS CHAGAS</t>
  </si>
  <si>
    <t>ANDRIELLE BARBOSA DE LIMA</t>
  </si>
  <si>
    <t>CRAS SOBRAL</t>
  </si>
  <si>
    <t>CRAS T. NEVES</t>
  </si>
  <si>
    <t>SERV. SOCIAL</t>
  </si>
  <si>
    <t>JOÃO SANTOS CRAVEIRO (PCD)</t>
  </si>
  <si>
    <t>JÚLIA AZEVEDO SOUZA</t>
  </si>
  <si>
    <t>ANDRÉ LEITE DA SILVA</t>
  </si>
  <si>
    <t>SEAGRO</t>
  </si>
  <si>
    <t>BRUNO BRITO LIMA</t>
  </si>
  <si>
    <t>SANDRA TEODORO ALVES</t>
  </si>
  <si>
    <t>GERLÃ FERREIRA DA SILVA</t>
  </si>
  <si>
    <t>CLEILSON DOS SANTOS RAMOS</t>
  </si>
  <si>
    <t>SDTI</t>
  </si>
  <si>
    <t>GIAN LUCA TIBURCIO BANDEIRA</t>
  </si>
  <si>
    <t>EDER SILVA DOS SANTOS JÚNIOR</t>
  </si>
  <si>
    <t>ENG. ELÉTRICA</t>
  </si>
  <si>
    <t>JAMERSON SOUZA DA SILVA</t>
  </si>
  <si>
    <t>JONATHAN DA SILVA ANDRADE</t>
  </si>
  <si>
    <t>KAMIYLA HALL DA SILVA</t>
  </si>
  <si>
    <t>ENGENHARIA ELÉTRICA</t>
  </si>
  <si>
    <t>FONOAUDIOLOGIA</t>
  </si>
  <si>
    <t>SAERB</t>
  </si>
  <si>
    <t>REST. POPULAR</t>
  </si>
  <si>
    <t>LUANA MESQUITA DE OLIVEIRA</t>
  </si>
  <si>
    <t xml:space="preserve">AMANDA DA SILVA PASCOAL </t>
  </si>
  <si>
    <t>JULIANA DE PAULA ALVES</t>
  </si>
  <si>
    <t>BRENDA VIEIRA RUIZ</t>
  </si>
  <si>
    <t>PEDRO HENRIQUE VIEIRA DA SILVA</t>
  </si>
  <si>
    <t>MARCELA NICÁCIO ROCHA DE OLIVEIRA</t>
  </si>
  <si>
    <t>SARA FREITAS DA COSTA</t>
  </si>
  <si>
    <t>AMANDA FREITAS DA SILVA</t>
  </si>
  <si>
    <t>MARIA ADRIANA OLIVERA SILVA</t>
  </si>
  <si>
    <t>JIEL SILVA ALMEIDA</t>
  </si>
  <si>
    <t xml:space="preserve">ARNESSON DE ARAÚJO DINIZ </t>
  </si>
  <si>
    <t>MATHEUS PIRES DA SILVA</t>
  </si>
  <si>
    <t>MATHEUS DE LIMA  ANDRADE</t>
  </si>
  <si>
    <t>ALICE LIMA SOARES</t>
  </si>
  <si>
    <t>TECNOLOGIA EM SISTEMA PARA INTERNET</t>
  </si>
  <si>
    <t>FRANCISCO DIEGO ANDRADE DA SILVA</t>
  </si>
  <si>
    <t>ANYELLE DA SILVA BATISTA</t>
  </si>
  <si>
    <t>ANDRÉ LUIZ DE SOUZA PEREIEA</t>
  </si>
  <si>
    <t xml:space="preserve"> ESTH FREITAS LIRA HOLANDA</t>
  </si>
  <si>
    <t>FRANCINE  MARIA SILVESTRE MENEZES</t>
  </si>
  <si>
    <t>MICHEL MENDONÇA DA SILVA</t>
  </si>
  <si>
    <t>WELLINGTON CARVALHO DE ARAÚJO</t>
  </si>
  <si>
    <t>EDUCAÇÃO FISICA</t>
  </si>
  <si>
    <t>YVES BENEVIDES FEITOZA</t>
  </si>
  <si>
    <t>3 E 4</t>
  </si>
  <si>
    <t>INICIO</t>
  </si>
  <si>
    <t>SEPLAN</t>
  </si>
  <si>
    <t>ALLAN RICK CABRAL DE S. OLIVEIRA</t>
  </si>
  <si>
    <t>DATA PROCESSO</t>
  </si>
  <si>
    <t>DEZEMBRO</t>
  </si>
  <si>
    <t>02/12/2022</t>
  </si>
  <si>
    <t>3  E 4</t>
  </si>
  <si>
    <t>CONTRATO Nº 044/2020 - PREFEITURA DE RIO BRANCO                                                PROGRAMA BOLSA ESTÁGIO - 04.034.583/0004-75 (86)</t>
  </si>
  <si>
    <r>
      <t xml:space="preserve">CONTRATO Nº 044/2020  -   PREFEITURA DE RIO BRANCO - </t>
    </r>
    <r>
      <rPr>
        <b/>
        <sz val="16"/>
        <color rgb="FF008000"/>
        <rFont val="Arial"/>
        <family val="2"/>
      </rPr>
      <t>RECURSO 117- IGD-M</t>
    </r>
  </si>
  <si>
    <r>
      <t>CONTRATO Nº 044/2020 -   PREFEITURA DE RIO BRANCO -</t>
    </r>
    <r>
      <rPr>
        <b/>
        <sz val="14"/>
        <color rgb="FF002060"/>
        <rFont val="Arial"/>
        <family val="2"/>
      </rPr>
      <t xml:space="preserve"> RECURSO 117-CRAS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</si>
</sst>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b/>
      <sz val="10"/>
      <color rgb="FFC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3"/>
      <name val="Arial"/>
      <family val="2"/>
    </font>
    <font>
      <sz val="10"/>
      <color rgb="FFC0000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00B0F0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rgb="FF0070C0"/>
      <name val="Arial"/>
      <family val="2"/>
    </font>
    <font>
      <b/>
      <sz val="16"/>
      <color rgb="FF008000"/>
      <name val="Arial"/>
      <family val="2"/>
    </font>
    <font>
      <b/>
      <sz val="14"/>
      <color rgb="FF00206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243">
    <xf numFmtId="0" fontId="0" fillId="0" borderId="0" xfId="0"/>
    <xf numFmtId="0" fontId="4" fillId="0" borderId="0" xfId="0" applyFont="1"/>
    <xf numFmtId="0" fontId="6" fillId="0" borderId="0" xfId="0" applyFont="1"/>
    <xf numFmtId="0" fontId="9" fillId="0" borderId="0" xfId="0" applyFont="1"/>
    <xf numFmtId="164" fontId="1" fillId="2" borderId="2" xfId="2" applyFont="1" applyFill="1" applyBorder="1" applyAlignment="1">
      <alignment horizontal="center" vertical="center"/>
    </xf>
    <xf numFmtId="167" fontId="5" fillId="2" borderId="2" xfId="1" applyNumberFormat="1" applyFont="1" applyFill="1" applyBorder="1" applyAlignment="1">
      <alignment horizontal="center" vertical="center"/>
    </xf>
    <xf numFmtId="168" fontId="1" fillId="2" borderId="2" xfId="5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horizontal="center" vertical="center" textRotation="90" wrapText="1"/>
    </xf>
    <xf numFmtId="0" fontId="1" fillId="2" borderId="2" xfId="4" applyFill="1" applyBorder="1" applyAlignment="1">
      <alignment horizontal="left" vertical="center"/>
    </xf>
    <xf numFmtId="0" fontId="1" fillId="2" borderId="2" xfId="4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64" fontId="1" fillId="2" borderId="2" xfId="2" applyFont="1" applyFill="1" applyBorder="1" applyAlignment="1">
      <alignment horizontal="center"/>
    </xf>
    <xf numFmtId="166" fontId="5" fillId="2" borderId="2" xfId="5" applyNumberFormat="1" applyFont="1" applyFill="1" applyBorder="1" applyAlignment="1">
      <alignment horizontal="right" vertical="center"/>
    </xf>
    <xf numFmtId="164" fontId="1" fillId="5" borderId="2" xfId="2" applyFont="1" applyFill="1" applyBorder="1" applyAlignment="1">
      <alignment horizontal="center" vertical="center"/>
    </xf>
    <xf numFmtId="164" fontId="1" fillId="5" borderId="2" xfId="2" applyFont="1" applyFill="1" applyBorder="1" applyAlignment="1">
      <alignment vertical="center"/>
    </xf>
    <xf numFmtId="164" fontId="5" fillId="5" borderId="2" xfId="2" applyFont="1" applyFill="1" applyBorder="1" applyAlignment="1">
      <alignment vertical="center"/>
    </xf>
    <xf numFmtId="168" fontId="1" fillId="5" borderId="2" xfId="0" applyNumberFormat="1" applyFont="1" applyFill="1" applyBorder="1" applyAlignment="1">
      <alignment vertical="center"/>
    </xf>
    <xf numFmtId="4" fontId="10" fillId="5" borderId="2" xfId="2" applyNumberFormat="1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11" fillId="2" borderId="0" xfId="0" applyFont="1" applyFill="1"/>
    <xf numFmtId="0" fontId="6" fillId="2" borderId="20" xfId="0" applyFont="1" applyFill="1" applyBorder="1"/>
    <xf numFmtId="0" fontId="1" fillId="2" borderId="2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69" fontId="5" fillId="2" borderId="19" xfId="6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/>
    </xf>
    <xf numFmtId="0" fontId="6" fillId="2" borderId="22" xfId="0" applyFont="1" applyFill="1" applyBorder="1"/>
    <xf numFmtId="0" fontId="6" fillId="4" borderId="23" xfId="0" applyFont="1" applyFill="1" applyBorder="1" applyAlignment="1">
      <alignment horizontal="center"/>
    </xf>
    <xf numFmtId="0" fontId="1" fillId="2" borderId="20" xfId="0" applyFont="1" applyFill="1" applyBorder="1"/>
    <xf numFmtId="0" fontId="13" fillId="0" borderId="0" xfId="0" applyFont="1" applyAlignment="1">
      <alignment horizontal="left" vertical="center"/>
    </xf>
    <xf numFmtId="169" fontId="14" fillId="0" borderId="0" xfId="1" applyNumberFormat="1" applyFont="1" applyFill="1" applyBorder="1" applyAlignment="1">
      <alignment horizontal="right" vertical="center" wrapText="1"/>
    </xf>
    <xf numFmtId="0" fontId="6" fillId="2" borderId="25" xfId="0" applyFont="1" applyFill="1" applyBorder="1"/>
    <xf numFmtId="0" fontId="6" fillId="2" borderId="26" xfId="0" applyFont="1" applyFill="1" applyBorder="1"/>
    <xf numFmtId="0" fontId="15" fillId="0" borderId="0" xfId="0" applyFont="1"/>
    <xf numFmtId="0" fontId="0" fillId="2" borderId="0" xfId="0" applyFill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5" fillId="6" borderId="2" xfId="2" applyFont="1" applyFill="1" applyBorder="1" applyAlignment="1">
      <alignment vertical="center"/>
    </xf>
    <xf numFmtId="164" fontId="10" fillId="6" borderId="2" xfId="2" applyFont="1" applyFill="1" applyBorder="1" applyAlignment="1">
      <alignment vertical="center"/>
    </xf>
    <xf numFmtId="169" fontId="5" fillId="6" borderId="19" xfId="2" applyNumberFormat="1" applyFont="1" applyFill="1" applyBorder="1" applyAlignment="1">
      <alignment vertical="center"/>
    </xf>
    <xf numFmtId="165" fontId="5" fillId="9" borderId="33" xfId="1" applyNumberFormat="1" applyFont="1" applyFill="1" applyBorder="1" applyAlignment="1">
      <alignment horizontal="right" vertical="center" wrapText="1"/>
    </xf>
    <xf numFmtId="168" fontId="5" fillId="6" borderId="2" xfId="0" applyNumberFormat="1" applyFont="1" applyFill="1" applyBorder="1" applyAlignment="1">
      <alignment vertical="center"/>
    </xf>
    <xf numFmtId="0" fontId="1" fillId="2" borderId="2" xfId="5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left" vertical="center"/>
    </xf>
    <xf numFmtId="0" fontId="19" fillId="2" borderId="2" xfId="0" applyFont="1" applyFill="1" applyBorder="1" applyAlignment="1">
      <alignment vertical="center"/>
    </xf>
    <xf numFmtId="164" fontId="20" fillId="5" borderId="5" xfId="2" applyFont="1" applyFill="1" applyBorder="1" applyAlignment="1">
      <alignment horizontal="center" vertical="center" wrapText="1"/>
    </xf>
    <xf numFmtId="164" fontId="1" fillId="5" borderId="5" xfId="2" applyFont="1" applyFill="1" applyBorder="1" applyAlignment="1">
      <alignment horizontal="center" vertical="center" wrapText="1"/>
    </xf>
    <xf numFmtId="164" fontId="8" fillId="5" borderId="19" xfId="2" applyFont="1" applyFill="1" applyBorder="1" applyAlignment="1">
      <alignment horizontal="center" vertical="center"/>
    </xf>
    <xf numFmtId="169" fontId="5" fillId="9" borderId="34" xfId="1" applyNumberFormat="1" applyFont="1" applyFill="1" applyBorder="1" applyAlignment="1">
      <alignment horizontal="right" vertical="center" wrapText="1"/>
    </xf>
    <xf numFmtId="170" fontId="6" fillId="0" borderId="0" xfId="0" applyNumberFormat="1" applyFont="1" applyAlignment="1">
      <alignment wrapText="1"/>
    </xf>
    <xf numFmtId="170" fontId="12" fillId="0" borderId="0" xfId="0" applyNumberFormat="1" applyFont="1"/>
    <xf numFmtId="164" fontId="22" fillId="6" borderId="2" xfId="2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4" fontId="1" fillId="2" borderId="2" xfId="2" applyNumberFormat="1" applyFont="1" applyFill="1" applyBorder="1" applyAlignment="1">
      <alignment horizontal="center" vertical="center"/>
    </xf>
    <xf numFmtId="164" fontId="5" fillId="2" borderId="19" xfId="2" applyFont="1" applyFill="1" applyBorder="1" applyAlignment="1">
      <alignment horizontal="center" vertical="center"/>
    </xf>
    <xf numFmtId="170" fontId="1" fillId="0" borderId="2" xfId="0" applyNumberFormat="1" applyFont="1" applyBorder="1" applyAlignment="1">
      <alignment horizontal="center" vertical="center" wrapText="1"/>
    </xf>
    <xf numFmtId="169" fontId="5" fillId="12" borderId="19" xfId="2" applyNumberFormat="1" applyFont="1" applyFill="1" applyBorder="1" applyAlignment="1">
      <alignment horizontal="right" vertical="center"/>
    </xf>
    <xf numFmtId="164" fontId="7" fillId="6" borderId="2" xfId="2" applyFont="1" applyFill="1" applyBorder="1" applyAlignment="1">
      <alignment vertical="center"/>
    </xf>
    <xf numFmtId="0" fontId="6" fillId="2" borderId="13" xfId="0" applyFont="1" applyFill="1" applyBorder="1"/>
    <xf numFmtId="0" fontId="6" fillId="2" borderId="28" xfId="0" applyFont="1" applyFill="1" applyBorder="1"/>
    <xf numFmtId="169" fontId="5" fillId="9" borderId="33" xfId="1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8" borderId="29" xfId="0" applyFont="1" applyFill="1" applyBorder="1" applyAlignment="1">
      <alignment horizontal="left" vertical="center"/>
    </xf>
    <xf numFmtId="0" fontId="7" fillId="8" borderId="3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8" borderId="31" xfId="0" applyFont="1" applyFill="1" applyBorder="1" applyAlignment="1">
      <alignment horizontal="left" vertical="center"/>
    </xf>
    <xf numFmtId="0" fontId="7" fillId="8" borderId="32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/>
    </xf>
    <xf numFmtId="14" fontId="25" fillId="2" borderId="2" xfId="0" applyNumberFormat="1" applyFont="1" applyFill="1" applyBorder="1" applyAlignment="1">
      <alignment horizontal="center" vertical="center"/>
    </xf>
    <xf numFmtId="164" fontId="25" fillId="2" borderId="2" xfId="2" applyFont="1" applyFill="1" applyBorder="1" applyAlignment="1">
      <alignment horizontal="center" vertical="center"/>
    </xf>
    <xf numFmtId="170" fontId="25" fillId="2" borderId="2" xfId="2" applyNumberFormat="1" applyFont="1" applyFill="1" applyBorder="1" applyAlignment="1">
      <alignment horizontal="center" vertical="center"/>
    </xf>
    <xf numFmtId="164" fontId="25" fillId="2" borderId="19" xfId="2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vertical="center" wrapText="1"/>
    </xf>
    <xf numFmtId="43" fontId="25" fillId="2" borderId="2" xfId="1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center" vertical="center"/>
    </xf>
    <xf numFmtId="14" fontId="25" fillId="2" borderId="12" xfId="0" applyNumberFormat="1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vertical="center" wrapText="1"/>
    </xf>
    <xf numFmtId="0" fontId="25" fillId="2" borderId="2" xfId="4" applyFont="1" applyFill="1" applyBorder="1" applyAlignment="1">
      <alignment horizontal="center" vertical="center"/>
    </xf>
    <xf numFmtId="170" fontId="25" fillId="2" borderId="2" xfId="0" applyNumberFormat="1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center" vertical="center"/>
    </xf>
    <xf numFmtId="164" fontId="11" fillId="2" borderId="2" xfId="2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70" fontId="11" fillId="2" borderId="2" xfId="0" applyNumberFormat="1" applyFont="1" applyFill="1" applyBorder="1" applyAlignment="1">
      <alignment horizontal="center" vertical="center"/>
    </xf>
    <xf numFmtId="170" fontId="25" fillId="2" borderId="2" xfId="1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14" fontId="11" fillId="2" borderId="2" xfId="0" applyNumberFormat="1" applyFont="1" applyFill="1" applyBorder="1" applyAlignment="1">
      <alignment horizontal="center" vertical="center"/>
    </xf>
    <xf numFmtId="0" fontId="26" fillId="2" borderId="2" xfId="4" applyFont="1" applyFill="1" applyBorder="1" applyAlignment="1">
      <alignment horizontal="left" vertical="center" wrapText="1"/>
    </xf>
    <xf numFmtId="0" fontId="25" fillId="2" borderId="2" xfId="4" applyFont="1" applyFill="1" applyBorder="1" applyAlignment="1">
      <alignment horizontal="left" vertical="center" wrapText="1"/>
    </xf>
    <xf numFmtId="49" fontId="25" fillId="2" borderId="2" xfId="1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5" fillId="11" borderId="0" xfId="0" applyFont="1" applyFill="1" applyAlignment="1">
      <alignment vertical="center"/>
    </xf>
    <xf numFmtId="6" fontId="25" fillId="2" borderId="2" xfId="0" applyNumberFormat="1" applyFont="1" applyFill="1" applyBorder="1" applyAlignment="1">
      <alignment horizontal="center" vertical="center"/>
    </xf>
    <xf numFmtId="167" fontId="26" fillId="2" borderId="2" xfId="1" applyNumberFormat="1" applyFont="1" applyFill="1" applyBorder="1" applyAlignment="1">
      <alignment horizontal="center" vertical="center"/>
    </xf>
    <xf numFmtId="168" fontId="25" fillId="2" borderId="2" xfId="5" applyNumberFormat="1" applyFont="1" applyFill="1" applyBorder="1" applyAlignment="1">
      <alignment horizontal="center" vertical="center"/>
    </xf>
    <xf numFmtId="170" fontId="25" fillId="2" borderId="2" xfId="5" applyNumberFormat="1" applyFont="1" applyFill="1" applyBorder="1" applyAlignment="1">
      <alignment horizontal="center" vertical="center"/>
    </xf>
    <xf numFmtId="164" fontId="25" fillId="2" borderId="2" xfId="1" applyNumberFormat="1" applyFont="1" applyFill="1" applyBorder="1" applyAlignment="1">
      <alignment horizontal="center" vertical="center"/>
    </xf>
    <xf numFmtId="164" fontId="25" fillId="2" borderId="2" xfId="5" applyNumberFormat="1" applyFont="1" applyFill="1" applyBorder="1" applyAlignment="1">
      <alignment horizontal="center" vertical="center"/>
    </xf>
    <xf numFmtId="164" fontId="25" fillId="2" borderId="2" xfId="0" applyNumberFormat="1" applyFont="1" applyFill="1" applyBorder="1" applyAlignment="1">
      <alignment horizontal="center" vertical="center"/>
    </xf>
    <xf numFmtId="170" fontId="26" fillId="2" borderId="2" xfId="1" applyNumberFormat="1" applyFont="1" applyFill="1" applyBorder="1" applyAlignment="1">
      <alignment horizontal="center" vertical="center"/>
    </xf>
    <xf numFmtId="0" fontId="0" fillId="0" borderId="0" xfId="0" applyFont="1"/>
    <xf numFmtId="0" fontId="25" fillId="4" borderId="16" xfId="0" applyFont="1" applyFill="1" applyBorder="1" applyAlignment="1">
      <alignment horizontal="center"/>
    </xf>
    <xf numFmtId="0" fontId="26" fillId="6" borderId="6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164" fontId="26" fillId="6" borderId="2" xfId="2" applyFont="1" applyFill="1" applyBorder="1" applyAlignment="1">
      <alignment vertical="center"/>
    </xf>
    <xf numFmtId="44" fontId="26" fillId="6" borderId="2" xfId="0" applyNumberFormat="1" applyFont="1" applyFill="1" applyBorder="1" applyAlignment="1">
      <alignment vertical="center"/>
    </xf>
    <xf numFmtId="167" fontId="26" fillId="4" borderId="2" xfId="1" applyNumberFormat="1" applyFont="1" applyFill="1" applyBorder="1" applyAlignment="1">
      <alignment horizontal="center" vertical="center"/>
    </xf>
    <xf numFmtId="169" fontId="26" fillId="6" borderId="19" xfId="0" applyNumberFormat="1" applyFont="1" applyFill="1" applyBorder="1" applyAlignment="1">
      <alignment vertical="center"/>
    </xf>
    <xf numFmtId="0" fontId="23" fillId="0" borderId="35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14" fillId="13" borderId="2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4" fillId="13" borderId="19" xfId="0" applyFont="1" applyFill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30" fillId="13" borderId="11" xfId="0" applyFont="1" applyFill="1" applyBorder="1" applyAlignment="1">
      <alignment horizontal="center" vertical="center" wrapText="1"/>
    </xf>
    <xf numFmtId="49" fontId="14" fillId="14" borderId="6" xfId="0" applyNumberFormat="1" applyFont="1" applyFill="1" applyBorder="1" applyAlignment="1">
      <alignment horizontal="center" vertical="center" wrapText="1"/>
    </xf>
    <xf numFmtId="49" fontId="14" fillId="14" borderId="4" xfId="0" applyNumberFormat="1" applyFont="1" applyFill="1" applyBorder="1" applyAlignment="1">
      <alignment horizontal="center" vertical="center" wrapText="1"/>
    </xf>
    <xf numFmtId="49" fontId="14" fillId="14" borderId="2" xfId="0" applyNumberFormat="1" applyFont="1" applyFill="1" applyBorder="1" applyAlignment="1">
      <alignment horizontal="center" vertical="center" wrapText="1"/>
    </xf>
    <xf numFmtId="37" fontId="14" fillId="14" borderId="2" xfId="0" applyNumberFormat="1" applyFont="1" applyFill="1" applyBorder="1" applyAlignment="1">
      <alignment horizontal="center" vertical="center" wrapText="1"/>
    </xf>
    <xf numFmtId="44" fontId="14" fillId="14" borderId="2" xfId="0" applyNumberFormat="1" applyFont="1" applyFill="1" applyBorder="1" applyAlignment="1">
      <alignment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4" fillId="14" borderId="19" xfId="0" applyFont="1" applyFill="1" applyBorder="1" applyAlignment="1">
      <alignment horizontal="center" vertical="center" wrapText="1"/>
    </xf>
    <xf numFmtId="0" fontId="24" fillId="14" borderId="27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wrapText="1"/>
    </xf>
    <xf numFmtId="0" fontId="8" fillId="12" borderId="19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textRotation="90" wrapText="1"/>
    </xf>
    <xf numFmtId="0" fontId="5" fillId="12" borderId="2" xfId="0" applyFont="1" applyFill="1" applyBorder="1" applyAlignment="1">
      <alignment horizontal="center" vertical="center" wrapText="1"/>
    </xf>
    <xf numFmtId="0" fontId="30" fillId="13" borderId="2" xfId="0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0" xfId="0" applyFont="1" applyFill="1"/>
    <xf numFmtId="0" fontId="18" fillId="0" borderId="0" xfId="0" applyFont="1" applyFill="1"/>
    <xf numFmtId="0" fontId="28" fillId="0" borderId="0" xfId="0" applyFont="1" applyFill="1"/>
    <xf numFmtId="0" fontId="2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/>
    <xf numFmtId="0" fontId="11" fillId="2" borderId="27" xfId="0" applyFont="1" applyFill="1" applyBorder="1" applyAlignment="1">
      <alignment horizontal="center" vertical="center"/>
    </xf>
    <xf numFmtId="0" fontId="26" fillId="2" borderId="2" xfId="5" applyFont="1" applyFill="1" applyBorder="1" applyAlignment="1">
      <alignment horizontal="center" vertical="center"/>
    </xf>
    <xf numFmtId="14" fontId="25" fillId="2" borderId="2" xfId="0" applyNumberFormat="1" applyFont="1" applyFill="1" applyBorder="1" applyAlignment="1">
      <alignment horizontal="left" vertical="center"/>
    </xf>
    <xf numFmtId="44" fontId="25" fillId="2" borderId="2" xfId="1" applyNumberFormat="1" applyFont="1" applyFill="1" applyBorder="1" applyAlignment="1">
      <alignment horizontal="center" vertical="center"/>
    </xf>
    <xf numFmtId="164" fontId="11" fillId="5" borderId="2" xfId="2" applyFont="1" applyFill="1" applyBorder="1" applyAlignment="1">
      <alignment horizontal="center" vertical="center" wrapText="1"/>
    </xf>
    <xf numFmtId="164" fontId="11" fillId="5" borderId="19" xfId="2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14" fontId="25" fillId="5" borderId="2" xfId="0" applyNumberFormat="1" applyFont="1" applyFill="1" applyBorder="1" applyAlignment="1">
      <alignment horizontal="left" vertical="center" wrapText="1"/>
    </xf>
    <xf numFmtId="14" fontId="25" fillId="5" borderId="2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8" fontId="25" fillId="2" borderId="2" xfId="2" applyNumberFormat="1" applyFont="1" applyFill="1" applyBorder="1" applyAlignment="1">
      <alignment horizontal="center" vertical="center"/>
    </xf>
    <xf numFmtId="167" fontId="25" fillId="2" borderId="2" xfId="1" applyNumberFormat="1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wrapText="1"/>
    </xf>
    <xf numFmtId="0" fontId="26" fillId="2" borderId="6" xfId="0" applyFont="1" applyFill="1" applyBorder="1" applyAlignment="1">
      <alignment horizontal="center" wrapText="1"/>
    </xf>
    <xf numFmtId="0" fontId="26" fillId="2" borderId="24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vertical="center"/>
    </xf>
    <xf numFmtId="0" fontId="25" fillId="2" borderId="2" xfId="4" applyFont="1" applyFill="1" applyBorder="1" applyAlignment="1">
      <alignment vertical="center"/>
    </xf>
    <xf numFmtId="0" fontId="25" fillId="5" borderId="2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vertical="center"/>
    </xf>
    <xf numFmtId="0" fontId="26" fillId="5" borderId="2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0" fillId="13" borderId="27" xfId="0" applyFont="1" applyFill="1" applyBorder="1" applyAlignment="1">
      <alignment horizontal="center" vertical="center" wrapText="1"/>
    </xf>
    <xf numFmtId="0" fontId="29" fillId="13" borderId="3" xfId="0" applyFont="1" applyFill="1" applyBorder="1" applyAlignment="1">
      <alignment horizontal="center" vertical="center" wrapText="1"/>
    </xf>
    <xf numFmtId="0" fontId="29" fillId="13" borderId="4" xfId="0" applyFont="1" applyFill="1" applyBorder="1" applyAlignment="1">
      <alignment horizontal="center" vertical="center" wrapText="1"/>
    </xf>
    <xf numFmtId="0" fontId="29" fillId="13" borderId="11" xfId="0" applyFont="1" applyFill="1" applyBorder="1" applyAlignment="1">
      <alignment horizontal="center" vertical="center" wrapText="1"/>
    </xf>
    <xf numFmtId="0" fontId="29" fillId="13" borderId="5" xfId="0" applyFont="1" applyFill="1" applyBorder="1" applyAlignment="1">
      <alignment horizontal="center" vertical="center" wrapText="1"/>
    </xf>
    <xf numFmtId="0" fontId="29" fillId="13" borderId="5" xfId="0" applyFont="1" applyFill="1" applyBorder="1" applyAlignment="1">
      <alignment vertical="center" wrapText="1"/>
    </xf>
    <xf numFmtId="0" fontId="29" fillId="13" borderId="5" xfId="0" applyFont="1" applyFill="1" applyBorder="1" applyAlignment="1">
      <alignment horizontal="center" vertical="center" wrapText="1"/>
    </xf>
    <xf numFmtId="0" fontId="29" fillId="13" borderId="17" xfId="0" applyFont="1" applyFill="1" applyBorder="1" applyAlignment="1">
      <alignment horizontal="center" vertical="center" wrapText="1"/>
    </xf>
    <xf numFmtId="0" fontId="30" fillId="13" borderId="18" xfId="0" applyFont="1" applyFill="1" applyBorder="1" applyAlignment="1">
      <alignment horizontal="center" vertical="center" wrapText="1"/>
    </xf>
    <xf numFmtId="49" fontId="29" fillId="14" borderId="6" xfId="0" applyNumberFormat="1" applyFont="1" applyFill="1" applyBorder="1" applyAlignment="1">
      <alignment horizontal="center" vertical="center" wrapText="1"/>
    </xf>
    <xf numFmtId="49" fontId="29" fillId="14" borderId="4" xfId="0" applyNumberFormat="1" applyFont="1" applyFill="1" applyBorder="1" applyAlignment="1">
      <alignment horizontal="center" vertical="center" wrapText="1"/>
    </xf>
    <xf numFmtId="49" fontId="29" fillId="14" borderId="4" xfId="0" applyNumberFormat="1" applyFont="1" applyFill="1" applyBorder="1" applyAlignment="1">
      <alignment horizontal="center" vertical="center" wrapText="1"/>
    </xf>
    <xf numFmtId="49" fontId="29" fillId="14" borderId="2" xfId="0" applyNumberFormat="1" applyFont="1" applyFill="1" applyBorder="1" applyAlignment="1">
      <alignment horizontal="center" vertical="center" wrapText="1"/>
    </xf>
    <xf numFmtId="37" fontId="29" fillId="14" borderId="2" xfId="0" applyNumberFormat="1" applyFont="1" applyFill="1" applyBorder="1" applyAlignment="1">
      <alignment horizontal="center" vertical="center" wrapText="1"/>
    </xf>
    <xf numFmtId="165" fontId="29" fillId="14" borderId="2" xfId="0" applyNumberFormat="1" applyFont="1" applyFill="1" applyBorder="1" applyAlignment="1">
      <alignment vertical="center" wrapText="1"/>
    </xf>
    <xf numFmtId="0" fontId="29" fillId="14" borderId="2" xfId="0" applyFont="1" applyFill="1" applyBorder="1" applyAlignment="1">
      <alignment horizontal="center" vertical="center" wrapText="1"/>
    </xf>
    <xf numFmtId="0" fontId="29" fillId="14" borderId="19" xfId="0" applyFont="1" applyFill="1" applyBorder="1" applyAlignment="1">
      <alignment horizontal="center" vertical="center" wrapText="1"/>
    </xf>
    <xf numFmtId="0" fontId="7" fillId="14" borderId="27" xfId="0" applyFont="1" applyFill="1" applyBorder="1" applyAlignment="1">
      <alignment horizontal="center" vertical="center"/>
    </xf>
    <xf numFmtId="164" fontId="21" fillId="5" borderId="5" xfId="2" applyFont="1" applyFill="1" applyBorder="1" applyAlignment="1">
      <alignment horizontal="center" vertical="center" textRotation="90" wrapText="1"/>
    </xf>
    <xf numFmtId="164" fontId="10" fillId="5" borderId="2" xfId="2" applyFont="1" applyFill="1" applyBorder="1" applyAlignment="1">
      <alignment vertical="center"/>
    </xf>
    <xf numFmtId="164" fontId="5" fillId="5" borderId="19" xfId="2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4" fontId="25" fillId="2" borderId="19" xfId="2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4" fontId="6" fillId="2" borderId="19" xfId="1" applyNumberFormat="1" applyFont="1" applyFill="1" applyBorder="1" applyAlignment="1">
      <alignment horizontal="right" vertical="center"/>
    </xf>
    <xf numFmtId="44" fontId="5" fillId="10" borderId="19" xfId="1" applyNumberFormat="1" applyFont="1" applyFill="1" applyBorder="1" applyAlignment="1">
      <alignment horizontal="right" vertical="center"/>
    </xf>
    <xf numFmtId="0" fontId="31" fillId="13" borderId="27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170" fontId="6" fillId="2" borderId="0" xfId="0" applyNumberFormat="1" applyFont="1" applyFill="1" applyBorder="1"/>
    <xf numFmtId="44" fontId="5" fillId="10" borderId="36" xfId="1" applyNumberFormat="1" applyFont="1" applyFill="1" applyBorder="1" applyAlignment="1">
      <alignment horizontal="right" vertical="center"/>
    </xf>
    <xf numFmtId="165" fontId="6" fillId="2" borderId="19" xfId="1" applyNumberFormat="1" applyFont="1" applyFill="1" applyBorder="1" applyAlignment="1">
      <alignment horizontal="right" vertical="center"/>
    </xf>
    <xf numFmtId="165" fontId="7" fillId="10" borderId="36" xfId="1" applyNumberFormat="1" applyFont="1" applyFill="1" applyBorder="1" applyAlignment="1">
      <alignment horizontal="right" vertical="center"/>
    </xf>
    <xf numFmtId="0" fontId="29" fillId="13" borderId="2" xfId="0" applyFont="1" applyFill="1" applyBorder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29" fillId="13" borderId="2" xfId="0" applyFont="1" applyFill="1" applyBorder="1" applyAlignment="1">
      <alignment vertical="center" wrapText="1"/>
    </xf>
    <xf numFmtId="0" fontId="29" fillId="13" borderId="19" xfId="0" applyFont="1" applyFill="1" applyBorder="1" applyAlignment="1">
      <alignment horizontal="center" vertical="center" wrapText="1"/>
    </xf>
    <xf numFmtId="49" fontId="29" fillId="14" borderId="2" xfId="0" applyNumberFormat="1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66FFFF"/>
      <color rgb="FF2EC44B"/>
      <color rgb="FFFFFF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152783</xdr:rowOff>
    </xdr:from>
    <xdr:to>
      <xdr:col>1</xdr:col>
      <xdr:colOff>2199624</xdr:colOff>
      <xdr:row>0</xdr:row>
      <xdr:rowOff>1211125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404" y="152783"/>
          <a:ext cx="2191895" cy="1058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236085</xdr:colOff>
      <xdr:row>0</xdr:row>
      <xdr:rowOff>142875</xdr:rowOff>
    </xdr:from>
    <xdr:to>
      <xdr:col>1</xdr:col>
      <xdr:colOff>2452687</xdr:colOff>
      <xdr:row>0</xdr:row>
      <xdr:rowOff>1240013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085" y="142875"/>
          <a:ext cx="2633321" cy="10971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226218</xdr:rowOff>
    </xdr:from>
    <xdr:to>
      <xdr:col>1</xdr:col>
      <xdr:colOff>3012281</xdr:colOff>
      <xdr:row>0</xdr:row>
      <xdr:rowOff>1089557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8" y="226218"/>
          <a:ext cx="3012281" cy="863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2"/>
  <sheetViews>
    <sheetView zoomScale="80" zoomScaleNormal="80" zoomScaleSheetLayoutView="57" workbookViewId="0">
      <selection sqref="A1:O1"/>
    </sheetView>
  </sheetViews>
  <sheetFormatPr defaultRowHeight="15" x14ac:dyDescent="0.25"/>
  <cols>
    <col min="1" max="1" width="7.28515625" customWidth="1"/>
    <col min="2" max="2" width="49.85546875" bestFit="1" customWidth="1"/>
    <col min="3" max="3" width="46.7109375" bestFit="1" customWidth="1"/>
    <col min="4" max="4" width="18.42578125" bestFit="1" customWidth="1"/>
    <col min="5" max="5" width="8.28515625" customWidth="1"/>
    <col min="6" max="6" width="13.140625" customWidth="1"/>
    <col min="7" max="7" width="17.28515625" customWidth="1"/>
    <col min="8" max="8" width="18.85546875" customWidth="1"/>
    <col min="9" max="9" width="18.140625" customWidth="1"/>
    <col min="10" max="10" width="25" customWidth="1"/>
    <col min="11" max="11" width="21.7109375" customWidth="1"/>
    <col min="12" max="12" width="5.85546875" customWidth="1"/>
    <col min="13" max="13" width="17.28515625" customWidth="1"/>
    <col min="14" max="14" width="17" customWidth="1"/>
    <col min="15" max="15" width="23" customWidth="1"/>
    <col min="16" max="33" width="9.140625" style="168"/>
  </cols>
  <sheetData>
    <row r="1" spans="1:33" ht="100.5" customHeight="1" x14ac:dyDescent="0.25">
      <c r="A1" s="144" t="s">
        <v>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</row>
    <row r="2" spans="1:33" ht="38.25" customHeight="1" x14ac:dyDescent="0.25">
      <c r="A2" s="201" t="s">
        <v>3</v>
      </c>
      <c r="B2" s="167"/>
      <c r="C2" s="167"/>
      <c r="D2" s="147" t="s">
        <v>157</v>
      </c>
      <c r="E2" s="147"/>
      <c r="F2" s="148" t="s">
        <v>5</v>
      </c>
      <c r="G2" s="148" t="s">
        <v>6</v>
      </c>
      <c r="H2" s="148" t="s">
        <v>36</v>
      </c>
      <c r="I2" s="148" t="s">
        <v>8</v>
      </c>
      <c r="J2" s="147" t="s">
        <v>9</v>
      </c>
      <c r="K2" s="147"/>
      <c r="L2" s="147"/>
      <c r="M2" s="147"/>
      <c r="N2" s="147"/>
      <c r="O2" s="149"/>
    </row>
    <row r="3" spans="1:33" ht="53.25" customHeight="1" x14ac:dyDescent="0.25">
      <c r="A3" s="231" t="s">
        <v>161</v>
      </c>
      <c r="B3" s="167"/>
      <c r="C3" s="167"/>
      <c r="D3" s="152" t="s">
        <v>159</v>
      </c>
      <c r="E3" s="153"/>
      <c r="F3" s="154" t="s">
        <v>95</v>
      </c>
      <c r="G3" s="154" t="s">
        <v>158</v>
      </c>
      <c r="H3" s="155">
        <v>21</v>
      </c>
      <c r="I3" s="156">
        <v>4.8</v>
      </c>
      <c r="J3" s="157" t="s">
        <v>10</v>
      </c>
      <c r="K3" s="157"/>
      <c r="L3" s="157"/>
      <c r="M3" s="157"/>
      <c r="N3" s="157"/>
      <c r="O3" s="158"/>
    </row>
    <row r="4" spans="1:33" ht="15" customHeight="1" x14ac:dyDescent="0.25">
      <c r="A4" s="159" t="s">
        <v>11</v>
      </c>
      <c r="B4" s="160" t="s">
        <v>12</v>
      </c>
      <c r="C4" s="160" t="s">
        <v>13</v>
      </c>
      <c r="D4" s="160" t="s">
        <v>14</v>
      </c>
      <c r="E4" s="160" t="s">
        <v>15</v>
      </c>
      <c r="F4" s="160" t="s">
        <v>154</v>
      </c>
      <c r="G4" s="160" t="s">
        <v>17</v>
      </c>
      <c r="H4" s="161" t="s">
        <v>37</v>
      </c>
      <c r="I4" s="162" t="s">
        <v>18</v>
      </c>
      <c r="J4" s="162" t="s">
        <v>19</v>
      </c>
      <c r="K4" s="162" t="s">
        <v>20</v>
      </c>
      <c r="L4" s="163" t="s">
        <v>21</v>
      </c>
      <c r="M4" s="163"/>
      <c r="N4" s="163"/>
      <c r="O4" s="164" t="s">
        <v>22</v>
      </c>
    </row>
    <row r="5" spans="1:33" ht="58.5" customHeight="1" x14ac:dyDescent="0.25">
      <c r="A5" s="159"/>
      <c r="B5" s="160"/>
      <c r="C5" s="160"/>
      <c r="D5" s="160"/>
      <c r="E5" s="160"/>
      <c r="F5" s="160"/>
      <c r="G5" s="160"/>
      <c r="H5" s="161"/>
      <c r="I5" s="162"/>
      <c r="J5" s="162"/>
      <c r="K5" s="162"/>
      <c r="L5" s="165" t="s">
        <v>23</v>
      </c>
      <c r="M5" s="166" t="s">
        <v>24</v>
      </c>
      <c r="N5" s="166" t="s">
        <v>25</v>
      </c>
      <c r="O5" s="164"/>
    </row>
    <row r="6" spans="1:33" s="39" customFormat="1" x14ac:dyDescent="0.25">
      <c r="A6" s="92">
        <v>1</v>
      </c>
      <c r="B6" s="95" t="s">
        <v>130</v>
      </c>
      <c r="C6" s="96" t="s">
        <v>99</v>
      </c>
      <c r="D6" s="93" t="s">
        <v>127</v>
      </c>
      <c r="E6" s="97" t="s">
        <v>153</v>
      </c>
      <c r="F6" s="98">
        <v>44790</v>
      </c>
      <c r="G6" s="98">
        <v>44926</v>
      </c>
      <c r="H6" s="99">
        <v>357</v>
      </c>
      <c r="I6" s="99">
        <v>100.8</v>
      </c>
      <c r="J6" s="99">
        <v>273</v>
      </c>
      <c r="K6" s="99">
        <f>SUM(H6,I6,J6)</f>
        <v>730.8</v>
      </c>
      <c r="L6" s="93"/>
      <c r="M6" s="93"/>
      <c r="N6" s="100">
        <v>48</v>
      </c>
      <c r="O6" s="101">
        <f>SUM(K6-N6)</f>
        <v>682.8</v>
      </c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</row>
    <row r="7" spans="1:33" s="39" customFormat="1" x14ac:dyDescent="0.25">
      <c r="A7" s="92">
        <v>2</v>
      </c>
      <c r="B7" s="95" t="s">
        <v>136</v>
      </c>
      <c r="C7" s="96" t="s">
        <v>1</v>
      </c>
      <c r="D7" s="93" t="s">
        <v>127</v>
      </c>
      <c r="E7" s="97" t="s">
        <v>153</v>
      </c>
      <c r="F7" s="98">
        <v>44788</v>
      </c>
      <c r="G7" s="98">
        <v>44926</v>
      </c>
      <c r="H7" s="99">
        <v>357</v>
      </c>
      <c r="I7" s="99">
        <v>100.8</v>
      </c>
      <c r="J7" s="99">
        <v>273</v>
      </c>
      <c r="K7" s="99">
        <f>SUM(H7,I7,J7)</f>
        <v>730.8</v>
      </c>
      <c r="L7" s="93"/>
      <c r="M7" s="93"/>
      <c r="N7" s="100">
        <v>48</v>
      </c>
      <c r="O7" s="101">
        <f t="shared" ref="O7:O60" si="0">K7-M7-N7</f>
        <v>682.8</v>
      </c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</row>
    <row r="8" spans="1:33" s="39" customFormat="1" x14ac:dyDescent="0.25">
      <c r="A8" s="92">
        <v>3</v>
      </c>
      <c r="B8" s="95" t="s">
        <v>112</v>
      </c>
      <c r="C8" s="96" t="s">
        <v>38</v>
      </c>
      <c r="D8" s="93" t="s">
        <v>43</v>
      </c>
      <c r="E8" s="97">
        <v>1</v>
      </c>
      <c r="F8" s="98">
        <v>44713</v>
      </c>
      <c r="G8" s="98">
        <v>45077</v>
      </c>
      <c r="H8" s="99">
        <v>630</v>
      </c>
      <c r="I8" s="99">
        <v>100.8</v>
      </c>
      <c r="J8" s="99"/>
      <c r="K8" s="99">
        <f t="shared" ref="K8:K60" si="1">SUM(H8,I8,J8)</f>
        <v>730.8</v>
      </c>
      <c r="L8" s="93"/>
      <c r="M8" s="93"/>
      <c r="N8" s="100"/>
      <c r="O8" s="101">
        <f t="shared" si="0"/>
        <v>730.8</v>
      </c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</row>
    <row r="9" spans="1:33" s="39" customFormat="1" x14ac:dyDescent="0.25">
      <c r="A9" s="92">
        <v>4</v>
      </c>
      <c r="B9" s="102" t="s">
        <v>71</v>
      </c>
      <c r="C9" s="96" t="s">
        <v>47</v>
      </c>
      <c r="D9" s="93" t="s">
        <v>42</v>
      </c>
      <c r="E9" s="97">
        <v>1</v>
      </c>
      <c r="F9" s="98">
        <v>44440</v>
      </c>
      <c r="G9" s="98">
        <v>45169</v>
      </c>
      <c r="H9" s="99">
        <v>630</v>
      </c>
      <c r="I9" s="99">
        <v>100.8</v>
      </c>
      <c r="J9" s="99"/>
      <c r="K9" s="99">
        <f t="shared" si="1"/>
        <v>730.8</v>
      </c>
      <c r="L9" s="93"/>
      <c r="M9" s="103"/>
      <c r="N9" s="100"/>
      <c r="O9" s="101">
        <f t="shared" si="0"/>
        <v>730.8</v>
      </c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</row>
    <row r="10" spans="1:33" s="39" customFormat="1" x14ac:dyDescent="0.25">
      <c r="A10" s="92">
        <v>5</v>
      </c>
      <c r="B10" s="95" t="s">
        <v>70</v>
      </c>
      <c r="C10" s="96" t="s">
        <v>45</v>
      </c>
      <c r="D10" s="93" t="s">
        <v>44</v>
      </c>
      <c r="E10" s="97">
        <v>1</v>
      </c>
      <c r="F10" s="98">
        <v>44440</v>
      </c>
      <c r="G10" s="98">
        <v>45107</v>
      </c>
      <c r="H10" s="99">
        <v>630</v>
      </c>
      <c r="I10" s="99">
        <v>100.8</v>
      </c>
      <c r="J10" s="99"/>
      <c r="K10" s="99">
        <f t="shared" si="1"/>
        <v>730.8</v>
      </c>
      <c r="L10" s="93"/>
      <c r="M10" s="99"/>
      <c r="N10" s="100"/>
      <c r="O10" s="101">
        <f t="shared" si="0"/>
        <v>730.8</v>
      </c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</row>
    <row r="11" spans="1:33" s="39" customFormat="1" x14ac:dyDescent="0.25">
      <c r="A11" s="92">
        <v>6</v>
      </c>
      <c r="B11" s="95" t="s">
        <v>75</v>
      </c>
      <c r="C11" s="96" t="s">
        <v>38</v>
      </c>
      <c r="D11" s="93" t="s">
        <v>43</v>
      </c>
      <c r="E11" s="97">
        <v>1</v>
      </c>
      <c r="F11" s="98">
        <v>44440</v>
      </c>
      <c r="G11" s="98">
        <v>45169</v>
      </c>
      <c r="H11" s="99">
        <v>630</v>
      </c>
      <c r="I11" s="99">
        <v>100.8</v>
      </c>
      <c r="J11" s="99"/>
      <c r="K11" s="99">
        <f t="shared" si="1"/>
        <v>730.8</v>
      </c>
      <c r="L11" s="93"/>
      <c r="M11" s="93"/>
      <c r="N11" s="100"/>
      <c r="O11" s="101">
        <f t="shared" si="0"/>
        <v>730.8</v>
      </c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</row>
    <row r="12" spans="1:33" s="39" customFormat="1" x14ac:dyDescent="0.25">
      <c r="A12" s="92">
        <v>7</v>
      </c>
      <c r="B12" s="104" t="s">
        <v>146</v>
      </c>
      <c r="C12" s="105" t="s">
        <v>79</v>
      </c>
      <c r="D12" s="106" t="s">
        <v>39</v>
      </c>
      <c r="E12" s="97">
        <v>1</v>
      </c>
      <c r="F12" s="107">
        <v>44837</v>
      </c>
      <c r="G12" s="107">
        <v>44836</v>
      </c>
      <c r="H12" s="99">
        <v>630</v>
      </c>
      <c r="I12" s="99">
        <v>100.8</v>
      </c>
      <c r="J12" s="99"/>
      <c r="K12" s="99">
        <f t="shared" si="1"/>
        <v>730.8</v>
      </c>
      <c r="L12" s="93"/>
      <c r="M12" s="93"/>
      <c r="N12" s="100"/>
      <c r="O12" s="101">
        <f t="shared" si="0"/>
        <v>730.8</v>
      </c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</row>
    <row r="13" spans="1:33" s="39" customFormat="1" x14ac:dyDescent="0.25">
      <c r="A13" s="92">
        <v>8</v>
      </c>
      <c r="B13" s="108" t="s">
        <v>57</v>
      </c>
      <c r="C13" s="105" t="s">
        <v>38</v>
      </c>
      <c r="D13" s="106" t="s">
        <v>46</v>
      </c>
      <c r="E13" s="97">
        <v>1</v>
      </c>
      <c r="F13" s="107">
        <v>44301</v>
      </c>
      <c r="G13" s="107">
        <v>45030</v>
      </c>
      <c r="H13" s="99">
        <v>630</v>
      </c>
      <c r="I13" s="99">
        <v>100.8</v>
      </c>
      <c r="J13" s="99"/>
      <c r="K13" s="99">
        <f t="shared" si="1"/>
        <v>730.8</v>
      </c>
      <c r="L13" s="93"/>
      <c r="M13" s="93"/>
      <c r="N13" s="100"/>
      <c r="O13" s="101">
        <f t="shared" si="0"/>
        <v>730.8</v>
      </c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</row>
    <row r="14" spans="1:33" s="39" customFormat="1" x14ac:dyDescent="0.25">
      <c r="A14" s="92">
        <v>9</v>
      </c>
      <c r="B14" s="95" t="s">
        <v>145</v>
      </c>
      <c r="C14" s="96" t="s">
        <v>79</v>
      </c>
      <c r="D14" s="93" t="s">
        <v>39</v>
      </c>
      <c r="E14" s="97">
        <v>1</v>
      </c>
      <c r="F14" s="98">
        <v>44470</v>
      </c>
      <c r="G14" s="98">
        <v>44834</v>
      </c>
      <c r="H14" s="99">
        <v>630</v>
      </c>
      <c r="I14" s="99">
        <v>100.8</v>
      </c>
      <c r="J14" s="99"/>
      <c r="K14" s="99">
        <f t="shared" si="1"/>
        <v>730.8</v>
      </c>
      <c r="L14" s="93"/>
      <c r="M14" s="103"/>
      <c r="N14" s="100"/>
      <c r="O14" s="101">
        <f t="shared" si="0"/>
        <v>730.8</v>
      </c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</row>
    <row r="15" spans="1:33" s="39" customFormat="1" x14ac:dyDescent="0.25">
      <c r="A15" s="92">
        <v>10</v>
      </c>
      <c r="B15" s="232" t="s">
        <v>58</v>
      </c>
      <c r="C15" s="96" t="s">
        <v>59</v>
      </c>
      <c r="D15" s="109" t="s">
        <v>42</v>
      </c>
      <c r="E15" s="97">
        <v>1</v>
      </c>
      <c r="F15" s="98">
        <v>44342</v>
      </c>
      <c r="G15" s="98">
        <v>45071</v>
      </c>
      <c r="H15" s="99">
        <v>630</v>
      </c>
      <c r="I15" s="99">
        <v>100.8</v>
      </c>
      <c r="J15" s="99"/>
      <c r="K15" s="99">
        <f t="shared" si="1"/>
        <v>730.8</v>
      </c>
      <c r="L15" s="93"/>
      <c r="M15" s="93"/>
      <c r="N15" s="100"/>
      <c r="O15" s="101">
        <f t="shared" si="0"/>
        <v>730.8</v>
      </c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</row>
    <row r="16" spans="1:33" s="39" customFormat="1" x14ac:dyDescent="0.25">
      <c r="A16" s="92">
        <v>11</v>
      </c>
      <c r="B16" s="108" t="s">
        <v>62</v>
      </c>
      <c r="C16" s="105" t="s">
        <v>38</v>
      </c>
      <c r="D16" s="106" t="s">
        <v>43</v>
      </c>
      <c r="E16" s="97">
        <v>1</v>
      </c>
      <c r="F16" s="107">
        <v>44409</v>
      </c>
      <c r="G16" s="107">
        <v>44926</v>
      </c>
      <c r="H16" s="99">
        <v>630</v>
      </c>
      <c r="I16" s="99">
        <v>100.8</v>
      </c>
      <c r="J16" s="99"/>
      <c r="K16" s="99">
        <f t="shared" si="1"/>
        <v>730.8</v>
      </c>
      <c r="L16" s="93"/>
      <c r="M16" s="93"/>
      <c r="N16" s="110"/>
      <c r="O16" s="101">
        <f t="shared" si="0"/>
        <v>730.8</v>
      </c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</row>
    <row r="17" spans="1:33" s="39" customFormat="1" x14ac:dyDescent="0.25">
      <c r="A17" s="92">
        <v>12</v>
      </c>
      <c r="B17" s="111" t="s">
        <v>142</v>
      </c>
      <c r="C17" s="112" t="s">
        <v>143</v>
      </c>
      <c r="D17" s="113" t="s">
        <v>43</v>
      </c>
      <c r="E17" s="114">
        <v>1</v>
      </c>
      <c r="F17" s="115">
        <v>44809</v>
      </c>
      <c r="G17" s="115">
        <v>45173</v>
      </c>
      <c r="H17" s="99">
        <v>630</v>
      </c>
      <c r="I17" s="99">
        <v>100.8</v>
      </c>
      <c r="J17" s="116"/>
      <c r="K17" s="116">
        <f t="shared" si="1"/>
        <v>730.8</v>
      </c>
      <c r="L17" s="117"/>
      <c r="M17" s="117"/>
      <c r="N17" s="118"/>
      <c r="O17" s="101">
        <f t="shared" si="0"/>
        <v>730.8</v>
      </c>
      <c r="P17" s="170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</row>
    <row r="18" spans="1:33" s="39" customFormat="1" x14ac:dyDescent="0.25">
      <c r="A18" s="92">
        <v>13</v>
      </c>
      <c r="B18" s="108" t="s">
        <v>139</v>
      </c>
      <c r="C18" s="105" t="s">
        <v>1</v>
      </c>
      <c r="D18" s="106" t="s">
        <v>127</v>
      </c>
      <c r="E18" s="97" t="s">
        <v>153</v>
      </c>
      <c r="F18" s="107">
        <v>44788</v>
      </c>
      <c r="G18" s="107">
        <v>44926</v>
      </c>
      <c r="H18" s="99">
        <v>357</v>
      </c>
      <c r="I18" s="99">
        <v>100.8</v>
      </c>
      <c r="J18" s="99">
        <v>273</v>
      </c>
      <c r="K18" s="99">
        <f t="shared" si="1"/>
        <v>730.8</v>
      </c>
      <c r="L18" s="93"/>
      <c r="M18" s="93"/>
      <c r="N18" s="110">
        <v>48</v>
      </c>
      <c r="O18" s="101">
        <f t="shared" si="0"/>
        <v>682.8</v>
      </c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</row>
    <row r="19" spans="1:33" s="39" customFormat="1" x14ac:dyDescent="0.25">
      <c r="A19" s="92">
        <v>14</v>
      </c>
      <c r="B19" s="108" t="s">
        <v>132</v>
      </c>
      <c r="C19" s="105" t="s">
        <v>99</v>
      </c>
      <c r="D19" s="106" t="s">
        <v>127</v>
      </c>
      <c r="E19" s="97" t="s">
        <v>153</v>
      </c>
      <c r="F19" s="107">
        <v>44790</v>
      </c>
      <c r="G19" s="107">
        <v>44926</v>
      </c>
      <c r="H19" s="99">
        <v>357</v>
      </c>
      <c r="I19" s="99">
        <v>100.8</v>
      </c>
      <c r="J19" s="99">
        <v>273</v>
      </c>
      <c r="K19" s="99">
        <f t="shared" si="1"/>
        <v>730.8</v>
      </c>
      <c r="L19" s="93"/>
      <c r="M19" s="93"/>
      <c r="N19" s="110">
        <v>48</v>
      </c>
      <c r="O19" s="101">
        <f t="shared" si="0"/>
        <v>682.8</v>
      </c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</row>
    <row r="20" spans="1:33" s="39" customFormat="1" x14ac:dyDescent="0.25">
      <c r="A20" s="92">
        <v>15</v>
      </c>
      <c r="B20" s="108" t="s">
        <v>114</v>
      </c>
      <c r="C20" s="105" t="s">
        <v>38</v>
      </c>
      <c r="D20" s="106" t="s">
        <v>43</v>
      </c>
      <c r="E20" s="97">
        <v>1</v>
      </c>
      <c r="F20" s="107">
        <v>44713</v>
      </c>
      <c r="G20" s="98">
        <v>45077</v>
      </c>
      <c r="H20" s="99">
        <v>630</v>
      </c>
      <c r="I20" s="99">
        <v>100.8</v>
      </c>
      <c r="J20" s="99"/>
      <c r="K20" s="99">
        <f t="shared" si="1"/>
        <v>730.8</v>
      </c>
      <c r="L20" s="93"/>
      <c r="M20" s="110"/>
      <c r="N20" s="100"/>
      <c r="O20" s="101">
        <f>(K20-N20-M20)</f>
        <v>730.8</v>
      </c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</row>
    <row r="21" spans="1:33" s="39" customFormat="1" x14ac:dyDescent="0.25">
      <c r="A21" s="92">
        <v>16</v>
      </c>
      <c r="B21" s="108" t="s">
        <v>117</v>
      </c>
      <c r="C21" s="105" t="s">
        <v>64</v>
      </c>
      <c r="D21" s="106" t="s">
        <v>118</v>
      </c>
      <c r="E21" s="97">
        <v>1</v>
      </c>
      <c r="F21" s="107">
        <v>44743</v>
      </c>
      <c r="G21" s="98">
        <v>45107</v>
      </c>
      <c r="H21" s="99">
        <v>630</v>
      </c>
      <c r="I21" s="99">
        <v>100.8</v>
      </c>
      <c r="J21" s="99"/>
      <c r="K21" s="99">
        <f t="shared" si="1"/>
        <v>730.8</v>
      </c>
      <c r="L21" s="93"/>
      <c r="M21" s="93"/>
      <c r="N21" s="100"/>
      <c r="O21" s="101">
        <f t="shared" si="0"/>
        <v>730.8</v>
      </c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</row>
    <row r="22" spans="1:33" s="39" customFormat="1" x14ac:dyDescent="0.25">
      <c r="A22" s="92">
        <v>17</v>
      </c>
      <c r="B22" s="108" t="s">
        <v>147</v>
      </c>
      <c r="C22" s="105" t="s">
        <v>99</v>
      </c>
      <c r="D22" s="106" t="s">
        <v>127</v>
      </c>
      <c r="E22" s="97">
        <v>1</v>
      </c>
      <c r="F22" s="107">
        <v>44840</v>
      </c>
      <c r="G22" s="98">
        <v>44931</v>
      </c>
      <c r="H22" s="99">
        <v>630</v>
      </c>
      <c r="I22" s="99">
        <v>100.8</v>
      </c>
      <c r="J22" s="99"/>
      <c r="K22" s="99">
        <f t="shared" si="1"/>
        <v>730.8</v>
      </c>
      <c r="L22" s="93"/>
      <c r="M22" s="93"/>
      <c r="N22" s="100"/>
      <c r="O22" s="101">
        <f t="shared" si="0"/>
        <v>730.8</v>
      </c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</row>
    <row r="23" spans="1:33" s="39" customFormat="1" x14ac:dyDescent="0.25">
      <c r="A23" s="92">
        <v>18</v>
      </c>
      <c r="B23" s="111" t="s">
        <v>120</v>
      </c>
      <c r="C23" s="105" t="s">
        <v>121</v>
      </c>
      <c r="D23" s="106" t="s">
        <v>44</v>
      </c>
      <c r="E23" s="97">
        <v>1</v>
      </c>
      <c r="F23" s="107">
        <v>44783</v>
      </c>
      <c r="G23" s="98">
        <v>44966</v>
      </c>
      <c r="H23" s="99">
        <v>630</v>
      </c>
      <c r="I23" s="99">
        <v>100.8</v>
      </c>
      <c r="J23" s="99"/>
      <c r="K23" s="99">
        <f t="shared" si="1"/>
        <v>730.8</v>
      </c>
      <c r="L23" s="93"/>
      <c r="M23" s="93"/>
      <c r="N23" s="100"/>
      <c r="O23" s="101">
        <f t="shared" si="0"/>
        <v>730.8</v>
      </c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</row>
    <row r="24" spans="1:33" s="39" customFormat="1" x14ac:dyDescent="0.25">
      <c r="A24" s="92">
        <v>19</v>
      </c>
      <c r="B24" s="108" t="s">
        <v>73</v>
      </c>
      <c r="C24" s="105" t="s">
        <v>74</v>
      </c>
      <c r="D24" s="106" t="s">
        <v>113</v>
      </c>
      <c r="E24" s="97">
        <v>1</v>
      </c>
      <c r="F24" s="107">
        <v>44440</v>
      </c>
      <c r="G24" s="98">
        <v>45169</v>
      </c>
      <c r="H24" s="99">
        <v>630</v>
      </c>
      <c r="I24" s="99">
        <v>100.8</v>
      </c>
      <c r="J24" s="99"/>
      <c r="K24" s="99">
        <f t="shared" si="1"/>
        <v>730.8</v>
      </c>
      <c r="L24" s="93"/>
      <c r="M24" s="103"/>
      <c r="N24" s="119"/>
      <c r="O24" s="101">
        <f t="shared" si="0"/>
        <v>730.8</v>
      </c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</row>
    <row r="25" spans="1:33" s="39" customFormat="1" x14ac:dyDescent="0.25">
      <c r="A25" s="92">
        <v>20</v>
      </c>
      <c r="B25" s="102" t="s">
        <v>66</v>
      </c>
      <c r="C25" s="96" t="s">
        <v>67</v>
      </c>
      <c r="D25" s="93" t="s">
        <v>41</v>
      </c>
      <c r="E25" s="97">
        <v>1</v>
      </c>
      <c r="F25" s="98">
        <v>44440</v>
      </c>
      <c r="G25" s="98">
        <v>45169</v>
      </c>
      <c r="H25" s="99">
        <v>630</v>
      </c>
      <c r="I25" s="99">
        <v>100.8</v>
      </c>
      <c r="J25" s="99"/>
      <c r="K25" s="99">
        <f t="shared" si="1"/>
        <v>730.8</v>
      </c>
      <c r="L25" s="93"/>
      <c r="M25" s="93"/>
      <c r="N25" s="110"/>
      <c r="O25" s="101">
        <f t="shared" si="0"/>
        <v>730.8</v>
      </c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</row>
    <row r="26" spans="1:33" s="39" customFormat="1" x14ac:dyDescent="0.25">
      <c r="A26" s="92">
        <v>21</v>
      </c>
      <c r="B26" s="102" t="s">
        <v>148</v>
      </c>
      <c r="C26" s="96" t="s">
        <v>47</v>
      </c>
      <c r="D26" s="93" t="s">
        <v>42</v>
      </c>
      <c r="E26" s="97">
        <v>1</v>
      </c>
      <c r="F26" s="98">
        <v>44837</v>
      </c>
      <c r="G26" s="98">
        <v>45201</v>
      </c>
      <c r="H26" s="99">
        <v>630</v>
      </c>
      <c r="I26" s="99">
        <v>100.8</v>
      </c>
      <c r="J26" s="99"/>
      <c r="K26" s="99">
        <f t="shared" si="1"/>
        <v>730.8</v>
      </c>
      <c r="L26" s="93"/>
      <c r="M26" s="110"/>
      <c r="N26" s="110"/>
      <c r="O26" s="101">
        <f t="shared" si="0"/>
        <v>730.8</v>
      </c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</row>
    <row r="27" spans="1:33" s="39" customFormat="1" x14ac:dyDescent="0.25">
      <c r="A27" s="92">
        <v>22</v>
      </c>
      <c r="B27" s="120" t="s">
        <v>144</v>
      </c>
      <c r="C27" s="121" t="s">
        <v>38</v>
      </c>
      <c r="D27" s="117" t="s">
        <v>43</v>
      </c>
      <c r="E27" s="114">
        <v>1</v>
      </c>
      <c r="F27" s="122">
        <v>44809</v>
      </c>
      <c r="G27" s="122">
        <v>45173</v>
      </c>
      <c r="H27" s="99">
        <v>630</v>
      </c>
      <c r="I27" s="99">
        <v>100.8</v>
      </c>
      <c r="J27" s="116"/>
      <c r="K27" s="99">
        <f t="shared" si="1"/>
        <v>730.8</v>
      </c>
      <c r="L27" s="117"/>
      <c r="M27" s="117"/>
      <c r="N27" s="118"/>
      <c r="O27" s="101">
        <f t="shared" si="0"/>
        <v>730.8</v>
      </c>
      <c r="P27" s="171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</row>
    <row r="28" spans="1:33" s="39" customFormat="1" x14ac:dyDescent="0.25">
      <c r="A28" s="92">
        <v>23</v>
      </c>
      <c r="B28" s="123" t="s">
        <v>81</v>
      </c>
      <c r="C28" s="124" t="s">
        <v>60</v>
      </c>
      <c r="D28" s="109" t="s">
        <v>42</v>
      </c>
      <c r="E28" s="97">
        <v>1</v>
      </c>
      <c r="F28" s="98">
        <v>44470</v>
      </c>
      <c r="G28" s="98">
        <v>44834</v>
      </c>
      <c r="H28" s="99">
        <v>630</v>
      </c>
      <c r="I28" s="99">
        <v>100.8</v>
      </c>
      <c r="J28" s="99"/>
      <c r="K28" s="99">
        <f t="shared" si="1"/>
        <v>730.8</v>
      </c>
      <c r="L28" s="93"/>
      <c r="M28" s="93"/>
      <c r="N28" s="100"/>
      <c r="O28" s="101">
        <f t="shared" si="0"/>
        <v>730.8</v>
      </c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</row>
    <row r="29" spans="1:33" s="39" customFormat="1" x14ac:dyDescent="0.25">
      <c r="A29" s="92">
        <v>24</v>
      </c>
      <c r="B29" s="123" t="s">
        <v>116</v>
      </c>
      <c r="C29" s="124" t="s">
        <v>94</v>
      </c>
      <c r="D29" s="109" t="s">
        <v>39</v>
      </c>
      <c r="E29" s="97">
        <v>1</v>
      </c>
      <c r="F29" s="98">
        <v>44743</v>
      </c>
      <c r="G29" s="98">
        <v>45107</v>
      </c>
      <c r="H29" s="99">
        <v>630</v>
      </c>
      <c r="I29" s="99">
        <v>100.8</v>
      </c>
      <c r="J29" s="99"/>
      <c r="K29" s="99">
        <f t="shared" si="1"/>
        <v>730.8</v>
      </c>
      <c r="L29" s="93"/>
      <c r="M29" s="93"/>
      <c r="N29" s="100"/>
      <c r="O29" s="101">
        <f t="shared" si="0"/>
        <v>730.8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</row>
    <row r="30" spans="1:33" s="39" customFormat="1" x14ac:dyDescent="0.25">
      <c r="A30" s="92">
        <v>25</v>
      </c>
      <c r="B30" s="123" t="s">
        <v>119</v>
      </c>
      <c r="C30" s="124" t="s">
        <v>38</v>
      </c>
      <c r="D30" s="109" t="s">
        <v>65</v>
      </c>
      <c r="E30" s="97">
        <v>1</v>
      </c>
      <c r="F30" s="98">
        <v>44743</v>
      </c>
      <c r="G30" s="98">
        <v>45107</v>
      </c>
      <c r="H30" s="99">
        <v>630</v>
      </c>
      <c r="I30" s="99">
        <v>100.8</v>
      </c>
      <c r="J30" s="99"/>
      <c r="K30" s="99">
        <f t="shared" si="1"/>
        <v>730.8</v>
      </c>
      <c r="L30" s="93"/>
      <c r="M30" s="93"/>
      <c r="N30" s="100"/>
      <c r="O30" s="101">
        <f>(K30-N30)</f>
        <v>730.8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</row>
    <row r="31" spans="1:33" s="39" customFormat="1" x14ac:dyDescent="0.25">
      <c r="A31" s="92">
        <v>26</v>
      </c>
      <c r="B31" s="102" t="s">
        <v>63</v>
      </c>
      <c r="C31" s="96" t="s">
        <v>38</v>
      </c>
      <c r="D31" s="93" t="s">
        <v>43</v>
      </c>
      <c r="E31" s="97">
        <v>1</v>
      </c>
      <c r="F31" s="98">
        <v>44409</v>
      </c>
      <c r="G31" s="98">
        <v>45107</v>
      </c>
      <c r="H31" s="99">
        <v>630</v>
      </c>
      <c r="I31" s="99">
        <v>100.8</v>
      </c>
      <c r="J31" s="99"/>
      <c r="K31" s="99">
        <f t="shared" si="1"/>
        <v>730.8</v>
      </c>
      <c r="L31" s="93"/>
      <c r="M31" s="99"/>
      <c r="N31" s="100"/>
      <c r="O31" s="101">
        <f t="shared" si="0"/>
        <v>730.8</v>
      </c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</row>
    <row r="32" spans="1:33" s="39" customFormat="1" x14ac:dyDescent="0.25">
      <c r="A32" s="92">
        <v>27</v>
      </c>
      <c r="B32" s="102" t="s">
        <v>96</v>
      </c>
      <c r="C32" s="96" t="s">
        <v>67</v>
      </c>
      <c r="D32" s="93" t="s">
        <v>97</v>
      </c>
      <c r="E32" s="97">
        <v>1</v>
      </c>
      <c r="F32" s="98">
        <v>44652</v>
      </c>
      <c r="G32" s="98">
        <v>45016</v>
      </c>
      <c r="H32" s="99">
        <v>630</v>
      </c>
      <c r="I32" s="99">
        <v>100.8</v>
      </c>
      <c r="J32" s="99"/>
      <c r="K32" s="99">
        <f t="shared" si="1"/>
        <v>730.8</v>
      </c>
      <c r="L32" s="93"/>
      <c r="M32" s="93"/>
      <c r="N32" s="110"/>
      <c r="O32" s="101">
        <f t="shared" si="0"/>
        <v>730.8</v>
      </c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</row>
    <row r="33" spans="1:92" s="39" customFormat="1" x14ac:dyDescent="0.25">
      <c r="A33" s="92">
        <v>28</v>
      </c>
      <c r="B33" s="102" t="s">
        <v>82</v>
      </c>
      <c r="C33" s="96" t="s">
        <v>83</v>
      </c>
      <c r="D33" s="93" t="s">
        <v>65</v>
      </c>
      <c r="E33" s="97">
        <v>1</v>
      </c>
      <c r="F33" s="98">
        <v>44470</v>
      </c>
      <c r="G33" s="98">
        <v>44834</v>
      </c>
      <c r="H33" s="99">
        <v>630</v>
      </c>
      <c r="I33" s="99">
        <v>100.8</v>
      </c>
      <c r="J33" s="99"/>
      <c r="K33" s="99">
        <f t="shared" si="1"/>
        <v>730.8</v>
      </c>
      <c r="L33" s="93"/>
      <c r="M33" s="103"/>
      <c r="N33" s="100"/>
      <c r="O33" s="101">
        <f t="shared" si="0"/>
        <v>730.8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</row>
    <row r="34" spans="1:92" s="39" customFormat="1" x14ac:dyDescent="0.25">
      <c r="A34" s="92">
        <v>29</v>
      </c>
      <c r="B34" s="102" t="s">
        <v>122</v>
      </c>
      <c r="C34" s="96" t="s">
        <v>1</v>
      </c>
      <c r="D34" s="93" t="s">
        <v>39</v>
      </c>
      <c r="E34" s="97">
        <v>1</v>
      </c>
      <c r="F34" s="98">
        <v>44774</v>
      </c>
      <c r="G34" s="98">
        <v>45138</v>
      </c>
      <c r="H34" s="99">
        <v>630</v>
      </c>
      <c r="I34" s="99">
        <v>100.8</v>
      </c>
      <c r="J34" s="99"/>
      <c r="K34" s="99">
        <f t="shared" si="1"/>
        <v>730.8</v>
      </c>
      <c r="L34" s="93"/>
      <c r="M34" s="103"/>
      <c r="N34" s="100"/>
      <c r="O34" s="101">
        <f t="shared" si="0"/>
        <v>730.8</v>
      </c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</row>
    <row r="35" spans="1:92" s="127" customFormat="1" x14ac:dyDescent="0.25">
      <c r="A35" s="92">
        <v>30</v>
      </c>
      <c r="B35" s="102" t="s">
        <v>138</v>
      </c>
      <c r="C35" s="96" t="s">
        <v>79</v>
      </c>
      <c r="D35" s="93" t="s">
        <v>127</v>
      </c>
      <c r="E35" s="97" t="s">
        <v>153</v>
      </c>
      <c r="F35" s="98">
        <v>44788</v>
      </c>
      <c r="G35" s="98">
        <v>44926</v>
      </c>
      <c r="H35" s="99">
        <v>357</v>
      </c>
      <c r="I35" s="99">
        <v>100.8</v>
      </c>
      <c r="J35" s="99">
        <v>273</v>
      </c>
      <c r="K35" s="99">
        <f t="shared" si="1"/>
        <v>730.8</v>
      </c>
      <c r="L35" s="93"/>
      <c r="M35" s="93"/>
      <c r="N35" s="110">
        <v>48</v>
      </c>
      <c r="O35" s="101">
        <f>SUM(K35-N35)</f>
        <v>682.8</v>
      </c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</row>
    <row r="36" spans="1:92" s="127" customFormat="1" x14ac:dyDescent="0.25">
      <c r="A36" s="92">
        <v>31</v>
      </c>
      <c r="B36" s="102" t="s">
        <v>76</v>
      </c>
      <c r="C36" s="96" t="s">
        <v>38</v>
      </c>
      <c r="D36" s="93" t="s">
        <v>43</v>
      </c>
      <c r="E36" s="97">
        <v>1</v>
      </c>
      <c r="F36" s="98">
        <v>44440</v>
      </c>
      <c r="G36" s="98">
        <v>45169</v>
      </c>
      <c r="H36" s="99">
        <v>630</v>
      </c>
      <c r="I36" s="99">
        <v>100.8</v>
      </c>
      <c r="J36" s="99"/>
      <c r="K36" s="99">
        <f t="shared" si="1"/>
        <v>730.8</v>
      </c>
      <c r="L36" s="93"/>
      <c r="M36" s="93"/>
      <c r="N36" s="100"/>
      <c r="O36" s="101">
        <f t="shared" si="0"/>
        <v>730.8</v>
      </c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</row>
    <row r="37" spans="1:92" s="39" customFormat="1" x14ac:dyDescent="0.25">
      <c r="A37" s="92">
        <v>32</v>
      </c>
      <c r="B37" s="123" t="s">
        <v>110</v>
      </c>
      <c r="C37" s="124" t="s">
        <v>64</v>
      </c>
      <c r="D37" s="109" t="s">
        <v>46</v>
      </c>
      <c r="E37" s="97">
        <v>1</v>
      </c>
      <c r="F37" s="98">
        <v>44409</v>
      </c>
      <c r="G37" s="98">
        <v>45138</v>
      </c>
      <c r="H37" s="99">
        <v>630</v>
      </c>
      <c r="I37" s="99">
        <v>100.8</v>
      </c>
      <c r="J37" s="99"/>
      <c r="K37" s="99">
        <f t="shared" si="1"/>
        <v>730.8</v>
      </c>
      <c r="L37" s="93"/>
      <c r="M37" s="103"/>
      <c r="N37" s="119"/>
      <c r="O37" s="101">
        <f t="shared" si="0"/>
        <v>730.8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</row>
    <row r="38" spans="1:92" s="39" customFormat="1" x14ac:dyDescent="0.25">
      <c r="A38" s="92">
        <v>33</v>
      </c>
      <c r="B38" s="123" t="s">
        <v>123</v>
      </c>
      <c r="C38" s="124" t="s">
        <v>125</v>
      </c>
      <c r="D38" s="109" t="s">
        <v>44</v>
      </c>
      <c r="E38" s="97">
        <v>1</v>
      </c>
      <c r="F38" s="98">
        <v>44783</v>
      </c>
      <c r="G38" s="98">
        <v>45086</v>
      </c>
      <c r="H38" s="99">
        <v>630</v>
      </c>
      <c r="I38" s="99">
        <v>100.8</v>
      </c>
      <c r="J38" s="99"/>
      <c r="K38" s="99">
        <f t="shared" si="1"/>
        <v>730.8</v>
      </c>
      <c r="L38" s="93"/>
      <c r="M38" s="93"/>
      <c r="N38" s="100"/>
      <c r="O38" s="101">
        <f t="shared" si="0"/>
        <v>730.8</v>
      </c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</row>
    <row r="39" spans="1:92" s="39" customFormat="1" x14ac:dyDescent="0.25">
      <c r="A39" s="92">
        <v>34</v>
      </c>
      <c r="B39" s="123" t="s">
        <v>111</v>
      </c>
      <c r="C39" s="124" t="s">
        <v>38</v>
      </c>
      <c r="D39" s="109" t="s">
        <v>41</v>
      </c>
      <c r="E39" s="97">
        <v>1</v>
      </c>
      <c r="F39" s="98">
        <v>44652</v>
      </c>
      <c r="G39" s="98">
        <v>44926</v>
      </c>
      <c r="H39" s="99">
        <v>630</v>
      </c>
      <c r="I39" s="99">
        <v>100.8</v>
      </c>
      <c r="J39" s="99"/>
      <c r="K39" s="99">
        <f t="shared" si="1"/>
        <v>730.8</v>
      </c>
      <c r="L39" s="93"/>
      <c r="M39" s="103"/>
      <c r="N39" s="119"/>
      <c r="O39" s="101">
        <f>(K39-N39)</f>
        <v>730.8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</row>
    <row r="40" spans="1:92" s="39" customFormat="1" x14ac:dyDescent="0.25">
      <c r="A40" s="92">
        <v>35</v>
      </c>
      <c r="B40" s="102" t="s">
        <v>131</v>
      </c>
      <c r="C40" s="96" t="s">
        <v>99</v>
      </c>
      <c r="D40" s="93" t="s">
        <v>127</v>
      </c>
      <c r="E40" s="97" t="s">
        <v>153</v>
      </c>
      <c r="F40" s="98">
        <v>44790</v>
      </c>
      <c r="G40" s="98">
        <v>44926</v>
      </c>
      <c r="H40" s="99">
        <v>357</v>
      </c>
      <c r="I40" s="99">
        <v>100.8</v>
      </c>
      <c r="J40" s="99">
        <v>273</v>
      </c>
      <c r="K40" s="99">
        <f t="shared" si="1"/>
        <v>730.8</v>
      </c>
      <c r="L40" s="93"/>
      <c r="M40" s="128"/>
      <c r="N40" s="100">
        <v>48</v>
      </c>
      <c r="O40" s="101">
        <f>SUM(K40-N40)</f>
        <v>682.8</v>
      </c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</row>
    <row r="41" spans="1:92" s="39" customFormat="1" x14ac:dyDescent="0.25">
      <c r="A41" s="92">
        <v>36</v>
      </c>
      <c r="B41" s="102" t="s">
        <v>124</v>
      </c>
      <c r="C41" s="96" t="s">
        <v>126</v>
      </c>
      <c r="D41" s="93" t="s">
        <v>42</v>
      </c>
      <c r="E41" s="97">
        <v>1</v>
      </c>
      <c r="F41" s="98">
        <v>44774</v>
      </c>
      <c r="G41" s="98">
        <v>45138</v>
      </c>
      <c r="H41" s="99">
        <v>630</v>
      </c>
      <c r="I41" s="99">
        <v>100.8</v>
      </c>
      <c r="J41" s="99"/>
      <c r="K41" s="99">
        <f t="shared" si="1"/>
        <v>730.8</v>
      </c>
      <c r="L41" s="93"/>
      <c r="M41" s="99"/>
      <c r="N41" s="100"/>
      <c r="O41" s="101">
        <f t="shared" si="0"/>
        <v>730.8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</row>
    <row r="42" spans="1:92" s="39" customFormat="1" x14ac:dyDescent="0.25">
      <c r="A42" s="92">
        <v>37</v>
      </c>
      <c r="B42" s="102" t="s">
        <v>98</v>
      </c>
      <c r="C42" s="96" t="s">
        <v>99</v>
      </c>
      <c r="D42" s="93" t="s">
        <v>44</v>
      </c>
      <c r="E42" s="97">
        <v>1</v>
      </c>
      <c r="F42" s="98">
        <v>44652</v>
      </c>
      <c r="G42" s="98">
        <v>45016</v>
      </c>
      <c r="H42" s="99">
        <v>630</v>
      </c>
      <c r="I42" s="99">
        <v>100.8</v>
      </c>
      <c r="J42" s="99"/>
      <c r="K42" s="99">
        <f t="shared" si="1"/>
        <v>730.8</v>
      </c>
      <c r="L42" s="93"/>
      <c r="M42" s="103"/>
      <c r="N42" s="100"/>
      <c r="O42" s="101">
        <f t="shared" si="0"/>
        <v>730.8</v>
      </c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</row>
    <row r="43" spans="1:92" s="39" customFormat="1" x14ac:dyDescent="0.25">
      <c r="A43" s="92">
        <v>38</v>
      </c>
      <c r="B43" s="102" t="s">
        <v>129</v>
      </c>
      <c r="C43" s="96" t="s">
        <v>79</v>
      </c>
      <c r="D43" s="93" t="s">
        <v>127</v>
      </c>
      <c r="E43" s="97" t="s">
        <v>160</v>
      </c>
      <c r="F43" s="98">
        <v>44790</v>
      </c>
      <c r="G43" s="98">
        <v>44926</v>
      </c>
      <c r="H43" s="99">
        <v>357</v>
      </c>
      <c r="I43" s="99">
        <v>100.8</v>
      </c>
      <c r="J43" s="99">
        <v>273</v>
      </c>
      <c r="K43" s="99">
        <f t="shared" si="1"/>
        <v>730.8</v>
      </c>
      <c r="L43" s="93"/>
      <c r="M43" s="128"/>
      <c r="N43" s="100"/>
      <c r="O43" s="101">
        <v>682.8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</row>
    <row r="44" spans="1:92" s="39" customFormat="1" x14ac:dyDescent="0.25">
      <c r="A44" s="92">
        <v>39</v>
      </c>
      <c r="B44" s="102" t="s">
        <v>101</v>
      </c>
      <c r="C44" s="96" t="s">
        <v>38</v>
      </c>
      <c r="D44" s="93" t="s">
        <v>43</v>
      </c>
      <c r="E44" s="97">
        <v>1</v>
      </c>
      <c r="F44" s="98">
        <v>44652</v>
      </c>
      <c r="G44" s="98">
        <v>45016</v>
      </c>
      <c r="H44" s="99">
        <v>315</v>
      </c>
      <c r="I44" s="99">
        <v>100.8</v>
      </c>
      <c r="J44" s="99">
        <v>315</v>
      </c>
      <c r="K44" s="99">
        <f t="shared" si="1"/>
        <v>730.8</v>
      </c>
      <c r="L44" s="93"/>
      <c r="M44" s="103"/>
      <c r="N44" s="119">
        <v>52.8</v>
      </c>
      <c r="O44" s="101">
        <f t="shared" si="0"/>
        <v>678</v>
      </c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</row>
    <row r="45" spans="1:92" s="39" customFormat="1" x14ac:dyDescent="0.25">
      <c r="A45" s="92">
        <v>40</v>
      </c>
      <c r="B45" s="102" t="s">
        <v>84</v>
      </c>
      <c r="C45" s="96" t="s">
        <v>1</v>
      </c>
      <c r="D45" s="93" t="s">
        <v>42</v>
      </c>
      <c r="E45" s="97">
        <v>1</v>
      </c>
      <c r="F45" s="98">
        <v>44470</v>
      </c>
      <c r="G45" s="98">
        <v>44834</v>
      </c>
      <c r="H45" s="99">
        <v>630</v>
      </c>
      <c r="I45" s="99">
        <v>100.8</v>
      </c>
      <c r="J45" s="99"/>
      <c r="K45" s="99">
        <f t="shared" si="1"/>
        <v>730.8</v>
      </c>
      <c r="L45" s="93"/>
      <c r="M45" s="99"/>
      <c r="N45" s="100"/>
      <c r="O45" s="101">
        <f t="shared" si="0"/>
        <v>730.8</v>
      </c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</row>
    <row r="46" spans="1:92" s="39" customFormat="1" x14ac:dyDescent="0.25">
      <c r="A46" s="92">
        <v>41</v>
      </c>
      <c r="B46" s="102" t="s">
        <v>100</v>
      </c>
      <c r="C46" s="96" t="s">
        <v>38</v>
      </c>
      <c r="D46" s="93" t="s">
        <v>43</v>
      </c>
      <c r="E46" s="97">
        <v>1</v>
      </c>
      <c r="F46" s="98">
        <v>44652</v>
      </c>
      <c r="G46" s="98">
        <v>45016</v>
      </c>
      <c r="H46" s="99">
        <v>630</v>
      </c>
      <c r="I46" s="99">
        <v>100.8</v>
      </c>
      <c r="J46" s="99"/>
      <c r="K46" s="99">
        <f t="shared" si="1"/>
        <v>730.8</v>
      </c>
      <c r="L46" s="129"/>
      <c r="M46" s="130"/>
      <c r="N46" s="100"/>
      <c r="O46" s="101">
        <f t="shared" si="0"/>
        <v>730.8</v>
      </c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</row>
    <row r="47" spans="1:92" s="39" customFormat="1" x14ac:dyDescent="0.25">
      <c r="A47" s="92">
        <v>42</v>
      </c>
      <c r="B47" s="102" t="s">
        <v>85</v>
      </c>
      <c r="C47" s="96" t="s">
        <v>78</v>
      </c>
      <c r="D47" s="93" t="s">
        <v>65</v>
      </c>
      <c r="E47" s="97">
        <v>1</v>
      </c>
      <c r="F47" s="98">
        <v>44470</v>
      </c>
      <c r="G47" s="98">
        <v>44834</v>
      </c>
      <c r="H47" s="99">
        <v>630</v>
      </c>
      <c r="I47" s="99">
        <v>100.8</v>
      </c>
      <c r="J47" s="99"/>
      <c r="K47" s="99">
        <f t="shared" si="1"/>
        <v>730.8</v>
      </c>
      <c r="L47" s="129"/>
      <c r="M47" s="130"/>
      <c r="N47" s="131"/>
      <c r="O47" s="101">
        <f t="shared" si="0"/>
        <v>730.8</v>
      </c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</row>
    <row r="48" spans="1:92" s="39" customFormat="1" x14ac:dyDescent="0.25">
      <c r="A48" s="92">
        <v>43</v>
      </c>
      <c r="B48" s="102" t="s">
        <v>137</v>
      </c>
      <c r="C48" s="96" t="s">
        <v>38</v>
      </c>
      <c r="D48" s="93" t="s">
        <v>127</v>
      </c>
      <c r="E48" s="97" t="s">
        <v>153</v>
      </c>
      <c r="F48" s="98">
        <v>44788</v>
      </c>
      <c r="G48" s="98">
        <v>44926</v>
      </c>
      <c r="H48" s="99">
        <v>357</v>
      </c>
      <c r="I48" s="99">
        <v>100.8</v>
      </c>
      <c r="J48" s="99">
        <v>273</v>
      </c>
      <c r="K48" s="99">
        <f t="shared" si="1"/>
        <v>730.8</v>
      </c>
      <c r="L48" s="129"/>
      <c r="M48" s="130"/>
      <c r="N48" s="100">
        <v>48</v>
      </c>
      <c r="O48" s="101">
        <v>682.8</v>
      </c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</row>
    <row r="49" spans="1:33" s="39" customFormat="1" x14ac:dyDescent="0.25">
      <c r="A49" s="92">
        <v>44</v>
      </c>
      <c r="B49" s="102" t="s">
        <v>86</v>
      </c>
      <c r="C49" s="96" t="s">
        <v>61</v>
      </c>
      <c r="D49" s="93" t="s">
        <v>41</v>
      </c>
      <c r="E49" s="97">
        <v>1</v>
      </c>
      <c r="F49" s="98">
        <v>44470</v>
      </c>
      <c r="G49" s="98">
        <v>44834</v>
      </c>
      <c r="H49" s="99">
        <v>630</v>
      </c>
      <c r="I49" s="99">
        <v>100.8</v>
      </c>
      <c r="J49" s="99"/>
      <c r="K49" s="99">
        <f t="shared" si="1"/>
        <v>730.8</v>
      </c>
      <c r="L49" s="129"/>
      <c r="M49" s="130"/>
      <c r="N49" s="131"/>
      <c r="O49" s="101">
        <f t="shared" si="0"/>
        <v>730.8</v>
      </c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</row>
    <row r="50" spans="1:33" s="39" customFormat="1" x14ac:dyDescent="0.25">
      <c r="A50" s="92">
        <v>45</v>
      </c>
      <c r="B50" s="102" t="s">
        <v>87</v>
      </c>
      <c r="C50" s="96" t="s">
        <v>80</v>
      </c>
      <c r="D50" s="93" t="s">
        <v>42</v>
      </c>
      <c r="E50" s="97">
        <v>1</v>
      </c>
      <c r="F50" s="98">
        <v>44470</v>
      </c>
      <c r="G50" s="98">
        <v>44834</v>
      </c>
      <c r="H50" s="99">
        <v>630</v>
      </c>
      <c r="I50" s="99">
        <v>100.8</v>
      </c>
      <c r="J50" s="99"/>
      <c r="K50" s="99">
        <f t="shared" si="1"/>
        <v>730.8</v>
      </c>
      <c r="L50" s="129"/>
      <c r="M50" s="130"/>
      <c r="N50" s="131"/>
      <c r="O50" s="101">
        <f t="shared" si="0"/>
        <v>730.8</v>
      </c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</row>
    <row r="51" spans="1:33" s="39" customFormat="1" x14ac:dyDescent="0.25">
      <c r="A51" s="92">
        <v>46</v>
      </c>
      <c r="B51" s="102" t="s">
        <v>140</v>
      </c>
      <c r="C51" s="96" t="s">
        <v>40</v>
      </c>
      <c r="D51" s="93" t="s">
        <v>41</v>
      </c>
      <c r="E51" s="97">
        <v>1</v>
      </c>
      <c r="F51" s="98">
        <v>44774</v>
      </c>
      <c r="G51" s="98">
        <v>45138</v>
      </c>
      <c r="H51" s="99">
        <v>630</v>
      </c>
      <c r="I51" s="99">
        <v>100.8</v>
      </c>
      <c r="J51" s="99"/>
      <c r="K51" s="99">
        <f t="shared" si="1"/>
        <v>730.8</v>
      </c>
      <c r="L51" s="93"/>
      <c r="M51" s="103"/>
      <c r="N51" s="119"/>
      <c r="O51" s="101">
        <f t="shared" si="0"/>
        <v>730.8</v>
      </c>
      <c r="P51" s="173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</row>
    <row r="52" spans="1:33" s="39" customFormat="1" x14ac:dyDescent="0.25">
      <c r="A52" s="92">
        <v>47</v>
      </c>
      <c r="B52" s="102" t="s">
        <v>149</v>
      </c>
      <c r="C52" s="96" t="s">
        <v>38</v>
      </c>
      <c r="D52" s="93" t="s">
        <v>39</v>
      </c>
      <c r="E52" s="97">
        <v>1</v>
      </c>
      <c r="F52" s="98">
        <v>44839</v>
      </c>
      <c r="G52" s="98">
        <v>45203</v>
      </c>
      <c r="H52" s="99">
        <v>630</v>
      </c>
      <c r="I52" s="99">
        <v>100.8</v>
      </c>
      <c r="J52" s="99"/>
      <c r="K52" s="99">
        <f t="shared" si="1"/>
        <v>730.8</v>
      </c>
      <c r="L52" s="93"/>
      <c r="M52" s="103"/>
      <c r="N52" s="119"/>
      <c r="O52" s="101">
        <f t="shared" si="0"/>
        <v>730.8</v>
      </c>
      <c r="P52" s="173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</row>
    <row r="53" spans="1:33" s="39" customFormat="1" x14ac:dyDescent="0.25">
      <c r="A53" s="92">
        <v>48</v>
      </c>
      <c r="B53" s="102" t="s">
        <v>141</v>
      </c>
      <c r="C53" s="96" t="s">
        <v>0</v>
      </c>
      <c r="D53" s="94" t="s">
        <v>128</v>
      </c>
      <c r="E53" s="97">
        <v>1</v>
      </c>
      <c r="F53" s="98">
        <v>44781</v>
      </c>
      <c r="G53" s="98">
        <v>45145</v>
      </c>
      <c r="H53" s="99">
        <v>630</v>
      </c>
      <c r="I53" s="99">
        <v>100.8</v>
      </c>
      <c r="J53" s="99"/>
      <c r="K53" s="99">
        <f t="shared" si="1"/>
        <v>730.8</v>
      </c>
      <c r="L53" s="93"/>
      <c r="M53" s="132"/>
      <c r="N53" s="119"/>
      <c r="O53" s="101">
        <f>(K53-M53-N53)</f>
        <v>730.8</v>
      </c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</row>
    <row r="54" spans="1:33" s="39" customFormat="1" x14ac:dyDescent="0.25">
      <c r="A54" s="92">
        <v>49</v>
      </c>
      <c r="B54" s="102" t="s">
        <v>134</v>
      </c>
      <c r="C54" s="96" t="s">
        <v>99</v>
      </c>
      <c r="D54" s="93" t="s">
        <v>127</v>
      </c>
      <c r="E54" s="97" t="s">
        <v>153</v>
      </c>
      <c r="F54" s="98">
        <v>44788</v>
      </c>
      <c r="G54" s="98">
        <v>44926</v>
      </c>
      <c r="H54" s="99">
        <v>357</v>
      </c>
      <c r="I54" s="99">
        <v>100.8</v>
      </c>
      <c r="J54" s="99">
        <v>273</v>
      </c>
      <c r="K54" s="99">
        <f t="shared" si="1"/>
        <v>730.8</v>
      </c>
      <c r="L54" s="129"/>
      <c r="M54" s="133"/>
      <c r="N54" s="131">
        <v>48</v>
      </c>
      <c r="O54" s="101">
        <f t="shared" si="0"/>
        <v>682.8</v>
      </c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</row>
    <row r="55" spans="1:33" s="39" customFormat="1" x14ac:dyDescent="0.25">
      <c r="A55" s="92">
        <v>50</v>
      </c>
      <c r="B55" s="102" t="s">
        <v>92</v>
      </c>
      <c r="C55" s="96" t="s">
        <v>40</v>
      </c>
      <c r="D55" s="93" t="s">
        <v>65</v>
      </c>
      <c r="E55" s="97">
        <v>1</v>
      </c>
      <c r="F55" s="98">
        <v>44505</v>
      </c>
      <c r="G55" s="98">
        <v>45234</v>
      </c>
      <c r="H55" s="99">
        <v>630</v>
      </c>
      <c r="I55" s="99">
        <v>100.8</v>
      </c>
      <c r="J55" s="99"/>
      <c r="K55" s="99">
        <f t="shared" si="1"/>
        <v>730.8</v>
      </c>
      <c r="L55" s="93"/>
      <c r="M55" s="134"/>
      <c r="N55" s="110"/>
      <c r="O55" s="101">
        <f>(K55-N55)</f>
        <v>730.8</v>
      </c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</row>
    <row r="56" spans="1:33" s="39" customFormat="1" x14ac:dyDescent="0.25">
      <c r="A56" s="92">
        <v>51</v>
      </c>
      <c r="B56" s="102" t="s">
        <v>72</v>
      </c>
      <c r="C56" s="96" t="s">
        <v>38</v>
      </c>
      <c r="D56" s="93" t="s">
        <v>43</v>
      </c>
      <c r="E56" s="97">
        <v>1</v>
      </c>
      <c r="F56" s="98">
        <v>44440</v>
      </c>
      <c r="G56" s="98">
        <v>45169</v>
      </c>
      <c r="H56" s="99">
        <v>630</v>
      </c>
      <c r="I56" s="99">
        <v>100.8</v>
      </c>
      <c r="J56" s="99"/>
      <c r="K56" s="99">
        <f t="shared" si="1"/>
        <v>730.8</v>
      </c>
      <c r="L56" s="129"/>
      <c r="M56" s="130"/>
      <c r="N56" s="100"/>
      <c r="O56" s="101">
        <f>SUM(K56)</f>
        <v>730.8</v>
      </c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</row>
    <row r="57" spans="1:33" s="39" customFormat="1" x14ac:dyDescent="0.25">
      <c r="A57" s="92">
        <v>52</v>
      </c>
      <c r="B57" s="102" t="s">
        <v>133</v>
      </c>
      <c r="C57" s="96" t="s">
        <v>38</v>
      </c>
      <c r="D57" s="93" t="s">
        <v>127</v>
      </c>
      <c r="E57" s="97" t="s">
        <v>153</v>
      </c>
      <c r="F57" s="98">
        <v>44790</v>
      </c>
      <c r="G57" s="98">
        <v>44926</v>
      </c>
      <c r="H57" s="99">
        <v>357</v>
      </c>
      <c r="I57" s="99">
        <v>100.8</v>
      </c>
      <c r="J57" s="99">
        <v>273</v>
      </c>
      <c r="K57" s="99">
        <f t="shared" si="1"/>
        <v>730.8</v>
      </c>
      <c r="L57" s="93"/>
      <c r="M57" s="134"/>
      <c r="N57" s="100">
        <v>48</v>
      </c>
      <c r="O57" s="101">
        <f>(K57-M57-N57)</f>
        <v>682.8</v>
      </c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</row>
    <row r="58" spans="1:33" s="39" customFormat="1" x14ac:dyDescent="0.25">
      <c r="A58" s="92">
        <v>53</v>
      </c>
      <c r="B58" s="102" t="s">
        <v>68</v>
      </c>
      <c r="C58" s="96" t="s">
        <v>69</v>
      </c>
      <c r="D58" s="93" t="s">
        <v>48</v>
      </c>
      <c r="E58" s="97">
        <v>1</v>
      </c>
      <c r="F58" s="98">
        <v>44440</v>
      </c>
      <c r="G58" s="98">
        <v>45169</v>
      </c>
      <c r="H58" s="99">
        <v>630</v>
      </c>
      <c r="I58" s="99">
        <v>100.8</v>
      </c>
      <c r="J58" s="99"/>
      <c r="K58" s="99">
        <f t="shared" si="1"/>
        <v>730.8</v>
      </c>
      <c r="L58" s="129"/>
      <c r="M58" s="130"/>
      <c r="N58" s="131"/>
      <c r="O58" s="101">
        <f t="shared" si="0"/>
        <v>730.8</v>
      </c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</row>
    <row r="59" spans="1:33" s="39" customFormat="1" x14ac:dyDescent="0.25">
      <c r="A59" s="92">
        <v>54</v>
      </c>
      <c r="B59" s="102" t="s">
        <v>93</v>
      </c>
      <c r="C59" s="96" t="s">
        <v>38</v>
      </c>
      <c r="D59" s="93" t="s">
        <v>43</v>
      </c>
      <c r="E59" s="97">
        <v>1</v>
      </c>
      <c r="F59" s="98">
        <v>44505</v>
      </c>
      <c r="G59" s="98">
        <v>44869</v>
      </c>
      <c r="H59" s="99">
        <v>630</v>
      </c>
      <c r="I59" s="99">
        <v>100.8</v>
      </c>
      <c r="J59" s="99"/>
      <c r="K59" s="99">
        <f t="shared" si="1"/>
        <v>730.8</v>
      </c>
      <c r="L59" s="93"/>
      <c r="M59" s="93"/>
      <c r="N59" s="110"/>
      <c r="O59" s="101">
        <f t="shared" si="0"/>
        <v>730.8</v>
      </c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</row>
    <row r="60" spans="1:33" s="39" customFormat="1" x14ac:dyDescent="0.25">
      <c r="A60" s="92">
        <v>55</v>
      </c>
      <c r="B60" s="102" t="s">
        <v>89</v>
      </c>
      <c r="C60" s="96" t="s">
        <v>38</v>
      </c>
      <c r="D60" s="93" t="s">
        <v>155</v>
      </c>
      <c r="E60" s="97">
        <v>1</v>
      </c>
      <c r="F60" s="98">
        <v>44470</v>
      </c>
      <c r="G60" s="98">
        <v>44834</v>
      </c>
      <c r="H60" s="99">
        <v>630</v>
      </c>
      <c r="I60" s="99">
        <v>100.8</v>
      </c>
      <c r="J60" s="99"/>
      <c r="K60" s="99">
        <f t="shared" si="1"/>
        <v>730.8</v>
      </c>
      <c r="L60" s="129"/>
      <c r="M60" s="130"/>
      <c r="N60" s="131"/>
      <c r="O60" s="101">
        <f t="shared" si="0"/>
        <v>730.8</v>
      </c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</row>
    <row r="61" spans="1:33" s="39" customFormat="1" x14ac:dyDescent="0.25">
      <c r="A61" s="92">
        <v>56</v>
      </c>
      <c r="B61" s="102" t="s">
        <v>135</v>
      </c>
      <c r="C61" s="96" t="s">
        <v>1</v>
      </c>
      <c r="D61" s="93" t="s">
        <v>127</v>
      </c>
      <c r="E61" s="97" t="s">
        <v>153</v>
      </c>
      <c r="F61" s="98">
        <v>44788</v>
      </c>
      <c r="G61" s="98">
        <v>44926</v>
      </c>
      <c r="H61" s="99">
        <v>357</v>
      </c>
      <c r="I61" s="99">
        <v>100.8</v>
      </c>
      <c r="J61" s="99">
        <v>273</v>
      </c>
      <c r="K61" s="99">
        <f t="shared" ref="K61:K64" si="2">SUM(H61,I61,J61)</f>
        <v>730.8</v>
      </c>
      <c r="L61" s="93"/>
      <c r="M61" s="93"/>
      <c r="N61" s="110">
        <v>48</v>
      </c>
      <c r="O61" s="101">
        <f t="shared" ref="O61:O67" si="3">K61-M61-N61</f>
        <v>682.8</v>
      </c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</row>
    <row r="62" spans="1:33" s="39" customFormat="1" x14ac:dyDescent="0.25">
      <c r="A62" s="92">
        <v>57</v>
      </c>
      <c r="B62" s="102" t="s">
        <v>115</v>
      </c>
      <c r="C62" s="96" t="s">
        <v>83</v>
      </c>
      <c r="D62" s="93" t="s">
        <v>39</v>
      </c>
      <c r="E62" s="97">
        <v>1</v>
      </c>
      <c r="F62" s="98">
        <v>44747</v>
      </c>
      <c r="G62" s="98">
        <v>45111</v>
      </c>
      <c r="H62" s="99">
        <v>630</v>
      </c>
      <c r="I62" s="99">
        <v>100.8</v>
      </c>
      <c r="J62" s="99"/>
      <c r="K62" s="99">
        <f t="shared" si="2"/>
        <v>730.8</v>
      </c>
      <c r="L62" s="135"/>
      <c r="M62" s="99"/>
      <c r="N62" s="100"/>
      <c r="O62" s="101">
        <f t="shared" si="3"/>
        <v>730.8</v>
      </c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</row>
    <row r="63" spans="1:33" s="39" customFormat="1" x14ac:dyDescent="0.25">
      <c r="A63" s="92">
        <v>58</v>
      </c>
      <c r="B63" s="102" t="s">
        <v>102</v>
      </c>
      <c r="C63" s="96" t="s">
        <v>64</v>
      </c>
      <c r="D63" s="93" t="s">
        <v>46</v>
      </c>
      <c r="E63" s="97">
        <v>1</v>
      </c>
      <c r="F63" s="98">
        <v>44652</v>
      </c>
      <c r="G63" s="98">
        <v>45016</v>
      </c>
      <c r="H63" s="99">
        <v>630</v>
      </c>
      <c r="I63" s="99">
        <v>100.8</v>
      </c>
      <c r="J63" s="99"/>
      <c r="K63" s="99">
        <f t="shared" si="2"/>
        <v>730.8</v>
      </c>
      <c r="L63" s="129"/>
      <c r="M63" s="130"/>
      <c r="N63" s="100"/>
      <c r="O63" s="101">
        <f t="shared" si="3"/>
        <v>730.8</v>
      </c>
      <c r="P63" s="174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</row>
    <row r="64" spans="1:33" s="39" customFormat="1" x14ac:dyDescent="0.25">
      <c r="A64" s="92">
        <v>59</v>
      </c>
      <c r="B64" s="102" t="s">
        <v>77</v>
      </c>
      <c r="C64" s="96" t="s">
        <v>38</v>
      </c>
      <c r="D64" s="93" t="s">
        <v>43</v>
      </c>
      <c r="E64" s="97">
        <v>1</v>
      </c>
      <c r="F64" s="98">
        <v>44440</v>
      </c>
      <c r="G64" s="98">
        <v>45169</v>
      </c>
      <c r="H64" s="99">
        <v>630</v>
      </c>
      <c r="I64" s="99">
        <v>100.8</v>
      </c>
      <c r="J64" s="99"/>
      <c r="K64" s="99">
        <f t="shared" si="2"/>
        <v>730.8</v>
      </c>
      <c r="L64" s="93"/>
      <c r="M64" s="103"/>
      <c r="N64" s="100"/>
      <c r="O64" s="101">
        <f t="shared" si="3"/>
        <v>730.8</v>
      </c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</row>
    <row r="65" spans="1:33" s="39" customFormat="1" x14ac:dyDescent="0.25">
      <c r="A65" s="92">
        <v>60</v>
      </c>
      <c r="B65" s="102" t="s">
        <v>90</v>
      </c>
      <c r="C65" s="124" t="s">
        <v>78</v>
      </c>
      <c r="D65" s="109" t="s">
        <v>65</v>
      </c>
      <c r="E65" s="97">
        <v>1</v>
      </c>
      <c r="F65" s="98">
        <v>44470</v>
      </c>
      <c r="G65" s="98">
        <v>44834</v>
      </c>
      <c r="H65" s="99">
        <v>630</v>
      </c>
      <c r="I65" s="99">
        <v>100.8</v>
      </c>
      <c r="J65" s="99"/>
      <c r="K65" s="99">
        <f>SUM(H65:I65)</f>
        <v>730.8</v>
      </c>
      <c r="L65" s="129"/>
      <c r="M65" s="130"/>
      <c r="N65" s="131"/>
      <c r="O65" s="101">
        <f t="shared" si="3"/>
        <v>730.8</v>
      </c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</row>
    <row r="66" spans="1:33" s="39" customFormat="1" x14ac:dyDescent="0.25">
      <c r="A66" s="92">
        <v>61</v>
      </c>
      <c r="B66" s="102" t="s">
        <v>150</v>
      </c>
      <c r="C66" s="124" t="s">
        <v>83</v>
      </c>
      <c r="D66" s="109" t="s">
        <v>39</v>
      </c>
      <c r="E66" s="97">
        <v>1</v>
      </c>
      <c r="F66" s="98">
        <v>44847</v>
      </c>
      <c r="G66" s="98">
        <v>45211</v>
      </c>
      <c r="H66" s="99">
        <v>630</v>
      </c>
      <c r="I66" s="99">
        <v>100.8</v>
      </c>
      <c r="J66" s="99"/>
      <c r="K66" s="99">
        <f t="shared" ref="K66:K67" si="4">SUM(H66:I66)</f>
        <v>730.8</v>
      </c>
      <c r="L66" s="129"/>
      <c r="M66" s="130"/>
      <c r="N66" s="130"/>
      <c r="O66" s="101">
        <f t="shared" si="3"/>
        <v>730.8</v>
      </c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</row>
    <row r="67" spans="1:33" s="39" customFormat="1" x14ac:dyDescent="0.25">
      <c r="A67" s="92">
        <v>62</v>
      </c>
      <c r="B67" s="102" t="s">
        <v>152</v>
      </c>
      <c r="C67" s="124" t="s">
        <v>151</v>
      </c>
      <c r="D67" s="109" t="s">
        <v>41</v>
      </c>
      <c r="E67" s="97">
        <v>1</v>
      </c>
      <c r="F67" s="98">
        <v>44844</v>
      </c>
      <c r="G67" s="98">
        <v>45208</v>
      </c>
      <c r="H67" s="99">
        <v>630</v>
      </c>
      <c r="I67" s="99">
        <v>100.8</v>
      </c>
      <c r="J67" s="99"/>
      <c r="K67" s="99">
        <f t="shared" si="4"/>
        <v>730.8</v>
      </c>
      <c r="L67" s="129"/>
      <c r="M67" s="130"/>
      <c r="N67" s="130"/>
      <c r="O67" s="101">
        <f t="shared" si="3"/>
        <v>730.8</v>
      </c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</row>
    <row r="68" spans="1:33" s="136" customFormat="1" x14ac:dyDescent="0.25">
      <c r="A68" s="137"/>
      <c r="B68" s="138" t="s">
        <v>26</v>
      </c>
      <c r="C68" s="138"/>
      <c r="D68" s="138"/>
      <c r="E68" s="138"/>
      <c r="F68" s="138"/>
      <c r="G68" s="139"/>
      <c r="H68" s="140">
        <v>36057</v>
      </c>
      <c r="I68" s="140">
        <v>6249.6</v>
      </c>
      <c r="J68" s="140">
        <f>SUM(J6:J67)</f>
        <v>3318</v>
      </c>
      <c r="K68" s="141">
        <v>45309.599999999999</v>
      </c>
      <c r="L68" s="142"/>
      <c r="M68" s="141">
        <f>SUM(M6:M67)</f>
        <v>0</v>
      </c>
      <c r="N68" s="141">
        <f>SUM(N6:N67)</f>
        <v>532.79999999999995</v>
      </c>
      <c r="O68" s="143">
        <v>44781.599999999999</v>
      </c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</row>
    <row r="69" spans="1:33" x14ac:dyDescent="0.25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9"/>
    </row>
    <row r="70" spans="1:33" ht="43.5" x14ac:dyDescent="0.25">
      <c r="A70" s="74" t="s">
        <v>11</v>
      </c>
      <c r="B70" s="75" t="s">
        <v>12</v>
      </c>
      <c r="C70" s="75" t="s">
        <v>13</v>
      </c>
      <c r="D70" s="7" t="s">
        <v>14</v>
      </c>
      <c r="E70" s="70" t="s">
        <v>15</v>
      </c>
      <c r="F70" s="9" t="s">
        <v>27</v>
      </c>
      <c r="G70" s="9" t="s">
        <v>28</v>
      </c>
      <c r="H70" s="76" t="s">
        <v>29</v>
      </c>
      <c r="I70" s="76" t="s">
        <v>18</v>
      </c>
      <c r="J70" s="76" t="s">
        <v>30</v>
      </c>
      <c r="K70" s="76" t="s">
        <v>20</v>
      </c>
      <c r="L70" s="10" t="s">
        <v>23</v>
      </c>
      <c r="M70" s="75" t="s">
        <v>24</v>
      </c>
      <c r="N70" s="75" t="s">
        <v>25</v>
      </c>
      <c r="O70" s="73" t="s">
        <v>22</v>
      </c>
    </row>
    <row r="71" spans="1:33" s="40" customFormat="1" x14ac:dyDescent="0.25">
      <c r="A71" s="29"/>
      <c r="B71" s="44"/>
      <c r="C71" s="45"/>
      <c r="D71" s="41"/>
      <c r="E71" s="61"/>
      <c r="F71" s="43"/>
      <c r="G71" s="43"/>
      <c r="H71" s="4"/>
      <c r="I71" s="4"/>
      <c r="J71" s="62"/>
      <c r="K71" s="4">
        <f t="shared" ref="K71" si="5">SUM(H71,I71,J71)</f>
        <v>0</v>
      </c>
      <c r="L71" s="5"/>
      <c r="M71" s="6"/>
      <c r="N71" s="4"/>
      <c r="O71" s="63"/>
      <c r="P71" s="168"/>
      <c r="Q71" s="168"/>
      <c r="R71" s="168"/>
      <c r="S71" s="168"/>
      <c r="T71" s="168"/>
      <c r="U71" s="168"/>
      <c r="V71" s="168"/>
      <c r="W71" s="168"/>
      <c r="X71" s="168" t="s">
        <v>2</v>
      </c>
      <c r="Y71" s="168"/>
      <c r="Z71" s="168"/>
      <c r="AA71" s="168"/>
      <c r="AB71" s="168"/>
      <c r="AC71" s="168"/>
      <c r="AD71" s="168"/>
      <c r="AE71" s="168"/>
      <c r="AF71" s="168"/>
      <c r="AG71" s="168"/>
    </row>
    <row r="72" spans="1:33" x14ac:dyDescent="0.25">
      <c r="A72" s="31" t="s">
        <v>2</v>
      </c>
      <c r="B72" s="80"/>
      <c r="C72" s="80"/>
      <c r="D72" s="80"/>
      <c r="E72" s="80"/>
      <c r="F72" s="80"/>
      <c r="G72" s="81"/>
      <c r="H72" s="17">
        <v>0</v>
      </c>
      <c r="I72" s="64"/>
      <c r="J72" s="18">
        <f>SUM(J71:J71)</f>
        <v>0</v>
      </c>
      <c r="K72" s="19" t="e">
        <f>K71+#REF!</f>
        <v>#REF!</v>
      </c>
      <c r="L72" s="20"/>
      <c r="M72" s="21" t="e">
        <f>SUM(#REF!)</f>
        <v>#REF!</v>
      </c>
      <c r="N72" s="21" t="e">
        <f>SUM(#REF!)</f>
        <v>#REF!</v>
      </c>
      <c r="O72" s="65"/>
    </row>
    <row r="73" spans="1:33" x14ac:dyDescent="0.25">
      <c r="A73" s="27"/>
      <c r="B73" s="226"/>
      <c r="C73" s="226"/>
      <c r="D73" s="226"/>
      <c r="E73" s="226"/>
      <c r="F73" s="226"/>
      <c r="G73" s="226"/>
      <c r="H73" s="226"/>
      <c r="I73" s="233"/>
      <c r="J73" s="226"/>
      <c r="K73" s="226"/>
      <c r="L73" s="226"/>
      <c r="M73" s="226"/>
      <c r="N73" s="226"/>
      <c r="O73" s="32"/>
    </row>
    <row r="74" spans="1:33" x14ac:dyDescent="0.25">
      <c r="A74" s="33" t="s">
        <v>2</v>
      </c>
      <c r="B74" s="71" t="s">
        <v>31</v>
      </c>
      <c r="C74" s="71"/>
      <c r="D74" s="71"/>
      <c r="E74" s="71"/>
      <c r="F74" s="71"/>
      <c r="G74" s="72"/>
      <c r="H74" s="46">
        <v>36057</v>
      </c>
      <c r="I74" s="46">
        <f>I68</f>
        <v>6249.6</v>
      </c>
      <c r="J74" s="46">
        <v>3003</v>
      </c>
      <c r="K74" s="46">
        <f>K68</f>
        <v>45309.599999999999</v>
      </c>
      <c r="L74" s="50"/>
      <c r="M74" s="66"/>
      <c r="N74" s="66">
        <f>N68</f>
        <v>532.79999999999995</v>
      </c>
      <c r="O74" s="48">
        <v>44781.599999999999</v>
      </c>
    </row>
    <row r="75" spans="1:33" x14ac:dyDescent="0.25">
      <c r="A75" s="34" t="s">
        <v>35</v>
      </c>
      <c r="B75" s="227"/>
      <c r="C75" s="228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32"/>
    </row>
    <row r="76" spans="1:33" x14ac:dyDescent="0.25">
      <c r="A76" s="27"/>
      <c r="B76" s="226"/>
      <c r="C76" s="226"/>
      <c r="D76" s="226"/>
      <c r="E76" s="226"/>
      <c r="F76" s="226"/>
      <c r="G76" s="67"/>
      <c r="H76" s="82" t="s">
        <v>54</v>
      </c>
      <c r="I76" s="83"/>
      <c r="J76" s="83"/>
      <c r="K76" s="83"/>
      <c r="L76" s="83"/>
      <c r="M76" s="83"/>
      <c r="N76" s="83"/>
      <c r="O76" s="229">
        <f>30</f>
        <v>30</v>
      </c>
    </row>
    <row r="77" spans="1:33" ht="15.75" thickBot="1" x14ac:dyDescent="0.3">
      <c r="A77" s="27"/>
      <c r="B77" s="226"/>
      <c r="C77" s="226"/>
      <c r="D77" s="226"/>
      <c r="E77" s="226"/>
      <c r="F77" s="226"/>
      <c r="G77" s="67"/>
      <c r="H77" s="84" t="s">
        <v>55</v>
      </c>
      <c r="I77" s="85"/>
      <c r="J77" s="85"/>
      <c r="K77" s="85"/>
      <c r="L77" s="85"/>
      <c r="M77" s="85"/>
      <c r="N77" s="85"/>
      <c r="O77" s="234">
        <v>1860</v>
      </c>
    </row>
    <row r="78" spans="1:33" ht="15.75" thickBot="1" x14ac:dyDescent="0.3">
      <c r="A78" s="37"/>
      <c r="B78" s="38"/>
      <c r="C78" s="38"/>
      <c r="D78" s="38"/>
      <c r="E78" s="38"/>
      <c r="F78" s="38"/>
      <c r="G78" s="68"/>
      <c r="H78" s="86" t="s">
        <v>56</v>
      </c>
      <c r="I78" s="87"/>
      <c r="J78" s="87"/>
      <c r="K78" s="87"/>
      <c r="L78" s="87"/>
      <c r="M78" s="87"/>
      <c r="N78" s="87"/>
      <c r="O78" s="69">
        <f>SUM(O74+O77)</f>
        <v>46641.599999999999</v>
      </c>
    </row>
    <row r="79" spans="1:33" ht="15.75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33" ht="15.75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x14ac:dyDescent="0.25">
      <c r="A82" s="26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</sheetData>
  <sortState ref="A7:A66">
    <sortCondition ref="A7:A66"/>
  </sortState>
  <mergeCells count="26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G4:G5"/>
    <mergeCell ref="H77:N77"/>
    <mergeCell ref="H78:N78"/>
    <mergeCell ref="H4:H5"/>
    <mergeCell ref="I4:I5"/>
    <mergeCell ref="J4:J5"/>
    <mergeCell ref="K4:K5"/>
    <mergeCell ref="L4:N4"/>
    <mergeCell ref="B68:G68"/>
    <mergeCell ref="A69:O69"/>
    <mergeCell ref="B72:G72"/>
    <mergeCell ref="H76:N76"/>
    <mergeCell ref="O4:O5"/>
  </mergeCells>
  <phoneticPr fontId="17" type="noConversion"/>
  <pageMargins left="0.31496062992125984" right="0.31496062992125984" top="0.39370078740157483" bottom="0.39370078740157483" header="0.31496062992125984" footer="0.31496062992125984"/>
  <pageSetup paperSize="9" scale="45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80" zoomScaleNormal="80" workbookViewId="0">
      <selection activeCell="B37" sqref="B37"/>
    </sheetView>
  </sheetViews>
  <sheetFormatPr defaultRowHeight="15" x14ac:dyDescent="0.25"/>
  <cols>
    <col min="1" max="1" width="6.28515625" customWidth="1"/>
    <col min="2" max="2" width="49.85546875" bestFit="1" customWidth="1"/>
    <col min="3" max="3" width="15.85546875" bestFit="1" customWidth="1"/>
    <col min="4" max="4" width="19.28515625" customWidth="1"/>
    <col min="5" max="5" width="6.7109375" customWidth="1"/>
    <col min="6" max="6" width="13" customWidth="1"/>
    <col min="7" max="7" width="17.7109375" customWidth="1"/>
    <col min="8" max="8" width="15.5703125" customWidth="1"/>
    <col min="9" max="9" width="14.140625" customWidth="1"/>
    <col min="10" max="10" width="13.140625" customWidth="1"/>
    <col min="11" max="11" width="18.5703125" customWidth="1"/>
    <col min="12" max="12" width="5.28515625" customWidth="1"/>
    <col min="13" max="13" width="15" customWidth="1"/>
    <col min="14" max="14" width="15.5703125" customWidth="1"/>
    <col min="15" max="15" width="16.42578125" customWidth="1"/>
  </cols>
  <sheetData>
    <row r="1" spans="1:16" ht="101.25" customHeight="1" x14ac:dyDescent="0.25">
      <c r="A1" s="198" t="s">
        <v>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00"/>
    </row>
    <row r="2" spans="1:16" ht="20.25" x14ac:dyDescent="0.25">
      <c r="A2" s="201" t="s">
        <v>3</v>
      </c>
      <c r="B2" s="167"/>
      <c r="C2" s="167"/>
      <c r="D2" s="202" t="s">
        <v>4</v>
      </c>
      <c r="E2" s="203"/>
      <c r="F2" s="204" t="s">
        <v>5</v>
      </c>
      <c r="G2" s="205" t="s">
        <v>6</v>
      </c>
      <c r="H2" s="205" t="s">
        <v>7</v>
      </c>
      <c r="I2" s="206" t="s">
        <v>8</v>
      </c>
      <c r="J2" s="207" t="s">
        <v>9</v>
      </c>
      <c r="K2" s="207"/>
      <c r="L2" s="207"/>
      <c r="M2" s="207"/>
      <c r="N2" s="207"/>
      <c r="O2" s="208"/>
    </row>
    <row r="3" spans="1:16" ht="51" customHeight="1" x14ac:dyDescent="0.25">
      <c r="A3" s="209" t="s">
        <v>162</v>
      </c>
      <c r="B3" s="150"/>
      <c r="C3" s="151"/>
      <c r="D3" s="210" t="s">
        <v>159</v>
      </c>
      <c r="E3" s="211"/>
      <c r="F3" s="212" t="s">
        <v>95</v>
      </c>
      <c r="G3" s="213" t="s">
        <v>158</v>
      </c>
      <c r="H3" s="214">
        <v>21</v>
      </c>
      <c r="I3" s="215">
        <v>4.8</v>
      </c>
      <c r="J3" s="216" t="s">
        <v>10</v>
      </c>
      <c r="K3" s="216"/>
      <c r="L3" s="216"/>
      <c r="M3" s="216"/>
      <c r="N3" s="216"/>
      <c r="O3" s="217"/>
    </row>
    <row r="4" spans="1:16" ht="15" customHeight="1" x14ac:dyDescent="0.25">
      <c r="A4" s="218" t="s">
        <v>11</v>
      </c>
      <c r="B4" s="160" t="s">
        <v>12</v>
      </c>
      <c r="C4" s="160" t="s">
        <v>13</v>
      </c>
      <c r="D4" s="160" t="s">
        <v>14</v>
      </c>
      <c r="E4" s="160" t="s">
        <v>15</v>
      </c>
      <c r="F4" s="160" t="s">
        <v>16</v>
      </c>
      <c r="G4" s="160" t="s">
        <v>17</v>
      </c>
      <c r="H4" s="162" t="s">
        <v>32</v>
      </c>
      <c r="I4" s="162" t="s">
        <v>18</v>
      </c>
      <c r="J4" s="162" t="s">
        <v>19</v>
      </c>
      <c r="K4" s="162" t="s">
        <v>34</v>
      </c>
      <c r="L4" s="163" t="s">
        <v>21</v>
      </c>
      <c r="M4" s="163"/>
      <c r="N4" s="163"/>
      <c r="O4" s="164" t="s">
        <v>22</v>
      </c>
    </row>
    <row r="5" spans="1:16" ht="51" customHeight="1" x14ac:dyDescent="0.25">
      <c r="A5" s="218"/>
      <c r="B5" s="160"/>
      <c r="C5" s="160"/>
      <c r="D5" s="160"/>
      <c r="E5" s="160"/>
      <c r="F5" s="160"/>
      <c r="G5" s="160"/>
      <c r="H5" s="162"/>
      <c r="I5" s="162"/>
      <c r="J5" s="162"/>
      <c r="K5" s="162"/>
      <c r="L5" s="165" t="s">
        <v>23</v>
      </c>
      <c r="M5" s="166" t="s">
        <v>24</v>
      </c>
      <c r="N5" s="166" t="s">
        <v>25</v>
      </c>
      <c r="O5" s="164"/>
    </row>
    <row r="6" spans="1:16" s="136" customFormat="1" x14ac:dyDescent="0.25">
      <c r="A6" s="176">
        <v>1</v>
      </c>
      <c r="B6" s="196" t="s">
        <v>156</v>
      </c>
      <c r="C6" s="194" t="s">
        <v>0</v>
      </c>
      <c r="D6" s="193" t="s">
        <v>107</v>
      </c>
      <c r="E6" s="177">
        <v>1</v>
      </c>
      <c r="F6" s="178">
        <v>44652</v>
      </c>
      <c r="G6" s="98">
        <v>45016</v>
      </c>
      <c r="H6" s="179">
        <v>630</v>
      </c>
      <c r="I6" s="180">
        <v>100.8</v>
      </c>
      <c r="J6" s="99"/>
      <c r="K6" s="99">
        <f>SUM(H6+I6)</f>
        <v>730.8</v>
      </c>
      <c r="L6" s="103"/>
      <c r="M6" s="103"/>
      <c r="N6" s="99"/>
      <c r="O6" s="181">
        <f>SUM(H6+I6)</f>
        <v>730.8</v>
      </c>
    </row>
    <row r="7" spans="1:16" s="136" customFormat="1" x14ac:dyDescent="0.25">
      <c r="A7" s="176">
        <v>2</v>
      </c>
      <c r="B7" s="197" t="s">
        <v>103</v>
      </c>
      <c r="C7" s="195" t="s">
        <v>0</v>
      </c>
      <c r="D7" s="195" t="s">
        <v>108</v>
      </c>
      <c r="E7" s="182" t="s">
        <v>153</v>
      </c>
      <c r="F7" s="183">
        <v>44652</v>
      </c>
      <c r="G7" s="184">
        <v>44926</v>
      </c>
      <c r="H7" s="179">
        <v>147</v>
      </c>
      <c r="I7" s="180">
        <v>100.8</v>
      </c>
      <c r="J7" s="99">
        <v>483</v>
      </c>
      <c r="K7" s="99">
        <v>730.8</v>
      </c>
      <c r="L7" s="125"/>
      <c r="M7" s="99"/>
      <c r="N7" s="99">
        <v>81.599999999999994</v>
      </c>
      <c r="O7" s="181">
        <f>SUM(K7-N7)</f>
        <v>649.19999999999993</v>
      </c>
    </row>
    <row r="8" spans="1:16" s="136" customFormat="1" x14ac:dyDescent="0.25">
      <c r="A8" s="176">
        <v>3</v>
      </c>
      <c r="B8" s="102" t="s">
        <v>91</v>
      </c>
      <c r="C8" s="185" t="s">
        <v>109</v>
      </c>
      <c r="D8" s="193" t="s">
        <v>107</v>
      </c>
      <c r="E8" s="177">
        <v>1</v>
      </c>
      <c r="F8" s="178">
        <v>44505</v>
      </c>
      <c r="G8" s="98">
        <v>44869</v>
      </c>
      <c r="H8" s="179">
        <v>630</v>
      </c>
      <c r="I8" s="180">
        <v>100.8</v>
      </c>
      <c r="J8" s="99"/>
      <c r="K8" s="99">
        <f>H8+I8+J8</f>
        <v>730.8</v>
      </c>
      <c r="L8" s="103"/>
      <c r="M8" s="103"/>
      <c r="N8" s="99"/>
      <c r="O8" s="181">
        <f t="shared" ref="O8:O11" si="0">SUM(H8+I8)</f>
        <v>730.8</v>
      </c>
      <c r="P8" s="186"/>
    </row>
    <row r="9" spans="1:16" s="136" customFormat="1" x14ac:dyDescent="0.25">
      <c r="A9" s="176">
        <v>4</v>
      </c>
      <c r="B9" s="102" t="s">
        <v>88</v>
      </c>
      <c r="C9" s="185" t="s">
        <v>109</v>
      </c>
      <c r="D9" s="193" t="s">
        <v>39</v>
      </c>
      <c r="E9" s="182">
        <v>1</v>
      </c>
      <c r="F9" s="178">
        <v>44470</v>
      </c>
      <c r="G9" s="98">
        <v>45016</v>
      </c>
      <c r="H9" s="179">
        <v>630</v>
      </c>
      <c r="I9" s="180">
        <v>100.8</v>
      </c>
      <c r="J9" s="187"/>
      <c r="K9" s="99">
        <f>SUM(H9,I9,J9)</f>
        <v>730.8</v>
      </c>
      <c r="L9" s="188"/>
      <c r="M9" s="130"/>
      <c r="N9" s="99"/>
      <c r="O9" s="181">
        <f t="shared" si="0"/>
        <v>730.8</v>
      </c>
    </row>
    <row r="10" spans="1:16" s="136" customFormat="1" x14ac:dyDescent="0.25">
      <c r="A10" s="176">
        <v>5</v>
      </c>
      <c r="B10" s="197" t="s">
        <v>104</v>
      </c>
      <c r="C10" s="195" t="s">
        <v>61</v>
      </c>
      <c r="D10" s="195" t="s">
        <v>107</v>
      </c>
      <c r="E10" s="177">
        <v>1</v>
      </c>
      <c r="F10" s="183">
        <v>44652</v>
      </c>
      <c r="G10" s="184">
        <v>45016</v>
      </c>
      <c r="H10" s="179">
        <v>630</v>
      </c>
      <c r="I10" s="180">
        <v>100.8</v>
      </c>
      <c r="J10" s="99"/>
      <c r="K10" s="99">
        <f>H10+I10+J10</f>
        <v>730.8</v>
      </c>
      <c r="L10" s="103"/>
      <c r="M10" s="103"/>
      <c r="N10" s="99"/>
      <c r="O10" s="181">
        <f t="shared" si="0"/>
        <v>730.8</v>
      </c>
    </row>
    <row r="11" spans="1:16" s="136" customFormat="1" x14ac:dyDescent="0.25">
      <c r="A11" s="176">
        <v>6</v>
      </c>
      <c r="B11" s="196" t="s">
        <v>105</v>
      </c>
      <c r="C11" s="194" t="s">
        <v>109</v>
      </c>
      <c r="D11" s="195" t="s">
        <v>107</v>
      </c>
      <c r="E11" s="182">
        <v>1</v>
      </c>
      <c r="F11" s="183">
        <v>44652</v>
      </c>
      <c r="G11" s="184">
        <v>45016</v>
      </c>
      <c r="H11" s="179">
        <v>630</v>
      </c>
      <c r="I11" s="180">
        <v>100.8</v>
      </c>
      <c r="J11" s="93"/>
      <c r="K11" s="99">
        <f>H11+I11+J11</f>
        <v>730.8</v>
      </c>
      <c r="L11" s="93"/>
      <c r="M11" s="103"/>
      <c r="N11" s="103"/>
      <c r="O11" s="181">
        <f t="shared" si="0"/>
        <v>730.8</v>
      </c>
    </row>
    <row r="12" spans="1:16" s="136" customFormat="1" x14ac:dyDescent="0.25">
      <c r="A12" s="137"/>
      <c r="B12" s="138" t="s">
        <v>26</v>
      </c>
      <c r="C12" s="138"/>
      <c r="D12" s="138"/>
      <c r="E12" s="138"/>
      <c r="F12" s="138"/>
      <c r="G12" s="139"/>
      <c r="H12" s="140">
        <v>3297</v>
      </c>
      <c r="I12" s="140">
        <v>604.79999999999995</v>
      </c>
      <c r="J12" s="140">
        <v>483</v>
      </c>
      <c r="K12" s="141">
        <v>4384.8</v>
      </c>
      <c r="L12" s="142">
        <v>0</v>
      </c>
      <c r="M12" s="141">
        <f>SUM(M6:M11)</f>
        <v>0</v>
      </c>
      <c r="N12" s="141">
        <f>SUM(N6:N11)</f>
        <v>81.599999999999994</v>
      </c>
      <c r="O12" s="143">
        <v>4303.2</v>
      </c>
    </row>
    <row r="13" spans="1:16" s="136" customFormat="1" x14ac:dyDescent="0.25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</row>
    <row r="14" spans="1:16" ht="57" customHeight="1" x14ac:dyDescent="0.25">
      <c r="A14" s="74" t="s">
        <v>11</v>
      </c>
      <c r="B14" s="75" t="s">
        <v>12</v>
      </c>
      <c r="C14" s="75" t="s">
        <v>13</v>
      </c>
      <c r="D14" s="7" t="s">
        <v>14</v>
      </c>
      <c r="E14" s="8" t="s">
        <v>15</v>
      </c>
      <c r="F14" s="9" t="s">
        <v>27</v>
      </c>
      <c r="G14" s="9" t="s">
        <v>28</v>
      </c>
      <c r="H14" s="76" t="s">
        <v>29</v>
      </c>
      <c r="I14" s="76" t="s">
        <v>18</v>
      </c>
      <c r="J14" s="76" t="s">
        <v>30</v>
      </c>
      <c r="K14" s="76" t="s">
        <v>20</v>
      </c>
      <c r="L14" s="10" t="s">
        <v>23</v>
      </c>
      <c r="M14" s="75" t="s">
        <v>24</v>
      </c>
      <c r="N14" s="75" t="s">
        <v>25</v>
      </c>
      <c r="O14" s="73" t="s">
        <v>22</v>
      </c>
    </row>
    <row r="15" spans="1:16" x14ac:dyDescent="0.25">
      <c r="A15" s="28"/>
      <c r="B15" s="53"/>
      <c r="C15" s="11"/>
      <c r="D15" s="42"/>
      <c r="E15" s="51"/>
      <c r="F15" s="52"/>
      <c r="G15" s="43"/>
      <c r="H15" s="54"/>
      <c r="I15" s="54"/>
      <c r="J15" s="54"/>
      <c r="K15" s="54"/>
      <c r="L15" s="219"/>
      <c r="M15" s="55"/>
      <c r="N15" s="55"/>
      <c r="O15" s="56"/>
    </row>
    <row r="16" spans="1:16" x14ac:dyDescent="0.25">
      <c r="A16" s="31" t="s">
        <v>2</v>
      </c>
      <c r="B16" s="80"/>
      <c r="C16" s="80"/>
      <c r="D16" s="80"/>
      <c r="E16" s="80"/>
      <c r="F16" s="80"/>
      <c r="G16" s="81"/>
      <c r="H16" s="17">
        <v>0</v>
      </c>
      <c r="I16" s="17">
        <v>0</v>
      </c>
      <c r="J16" s="18"/>
      <c r="K16" s="19">
        <v>0</v>
      </c>
      <c r="L16" s="18"/>
      <c r="M16" s="220">
        <v>0</v>
      </c>
      <c r="N16" s="220">
        <v>0</v>
      </c>
      <c r="O16" s="221">
        <v>0</v>
      </c>
    </row>
    <row r="17" spans="1:15" x14ac:dyDescent="0.25">
      <c r="A17" s="27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32"/>
    </row>
    <row r="18" spans="1:15" x14ac:dyDescent="0.25">
      <c r="A18" s="33" t="s">
        <v>2</v>
      </c>
      <c r="B18" s="71" t="s">
        <v>31</v>
      </c>
      <c r="C18" s="71"/>
      <c r="D18" s="71"/>
      <c r="E18" s="22"/>
      <c r="F18" s="71"/>
      <c r="G18" s="72"/>
      <c r="H18" s="46">
        <v>3297</v>
      </c>
      <c r="I18" s="46">
        <v>604.79999999999995</v>
      </c>
      <c r="J18" s="60">
        <v>483</v>
      </c>
      <c r="K18" s="46">
        <v>4384.8</v>
      </c>
      <c r="L18" s="50"/>
      <c r="M18" s="47">
        <f>M12</f>
        <v>0</v>
      </c>
      <c r="N18" s="47">
        <f>N12</f>
        <v>81.599999999999994</v>
      </c>
      <c r="O18" s="48">
        <f>O12</f>
        <v>4303.2</v>
      </c>
    </row>
    <row r="19" spans="1:15" x14ac:dyDescent="0.25">
      <c r="A19" s="34" t="s">
        <v>35</v>
      </c>
      <c r="B19" s="227"/>
      <c r="C19" s="228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32"/>
    </row>
    <row r="20" spans="1:15" x14ac:dyDescent="0.25">
      <c r="A20" s="27"/>
      <c r="B20" s="226"/>
      <c r="C20" s="226"/>
      <c r="D20" s="226"/>
      <c r="E20" s="226"/>
      <c r="F20" s="226"/>
      <c r="G20" s="226"/>
      <c r="H20" s="82" t="s">
        <v>50</v>
      </c>
      <c r="I20" s="83"/>
      <c r="J20" s="83"/>
      <c r="K20" s="83"/>
      <c r="L20" s="83"/>
      <c r="M20" s="83"/>
      <c r="N20" s="83"/>
      <c r="O20" s="229">
        <v>30</v>
      </c>
    </row>
    <row r="21" spans="1:15" x14ac:dyDescent="0.25">
      <c r="A21" s="27"/>
      <c r="B21" s="226"/>
      <c r="C21" s="226"/>
      <c r="D21" s="226"/>
      <c r="E21" s="226"/>
      <c r="F21" s="226"/>
      <c r="G21" s="226"/>
      <c r="H21" s="84" t="s">
        <v>51</v>
      </c>
      <c r="I21" s="85"/>
      <c r="J21" s="85"/>
      <c r="K21" s="85"/>
      <c r="L21" s="85"/>
      <c r="M21" s="85"/>
      <c r="N21" s="85"/>
      <c r="O21" s="230">
        <v>180</v>
      </c>
    </row>
    <row r="22" spans="1:15" ht="15.75" thickBot="1" x14ac:dyDescent="0.3">
      <c r="A22" s="37"/>
      <c r="B22" s="38"/>
      <c r="C22" s="38"/>
      <c r="D22" s="38"/>
      <c r="E22" s="38"/>
      <c r="F22" s="38"/>
      <c r="G22" s="38"/>
      <c r="H22" s="86" t="s">
        <v>49</v>
      </c>
      <c r="I22" s="87"/>
      <c r="J22" s="87"/>
      <c r="K22" s="87"/>
      <c r="L22" s="87"/>
      <c r="M22" s="87"/>
      <c r="N22" s="87"/>
      <c r="O22" s="57">
        <f>SUM(O18+O21)</f>
        <v>4483.2</v>
      </c>
    </row>
    <row r="23" spans="1:15" ht="18" x14ac:dyDescent="0.25">
      <c r="A23" s="2"/>
      <c r="B23" s="2"/>
      <c r="C23" s="2"/>
      <c r="D23" s="2"/>
      <c r="E23" s="2"/>
      <c r="F23" s="2"/>
      <c r="G23" s="2"/>
      <c r="H23" s="35"/>
      <c r="I23" s="35"/>
      <c r="J23" s="35"/>
      <c r="K23" s="35"/>
      <c r="L23" s="35"/>
      <c r="M23" s="35"/>
      <c r="N23" s="35"/>
      <c r="O23" s="36"/>
    </row>
    <row r="24" spans="1:15" ht="18" x14ac:dyDescent="0.25">
      <c r="A24" s="2"/>
      <c r="B24" s="2"/>
      <c r="C24" s="2"/>
      <c r="D24" s="2"/>
      <c r="E24" s="2"/>
      <c r="F24" s="2"/>
      <c r="G24" s="2"/>
      <c r="H24" s="35"/>
      <c r="I24" s="35"/>
      <c r="J24" s="35"/>
      <c r="K24" s="35"/>
      <c r="L24" s="35"/>
      <c r="M24" s="35"/>
      <c r="N24" s="35"/>
      <c r="O24" s="36"/>
    </row>
    <row r="25" spans="1:15" ht="18" x14ac:dyDescent="0.25">
      <c r="A25" s="2"/>
      <c r="B25" s="2"/>
      <c r="C25" s="2"/>
      <c r="D25" s="2"/>
      <c r="E25" s="2"/>
      <c r="F25" s="2"/>
      <c r="G25" s="2"/>
      <c r="H25" s="35"/>
      <c r="I25" s="35"/>
      <c r="J25" s="35"/>
      <c r="K25" s="35"/>
      <c r="L25" s="35"/>
      <c r="M25" s="35"/>
      <c r="N25" s="35"/>
      <c r="O25" s="36"/>
    </row>
    <row r="26" spans="1:15" ht="18" x14ac:dyDescent="0.25">
      <c r="A26" s="2"/>
      <c r="B26" s="2"/>
      <c r="C26" s="2"/>
      <c r="D26" s="2"/>
      <c r="E26" s="2"/>
      <c r="F26" s="2"/>
      <c r="G26" s="2"/>
      <c r="H26" s="35"/>
      <c r="I26" s="35"/>
      <c r="J26" s="35"/>
      <c r="K26" s="35"/>
      <c r="L26" s="35"/>
      <c r="M26" s="35"/>
      <c r="N26" s="35"/>
      <c r="O26" s="36"/>
    </row>
    <row r="27" spans="1:15" ht="18" x14ac:dyDescent="0.25">
      <c r="A27" s="2"/>
      <c r="B27" s="2"/>
      <c r="C27" s="2"/>
      <c r="D27" s="2"/>
      <c r="E27" s="2"/>
      <c r="F27" s="2"/>
      <c r="G27" s="2"/>
      <c r="H27" s="35"/>
      <c r="I27" s="35"/>
      <c r="J27" s="35"/>
      <c r="K27" s="35"/>
      <c r="L27" s="35"/>
      <c r="M27" s="35"/>
      <c r="N27" s="35"/>
      <c r="O27" s="36"/>
    </row>
  </sheetData>
  <mergeCells count="26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H22:N22"/>
    <mergeCell ref="O4:O5"/>
    <mergeCell ref="B12:G12"/>
    <mergeCell ref="A13:O13"/>
    <mergeCell ref="B16:G16"/>
    <mergeCell ref="H20:N20"/>
    <mergeCell ref="H21:N21"/>
    <mergeCell ref="G4:G5"/>
    <mergeCell ref="H4:H5"/>
    <mergeCell ref="I4:I5"/>
    <mergeCell ref="J4:J5"/>
    <mergeCell ref="K4:K5"/>
    <mergeCell ref="L4:N4"/>
  </mergeCells>
  <phoneticPr fontId="17" type="noConversion"/>
  <pageMargins left="0.511811024" right="0.511811024" top="0.78740157499999996" bottom="0.78740157499999996" header="0.31496062000000002" footer="0.31496062000000002"/>
  <pageSetup paperSize="9" scale="45" orientation="landscape" r:id="rId1"/>
  <ignoredErrors>
    <ignoredError sqref="K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80" zoomScaleNormal="80" workbookViewId="0">
      <selection activeCell="C24" sqref="C24"/>
    </sheetView>
  </sheetViews>
  <sheetFormatPr defaultColWidth="9.140625" defaultRowHeight="12.75" x14ac:dyDescent="0.2"/>
  <cols>
    <col min="1" max="1" width="4" style="1" customWidth="1"/>
    <col min="2" max="2" width="49.85546875" style="1" bestFit="1" customWidth="1"/>
    <col min="3" max="3" width="13.5703125" style="1" bestFit="1" customWidth="1"/>
    <col min="4" max="4" width="16.42578125" style="1" bestFit="1" customWidth="1"/>
    <col min="5" max="5" width="5.7109375" style="1" customWidth="1"/>
    <col min="6" max="6" width="13" style="1" customWidth="1"/>
    <col min="7" max="7" width="14.7109375" style="1" customWidth="1"/>
    <col min="8" max="8" width="17" style="1" customWidth="1"/>
    <col min="9" max="9" width="16.85546875" style="1" customWidth="1"/>
    <col min="10" max="10" width="14.42578125" style="1" customWidth="1"/>
    <col min="11" max="11" width="20.85546875" style="1" customWidth="1"/>
    <col min="12" max="12" width="4.7109375" style="1" customWidth="1"/>
    <col min="13" max="13" width="13.85546875" style="1" customWidth="1"/>
    <col min="14" max="14" width="15" style="1" customWidth="1"/>
    <col min="15" max="15" width="18.5703125" style="1" customWidth="1"/>
    <col min="16" max="16" width="9.140625" style="1"/>
    <col min="17" max="17" width="11.7109375" style="1" bestFit="1" customWidth="1"/>
    <col min="18" max="16384" width="9.140625" style="1"/>
  </cols>
  <sheetData>
    <row r="1" spans="1:15" ht="92.25" customHeight="1" x14ac:dyDescent="0.2">
      <c r="A1" s="222" t="s">
        <v>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4"/>
    </row>
    <row r="2" spans="1:15" s="25" customFormat="1" ht="18" x14ac:dyDescent="0.2">
      <c r="A2" s="242" t="s">
        <v>3</v>
      </c>
      <c r="B2" s="147"/>
      <c r="C2" s="147"/>
      <c r="D2" s="237" t="s">
        <v>4</v>
      </c>
      <c r="E2" s="237"/>
      <c r="F2" s="238" t="s">
        <v>5</v>
      </c>
      <c r="G2" s="238" t="s">
        <v>6</v>
      </c>
      <c r="H2" s="239" t="s">
        <v>7</v>
      </c>
      <c r="I2" s="239" t="s">
        <v>8</v>
      </c>
      <c r="J2" s="237" t="s">
        <v>9</v>
      </c>
      <c r="K2" s="237"/>
      <c r="L2" s="237"/>
      <c r="M2" s="237"/>
      <c r="N2" s="237"/>
      <c r="O2" s="240"/>
    </row>
    <row r="3" spans="1:15" s="25" customFormat="1" ht="60.75" customHeight="1" x14ac:dyDescent="0.2">
      <c r="A3" s="242" t="s">
        <v>163</v>
      </c>
      <c r="B3" s="147"/>
      <c r="C3" s="147"/>
      <c r="D3" s="241" t="s">
        <v>159</v>
      </c>
      <c r="E3" s="241"/>
      <c r="F3" s="213" t="s">
        <v>95</v>
      </c>
      <c r="G3" s="213" t="s">
        <v>158</v>
      </c>
      <c r="H3" s="214">
        <v>21</v>
      </c>
      <c r="I3" s="215">
        <v>4.8</v>
      </c>
      <c r="J3" s="216" t="s">
        <v>10</v>
      </c>
      <c r="K3" s="216"/>
      <c r="L3" s="216"/>
      <c r="M3" s="216"/>
      <c r="N3" s="216"/>
      <c r="O3" s="217"/>
    </row>
    <row r="4" spans="1:15" s="2" customFormat="1" x14ac:dyDescent="0.2">
      <c r="A4" s="218" t="s">
        <v>11</v>
      </c>
      <c r="B4" s="160" t="s">
        <v>12</v>
      </c>
      <c r="C4" s="160" t="s">
        <v>13</v>
      </c>
      <c r="D4" s="160" t="s">
        <v>14</v>
      </c>
      <c r="E4" s="160" t="s">
        <v>15</v>
      </c>
      <c r="F4" s="160" t="s">
        <v>16</v>
      </c>
      <c r="G4" s="160" t="s">
        <v>17</v>
      </c>
      <c r="H4" s="162" t="s">
        <v>32</v>
      </c>
      <c r="I4" s="162" t="s">
        <v>18</v>
      </c>
      <c r="J4" s="162" t="s">
        <v>19</v>
      </c>
      <c r="K4" s="162" t="s">
        <v>20</v>
      </c>
      <c r="L4" s="163" t="s">
        <v>21</v>
      </c>
      <c r="M4" s="163"/>
      <c r="N4" s="163"/>
      <c r="O4" s="164" t="s">
        <v>22</v>
      </c>
    </row>
    <row r="5" spans="1:15" s="3" customFormat="1" ht="57.75" customHeight="1" x14ac:dyDescent="0.2">
      <c r="A5" s="218"/>
      <c r="B5" s="160"/>
      <c r="C5" s="160"/>
      <c r="D5" s="160"/>
      <c r="E5" s="160"/>
      <c r="F5" s="160"/>
      <c r="G5" s="160"/>
      <c r="H5" s="162"/>
      <c r="I5" s="162"/>
      <c r="J5" s="162"/>
      <c r="K5" s="162"/>
      <c r="L5" s="165" t="s">
        <v>23</v>
      </c>
      <c r="M5" s="166" t="s">
        <v>33</v>
      </c>
      <c r="N5" s="166" t="s">
        <v>25</v>
      </c>
      <c r="O5" s="164"/>
    </row>
    <row r="6" spans="1:15" s="24" customFormat="1" ht="15" x14ac:dyDescent="0.2">
      <c r="A6" s="189">
        <v>1</v>
      </c>
      <c r="B6" s="196" t="s">
        <v>106</v>
      </c>
      <c r="C6" s="93" t="s">
        <v>61</v>
      </c>
      <c r="D6" s="93" t="s">
        <v>107</v>
      </c>
      <c r="E6" s="177">
        <v>1</v>
      </c>
      <c r="F6" s="98">
        <v>44652</v>
      </c>
      <c r="G6" s="98">
        <v>45016</v>
      </c>
      <c r="H6" s="179">
        <v>630</v>
      </c>
      <c r="I6" s="99">
        <v>100.8</v>
      </c>
      <c r="J6" s="93"/>
      <c r="K6" s="99">
        <f>H6+I6</f>
        <v>730.8</v>
      </c>
      <c r="L6" s="93"/>
      <c r="M6" s="103"/>
      <c r="N6" s="103"/>
      <c r="O6" s="225">
        <f>SUM(H6+I6)</f>
        <v>730.8</v>
      </c>
    </row>
    <row r="7" spans="1:15" s="24" customFormat="1" ht="15" x14ac:dyDescent="0.2">
      <c r="A7" s="137"/>
      <c r="B7" s="138" t="s">
        <v>26</v>
      </c>
      <c r="C7" s="138"/>
      <c r="D7" s="138"/>
      <c r="E7" s="138"/>
      <c r="F7" s="138"/>
      <c r="G7" s="139"/>
      <c r="H7" s="140">
        <v>630</v>
      </c>
      <c r="I7" s="140">
        <f>SUM(I6:I6)</f>
        <v>100.8</v>
      </c>
      <c r="J7" s="140">
        <f>SUM(J6:J6)</f>
        <v>0</v>
      </c>
      <c r="K7" s="141">
        <v>730.8</v>
      </c>
      <c r="L7" s="142">
        <v>0</v>
      </c>
      <c r="M7" s="141">
        <f>SUM(M6:M6)</f>
        <v>0</v>
      </c>
      <c r="N7" s="141">
        <f>SUM(N6:N6)</f>
        <v>0</v>
      </c>
      <c r="O7" s="143">
        <f>SUM(H7+I7)</f>
        <v>730.8</v>
      </c>
    </row>
    <row r="8" spans="1:15" s="2" customFormat="1" x14ac:dyDescent="0.2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1:15" s="3" customFormat="1" ht="57.75" customHeight="1" x14ac:dyDescent="0.2">
      <c r="A9" s="74" t="s">
        <v>11</v>
      </c>
      <c r="B9" s="75" t="s">
        <v>12</v>
      </c>
      <c r="C9" s="75" t="s">
        <v>13</v>
      </c>
      <c r="D9" s="7" t="s">
        <v>14</v>
      </c>
      <c r="E9" s="8" t="s">
        <v>15</v>
      </c>
      <c r="F9" s="9" t="s">
        <v>27</v>
      </c>
      <c r="G9" s="9" t="s">
        <v>28</v>
      </c>
      <c r="H9" s="76" t="s">
        <v>29</v>
      </c>
      <c r="I9" s="76" t="s">
        <v>18</v>
      </c>
      <c r="J9" s="76" t="s">
        <v>30</v>
      </c>
      <c r="K9" s="76" t="s">
        <v>20</v>
      </c>
      <c r="L9" s="10" t="s">
        <v>23</v>
      </c>
      <c r="M9" s="75" t="s">
        <v>24</v>
      </c>
      <c r="N9" s="75" t="s">
        <v>25</v>
      </c>
      <c r="O9" s="73" t="s">
        <v>22</v>
      </c>
    </row>
    <row r="10" spans="1:15" s="2" customFormat="1" x14ac:dyDescent="0.2">
      <c r="A10" s="29"/>
      <c r="B10" s="11"/>
      <c r="C10" s="11"/>
      <c r="D10" s="12"/>
      <c r="E10" s="13"/>
      <c r="F10" s="14"/>
      <c r="G10" s="14"/>
      <c r="H10" s="15"/>
      <c r="I10" s="4"/>
      <c r="J10" s="4"/>
      <c r="K10" s="16"/>
      <c r="L10" s="5"/>
      <c r="M10" s="6"/>
      <c r="N10" s="6"/>
      <c r="O10" s="30"/>
    </row>
    <row r="11" spans="1:15" s="2" customFormat="1" x14ac:dyDescent="0.2">
      <c r="A11" s="31" t="s">
        <v>2</v>
      </c>
      <c r="B11" s="80"/>
      <c r="C11" s="80"/>
      <c r="D11" s="80"/>
      <c r="E11" s="80"/>
      <c r="F11" s="80"/>
      <c r="G11" s="81"/>
      <c r="H11" s="17">
        <v>0</v>
      </c>
      <c r="I11" s="17">
        <v>0</v>
      </c>
      <c r="J11" s="4">
        <v>0</v>
      </c>
      <c r="K11" s="19">
        <f>SUM(K10:K10)</f>
        <v>0</v>
      </c>
      <c r="L11" s="18"/>
      <c r="M11" s="220">
        <f>SUM(M10:M10)</f>
        <v>0</v>
      </c>
      <c r="N11" s="220">
        <f>SUM(N10:N10)</f>
        <v>0</v>
      </c>
      <c r="O11" s="221">
        <f>SUM(O10:O10)</f>
        <v>0</v>
      </c>
    </row>
    <row r="12" spans="1:15" s="2" customFormat="1" x14ac:dyDescent="0.2">
      <c r="A12" s="27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32"/>
    </row>
    <row r="13" spans="1:15" s="2" customFormat="1" x14ac:dyDescent="0.2">
      <c r="A13" s="33" t="s">
        <v>2</v>
      </c>
      <c r="B13" s="71" t="s">
        <v>31</v>
      </c>
      <c r="C13" s="71"/>
      <c r="D13" s="71"/>
      <c r="E13" s="22"/>
      <c r="F13" s="71"/>
      <c r="G13" s="72"/>
      <c r="H13" s="46">
        <v>630</v>
      </c>
      <c r="I13" s="46">
        <v>100.8</v>
      </c>
      <c r="J13" s="46"/>
      <c r="K13" s="46">
        <v>730.8</v>
      </c>
      <c r="L13" s="50"/>
      <c r="M13" s="47">
        <f>M7</f>
        <v>0</v>
      </c>
      <c r="N13" s="47">
        <f>N7</f>
        <v>0</v>
      </c>
      <c r="O13" s="48">
        <f>O7</f>
        <v>730.8</v>
      </c>
    </row>
    <row r="14" spans="1:15" s="2" customFormat="1" x14ac:dyDescent="0.2">
      <c r="A14" s="34" t="s">
        <v>35</v>
      </c>
      <c r="B14" s="227"/>
      <c r="C14" s="228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32"/>
    </row>
    <row r="15" spans="1:15" s="25" customFormat="1" ht="15" x14ac:dyDescent="0.2">
      <c r="A15" s="27"/>
      <c r="B15" s="226"/>
      <c r="C15" s="226"/>
      <c r="D15" s="226"/>
      <c r="E15" s="226"/>
      <c r="F15" s="226"/>
      <c r="G15" s="226"/>
      <c r="H15" s="82" t="s">
        <v>50</v>
      </c>
      <c r="I15" s="83"/>
      <c r="J15" s="83"/>
      <c r="K15" s="83"/>
      <c r="L15" s="83"/>
      <c r="M15" s="83"/>
      <c r="N15" s="83"/>
      <c r="O15" s="235">
        <v>30</v>
      </c>
    </row>
    <row r="16" spans="1:15" s="25" customFormat="1" ht="15.75" thickBot="1" x14ac:dyDescent="0.25">
      <c r="A16" s="27"/>
      <c r="B16" s="226"/>
      <c r="C16" s="226"/>
      <c r="D16" s="226"/>
      <c r="E16" s="226"/>
      <c r="F16" s="226"/>
      <c r="G16" s="226"/>
      <c r="H16" s="88" t="s">
        <v>52</v>
      </c>
      <c r="I16" s="89"/>
      <c r="J16" s="89"/>
      <c r="K16" s="89"/>
      <c r="L16" s="89"/>
      <c r="M16" s="89"/>
      <c r="N16" s="89"/>
      <c r="O16" s="236">
        <v>30</v>
      </c>
    </row>
    <row r="17" spans="1:17" s="25" customFormat="1" ht="15.75" thickBot="1" x14ac:dyDescent="0.25">
      <c r="A17" s="37"/>
      <c r="B17" s="38"/>
      <c r="C17" s="38"/>
      <c r="D17" s="38"/>
      <c r="E17" s="38"/>
      <c r="F17" s="38"/>
      <c r="G17" s="38"/>
      <c r="H17" s="90" t="s">
        <v>53</v>
      </c>
      <c r="I17" s="91"/>
      <c r="J17" s="91"/>
      <c r="K17" s="91"/>
      <c r="L17" s="91"/>
      <c r="M17" s="91"/>
      <c r="N17" s="91"/>
      <c r="O17" s="49">
        <f>SUM(O13+O16)</f>
        <v>760.8</v>
      </c>
      <c r="Q17" s="59"/>
    </row>
    <row r="18" spans="1:17" s="23" customFormat="1" x14ac:dyDescent="0.2"/>
    <row r="19" spans="1:17" s="23" customFormat="1" x14ac:dyDescent="0.2"/>
    <row r="20" spans="1:17" s="23" customFormat="1" x14ac:dyDescent="0.2"/>
    <row r="21" spans="1:17" s="23" customFormat="1" x14ac:dyDescent="0.2"/>
    <row r="22" spans="1:17" s="23" customFormat="1" x14ac:dyDescent="0.2"/>
    <row r="23" spans="1:17" s="23" customFormat="1" x14ac:dyDescent="0.2">
      <c r="I23" s="58"/>
    </row>
    <row r="24" spans="1:17" s="23" customFormat="1" x14ac:dyDescent="0.2">
      <c r="I24" s="58"/>
    </row>
    <row r="25" spans="1:17" s="23" customFormat="1" x14ac:dyDescent="0.2">
      <c r="I25" s="58"/>
    </row>
    <row r="26" spans="1:17" s="23" customFormat="1" x14ac:dyDescent="0.2"/>
    <row r="27" spans="1:17" s="23" customFormat="1" x14ac:dyDescent="0.2"/>
    <row r="28" spans="1:17" s="23" customFormat="1" x14ac:dyDescent="0.2"/>
    <row r="29" spans="1:17" s="23" customFormat="1" x14ac:dyDescent="0.2"/>
    <row r="30" spans="1:17" s="23" customFormat="1" x14ac:dyDescent="0.2"/>
    <row r="31" spans="1:17" s="23" customFormat="1" x14ac:dyDescent="0.2"/>
    <row r="32" spans="1:17" s="23" customFormat="1" x14ac:dyDescent="0.2"/>
    <row r="33" spans="8:15" s="23" customFormat="1" x14ac:dyDescent="0.2"/>
    <row r="34" spans="8:15" s="23" customFormat="1" x14ac:dyDescent="0.2"/>
    <row r="35" spans="8:15" s="23" customFormat="1" x14ac:dyDescent="0.2"/>
    <row r="36" spans="8:15" s="23" customFormat="1" x14ac:dyDescent="0.2"/>
    <row r="37" spans="8:15" s="23" customFormat="1" x14ac:dyDescent="0.2"/>
    <row r="38" spans="8:15" s="23" customFormat="1" x14ac:dyDescent="0.2"/>
    <row r="39" spans="8:15" s="23" customFormat="1" x14ac:dyDescent="0.2"/>
    <row r="40" spans="8:15" s="2" customFormat="1" ht="18" x14ac:dyDescent="0.2">
      <c r="H40" s="35"/>
      <c r="I40" s="35"/>
      <c r="J40" s="35"/>
      <c r="K40" s="35"/>
      <c r="L40" s="35"/>
      <c r="M40" s="35"/>
      <c r="N40" s="35"/>
      <c r="O40" s="36"/>
    </row>
  </sheetData>
  <mergeCells count="26">
    <mergeCell ref="A1:O1"/>
    <mergeCell ref="A2:C2"/>
    <mergeCell ref="D2:E2"/>
    <mergeCell ref="J2:O2"/>
    <mergeCell ref="A3:C3"/>
    <mergeCell ref="D3:E3"/>
    <mergeCell ref="J3:O3"/>
    <mergeCell ref="H16:N16"/>
    <mergeCell ref="H17:N17"/>
    <mergeCell ref="O4:O5"/>
    <mergeCell ref="A4:A5"/>
    <mergeCell ref="B4:B5"/>
    <mergeCell ref="C4:C5"/>
    <mergeCell ref="D4:D5"/>
    <mergeCell ref="E4:E5"/>
    <mergeCell ref="F4:F5"/>
    <mergeCell ref="G4:G5"/>
    <mergeCell ref="B7:G7"/>
    <mergeCell ref="A8:O8"/>
    <mergeCell ref="B11:G11"/>
    <mergeCell ref="H15:N15"/>
    <mergeCell ref="H4:H5"/>
    <mergeCell ref="I4:I5"/>
    <mergeCell ref="J4:J5"/>
    <mergeCell ref="K4:K5"/>
    <mergeCell ref="L4:N4"/>
  </mergeCells>
  <phoneticPr fontId="17" type="noConversion"/>
  <pageMargins left="0.31496062992125984" right="0.11811023622047245" top="0.39370078740157483" bottom="0.3937007874015748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Prog. Estágio</vt:lpstr>
      <vt:lpstr>IGD-M</vt:lpstr>
      <vt:lpstr>CRAS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2022-12-21T21:48:40Z</cp:lastPrinted>
  <dcterms:created xsi:type="dcterms:W3CDTF">2017-01-27T13:47:29Z</dcterms:created>
  <dcterms:modified xsi:type="dcterms:W3CDTF">2023-03-07T16:21:26Z</dcterms:modified>
</cp:coreProperties>
</file>