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mrb\Downloads\"/>
    </mc:Choice>
  </mc:AlternateContent>
  <bookViews>
    <workbookView xWindow="0" yWindow="0" windowWidth="28800" windowHeight="12210"/>
  </bookViews>
  <sheets>
    <sheet name="Prog. Estágio" sheetId="102" r:id="rId1"/>
    <sheet name="IGD-M" sheetId="103" r:id="rId2"/>
    <sheet name="CRAS" sheetId="101" r:id="rId3"/>
  </sheets>
  <definedNames>
    <definedName name="soma">'Prog. Estágio'!#REF!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02" l="1"/>
  <c r="N71" i="102"/>
  <c r="N77" i="102" s="1"/>
  <c r="O15" i="101"/>
  <c r="O19" i="101" s="1"/>
  <c r="O9" i="101"/>
  <c r="O17" i="103"/>
  <c r="O21" i="103" s="1"/>
  <c r="O11" i="103"/>
  <c r="O57" i="102"/>
  <c r="O59" i="102"/>
  <c r="O67" i="102"/>
  <c r="K67" i="102"/>
  <c r="K64" i="102"/>
  <c r="O64" i="102"/>
  <c r="K61" i="102"/>
  <c r="O61" i="102" s="1"/>
  <c r="K60" i="102"/>
  <c r="O60" i="102" s="1"/>
  <c r="K44" i="102"/>
  <c r="O44" i="102" s="1"/>
  <c r="K45" i="102"/>
  <c r="O45" i="102" s="1"/>
  <c r="K35" i="102"/>
  <c r="O35" i="102" s="1"/>
  <c r="K32" i="102"/>
  <c r="O32" i="102" s="1"/>
  <c r="K21" i="102"/>
  <c r="O21" i="102" s="1"/>
  <c r="K15" i="102"/>
  <c r="O15" i="102"/>
  <c r="O14" i="102"/>
  <c r="K14" i="102"/>
  <c r="K13" i="102"/>
  <c r="O13" i="102" s="1"/>
  <c r="K12" i="102"/>
  <c r="O12" i="102" s="1"/>
  <c r="K8" i="103"/>
  <c r="O8" i="103" s="1"/>
  <c r="O7" i="103"/>
  <c r="O9" i="103"/>
  <c r="O77" i="102" l="1"/>
  <c r="O81" i="102" s="1"/>
  <c r="O71" i="102"/>
  <c r="K19" i="102"/>
  <c r="O19" i="102" s="1"/>
  <c r="K7" i="102"/>
  <c r="O7" i="102" s="1"/>
  <c r="K7" i="101"/>
  <c r="O7" i="101" s="1"/>
  <c r="K8" i="101"/>
  <c r="O8" i="101" s="1"/>
  <c r="K6" i="101"/>
  <c r="O6" i="101" s="1"/>
  <c r="K6" i="103"/>
  <c r="O6" i="103"/>
  <c r="K8" i="102"/>
  <c r="O8" i="102" s="1"/>
  <c r="K9" i="102"/>
  <c r="O9" i="102" s="1"/>
  <c r="K10" i="102"/>
  <c r="O10" i="102" s="1"/>
  <c r="K11" i="102"/>
  <c r="O11" i="102" s="1"/>
  <c r="K16" i="102"/>
  <c r="O16" i="102" s="1"/>
  <c r="K17" i="102"/>
  <c r="O17" i="102" s="1"/>
  <c r="K18" i="102"/>
  <c r="O18" i="102" s="1"/>
  <c r="K20" i="102"/>
  <c r="O20" i="102" s="1"/>
  <c r="K22" i="102"/>
  <c r="O22" i="102" s="1"/>
  <c r="K23" i="102"/>
  <c r="O23" i="102" s="1"/>
  <c r="K24" i="102"/>
  <c r="O24" i="102" s="1"/>
  <c r="K25" i="102"/>
  <c r="O25" i="102" s="1"/>
  <c r="K26" i="102"/>
  <c r="O26" i="102" s="1"/>
  <c r="K27" i="102"/>
  <c r="O27" i="102" s="1"/>
  <c r="K28" i="102"/>
  <c r="O28" i="102" s="1"/>
  <c r="K29" i="102"/>
  <c r="O29" i="102" s="1"/>
  <c r="K30" i="102"/>
  <c r="O30" i="102" s="1"/>
  <c r="K31" i="102"/>
  <c r="O31" i="102" s="1"/>
  <c r="K33" i="102"/>
  <c r="O33" i="102" s="1"/>
  <c r="K34" i="102"/>
  <c r="O34" i="102" s="1"/>
  <c r="K36" i="102"/>
  <c r="O36" i="102" s="1"/>
  <c r="K37" i="102"/>
  <c r="K38" i="102"/>
  <c r="O38" i="102" s="1"/>
  <c r="K39" i="102"/>
  <c r="O39" i="102" s="1"/>
  <c r="K40" i="102"/>
  <c r="O40" i="102" s="1"/>
  <c r="K42" i="102"/>
  <c r="O42" i="102" s="1"/>
  <c r="K43" i="102"/>
  <c r="O43" i="102" s="1"/>
  <c r="K46" i="102"/>
  <c r="O46" i="102" s="1"/>
  <c r="K47" i="102"/>
  <c r="O47" i="102" s="1"/>
  <c r="K48" i="102"/>
  <c r="O48" i="102" s="1"/>
  <c r="K49" i="102"/>
  <c r="O49" i="102" s="1"/>
  <c r="K50" i="102"/>
  <c r="O50" i="102" s="1"/>
  <c r="K51" i="102"/>
  <c r="O51" i="102" s="1"/>
  <c r="K52" i="102"/>
  <c r="O52" i="102" s="1"/>
  <c r="K53" i="102"/>
  <c r="O53" i="102" s="1"/>
  <c r="K54" i="102"/>
  <c r="O54" i="102" s="1"/>
  <c r="K55" i="102"/>
  <c r="O55" i="102" s="1"/>
  <c r="K56" i="102"/>
  <c r="O56" i="102" s="1"/>
  <c r="K62" i="102"/>
  <c r="O62" i="102" s="1"/>
  <c r="K63" i="102"/>
  <c r="O63" i="102" s="1"/>
  <c r="K65" i="102"/>
  <c r="O65" i="102" s="1"/>
  <c r="K66" i="102"/>
  <c r="O66" i="102" s="1"/>
  <c r="K68" i="102"/>
  <c r="O68" i="102" s="1"/>
  <c r="K69" i="102"/>
  <c r="O69" i="102" s="1"/>
  <c r="K70" i="102"/>
  <c r="O70" i="102" s="1"/>
  <c r="K6" i="102"/>
  <c r="O6" i="102" s="1"/>
  <c r="M15" i="101" l="1"/>
  <c r="K74" i="102" l="1"/>
  <c r="J75" i="102" l="1"/>
  <c r="O13" i="101" l="1"/>
  <c r="N13" i="101"/>
  <c r="M13" i="101"/>
  <c r="K13" i="101"/>
</calcChain>
</file>

<file path=xl/sharedStrings.xml><?xml version="1.0" encoding="utf-8"?>
<sst xmlns="http://schemas.openxmlformats.org/spreadsheetml/2006/main" count="375" uniqueCount="159">
  <si>
    <t>PSICOLOGIA</t>
  </si>
  <si>
    <t>ADMINISTRAÇÃO</t>
  </si>
  <si>
    <t xml:space="preserve"> 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</si>
  <si>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</si>
  <si>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</si>
  <si>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</si>
  <si>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</si>
  <si>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</si>
  <si>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</si>
  <si>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</si>
  <si>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</si>
  <si>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</si>
  <si>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</si>
  <si>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</si>
  <si>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</si>
  <si>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</si>
  <si>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</si>
  <si>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</si>
  <si>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</si>
  <si>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</si>
  <si>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</si>
  <si>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</si>
  <si>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</si>
  <si>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</si>
  <si>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</si>
  <si>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</si>
  <si>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</si>
  <si>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</si>
  <si>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</si>
  <si>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</si>
  <si>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</si>
  <si>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</si>
  <si>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</si>
  <si>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</si>
  <si>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</si>
  <si>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</si>
  <si>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</si>
  <si>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</si>
  <si>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</si>
  <si>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</si>
  <si>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</si>
  <si>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</si>
  <si>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</si>
  <si>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SEINFRA</t>
  </si>
  <si>
    <t>SEMEIA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</si>
  <si>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</si>
  <si>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</si>
  <si>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</si>
  <si>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</si>
  <si>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</si>
  <si>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</si>
  <si>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</si>
  <si>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</si>
  <si>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ENFERMAGEM</t>
  </si>
  <si>
    <t>PEDAGOGIA</t>
  </si>
  <si>
    <t>SISTEMA DE INFORMAÇÃO</t>
  </si>
  <si>
    <t>SEME</t>
  </si>
  <si>
    <t>JORNALISMO</t>
  </si>
  <si>
    <t>RH</t>
  </si>
  <si>
    <t>NAYRA STHEPHANNY DA SILVA SANTOS</t>
  </si>
  <si>
    <t xml:space="preserve">VANESKA LIMA DE OLIVEIRA SOUZA </t>
  </si>
  <si>
    <t>VILMA DO NASC. BARRETO DAS CHAGAS</t>
  </si>
  <si>
    <t>CRAS SOBRAL</t>
  </si>
  <si>
    <t>SERV. SOCIAL</t>
  </si>
  <si>
    <t>JÚLIA AZEVEDO SOUZA</t>
  </si>
  <si>
    <t>JAMERSON SOUZA DA SILVA</t>
  </si>
  <si>
    <t>KAMIYLA HALL DA SILVA</t>
  </si>
  <si>
    <t>FONOAUDIOLOGIA</t>
  </si>
  <si>
    <t>REST. POPULAR</t>
  </si>
  <si>
    <t>MATHEUS PIRES DA SILVA</t>
  </si>
  <si>
    <t>MATHEUS DE LIMA  ANDRADE</t>
  </si>
  <si>
    <t>INICIO</t>
  </si>
  <si>
    <t xml:space="preserve">CONTRATO Nº 044/2020   -   PREFEITURA DE RIO BRANCO                                                PROGRAMA BOLSA ESTÁGIO </t>
  </si>
  <si>
    <t>ALLAN RICK CABRAL DE S. OLIVEIRA</t>
  </si>
  <si>
    <t>DATA PROCESSO</t>
  </si>
  <si>
    <r>
      <rPr>
        <b/>
        <sz val="12"/>
        <rFont val="Arial"/>
        <family val="2"/>
      </rPr>
      <t>ST</t>
    </r>
    <r>
      <rPr>
        <sz val="12"/>
        <rFont val="Arial"/>
        <family val="2"/>
      </rPr>
      <t>=SITUAÇÃO NO MÊS = {</t>
    </r>
    <r>
      <rPr>
        <b/>
        <sz val="12"/>
        <rFont val="Arial"/>
        <family val="2"/>
      </rPr>
      <t xml:space="preserve"> 1</t>
    </r>
    <r>
      <rPr>
        <sz val="12"/>
        <rFont val="Arial"/>
        <family val="2"/>
      </rPr>
      <t xml:space="preserve">- Ativo regular  </t>
    </r>
    <r>
      <rPr>
        <b/>
        <sz val="12"/>
        <rFont val="Arial"/>
        <family val="2"/>
      </rPr>
      <t>2</t>
    </r>
    <r>
      <rPr>
        <sz val="12"/>
        <rFont val="Arial"/>
        <family val="2"/>
      </rPr>
      <t xml:space="preserve">-Contrato novo  </t>
    </r>
    <r>
      <rPr>
        <b/>
        <sz val="12"/>
        <rFont val="Arial"/>
        <family val="2"/>
      </rPr>
      <t>3</t>
    </r>
    <r>
      <rPr>
        <sz val="12"/>
        <rFont val="Arial"/>
        <family val="2"/>
      </rPr>
      <t xml:space="preserve">-Recesso remunerado  </t>
    </r>
    <r>
      <rPr>
        <b/>
        <sz val="12"/>
        <rFont val="Arial"/>
        <family val="2"/>
      </rPr>
      <t>4</t>
    </r>
    <r>
      <rPr>
        <sz val="12"/>
        <rFont val="Arial"/>
        <family val="2"/>
      </rPr>
      <t>-Contrato encerrado}</t>
    </r>
  </si>
  <si>
    <t>2023</t>
  </si>
  <si>
    <t>FOLHA MENSAL DE PAGAMENTO DE ESTAGIÁRIOS - 04.034.583/0004-75 (86)</t>
  </si>
  <si>
    <t>JOÃO PAULO DO CARMO MOREIRA</t>
  </si>
  <si>
    <t>INGRID DO CARMO MOREIRA</t>
  </si>
  <si>
    <t>DOUGLAS ROBERTO DOS SANTOS</t>
  </si>
  <si>
    <t>ENGENHARIA CIVIL</t>
  </si>
  <si>
    <t>TRICYELLEN CASTRO DA SILVA</t>
  </si>
  <si>
    <t>DANUEY ELEN MENEZES DA SILVA</t>
  </si>
  <si>
    <t>THIFANNY VITÓRIA MENEZES DA SILVA</t>
  </si>
  <si>
    <t>CADMO KAUÂ DA SILVA ALMEIDA</t>
  </si>
  <si>
    <t>CRAS- CIDADE DO POVO</t>
  </si>
  <si>
    <t>NOÊMIE ARAÚJO FERREIRA</t>
  </si>
  <si>
    <t>CARLOS HENRIQUE S. O. NETO</t>
  </si>
  <si>
    <t>FABIANA SANTANA ROCHA</t>
  </si>
  <si>
    <t>LARISSA SILVA DE SOUZA</t>
  </si>
  <si>
    <t>MARIA CLARA MACIEL BRITTO</t>
  </si>
  <si>
    <t>MARIA LUCIA BEZERRA DE ARAUJO</t>
  </si>
  <si>
    <t>FARMACIA</t>
  </si>
  <si>
    <t>ALESSA GABRIELA BARBOSA TORRES</t>
  </si>
  <si>
    <t>ANA PAULA BOAVENTURA RABÊLO</t>
  </si>
  <si>
    <t>ANA VITÓRIA NEGREIROS BANDEIRA</t>
  </si>
  <si>
    <t>BRENDA RAELY MORAIS DA SILVA</t>
  </si>
  <si>
    <t>BRÍGIDA DE SOUZA ARAÚJO</t>
  </si>
  <si>
    <t>DARIELLE LIMA DA CUNHA</t>
  </si>
  <si>
    <t>CIÊNCIAS  CONTABÉIS</t>
  </si>
  <si>
    <t>GIOVANNA VITORIA DA ROCHA OLIVEIRA</t>
  </si>
  <si>
    <t>BIOMEDICINA</t>
  </si>
  <si>
    <t>HIAN VICTOR ANGELIM OLIVEIRA</t>
  </si>
  <si>
    <t>ISABELLE COROLINE FREITAS DE FIGUEIREDO</t>
  </si>
  <si>
    <t>JAMILLY NOURRANY RODRIGUES SILVA</t>
  </si>
  <si>
    <t>LUDMILA LIMA  DE MENEZES</t>
  </si>
  <si>
    <t>MARIA EDUARDA WERNER LEMOS</t>
  </si>
  <si>
    <t>SANNIEL LUIS HANAN CORDEIRO</t>
  </si>
  <si>
    <t>ENGENHARIA FLORESTAL</t>
  </si>
  <si>
    <t>SCARLETT HILLARY ALENCAR ENES LEBRE</t>
  </si>
  <si>
    <t>WENDEL BRENNO BRAGA SOUSA</t>
  </si>
  <si>
    <t>AMANDA BEATRIZ DE SOUZA</t>
  </si>
  <si>
    <t>EDUCAÇÃO FISICA</t>
  </si>
  <si>
    <t>ALAN HENRIQUE PEREIRA DO NASCIMENTO</t>
  </si>
  <si>
    <t>BEATRIZ SOUZA DEL AGUILA</t>
  </si>
  <si>
    <t>CAROLINE CHRISTINY SOUZA DA SILVA</t>
  </si>
  <si>
    <t>29/02/20244</t>
  </si>
  <si>
    <t>FRANKLIN THEREZINHO PINHEIRO DA SILVA NETO</t>
  </si>
  <si>
    <t>GABRIEL MONTE PEREIRA</t>
  </si>
  <si>
    <t>IGOR BRUNO SILVA DE  FREITAS</t>
  </si>
  <si>
    <t>KAYLANI  PAREIRA SILVA</t>
  </si>
  <si>
    <t>MARIA EDUARDA SOUZA ROCHA</t>
  </si>
  <si>
    <t>MAKKLINY ALVES HONORIO BARROS</t>
  </si>
  <si>
    <t>YTARA BIANCA MENDES RODRIGUES</t>
  </si>
  <si>
    <t>SERVIÇO SOCIAL</t>
  </si>
  <si>
    <t>CRAS SANTA HELENA</t>
  </si>
  <si>
    <t>MARJORIE SALES DE OLIVEIRA</t>
  </si>
  <si>
    <t>ALYCE KELLY CORREIA RODRIGUES</t>
  </si>
  <si>
    <t>BRENNER MELO DA SILVA</t>
  </si>
  <si>
    <t>DANIELE BRITO DE SOUZA</t>
  </si>
  <si>
    <t>WENDHEL SANCHO DA SILVA</t>
  </si>
  <si>
    <t>MARIA LUCIANA MOURA DA SILVA</t>
  </si>
  <si>
    <t>TIAGO DE SOUZA FERRAZ MAIA</t>
  </si>
  <si>
    <t>HENRIQUE DIAS REYNA</t>
  </si>
  <si>
    <t>NOVEMBRO</t>
  </si>
  <si>
    <t>09/11/2023</t>
  </si>
  <si>
    <t>ALEX GABRIEL MELO ALMEIDA</t>
  </si>
  <si>
    <t>SISTEMAS</t>
  </si>
  <si>
    <t xml:space="preserve">SEMSA </t>
  </si>
  <si>
    <t>3 E 4</t>
  </si>
  <si>
    <t>ATHOS EMMANUEL MARTINS COSTA</t>
  </si>
  <si>
    <t>ANA BEATRIZ LIMA DA ROCHA</t>
  </si>
  <si>
    <t>ALICE EDUARDA RODRIGUES ESCOBAR</t>
  </si>
  <si>
    <t>ADEL MARTINS DERZE</t>
  </si>
  <si>
    <t>BRUNO BRITO LIMA</t>
  </si>
  <si>
    <t>GUSTAVO MESQUITA VERAS</t>
  </si>
  <si>
    <t>INGRID SARAIVA DA SILVA</t>
  </si>
  <si>
    <t>NATIELE DA SILVA FERREIRA</t>
  </si>
  <si>
    <t>LUIS FELLIPE SOARES DO NASCIMENTO</t>
  </si>
  <si>
    <t>LUANA DA SILVA GOMES</t>
  </si>
  <si>
    <t>SHADIA BEATRIZ DE LIMA MOURA</t>
  </si>
  <si>
    <t>SUZIANE  DA SILVA NOBRE</t>
  </si>
  <si>
    <t>SARA NICOLE FERNANDES DA ILVA</t>
  </si>
  <si>
    <t>NUTRIÇÃO</t>
  </si>
  <si>
    <t>SYNNDEL NATALIA MATOS ARAÚJO</t>
  </si>
  <si>
    <t>UHERVENNY GONÇALVES DE ARAÚJO</t>
  </si>
  <si>
    <t>CONTRATO Nº 044/2020  -   PREFEITURA DE RIO BRANCO  -   RECURSO 117- IGD-M</t>
  </si>
  <si>
    <t>CONTRATO Nº 044/2020 -   PREFEITURA DE RIO BRANCO - RECURSO 117-CRAS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</si>
</sst>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4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3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28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164" fontId="1" fillId="2" borderId="2" xfId="2" applyFont="1" applyFill="1" applyBorder="1" applyAlignment="1">
      <alignment horizontal="center" vertical="center"/>
    </xf>
    <xf numFmtId="167" fontId="5" fillId="2" borderId="2" xfId="1" applyNumberFormat="1" applyFont="1" applyFill="1" applyBorder="1" applyAlignment="1">
      <alignment horizontal="center" vertical="center"/>
    </xf>
    <xf numFmtId="168" fontId="1" fillId="2" borderId="2" xfId="5" applyNumberFormat="1" applyFont="1" applyFill="1" applyBorder="1" applyAlignment="1">
      <alignment horizontal="center" vertical="center"/>
    </xf>
    <xf numFmtId="167" fontId="5" fillId="4" borderId="2" xfId="1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vertical="center" wrapText="1"/>
    </xf>
    <xf numFmtId="0" fontId="1" fillId="2" borderId="2" xfId="5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64" fontId="1" fillId="2" borderId="2" xfId="2" applyFont="1" applyFill="1" applyBorder="1" applyAlignment="1">
      <alignment horizontal="center"/>
    </xf>
    <xf numFmtId="166" fontId="5" fillId="2" borderId="2" xfId="5" applyNumberFormat="1" applyFont="1" applyFill="1" applyBorder="1" applyAlignment="1">
      <alignment horizontal="right" vertical="center"/>
    </xf>
    <xf numFmtId="164" fontId="1" fillId="5" borderId="2" xfId="2" applyFont="1" applyFill="1" applyBorder="1" applyAlignment="1">
      <alignment horizontal="center" vertical="center"/>
    </xf>
    <xf numFmtId="164" fontId="1" fillId="5" borderId="2" xfId="2" applyFont="1" applyFill="1" applyBorder="1" applyAlignment="1">
      <alignment vertical="center"/>
    </xf>
    <xf numFmtId="164" fontId="5" fillId="5" borderId="2" xfId="2" applyFont="1" applyFill="1" applyBorder="1" applyAlignment="1">
      <alignment vertical="center"/>
    </xf>
    <xf numFmtId="168" fontId="1" fillId="5" borderId="2" xfId="0" applyNumberFormat="1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8" fillId="0" borderId="0" xfId="0" applyFont="1"/>
    <xf numFmtId="0" fontId="11" fillId="0" borderId="0" xfId="0" applyFont="1"/>
    <xf numFmtId="0" fontId="8" fillId="2" borderId="0" xfId="0" applyFont="1" applyFill="1"/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/>
    <xf numFmtId="0" fontId="1" fillId="4" borderId="17" xfId="0" applyFont="1" applyFill="1" applyBorder="1" applyAlignment="1">
      <alignment horizontal="center"/>
    </xf>
    <xf numFmtId="169" fontId="5" fillId="2" borderId="20" xfId="6" applyNumberFormat="1" applyFont="1" applyFill="1" applyBorder="1" applyAlignment="1">
      <alignment horizontal="right" vertical="center"/>
    </xf>
    <xf numFmtId="169" fontId="5" fillId="5" borderId="20" xfId="2" applyNumberFormat="1" applyFont="1" applyFill="1" applyBorder="1" applyAlignment="1">
      <alignment horizontal="right" vertical="center"/>
    </xf>
    <xf numFmtId="0" fontId="1" fillId="2" borderId="21" xfId="0" applyFont="1" applyFill="1" applyBorder="1"/>
    <xf numFmtId="0" fontId="12" fillId="0" borderId="0" xfId="0" applyFont="1" applyAlignment="1">
      <alignment horizontal="left" vertical="center"/>
    </xf>
    <xf numFmtId="169" fontId="13" fillId="0" borderId="0" xfId="1" applyNumberFormat="1" applyFont="1" applyFill="1" applyBorder="1" applyAlignment="1">
      <alignment horizontal="right" vertical="center" wrapText="1"/>
    </xf>
    <xf numFmtId="0" fontId="14" fillId="0" borderId="0" xfId="0" applyFont="1"/>
    <xf numFmtId="0" fontId="14" fillId="2" borderId="0" xfId="0" applyFont="1" applyFill="1"/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4" fontId="1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4" fontId="1" fillId="2" borderId="2" xfId="0" applyNumberFormat="1" applyFont="1" applyFill="1" applyBorder="1" applyAlignment="1">
      <alignment horizontal="center" vertical="center"/>
    </xf>
    <xf numFmtId="44" fontId="5" fillId="6" borderId="2" xfId="0" applyNumberFormat="1" applyFont="1" applyFill="1" applyBorder="1" applyAlignment="1">
      <alignment vertical="center"/>
    </xf>
    <xf numFmtId="169" fontId="5" fillId="6" borderId="20" xfId="0" applyNumberFormat="1" applyFont="1" applyFill="1" applyBorder="1" applyAlignment="1">
      <alignment vertical="center"/>
    </xf>
    <xf numFmtId="164" fontId="5" fillId="6" borderId="2" xfId="2" applyFont="1" applyFill="1" applyBorder="1" applyAlignment="1">
      <alignment vertical="center"/>
    </xf>
    <xf numFmtId="169" fontId="5" fillId="6" borderId="20" xfId="2" applyNumberFormat="1" applyFont="1" applyFill="1" applyBorder="1" applyAlignment="1">
      <alignment vertical="center"/>
    </xf>
    <xf numFmtId="165" fontId="5" fillId="9" borderId="32" xfId="1" applyNumberFormat="1" applyFont="1" applyFill="1" applyBorder="1" applyAlignment="1">
      <alignment horizontal="right" vertical="center" wrapText="1"/>
    </xf>
    <xf numFmtId="0" fontId="5" fillId="2" borderId="2" xfId="5" applyFont="1" applyFill="1" applyBorder="1" applyAlignment="1">
      <alignment horizontal="center" vertical="center"/>
    </xf>
    <xf numFmtId="168" fontId="5" fillId="6" borderId="2" xfId="0" applyNumberFormat="1" applyFont="1" applyFill="1" applyBorder="1" applyAlignment="1">
      <alignment vertical="center"/>
    </xf>
    <xf numFmtId="170" fontId="6" fillId="0" borderId="0" xfId="0" applyNumberFormat="1" applyFont="1" applyAlignment="1">
      <alignment wrapText="1"/>
    </xf>
    <xf numFmtId="170" fontId="11" fillId="0" borderId="0" xfId="0" applyNumberFormat="1" applyFont="1"/>
    <xf numFmtId="169" fontId="9" fillId="9" borderId="32" xfId="1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4" fontId="10" fillId="2" borderId="2" xfId="0" applyNumberFormat="1" applyFont="1" applyFill="1" applyBorder="1" applyAlignment="1">
      <alignment horizontal="center" vertical="center"/>
    </xf>
    <xf numFmtId="164" fontId="10" fillId="2" borderId="2" xfId="2" applyFont="1" applyFill="1" applyBorder="1" applyAlignment="1">
      <alignment horizontal="center" vertical="center"/>
    </xf>
    <xf numFmtId="170" fontId="10" fillId="2" borderId="2" xfId="2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14" fontId="10" fillId="2" borderId="12" xfId="0" applyNumberFormat="1" applyFont="1" applyFill="1" applyBorder="1" applyAlignment="1">
      <alignment horizontal="center" vertical="center"/>
    </xf>
    <xf numFmtId="170" fontId="10" fillId="2" borderId="2" xfId="0" applyNumberFormat="1" applyFont="1" applyFill="1" applyBorder="1" applyAlignment="1">
      <alignment horizontal="center" vertical="center"/>
    </xf>
    <xf numFmtId="170" fontId="10" fillId="2" borderId="2" xfId="1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167" fontId="9" fillId="2" borderId="2" xfId="1" applyNumberFormat="1" applyFont="1" applyFill="1" applyBorder="1" applyAlignment="1">
      <alignment horizontal="center" vertical="center"/>
    </xf>
    <xf numFmtId="168" fontId="10" fillId="2" borderId="2" xfId="5" applyNumberFormat="1" applyFont="1" applyFill="1" applyBorder="1" applyAlignment="1">
      <alignment horizontal="center" vertical="center"/>
    </xf>
    <xf numFmtId="170" fontId="10" fillId="2" borderId="2" xfId="5" applyNumberFormat="1" applyFont="1" applyFill="1" applyBorder="1" applyAlignment="1">
      <alignment horizontal="center" vertical="center"/>
    </xf>
    <xf numFmtId="170" fontId="9" fillId="2" borderId="2" xfId="1" applyNumberFormat="1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/>
    </xf>
    <xf numFmtId="44" fontId="10" fillId="2" borderId="2" xfId="2" applyNumberFormat="1" applyFont="1" applyFill="1" applyBorder="1" applyAlignment="1">
      <alignment horizontal="center" vertical="center"/>
    </xf>
    <xf numFmtId="164" fontId="9" fillId="2" borderId="20" xfId="2" applyFont="1" applyFill="1" applyBorder="1" applyAlignment="1">
      <alignment horizontal="center" vertical="center"/>
    </xf>
    <xf numFmtId="164" fontId="10" fillId="5" borderId="2" xfId="2" applyFont="1" applyFill="1" applyBorder="1" applyAlignment="1">
      <alignment horizontal="center" vertical="center"/>
    </xf>
    <xf numFmtId="170" fontId="10" fillId="0" borderId="2" xfId="0" applyNumberFormat="1" applyFont="1" applyBorder="1" applyAlignment="1">
      <alignment horizontal="center" vertical="center" wrapText="1"/>
    </xf>
    <xf numFmtId="164" fontId="10" fillId="5" borderId="2" xfId="2" applyFont="1" applyFill="1" applyBorder="1" applyAlignment="1">
      <alignment vertical="center"/>
    </xf>
    <xf numFmtId="164" fontId="9" fillId="5" borderId="2" xfId="2" applyFont="1" applyFill="1" applyBorder="1" applyAlignment="1">
      <alignment vertical="center"/>
    </xf>
    <xf numFmtId="168" fontId="10" fillId="5" borderId="2" xfId="0" applyNumberFormat="1" applyFont="1" applyFill="1" applyBorder="1" applyAlignment="1">
      <alignment vertical="center"/>
    </xf>
    <xf numFmtId="169" fontId="9" fillId="11" borderId="20" xfId="2" applyNumberFormat="1" applyFont="1" applyFill="1" applyBorder="1" applyAlignment="1">
      <alignment horizontal="right" vertical="center"/>
    </xf>
    <xf numFmtId="0" fontId="10" fillId="2" borderId="21" xfId="0" applyFont="1" applyFill="1" applyBorder="1"/>
    <xf numFmtId="170" fontId="1" fillId="2" borderId="2" xfId="2" applyNumberFormat="1" applyFont="1" applyFill="1" applyBorder="1" applyAlignment="1">
      <alignment horizontal="center" vertical="center"/>
    </xf>
    <xf numFmtId="170" fontId="1" fillId="2" borderId="2" xfId="0" applyNumberFormat="1" applyFont="1" applyFill="1" applyBorder="1" applyAlignment="1">
      <alignment horizontal="center" vertical="center"/>
    </xf>
    <xf numFmtId="170" fontId="9" fillId="6" borderId="2" xfId="0" applyNumberFormat="1" applyFont="1" applyFill="1" applyBorder="1" applyAlignment="1">
      <alignment vertical="center"/>
    </xf>
    <xf numFmtId="170" fontId="9" fillId="6" borderId="2" xfId="2" applyNumberFormat="1" applyFont="1" applyFill="1" applyBorder="1" applyAlignment="1">
      <alignment vertical="center"/>
    </xf>
    <xf numFmtId="170" fontId="1" fillId="2" borderId="2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4" fontId="1" fillId="2" borderId="2" xfId="0" applyNumberFormat="1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>
      <alignment horizontal="left" vertical="center" wrapText="1"/>
    </xf>
    <xf numFmtId="170" fontId="5" fillId="6" borderId="2" xfId="2" applyNumberFormat="1" applyFont="1" applyFill="1" applyBorder="1" applyAlignment="1">
      <alignment vertical="center"/>
    </xf>
    <xf numFmtId="170" fontId="5" fillId="6" borderId="2" xfId="0" applyNumberFormat="1" applyFont="1" applyFill="1" applyBorder="1" applyAlignment="1">
      <alignment vertical="center"/>
    </xf>
    <xf numFmtId="0" fontId="20" fillId="2" borderId="2" xfId="0" applyFont="1" applyFill="1" applyBorder="1" applyAlignment="1">
      <alignment vertical="center"/>
    </xf>
    <xf numFmtId="0" fontId="1" fillId="2" borderId="2" xfId="5" applyFont="1" applyFill="1" applyBorder="1" applyAlignment="1">
      <alignment horizontal="center" vertical="center"/>
    </xf>
    <xf numFmtId="164" fontId="1" fillId="5" borderId="5" xfId="2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170" fontId="10" fillId="5" borderId="2" xfId="0" applyNumberFormat="1" applyFont="1" applyFill="1" applyBorder="1" applyAlignment="1">
      <alignment horizontal="center" vertical="center"/>
    </xf>
    <xf numFmtId="164" fontId="21" fillId="6" borderId="2" xfId="2" applyFont="1" applyFill="1" applyBorder="1" applyAlignment="1">
      <alignment vertical="center"/>
    </xf>
    <xf numFmtId="49" fontId="10" fillId="2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170" fontId="1" fillId="2" borderId="2" xfId="5" applyNumberFormat="1" applyFont="1" applyFill="1" applyBorder="1" applyAlignment="1">
      <alignment horizontal="center" vertical="center"/>
    </xf>
    <xf numFmtId="14" fontId="10" fillId="5" borderId="12" xfId="0" applyNumberFormat="1" applyFont="1" applyFill="1" applyBorder="1" applyAlignment="1">
      <alignment horizontal="center" vertical="center" wrapText="1"/>
    </xf>
    <xf numFmtId="170" fontId="9" fillId="6" borderId="20" xfId="0" applyNumberFormat="1" applyFont="1" applyFill="1" applyBorder="1" applyAlignment="1">
      <alignment vertical="center"/>
    </xf>
    <xf numFmtId="170" fontId="9" fillId="4" borderId="2" xfId="1" applyNumberFormat="1" applyFont="1" applyFill="1" applyBorder="1" applyAlignment="1">
      <alignment horizontal="center" vertical="center"/>
    </xf>
    <xf numFmtId="170" fontId="9" fillId="6" borderId="20" xfId="2" applyNumberFormat="1" applyFont="1" applyFill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0" fillId="0" borderId="0" xfId="0" applyFill="1"/>
    <xf numFmtId="0" fontId="14" fillId="0" borderId="0" xfId="0" applyFont="1" applyFill="1"/>
    <xf numFmtId="0" fontId="19" fillId="0" borderId="0" xfId="0" applyFont="1" applyFill="1"/>
    <xf numFmtId="0" fontId="18" fillId="0" borderId="0" xfId="0" applyFont="1" applyFill="1"/>
    <xf numFmtId="0" fontId="17" fillId="0" borderId="0" xfId="0" applyFont="1" applyFill="1"/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44" fontId="9" fillId="10" borderId="33" xfId="1" applyNumberFormat="1" applyFont="1" applyFill="1" applyBorder="1" applyAlignment="1">
      <alignment horizontal="right" vertical="center"/>
    </xf>
    <xf numFmtId="0" fontId="22" fillId="2" borderId="29" xfId="0" applyFont="1" applyFill="1" applyBorder="1" applyAlignment="1">
      <alignment horizontal="center" vertical="center"/>
    </xf>
    <xf numFmtId="170" fontId="10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textRotation="90" wrapText="1"/>
    </xf>
    <xf numFmtId="170" fontId="10" fillId="5" borderId="20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4" fontId="9" fillId="5" borderId="2" xfId="2" applyNumberFormat="1" applyFont="1" applyFill="1" applyBorder="1" applyAlignment="1">
      <alignment vertical="center"/>
    </xf>
    <xf numFmtId="170" fontId="10" fillId="2" borderId="0" xfId="0" applyNumberFormat="1" applyFont="1" applyFill="1" applyBorder="1"/>
    <xf numFmtId="0" fontId="10" fillId="2" borderId="24" xfId="0" applyFont="1" applyFill="1" applyBorder="1"/>
    <xf numFmtId="0" fontId="10" fillId="4" borderId="25" xfId="0" applyFont="1" applyFill="1" applyBorder="1" applyAlignment="1">
      <alignment horizontal="center"/>
    </xf>
    <xf numFmtId="170" fontId="9" fillId="6" borderId="2" xfId="2" applyNumberFormat="1" applyFont="1" applyFill="1" applyBorder="1" applyAlignment="1">
      <alignment horizontal="center" vertical="center"/>
    </xf>
    <xf numFmtId="0" fontId="10" fillId="2" borderId="13" xfId="0" applyFont="1" applyFill="1" applyBorder="1"/>
    <xf numFmtId="0" fontId="10" fillId="2" borderId="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44" fontId="10" fillId="2" borderId="20" xfId="1" applyNumberFormat="1" applyFont="1" applyFill="1" applyBorder="1" applyAlignment="1">
      <alignment horizontal="right" vertical="center"/>
    </xf>
    <xf numFmtId="0" fontId="10" fillId="2" borderId="27" xfId="0" applyFont="1" applyFill="1" applyBorder="1"/>
    <xf numFmtId="0" fontId="10" fillId="2" borderId="28" xfId="0" applyFont="1" applyFill="1" applyBorder="1"/>
    <xf numFmtId="0" fontId="9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8" borderId="30" xfId="0" applyFont="1" applyFill="1" applyBorder="1" applyAlignment="1">
      <alignment horizontal="left" vertical="center"/>
    </xf>
    <xf numFmtId="0" fontId="9" fillId="8" borderId="31" xfId="0" applyFont="1" applyFill="1" applyBorder="1" applyAlignment="1">
      <alignment horizontal="left" vertical="center"/>
    </xf>
    <xf numFmtId="0" fontId="9" fillId="12" borderId="23" xfId="0" applyFont="1" applyFill="1" applyBorder="1" applyAlignment="1">
      <alignment horizontal="center" vertical="center"/>
    </xf>
    <xf numFmtId="0" fontId="9" fillId="11" borderId="5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vertical="center" wrapText="1"/>
    </xf>
    <xf numFmtId="0" fontId="9" fillId="11" borderId="5" xfId="0" applyFont="1" applyFill="1" applyBorder="1" applyAlignment="1">
      <alignment horizontal="center" vertical="center" textRotation="90" wrapText="1"/>
    </xf>
    <xf numFmtId="0" fontId="9" fillId="11" borderId="2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10" fillId="2" borderId="2" xfId="4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1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22" fillId="2" borderId="14" xfId="0" applyFont="1" applyFill="1" applyBorder="1"/>
    <xf numFmtId="0" fontId="9" fillId="2" borderId="34" xfId="0" applyFont="1" applyFill="1" applyBorder="1" applyAlignment="1">
      <alignment vertical="center" wrapText="1"/>
    </xf>
    <xf numFmtId="0" fontId="9" fillId="2" borderId="35" xfId="0" applyFont="1" applyFill="1" applyBorder="1" applyAlignment="1">
      <alignment vertical="center" wrapText="1"/>
    </xf>
    <xf numFmtId="0" fontId="22" fillId="2" borderId="2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center" vertical="center" wrapText="1"/>
    </xf>
    <xf numFmtId="14" fontId="10" fillId="5" borderId="5" xfId="0" applyNumberFormat="1" applyFont="1" applyFill="1" applyBorder="1" applyAlignment="1">
      <alignment horizontal="center" vertical="center" wrapText="1"/>
    </xf>
    <xf numFmtId="170" fontId="10" fillId="5" borderId="5" xfId="0" applyNumberFormat="1" applyFont="1" applyFill="1" applyBorder="1" applyAlignment="1">
      <alignment horizontal="center" vertical="center"/>
    </xf>
    <xf numFmtId="170" fontId="10" fillId="5" borderId="5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textRotation="90" wrapText="1"/>
    </xf>
    <xf numFmtId="170" fontId="10" fillId="5" borderId="18" xfId="0" applyNumberFormat="1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3" borderId="36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1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49" fontId="9" fillId="12" borderId="6" xfId="0" applyNumberFormat="1" applyFont="1" applyFill="1" applyBorder="1" applyAlignment="1">
      <alignment horizontal="center" vertical="center" wrapText="1"/>
    </xf>
    <xf numFmtId="49" fontId="9" fillId="12" borderId="4" xfId="0" applyNumberFormat="1" applyFont="1" applyFill="1" applyBorder="1" applyAlignment="1">
      <alignment horizontal="center" vertical="center" wrapText="1"/>
    </xf>
    <xf numFmtId="49" fontId="9" fillId="12" borderId="2" xfId="0" applyNumberFormat="1" applyFont="1" applyFill="1" applyBorder="1" applyAlignment="1">
      <alignment horizontal="center" vertical="center" wrapText="1"/>
    </xf>
    <xf numFmtId="37" fontId="9" fillId="12" borderId="2" xfId="0" applyNumberFormat="1" applyFont="1" applyFill="1" applyBorder="1" applyAlignment="1">
      <alignment horizontal="center" vertical="center" wrapText="1"/>
    </xf>
    <xf numFmtId="44" fontId="9" fillId="12" borderId="2" xfId="0" applyNumberFormat="1" applyFont="1" applyFill="1" applyBorder="1" applyAlignment="1">
      <alignment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0" fontId="23" fillId="12" borderId="29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center" vertical="center"/>
    </xf>
    <xf numFmtId="0" fontId="9" fillId="14" borderId="2" xfId="0" applyFont="1" applyFill="1" applyBorder="1" applyAlignment="1">
      <alignment horizontal="center" wrapText="1"/>
    </xf>
    <xf numFmtId="0" fontId="9" fillId="11" borderId="20" xfId="0" applyFont="1" applyFill="1" applyBorder="1" applyAlignment="1">
      <alignment horizontal="center" vertical="center" wrapText="1"/>
    </xf>
    <xf numFmtId="0" fontId="23" fillId="12" borderId="39" xfId="0" applyFont="1" applyFill="1" applyBorder="1" applyAlignment="1">
      <alignment horizontal="center" vertical="center"/>
    </xf>
    <xf numFmtId="0" fontId="9" fillId="11" borderId="40" xfId="0" applyFont="1" applyFill="1" applyBorder="1" applyAlignment="1">
      <alignment horizontal="center" vertical="center" wrapText="1"/>
    </xf>
    <xf numFmtId="0" fontId="9" fillId="11" borderId="40" xfId="0" applyFont="1" applyFill="1" applyBorder="1" applyAlignment="1">
      <alignment horizontal="center" vertical="center"/>
    </xf>
    <xf numFmtId="0" fontId="9" fillId="11" borderId="40" xfId="0" applyFont="1" applyFill="1" applyBorder="1" applyAlignment="1">
      <alignment horizontal="center" vertical="center" textRotation="90" wrapText="1"/>
    </xf>
    <xf numFmtId="0" fontId="9" fillId="11" borderId="40" xfId="0" applyFont="1" applyFill="1" applyBorder="1" applyAlignment="1">
      <alignment horizontal="center" vertical="center" wrapText="1"/>
    </xf>
    <xf numFmtId="0" fontId="9" fillId="11" borderId="41" xfId="0" applyFont="1" applyFill="1" applyBorder="1" applyAlignment="1">
      <alignment horizontal="center" vertical="center" wrapText="1"/>
    </xf>
    <xf numFmtId="0" fontId="9" fillId="13" borderId="37" xfId="0" applyFont="1" applyFill="1" applyBorder="1" applyAlignment="1">
      <alignment horizontal="center" vertical="center" wrapText="1"/>
    </xf>
    <xf numFmtId="0" fontId="9" fillId="13" borderId="37" xfId="0" applyFont="1" applyFill="1" applyBorder="1" applyAlignment="1">
      <alignment horizontal="center" vertical="center" wrapText="1"/>
    </xf>
    <xf numFmtId="0" fontId="9" fillId="13" borderId="38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44" fontId="5" fillId="10" borderId="33" xfId="1" applyNumberFormat="1" applyFont="1" applyFill="1" applyBorder="1" applyAlignment="1">
      <alignment horizontal="right" vertical="center"/>
    </xf>
    <xf numFmtId="169" fontId="5" fillId="9" borderId="32" xfId="1" applyNumberFormat="1" applyFont="1" applyFill="1" applyBorder="1" applyAlignment="1">
      <alignment horizontal="right" vertical="center" wrapText="1"/>
    </xf>
    <xf numFmtId="0" fontId="24" fillId="2" borderId="14" xfId="0" applyFont="1" applyFill="1" applyBorder="1"/>
    <xf numFmtId="0" fontId="21" fillId="2" borderId="15" xfId="0" applyFont="1" applyFill="1" applyBorder="1" applyAlignment="1">
      <alignment vertical="center" wrapText="1"/>
    </xf>
    <xf numFmtId="0" fontId="24" fillId="2" borderId="15" xfId="0" applyFont="1" applyFill="1" applyBorder="1" applyAlignment="1">
      <alignment vertical="center" wrapText="1"/>
    </xf>
    <xf numFmtId="0" fontId="21" fillId="2" borderId="16" xfId="0" applyFont="1" applyFill="1" applyBorder="1" applyAlignment="1">
      <alignment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2" xfId="4" applyFont="1" applyFill="1" applyBorder="1" applyAlignment="1">
      <alignment horizontal="center" vertical="center"/>
    </xf>
    <xf numFmtId="170" fontId="1" fillId="5" borderId="2" xfId="2" applyNumberFormat="1" applyFont="1" applyFill="1" applyBorder="1" applyAlignment="1">
      <alignment horizontal="center" vertical="center" wrapText="1"/>
    </xf>
    <xf numFmtId="170" fontId="1" fillId="5" borderId="20" xfId="2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textRotation="90" wrapText="1"/>
    </xf>
    <xf numFmtId="0" fontId="5" fillId="7" borderId="20" xfId="0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 textRotation="90" wrapText="1"/>
    </xf>
    <xf numFmtId="164" fontId="5" fillId="5" borderId="20" xfId="2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4" fontId="5" fillId="5" borderId="2" xfId="2" applyNumberFormat="1" applyFont="1" applyFill="1" applyBorder="1" applyAlignment="1">
      <alignment vertical="center"/>
    </xf>
    <xf numFmtId="0" fontId="1" fillId="4" borderId="2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44" fontId="1" fillId="2" borderId="20" xfId="1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1" fillId="2" borderId="27" xfId="0" applyFont="1" applyFill="1" applyBorder="1"/>
    <xf numFmtId="0" fontId="1" fillId="2" borderId="28" xfId="0" applyFont="1" applyFill="1" applyBorder="1"/>
    <xf numFmtId="0" fontId="5" fillId="8" borderId="30" xfId="0" applyFont="1" applyFill="1" applyBorder="1" applyAlignment="1">
      <alignment horizontal="left" vertical="center"/>
    </xf>
    <xf numFmtId="0" fontId="5" fillId="8" borderId="31" xfId="0" applyFont="1" applyFill="1" applyBorder="1" applyAlignment="1">
      <alignment horizontal="left" vertical="center"/>
    </xf>
    <xf numFmtId="0" fontId="1" fillId="0" borderId="0" xfId="0" applyFont="1"/>
    <xf numFmtId="0" fontId="13" fillId="0" borderId="0" xfId="0" applyFont="1" applyAlignment="1">
      <alignment horizontal="left" vertical="center"/>
    </xf>
    <xf numFmtId="49" fontId="5" fillId="12" borderId="6" xfId="0" applyNumberFormat="1" applyFont="1" applyFill="1" applyBorder="1" applyAlignment="1">
      <alignment horizontal="center" vertical="center" wrapText="1"/>
    </xf>
    <xf numFmtId="49" fontId="5" fillId="12" borderId="4" xfId="0" applyNumberFormat="1" applyFont="1" applyFill="1" applyBorder="1" applyAlignment="1">
      <alignment horizontal="center" vertical="center" wrapText="1"/>
    </xf>
    <xf numFmtId="49" fontId="5" fillId="12" borderId="4" xfId="0" applyNumberFormat="1" applyFont="1" applyFill="1" applyBorder="1" applyAlignment="1">
      <alignment horizontal="center" vertical="center" wrapText="1"/>
    </xf>
    <xf numFmtId="49" fontId="5" fillId="12" borderId="2" xfId="0" applyNumberFormat="1" applyFont="1" applyFill="1" applyBorder="1" applyAlignment="1">
      <alignment horizontal="center" vertical="center" wrapText="1"/>
    </xf>
    <xf numFmtId="37" fontId="5" fillId="12" borderId="2" xfId="0" applyNumberFormat="1" applyFont="1" applyFill="1" applyBorder="1" applyAlignment="1">
      <alignment horizontal="center" vertical="center" wrapText="1"/>
    </xf>
    <xf numFmtId="165" fontId="5" fillId="12" borderId="2" xfId="0" applyNumberFormat="1" applyFont="1" applyFill="1" applyBorder="1" applyAlignment="1">
      <alignment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horizontal="center" vertical="center" wrapText="1"/>
    </xf>
    <xf numFmtId="0" fontId="5" fillId="12" borderId="29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textRotation="90" wrapText="1"/>
    </xf>
    <xf numFmtId="0" fontId="5" fillId="11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9" fillId="13" borderId="29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4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170" fontId="1" fillId="2" borderId="20" xfId="2" applyNumberFormat="1" applyFont="1" applyFill="1" applyBorder="1" applyAlignment="1">
      <alignment vertical="center"/>
    </xf>
    <xf numFmtId="165" fontId="1" fillId="2" borderId="20" xfId="1" applyNumberFormat="1" applyFont="1" applyFill="1" applyBorder="1" applyAlignment="1">
      <alignment horizontal="right" vertical="center"/>
    </xf>
    <xf numFmtId="170" fontId="5" fillId="10" borderId="33" xfId="1" applyNumberFormat="1" applyFont="1" applyFill="1" applyBorder="1" applyAlignment="1">
      <alignment horizontal="right" vertical="center"/>
    </xf>
    <xf numFmtId="0" fontId="9" fillId="13" borderId="17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5" fillId="12" borderId="22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25" fillId="2" borderId="14" xfId="0" applyFont="1" applyFill="1" applyBorder="1"/>
    <xf numFmtId="0" fontId="26" fillId="2" borderId="15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vertical="center" wrapText="1"/>
    </xf>
    <xf numFmtId="0" fontId="26" fillId="2" borderId="16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vertical="center" wrapText="1"/>
    </xf>
    <xf numFmtId="0" fontId="5" fillId="11" borderId="5" xfId="0" applyFont="1" applyFill="1" applyBorder="1" applyAlignment="1">
      <alignment horizontal="center" vertical="center" textRotation="90" wrapText="1"/>
    </xf>
    <xf numFmtId="0" fontId="5" fillId="11" borderId="20" xfId="0" applyFont="1" applyFill="1" applyBorder="1" applyAlignment="1">
      <alignment horizontal="center" vertical="center" wrapText="1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98354</xdr:rowOff>
    </xdr:from>
    <xdr:to>
      <xdr:col>1</xdr:col>
      <xdr:colOff>2472988</xdr:colOff>
      <xdr:row>0</xdr:row>
      <xdr:rowOff>1165201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4369" y="98354"/>
          <a:ext cx="2472988" cy="10668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57491</xdr:colOff>
      <xdr:row>0</xdr:row>
      <xdr:rowOff>71438</xdr:rowOff>
    </xdr:from>
    <xdr:to>
      <xdr:col>1</xdr:col>
      <xdr:colOff>2416969</xdr:colOff>
      <xdr:row>0</xdr:row>
      <xdr:rowOff>937436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585" y="71438"/>
          <a:ext cx="2359478" cy="8659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76539</xdr:rowOff>
    </xdr:from>
    <xdr:to>
      <xdr:col>1</xdr:col>
      <xdr:colOff>2811575</xdr:colOff>
      <xdr:row>0</xdr:row>
      <xdr:rowOff>939878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389" y="76539"/>
          <a:ext cx="2811575" cy="8633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zoomScale="70" zoomScaleNormal="70" zoomScaleSheetLayoutView="57" workbookViewId="0">
      <selection activeCell="K83" sqref="K83"/>
    </sheetView>
  </sheetViews>
  <sheetFormatPr defaultRowHeight="15" x14ac:dyDescent="0.25"/>
  <cols>
    <col min="1" max="1" width="7.85546875" customWidth="1"/>
    <col min="2" max="2" width="57.140625" bestFit="1" customWidth="1"/>
    <col min="3" max="3" width="31.42578125" bestFit="1" customWidth="1"/>
    <col min="4" max="4" width="19.5703125" bestFit="1" customWidth="1"/>
    <col min="5" max="5" width="8.28515625" customWidth="1"/>
    <col min="6" max="6" width="14.42578125" customWidth="1"/>
    <col min="7" max="7" width="18.28515625" customWidth="1"/>
    <col min="8" max="8" width="19.28515625" bestFit="1" customWidth="1"/>
    <col min="9" max="9" width="20.85546875" bestFit="1" customWidth="1"/>
    <col min="10" max="10" width="21.140625" customWidth="1"/>
    <col min="11" max="11" width="19.140625" bestFit="1" customWidth="1"/>
    <col min="12" max="12" width="10.7109375" bestFit="1" customWidth="1"/>
    <col min="13" max="13" width="15" bestFit="1" customWidth="1"/>
    <col min="14" max="14" width="24.85546875" bestFit="1" customWidth="1"/>
    <col min="15" max="15" width="25" customWidth="1"/>
    <col min="16" max="24" width="9.140625" style="119"/>
  </cols>
  <sheetData>
    <row r="1" spans="1:24" ht="103.5" customHeight="1" thickBot="1" x14ac:dyDescent="0.3">
      <c r="A1" s="162" t="s">
        <v>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4"/>
    </row>
    <row r="2" spans="1:24" ht="30.75" customHeight="1" x14ac:dyDescent="0.25">
      <c r="A2" s="174" t="s">
        <v>77</v>
      </c>
      <c r="B2" s="175"/>
      <c r="C2" s="176"/>
      <c r="D2" s="198" t="s">
        <v>74</v>
      </c>
      <c r="E2" s="198"/>
      <c r="F2" s="199" t="s">
        <v>4</v>
      </c>
      <c r="G2" s="199" t="s">
        <v>5</v>
      </c>
      <c r="H2" s="199" t="s">
        <v>35</v>
      </c>
      <c r="I2" s="199" t="s">
        <v>7</v>
      </c>
      <c r="J2" s="198" t="s">
        <v>8</v>
      </c>
      <c r="K2" s="198"/>
      <c r="L2" s="198"/>
      <c r="M2" s="198"/>
      <c r="N2" s="198"/>
      <c r="O2" s="200"/>
    </row>
    <row r="3" spans="1:24" ht="33.75" customHeight="1" x14ac:dyDescent="0.25">
      <c r="A3" s="177" t="s">
        <v>72</v>
      </c>
      <c r="B3" s="178"/>
      <c r="C3" s="179"/>
      <c r="D3" s="180" t="s">
        <v>136</v>
      </c>
      <c r="E3" s="181"/>
      <c r="F3" s="182" t="s">
        <v>76</v>
      </c>
      <c r="G3" s="182" t="s">
        <v>135</v>
      </c>
      <c r="H3" s="183">
        <v>17</v>
      </c>
      <c r="I3" s="184">
        <v>4.8</v>
      </c>
      <c r="J3" s="185" t="s">
        <v>9</v>
      </c>
      <c r="K3" s="185"/>
      <c r="L3" s="185"/>
      <c r="M3" s="185"/>
      <c r="N3" s="185"/>
      <c r="O3" s="186"/>
    </row>
    <row r="4" spans="1:24" ht="15.75" x14ac:dyDescent="0.25">
      <c r="A4" s="187" t="s">
        <v>10</v>
      </c>
      <c r="B4" s="188" t="s">
        <v>11</v>
      </c>
      <c r="C4" s="188" t="s">
        <v>12</v>
      </c>
      <c r="D4" s="188" t="s">
        <v>13</v>
      </c>
      <c r="E4" s="188" t="s">
        <v>14</v>
      </c>
      <c r="F4" s="188" t="s">
        <v>71</v>
      </c>
      <c r="G4" s="188" t="s">
        <v>16</v>
      </c>
      <c r="H4" s="189" t="s">
        <v>36</v>
      </c>
      <c r="I4" s="188" t="s">
        <v>17</v>
      </c>
      <c r="J4" s="188" t="s">
        <v>18</v>
      </c>
      <c r="K4" s="188" t="s">
        <v>19</v>
      </c>
      <c r="L4" s="190" t="s">
        <v>20</v>
      </c>
      <c r="M4" s="190"/>
      <c r="N4" s="190"/>
      <c r="O4" s="191" t="s">
        <v>21</v>
      </c>
    </row>
    <row r="5" spans="1:24" ht="58.5" customHeight="1" thickBot="1" x14ac:dyDescent="0.3">
      <c r="A5" s="192"/>
      <c r="B5" s="193"/>
      <c r="C5" s="193"/>
      <c r="D5" s="193"/>
      <c r="E5" s="193"/>
      <c r="F5" s="193"/>
      <c r="G5" s="193"/>
      <c r="H5" s="194"/>
      <c r="I5" s="193"/>
      <c r="J5" s="193"/>
      <c r="K5" s="193"/>
      <c r="L5" s="195" t="s">
        <v>22</v>
      </c>
      <c r="M5" s="196" t="s">
        <v>23</v>
      </c>
      <c r="N5" s="196" t="s">
        <v>24</v>
      </c>
      <c r="O5" s="197"/>
    </row>
    <row r="6" spans="1:24" ht="15.75" x14ac:dyDescent="0.25">
      <c r="A6" s="165">
        <v>1</v>
      </c>
      <c r="B6" s="166" t="s">
        <v>94</v>
      </c>
      <c r="C6" s="166" t="s">
        <v>53</v>
      </c>
      <c r="D6" s="166" t="s">
        <v>38</v>
      </c>
      <c r="E6" s="167">
        <v>1</v>
      </c>
      <c r="F6" s="168">
        <v>45145</v>
      </c>
      <c r="G6" s="168">
        <v>45328</v>
      </c>
      <c r="H6" s="169">
        <v>630</v>
      </c>
      <c r="I6" s="170">
        <v>81.599999999999994</v>
      </c>
      <c r="J6" s="171"/>
      <c r="K6" s="170">
        <f>H6+I6+J6</f>
        <v>711.6</v>
      </c>
      <c r="L6" s="172"/>
      <c r="M6" s="171"/>
      <c r="N6" s="171"/>
      <c r="O6" s="173">
        <f>K6-M6-N6</f>
        <v>711.6</v>
      </c>
    </row>
    <row r="7" spans="1:24" ht="15.75" x14ac:dyDescent="0.25">
      <c r="A7" s="129">
        <v>2</v>
      </c>
      <c r="B7" s="160" t="s">
        <v>137</v>
      </c>
      <c r="C7" s="159" t="s">
        <v>138</v>
      </c>
      <c r="D7" s="160" t="s">
        <v>139</v>
      </c>
      <c r="E7" s="90">
        <v>2</v>
      </c>
      <c r="F7" s="96">
        <v>45231</v>
      </c>
      <c r="G7" s="96">
        <v>45412</v>
      </c>
      <c r="H7" s="91">
        <v>630</v>
      </c>
      <c r="I7" s="130">
        <v>81.599999999999994</v>
      </c>
      <c r="J7" s="89"/>
      <c r="K7" s="130">
        <f>H7+I7+J7</f>
        <v>711.6</v>
      </c>
      <c r="L7" s="131"/>
      <c r="M7" s="89"/>
      <c r="N7" s="89"/>
      <c r="O7" s="132">
        <f>K7-M7-N7</f>
        <v>711.6</v>
      </c>
    </row>
    <row r="8" spans="1:24" ht="15.75" x14ac:dyDescent="0.25">
      <c r="A8" s="129">
        <v>3</v>
      </c>
      <c r="B8" s="160" t="s">
        <v>128</v>
      </c>
      <c r="C8" s="159" t="s">
        <v>53</v>
      </c>
      <c r="D8" s="160" t="s">
        <v>41</v>
      </c>
      <c r="E8" s="90">
        <v>1</v>
      </c>
      <c r="F8" s="96">
        <v>45201</v>
      </c>
      <c r="G8" s="96">
        <v>45383</v>
      </c>
      <c r="H8" s="91">
        <v>630</v>
      </c>
      <c r="I8" s="130">
        <v>81.599999999999994</v>
      </c>
      <c r="J8" s="89"/>
      <c r="K8" s="130">
        <f t="shared" ref="K8:K70" si="0">H8+I8+J8</f>
        <v>711.6</v>
      </c>
      <c r="L8" s="131"/>
      <c r="M8" s="89"/>
      <c r="N8" s="89"/>
      <c r="O8" s="132">
        <f t="shared" ref="O8:O70" si="1">K8-M8-N8</f>
        <v>711.6</v>
      </c>
    </row>
    <row r="9" spans="1:24" s="32" customFormat="1" ht="15.75" x14ac:dyDescent="0.25">
      <c r="A9" s="129">
        <v>4</v>
      </c>
      <c r="B9" s="157" t="s">
        <v>112</v>
      </c>
      <c r="C9" s="157" t="s">
        <v>109</v>
      </c>
      <c r="D9" s="157" t="s">
        <v>44</v>
      </c>
      <c r="E9" s="90">
        <v>1</v>
      </c>
      <c r="F9" s="57">
        <v>45170</v>
      </c>
      <c r="G9" s="57">
        <v>45351</v>
      </c>
      <c r="H9" s="91">
        <v>630</v>
      </c>
      <c r="I9" s="130">
        <v>81.599999999999994</v>
      </c>
      <c r="J9" s="55"/>
      <c r="K9" s="130">
        <f t="shared" si="0"/>
        <v>711.6</v>
      </c>
      <c r="L9" s="58"/>
      <c r="M9" s="58"/>
      <c r="N9" s="55"/>
      <c r="O9" s="132">
        <f t="shared" si="1"/>
        <v>711.6</v>
      </c>
      <c r="P9" s="120"/>
      <c r="Q9" s="120"/>
      <c r="R9" s="120"/>
      <c r="S9" s="120"/>
      <c r="T9" s="120"/>
      <c r="U9" s="120"/>
      <c r="V9" s="120"/>
      <c r="W9" s="120"/>
      <c r="X9" s="120"/>
    </row>
    <row r="10" spans="1:24" s="32" customFormat="1" ht="15.75" x14ac:dyDescent="0.25">
      <c r="A10" s="129">
        <v>5</v>
      </c>
      <c r="B10" s="157" t="s">
        <v>114</v>
      </c>
      <c r="C10" s="157" t="s">
        <v>113</v>
      </c>
      <c r="D10" s="157" t="s">
        <v>38</v>
      </c>
      <c r="E10" s="90">
        <v>1</v>
      </c>
      <c r="F10" s="57">
        <v>45170</v>
      </c>
      <c r="G10" s="57">
        <v>45351</v>
      </c>
      <c r="H10" s="91">
        <v>630</v>
      </c>
      <c r="I10" s="130">
        <v>81.599999999999994</v>
      </c>
      <c r="J10" s="55"/>
      <c r="K10" s="130">
        <f t="shared" si="0"/>
        <v>711.6</v>
      </c>
      <c r="L10" s="58"/>
      <c r="M10" s="58"/>
      <c r="N10" s="55"/>
      <c r="O10" s="132">
        <f t="shared" si="1"/>
        <v>711.6</v>
      </c>
      <c r="P10" s="120"/>
      <c r="Q10" s="120"/>
      <c r="R10" s="120"/>
      <c r="S10" s="120"/>
      <c r="T10" s="120"/>
      <c r="U10" s="120"/>
      <c r="V10" s="120"/>
      <c r="W10" s="120"/>
      <c r="X10" s="120"/>
    </row>
    <row r="11" spans="1:24" s="32" customFormat="1" ht="15.75" x14ac:dyDescent="0.25">
      <c r="A11" s="129">
        <v>6</v>
      </c>
      <c r="B11" s="157" t="s">
        <v>95</v>
      </c>
      <c r="C11" s="157" t="s">
        <v>53</v>
      </c>
      <c r="D11" s="157" t="s">
        <v>56</v>
      </c>
      <c r="E11" s="90">
        <v>1</v>
      </c>
      <c r="F11" s="57">
        <v>45141</v>
      </c>
      <c r="G11" s="57">
        <v>45324</v>
      </c>
      <c r="H11" s="91">
        <v>630</v>
      </c>
      <c r="I11" s="130">
        <v>81.599999999999994</v>
      </c>
      <c r="J11" s="55"/>
      <c r="K11" s="130">
        <f t="shared" si="0"/>
        <v>711.6</v>
      </c>
      <c r="L11" s="58"/>
      <c r="M11" s="58"/>
      <c r="N11" s="55"/>
      <c r="O11" s="132">
        <f t="shared" si="1"/>
        <v>711.6</v>
      </c>
      <c r="P11" s="120"/>
      <c r="Q11" s="120"/>
      <c r="R11" s="120"/>
      <c r="S11" s="120"/>
      <c r="T11" s="120"/>
      <c r="U11" s="120"/>
      <c r="V11" s="120"/>
      <c r="W11" s="120"/>
      <c r="X11" s="120"/>
    </row>
    <row r="12" spans="1:24" s="32" customFormat="1" ht="15.75" x14ac:dyDescent="0.25">
      <c r="A12" s="129">
        <v>7</v>
      </c>
      <c r="B12" s="157" t="s">
        <v>141</v>
      </c>
      <c r="C12" s="157" t="s">
        <v>53</v>
      </c>
      <c r="D12" s="157" t="s">
        <v>41</v>
      </c>
      <c r="E12" s="90">
        <v>2</v>
      </c>
      <c r="F12" s="57">
        <v>45231</v>
      </c>
      <c r="G12" s="57">
        <v>45412</v>
      </c>
      <c r="H12" s="91">
        <v>630</v>
      </c>
      <c r="I12" s="130">
        <v>81.599999999999994</v>
      </c>
      <c r="J12" s="55"/>
      <c r="K12" s="130">
        <f t="shared" si="0"/>
        <v>711.6</v>
      </c>
      <c r="L12" s="58"/>
      <c r="M12" s="58"/>
      <c r="N12" s="55"/>
      <c r="O12" s="132">
        <f t="shared" si="1"/>
        <v>711.6</v>
      </c>
      <c r="P12" s="120"/>
      <c r="Q12" s="120"/>
      <c r="R12" s="120"/>
      <c r="S12" s="120"/>
      <c r="T12" s="120"/>
      <c r="U12" s="120"/>
      <c r="V12" s="120"/>
      <c r="W12" s="120"/>
      <c r="X12" s="120"/>
    </row>
    <row r="13" spans="1:24" s="32" customFormat="1" ht="15.75" x14ac:dyDescent="0.25">
      <c r="A13" s="129">
        <v>8</v>
      </c>
      <c r="B13" s="157" t="s">
        <v>142</v>
      </c>
      <c r="C13" s="157" t="s">
        <v>102</v>
      </c>
      <c r="D13" s="157" t="s">
        <v>41</v>
      </c>
      <c r="E13" s="90">
        <v>2</v>
      </c>
      <c r="F13" s="57">
        <v>45243</v>
      </c>
      <c r="G13" s="57">
        <v>45424</v>
      </c>
      <c r="H13" s="91">
        <v>378</v>
      </c>
      <c r="I13" s="130">
        <v>52.8</v>
      </c>
      <c r="J13" s="55"/>
      <c r="K13" s="130">
        <f t="shared" si="0"/>
        <v>430.8</v>
      </c>
      <c r="L13" s="58"/>
      <c r="M13" s="58"/>
      <c r="N13" s="55"/>
      <c r="O13" s="132">
        <f t="shared" si="1"/>
        <v>430.8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s="32" customFormat="1" ht="15.75" x14ac:dyDescent="0.25">
      <c r="A14" s="129">
        <v>9</v>
      </c>
      <c r="B14" s="157" t="s">
        <v>143</v>
      </c>
      <c r="C14" s="157" t="s">
        <v>37</v>
      </c>
      <c r="D14" s="157" t="s">
        <v>41</v>
      </c>
      <c r="E14" s="90">
        <v>2</v>
      </c>
      <c r="F14" s="57">
        <v>45236</v>
      </c>
      <c r="G14" s="57">
        <v>45417</v>
      </c>
      <c r="H14" s="91">
        <v>525</v>
      </c>
      <c r="I14" s="130">
        <v>76.8</v>
      </c>
      <c r="J14" s="55"/>
      <c r="K14" s="130">
        <f t="shared" si="0"/>
        <v>601.79999999999995</v>
      </c>
      <c r="L14" s="58"/>
      <c r="M14" s="58"/>
      <c r="N14" s="55"/>
      <c r="O14" s="132">
        <f>SUM(H14+I14)</f>
        <v>601.79999999999995</v>
      </c>
      <c r="P14" s="120"/>
      <c r="Q14" s="120"/>
      <c r="R14" s="120"/>
      <c r="S14" s="120"/>
      <c r="T14" s="120"/>
      <c r="U14" s="120"/>
      <c r="V14" s="120"/>
      <c r="W14" s="120"/>
      <c r="X14" s="120"/>
    </row>
    <row r="15" spans="1:24" s="32" customFormat="1" ht="15.75" x14ac:dyDescent="0.25">
      <c r="A15" s="129">
        <v>10</v>
      </c>
      <c r="B15" s="157" t="s">
        <v>144</v>
      </c>
      <c r="C15" s="157" t="s">
        <v>53</v>
      </c>
      <c r="D15" s="157" t="s">
        <v>41</v>
      </c>
      <c r="E15" s="90">
        <v>2</v>
      </c>
      <c r="F15" s="57">
        <v>45236</v>
      </c>
      <c r="G15" s="57">
        <v>45417</v>
      </c>
      <c r="H15" s="91">
        <v>525</v>
      </c>
      <c r="I15" s="130">
        <v>76.8</v>
      </c>
      <c r="J15" s="55"/>
      <c r="K15" s="130">
        <f t="shared" si="0"/>
        <v>601.79999999999995</v>
      </c>
      <c r="L15" s="58"/>
      <c r="M15" s="58"/>
      <c r="N15" s="55"/>
      <c r="O15" s="132">
        <f>SUM(H15+I15)</f>
        <v>601.79999999999995</v>
      </c>
      <c r="P15" s="120"/>
      <c r="Q15" s="120"/>
      <c r="R15" s="120"/>
      <c r="S15" s="120"/>
      <c r="T15" s="120"/>
      <c r="U15" s="120"/>
      <c r="V15" s="120"/>
      <c r="W15" s="120"/>
      <c r="X15" s="120"/>
    </row>
    <row r="16" spans="1:24" s="32" customFormat="1" ht="15.75" x14ac:dyDescent="0.25">
      <c r="A16" s="129">
        <v>11</v>
      </c>
      <c r="B16" s="157" t="s">
        <v>96</v>
      </c>
      <c r="C16" s="157" t="s">
        <v>37</v>
      </c>
      <c r="D16" s="157" t="s">
        <v>38</v>
      </c>
      <c r="E16" s="90">
        <v>1</v>
      </c>
      <c r="F16" s="57">
        <v>45139</v>
      </c>
      <c r="G16" s="57">
        <v>45322</v>
      </c>
      <c r="H16" s="91">
        <v>630</v>
      </c>
      <c r="I16" s="130">
        <v>81.599999999999994</v>
      </c>
      <c r="J16" s="55"/>
      <c r="K16" s="130">
        <f t="shared" si="0"/>
        <v>711.6</v>
      </c>
      <c r="L16" s="58"/>
      <c r="M16" s="58"/>
      <c r="N16" s="55"/>
      <c r="O16" s="132">
        <f t="shared" si="1"/>
        <v>711.6</v>
      </c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32" customFormat="1" ht="15.75" x14ac:dyDescent="0.25">
      <c r="A17" s="129">
        <v>12</v>
      </c>
      <c r="B17" s="157" t="s">
        <v>97</v>
      </c>
      <c r="C17" s="157" t="s">
        <v>53</v>
      </c>
      <c r="D17" s="157" t="s">
        <v>56</v>
      </c>
      <c r="E17" s="90">
        <v>1</v>
      </c>
      <c r="F17" s="57">
        <v>45141</v>
      </c>
      <c r="G17" s="57">
        <v>45324</v>
      </c>
      <c r="H17" s="91">
        <v>630</v>
      </c>
      <c r="I17" s="130">
        <v>81.599999999999994</v>
      </c>
      <c r="J17" s="55"/>
      <c r="K17" s="130">
        <f t="shared" si="0"/>
        <v>711.6</v>
      </c>
      <c r="L17" s="60"/>
      <c r="M17" s="59"/>
      <c r="N17" s="55"/>
      <c r="O17" s="132">
        <f t="shared" si="1"/>
        <v>711.6</v>
      </c>
      <c r="P17" s="120"/>
      <c r="Q17" s="120"/>
      <c r="R17" s="120"/>
      <c r="S17" s="120"/>
      <c r="T17" s="120"/>
      <c r="U17" s="120"/>
      <c r="V17" s="120"/>
      <c r="W17" s="120"/>
      <c r="X17" s="120"/>
    </row>
    <row r="18" spans="1:24" s="32" customFormat="1" ht="15.75" x14ac:dyDescent="0.25">
      <c r="A18" s="129">
        <v>13</v>
      </c>
      <c r="B18" s="157" t="s">
        <v>98</v>
      </c>
      <c r="C18" s="157" t="s">
        <v>0</v>
      </c>
      <c r="D18" s="157" t="s">
        <v>38</v>
      </c>
      <c r="E18" s="90">
        <v>1</v>
      </c>
      <c r="F18" s="57">
        <v>45145</v>
      </c>
      <c r="G18" s="57">
        <v>45328</v>
      </c>
      <c r="H18" s="91">
        <v>630</v>
      </c>
      <c r="I18" s="130">
        <v>81.599999999999994</v>
      </c>
      <c r="J18" s="55"/>
      <c r="K18" s="130">
        <f t="shared" si="0"/>
        <v>711.6</v>
      </c>
      <c r="L18" s="58"/>
      <c r="M18" s="59"/>
      <c r="N18" s="55"/>
      <c r="O18" s="132">
        <f t="shared" si="1"/>
        <v>711.6</v>
      </c>
      <c r="P18" s="120"/>
      <c r="Q18" s="120"/>
      <c r="R18" s="120"/>
      <c r="S18" s="120"/>
      <c r="T18" s="120"/>
      <c r="U18" s="120"/>
      <c r="V18" s="120"/>
      <c r="W18" s="120"/>
      <c r="X18" s="120"/>
    </row>
    <row r="19" spans="1:24" s="32" customFormat="1" ht="15.75" x14ac:dyDescent="0.25">
      <c r="A19" s="129">
        <v>14</v>
      </c>
      <c r="B19" s="157" t="s">
        <v>129</v>
      </c>
      <c r="C19" s="157" t="s">
        <v>81</v>
      </c>
      <c r="D19" s="157" t="s">
        <v>43</v>
      </c>
      <c r="E19" s="90">
        <v>1</v>
      </c>
      <c r="F19" s="57">
        <v>45201</v>
      </c>
      <c r="G19" s="57">
        <v>45383</v>
      </c>
      <c r="H19" s="91">
        <v>630</v>
      </c>
      <c r="I19" s="130">
        <v>81.599999999999994</v>
      </c>
      <c r="J19" s="55"/>
      <c r="K19" s="130">
        <f t="shared" ref="K19" si="2">H19+I19+J19</f>
        <v>711.6</v>
      </c>
      <c r="L19" s="58"/>
      <c r="M19" s="58"/>
      <c r="N19" s="58"/>
      <c r="O19" s="132">
        <f t="shared" ref="O19" si="3">K19-M19-N19</f>
        <v>711.6</v>
      </c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s="32" customFormat="1" ht="15.75" x14ac:dyDescent="0.25">
      <c r="A20" s="129">
        <v>15</v>
      </c>
      <c r="B20" s="157" t="s">
        <v>115</v>
      </c>
      <c r="C20" s="157" t="s">
        <v>102</v>
      </c>
      <c r="D20" s="157" t="s">
        <v>41</v>
      </c>
      <c r="E20" s="90">
        <v>1</v>
      </c>
      <c r="F20" s="57">
        <v>45170</v>
      </c>
      <c r="G20" s="57">
        <v>45351</v>
      </c>
      <c r="H20" s="91">
        <v>630</v>
      </c>
      <c r="I20" s="130">
        <v>81.599999999999994</v>
      </c>
      <c r="J20" s="55"/>
      <c r="K20" s="130">
        <f t="shared" si="0"/>
        <v>711.6</v>
      </c>
      <c r="L20" s="58"/>
      <c r="M20" s="59"/>
      <c r="N20" s="55"/>
      <c r="O20" s="132">
        <f t="shared" si="1"/>
        <v>711.6</v>
      </c>
      <c r="P20" s="120"/>
      <c r="Q20" s="120"/>
      <c r="R20" s="120"/>
      <c r="S20" s="120"/>
      <c r="T20" s="120"/>
      <c r="U20" s="120"/>
      <c r="V20" s="120"/>
      <c r="W20" s="120"/>
      <c r="X20" s="120"/>
    </row>
    <row r="21" spans="1:24" s="32" customFormat="1" ht="15.75" x14ac:dyDescent="0.25">
      <c r="A21" s="129">
        <v>16</v>
      </c>
      <c r="B21" s="157" t="s">
        <v>145</v>
      </c>
      <c r="C21" s="157" t="s">
        <v>37</v>
      </c>
      <c r="D21" s="157" t="s">
        <v>41</v>
      </c>
      <c r="E21" s="90">
        <v>2</v>
      </c>
      <c r="F21" s="57">
        <v>45231</v>
      </c>
      <c r="G21" s="57">
        <v>45412</v>
      </c>
      <c r="H21" s="91">
        <v>630</v>
      </c>
      <c r="I21" s="130">
        <v>81.599999999999994</v>
      </c>
      <c r="J21" s="55"/>
      <c r="K21" s="130">
        <f t="shared" ref="K21" si="4">H21+I21+J21</f>
        <v>711.6</v>
      </c>
      <c r="L21" s="58"/>
      <c r="M21" s="58"/>
      <c r="N21" s="55"/>
      <c r="O21" s="132">
        <f t="shared" ref="O21" si="5">K21-M21-N21</f>
        <v>711.6</v>
      </c>
      <c r="P21" s="120"/>
      <c r="Q21" s="120"/>
      <c r="R21" s="120"/>
      <c r="S21" s="120"/>
      <c r="T21" s="120"/>
      <c r="U21" s="120"/>
      <c r="V21" s="120"/>
      <c r="W21" s="120"/>
      <c r="X21" s="120"/>
    </row>
    <row r="22" spans="1:24" s="32" customFormat="1" ht="15.75" x14ac:dyDescent="0.25">
      <c r="A22" s="129">
        <v>17</v>
      </c>
      <c r="B22" s="157" t="s">
        <v>116</v>
      </c>
      <c r="C22" s="157" t="s">
        <v>37</v>
      </c>
      <c r="D22" s="157" t="s">
        <v>41</v>
      </c>
      <c r="E22" s="90">
        <v>1</v>
      </c>
      <c r="F22" s="57">
        <v>45173</v>
      </c>
      <c r="G22" s="57">
        <v>45354</v>
      </c>
      <c r="H22" s="91">
        <v>630</v>
      </c>
      <c r="I22" s="130">
        <v>81.599999999999994</v>
      </c>
      <c r="J22" s="55"/>
      <c r="K22" s="130">
        <f t="shared" si="0"/>
        <v>711.6</v>
      </c>
      <c r="L22" s="58"/>
      <c r="M22" s="59"/>
      <c r="N22" s="55"/>
      <c r="O22" s="132">
        <f t="shared" si="1"/>
        <v>711.6</v>
      </c>
      <c r="P22" s="120"/>
      <c r="Q22" s="120"/>
      <c r="R22" s="120"/>
      <c r="S22" s="120"/>
      <c r="T22" s="120"/>
      <c r="U22" s="120"/>
      <c r="V22" s="120"/>
      <c r="W22" s="120"/>
      <c r="X22" s="120"/>
    </row>
    <row r="23" spans="1:24" s="32" customFormat="1" ht="15.75" x14ac:dyDescent="0.25">
      <c r="A23" s="129">
        <v>18</v>
      </c>
      <c r="B23" s="157" t="s">
        <v>88</v>
      </c>
      <c r="C23" s="157" t="s">
        <v>37</v>
      </c>
      <c r="D23" s="157" t="s">
        <v>42</v>
      </c>
      <c r="E23" s="90">
        <v>1</v>
      </c>
      <c r="F23" s="57">
        <v>45112</v>
      </c>
      <c r="G23" s="57">
        <v>45295</v>
      </c>
      <c r="H23" s="91">
        <v>630</v>
      </c>
      <c r="I23" s="130">
        <v>81.599999999999994</v>
      </c>
      <c r="J23" s="55"/>
      <c r="K23" s="130">
        <f t="shared" si="0"/>
        <v>711.6</v>
      </c>
      <c r="L23" s="58"/>
      <c r="M23" s="58"/>
      <c r="N23" s="58"/>
      <c r="O23" s="132">
        <f t="shared" si="1"/>
        <v>711.6</v>
      </c>
      <c r="P23" s="121"/>
      <c r="Q23" s="120"/>
      <c r="R23" s="120"/>
      <c r="S23" s="120"/>
      <c r="T23" s="120"/>
      <c r="U23" s="120"/>
      <c r="V23" s="120"/>
      <c r="W23" s="120"/>
      <c r="X23" s="120"/>
    </row>
    <row r="24" spans="1:24" s="32" customFormat="1" ht="15.75" x14ac:dyDescent="0.25">
      <c r="A24" s="129">
        <v>19</v>
      </c>
      <c r="B24" s="157" t="s">
        <v>130</v>
      </c>
      <c r="C24" s="157" t="s">
        <v>53</v>
      </c>
      <c r="D24" s="157" t="s">
        <v>41</v>
      </c>
      <c r="E24" s="90">
        <v>1</v>
      </c>
      <c r="F24" s="57">
        <v>45200</v>
      </c>
      <c r="G24" s="57">
        <v>45016</v>
      </c>
      <c r="H24" s="91">
        <v>630</v>
      </c>
      <c r="I24" s="130">
        <v>81.599999999999994</v>
      </c>
      <c r="J24" s="55"/>
      <c r="K24" s="130">
        <f t="shared" si="0"/>
        <v>711.6</v>
      </c>
      <c r="L24" s="58"/>
      <c r="M24" s="58"/>
      <c r="N24" s="58"/>
      <c r="O24" s="132">
        <f t="shared" si="1"/>
        <v>711.6</v>
      </c>
      <c r="P24" s="121"/>
      <c r="Q24" s="120"/>
      <c r="R24" s="120"/>
      <c r="S24" s="120"/>
      <c r="T24" s="120"/>
      <c r="U24" s="120"/>
      <c r="V24" s="120"/>
      <c r="W24" s="120"/>
      <c r="X24" s="120"/>
    </row>
    <row r="25" spans="1:24" s="32" customFormat="1" ht="15.75" x14ac:dyDescent="0.25">
      <c r="A25" s="129">
        <v>20</v>
      </c>
      <c r="B25" s="157" t="s">
        <v>83</v>
      </c>
      <c r="C25" s="157" t="s">
        <v>37</v>
      </c>
      <c r="D25" s="157" t="s">
        <v>42</v>
      </c>
      <c r="E25" s="90">
        <v>1</v>
      </c>
      <c r="F25" s="57">
        <v>45170</v>
      </c>
      <c r="G25" s="57" t="s">
        <v>117</v>
      </c>
      <c r="H25" s="91">
        <v>630</v>
      </c>
      <c r="I25" s="130">
        <v>81.599999999999994</v>
      </c>
      <c r="J25" s="55"/>
      <c r="K25" s="130">
        <f t="shared" si="0"/>
        <v>711.6</v>
      </c>
      <c r="L25" s="58"/>
      <c r="M25" s="58"/>
      <c r="N25" s="55"/>
      <c r="O25" s="132">
        <f t="shared" si="1"/>
        <v>711.6</v>
      </c>
      <c r="P25" s="120"/>
      <c r="Q25" s="120"/>
      <c r="R25" s="120"/>
      <c r="S25" s="120"/>
      <c r="T25" s="120"/>
      <c r="U25" s="120"/>
      <c r="V25" s="120"/>
      <c r="W25" s="120"/>
      <c r="X25" s="120"/>
    </row>
    <row r="26" spans="1:24" s="32" customFormat="1" ht="15.75" x14ac:dyDescent="0.25">
      <c r="A26" s="129">
        <v>21</v>
      </c>
      <c r="B26" s="157" t="s">
        <v>80</v>
      </c>
      <c r="C26" s="157" t="s">
        <v>81</v>
      </c>
      <c r="D26" s="157" t="s">
        <v>43</v>
      </c>
      <c r="E26" s="90">
        <v>1</v>
      </c>
      <c r="F26" s="57">
        <v>45048</v>
      </c>
      <c r="G26" s="57">
        <v>45231</v>
      </c>
      <c r="H26" s="91">
        <v>315</v>
      </c>
      <c r="I26" s="130">
        <v>81.599999999999994</v>
      </c>
      <c r="J26" s="55">
        <v>315</v>
      </c>
      <c r="K26" s="130">
        <f t="shared" si="0"/>
        <v>711.6</v>
      </c>
      <c r="L26" s="58"/>
      <c r="M26" s="58"/>
      <c r="N26" s="58">
        <v>43.2</v>
      </c>
      <c r="O26" s="132">
        <f t="shared" si="1"/>
        <v>668.4</v>
      </c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32" customFormat="1" ht="15.75" x14ac:dyDescent="0.25">
      <c r="A27" s="129">
        <v>22</v>
      </c>
      <c r="B27" s="157" t="s">
        <v>99</v>
      </c>
      <c r="C27" s="157" t="s">
        <v>100</v>
      </c>
      <c r="D27" s="157" t="s">
        <v>56</v>
      </c>
      <c r="E27" s="90">
        <v>1</v>
      </c>
      <c r="F27" s="57">
        <v>45141</v>
      </c>
      <c r="G27" s="57">
        <v>45324</v>
      </c>
      <c r="H27" s="91">
        <v>630</v>
      </c>
      <c r="I27" s="130">
        <v>81.599999999999994</v>
      </c>
      <c r="J27" s="55"/>
      <c r="K27" s="130">
        <f t="shared" si="0"/>
        <v>711.6</v>
      </c>
      <c r="L27" s="58"/>
      <c r="M27" s="58"/>
      <c r="N27" s="58"/>
      <c r="O27" s="132">
        <f t="shared" si="1"/>
        <v>711.6</v>
      </c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s="32" customFormat="1" ht="15.75" x14ac:dyDescent="0.25">
      <c r="A28" s="129">
        <v>23</v>
      </c>
      <c r="B28" s="157" t="s">
        <v>89</v>
      </c>
      <c r="C28" s="157" t="s">
        <v>55</v>
      </c>
      <c r="D28" s="157" t="s">
        <v>42</v>
      </c>
      <c r="E28" s="90">
        <v>1</v>
      </c>
      <c r="F28" s="57">
        <v>45112</v>
      </c>
      <c r="G28" s="53">
        <v>45295</v>
      </c>
      <c r="H28" s="91">
        <v>630</v>
      </c>
      <c r="I28" s="130">
        <v>81.599999999999994</v>
      </c>
      <c r="J28" s="55"/>
      <c r="K28" s="130">
        <f t="shared" si="0"/>
        <v>711.6</v>
      </c>
      <c r="L28" s="58"/>
      <c r="M28" s="59"/>
      <c r="N28" s="59"/>
      <c r="O28" s="132">
        <f t="shared" si="1"/>
        <v>711.6</v>
      </c>
      <c r="P28" s="120"/>
      <c r="Q28" s="120"/>
      <c r="R28" s="120"/>
      <c r="S28" s="120"/>
      <c r="T28" s="120"/>
      <c r="U28" s="120"/>
      <c r="V28" s="120"/>
      <c r="W28" s="120"/>
      <c r="X28" s="120"/>
    </row>
    <row r="29" spans="1:24" s="32" customFormat="1" ht="15.75" x14ac:dyDescent="0.25">
      <c r="A29" s="129">
        <v>24</v>
      </c>
      <c r="B29" s="157" t="s">
        <v>118</v>
      </c>
      <c r="C29" s="157" t="s">
        <v>37</v>
      </c>
      <c r="D29" s="157" t="s">
        <v>41</v>
      </c>
      <c r="E29" s="90">
        <v>1</v>
      </c>
      <c r="F29" s="57">
        <v>45170</v>
      </c>
      <c r="G29" s="53">
        <v>45351</v>
      </c>
      <c r="H29" s="91">
        <v>630</v>
      </c>
      <c r="I29" s="130">
        <v>81.599999999999994</v>
      </c>
      <c r="J29" s="55"/>
      <c r="K29" s="130">
        <f t="shared" si="0"/>
        <v>711.6</v>
      </c>
      <c r="L29" s="58"/>
      <c r="M29" s="59"/>
      <c r="N29" s="59"/>
      <c r="O29" s="132">
        <f t="shared" si="1"/>
        <v>711.6</v>
      </c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32" customFormat="1" ht="15.75" x14ac:dyDescent="0.25">
      <c r="A30" s="129">
        <v>25</v>
      </c>
      <c r="B30" s="157" t="s">
        <v>119</v>
      </c>
      <c r="C30" s="157" t="s">
        <v>81</v>
      </c>
      <c r="D30" s="157" t="s">
        <v>41</v>
      </c>
      <c r="E30" s="90">
        <v>1</v>
      </c>
      <c r="F30" s="57">
        <v>45173</v>
      </c>
      <c r="G30" s="53">
        <v>45354</v>
      </c>
      <c r="H30" s="91">
        <v>630</v>
      </c>
      <c r="I30" s="130">
        <v>81.599999999999994</v>
      </c>
      <c r="J30" s="55"/>
      <c r="K30" s="130">
        <f t="shared" si="0"/>
        <v>711.6</v>
      </c>
      <c r="L30" s="58"/>
      <c r="M30" s="59"/>
      <c r="N30" s="59"/>
      <c r="O30" s="132">
        <f t="shared" si="1"/>
        <v>711.6</v>
      </c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s="32" customFormat="1" ht="18.75" x14ac:dyDescent="0.3">
      <c r="A31" s="129">
        <v>26</v>
      </c>
      <c r="B31" s="161" t="s">
        <v>101</v>
      </c>
      <c r="C31" s="161" t="s">
        <v>102</v>
      </c>
      <c r="D31" s="161" t="s">
        <v>41</v>
      </c>
      <c r="E31" s="90">
        <v>1</v>
      </c>
      <c r="F31" s="53">
        <v>45145</v>
      </c>
      <c r="G31" s="53">
        <v>45328</v>
      </c>
      <c r="H31" s="91">
        <v>630</v>
      </c>
      <c r="I31" s="130">
        <v>81.599999999999994</v>
      </c>
      <c r="J31" s="55"/>
      <c r="K31" s="130">
        <f t="shared" si="0"/>
        <v>711.6</v>
      </c>
      <c r="L31" s="58"/>
      <c r="M31" s="58"/>
      <c r="N31" s="58"/>
      <c r="O31" s="132">
        <f t="shared" si="1"/>
        <v>711.6</v>
      </c>
      <c r="P31" s="122"/>
      <c r="Q31" s="123"/>
      <c r="R31" s="123"/>
      <c r="S31" s="123"/>
      <c r="T31" s="120"/>
      <c r="U31" s="120"/>
      <c r="V31" s="120"/>
      <c r="W31" s="120"/>
      <c r="X31" s="120"/>
    </row>
    <row r="32" spans="1:24" s="32" customFormat="1" ht="18.75" x14ac:dyDescent="0.3">
      <c r="A32" s="129">
        <v>27</v>
      </c>
      <c r="B32" s="161" t="s">
        <v>146</v>
      </c>
      <c r="C32" s="161" t="s">
        <v>81</v>
      </c>
      <c r="D32" s="161" t="s">
        <v>41</v>
      </c>
      <c r="E32" s="90">
        <v>2</v>
      </c>
      <c r="F32" s="53">
        <v>45236</v>
      </c>
      <c r="G32" s="53">
        <v>45417</v>
      </c>
      <c r="H32" s="91">
        <v>525</v>
      </c>
      <c r="I32" s="130">
        <v>76.8</v>
      </c>
      <c r="J32" s="55"/>
      <c r="K32" s="130">
        <f t="shared" ref="K32" si="6">H32+I32+J32</f>
        <v>601.79999999999995</v>
      </c>
      <c r="L32" s="58"/>
      <c r="M32" s="58"/>
      <c r="N32" s="55"/>
      <c r="O32" s="132">
        <f t="shared" si="1"/>
        <v>601.79999999999995</v>
      </c>
      <c r="P32" s="122"/>
      <c r="Q32" s="123"/>
      <c r="R32" s="123"/>
      <c r="S32" s="123"/>
      <c r="T32" s="120"/>
      <c r="U32" s="120"/>
      <c r="V32" s="120"/>
      <c r="W32" s="120"/>
      <c r="X32" s="120"/>
    </row>
    <row r="33" spans="1:24" s="32" customFormat="1" ht="18.75" x14ac:dyDescent="0.3">
      <c r="A33" s="129">
        <v>28</v>
      </c>
      <c r="B33" s="158" t="s">
        <v>103</v>
      </c>
      <c r="C33" s="158" t="s">
        <v>37</v>
      </c>
      <c r="D33" s="158" t="s">
        <v>41</v>
      </c>
      <c r="E33" s="90">
        <v>1</v>
      </c>
      <c r="F33" s="53">
        <v>45141</v>
      </c>
      <c r="G33" s="53">
        <v>45324</v>
      </c>
      <c r="H33" s="91">
        <v>630</v>
      </c>
      <c r="I33" s="130">
        <v>81.599999999999994</v>
      </c>
      <c r="J33" s="55"/>
      <c r="K33" s="130">
        <f t="shared" si="0"/>
        <v>711.6</v>
      </c>
      <c r="L33" s="58"/>
      <c r="M33" s="58"/>
      <c r="N33" s="55"/>
      <c r="O33" s="132">
        <f t="shared" si="1"/>
        <v>711.6</v>
      </c>
      <c r="P33" s="123"/>
      <c r="Q33" s="123"/>
      <c r="R33" s="123"/>
      <c r="S33" s="123"/>
      <c r="T33" s="120"/>
      <c r="U33" s="120"/>
      <c r="V33" s="120"/>
      <c r="W33" s="120"/>
      <c r="X33" s="120"/>
    </row>
    <row r="34" spans="1:24" s="32" customFormat="1" ht="18.75" x14ac:dyDescent="0.3">
      <c r="A34" s="129">
        <v>29</v>
      </c>
      <c r="B34" s="158" t="s">
        <v>134</v>
      </c>
      <c r="C34" s="158" t="s">
        <v>37</v>
      </c>
      <c r="D34" s="158" t="s">
        <v>41</v>
      </c>
      <c r="E34" s="90">
        <v>1</v>
      </c>
      <c r="F34" s="53">
        <v>45201</v>
      </c>
      <c r="G34" s="53">
        <v>45383</v>
      </c>
      <c r="H34" s="91">
        <v>630</v>
      </c>
      <c r="I34" s="130">
        <v>81.599999999999994</v>
      </c>
      <c r="J34" s="55"/>
      <c r="K34" s="130">
        <f t="shared" si="0"/>
        <v>711.6</v>
      </c>
      <c r="L34" s="58"/>
      <c r="M34" s="58"/>
      <c r="N34" s="55"/>
      <c r="O34" s="132">
        <f t="shared" si="1"/>
        <v>711.6</v>
      </c>
      <c r="P34" s="123"/>
      <c r="Q34" s="123"/>
      <c r="R34" s="123"/>
      <c r="S34" s="123"/>
      <c r="T34" s="120"/>
      <c r="U34" s="120"/>
      <c r="V34" s="120"/>
      <c r="W34" s="120"/>
      <c r="X34" s="120"/>
    </row>
    <row r="35" spans="1:24" s="32" customFormat="1" ht="18.75" x14ac:dyDescent="0.3">
      <c r="A35" s="129">
        <v>30</v>
      </c>
      <c r="B35" s="158" t="s">
        <v>147</v>
      </c>
      <c r="C35" s="158" t="s">
        <v>102</v>
      </c>
      <c r="D35" s="158" t="s">
        <v>41</v>
      </c>
      <c r="E35" s="90">
        <v>2</v>
      </c>
      <c r="F35" s="53">
        <v>45236</v>
      </c>
      <c r="G35" s="53">
        <v>45417</v>
      </c>
      <c r="H35" s="91">
        <v>525</v>
      </c>
      <c r="I35" s="130">
        <v>76.8</v>
      </c>
      <c r="J35" s="55"/>
      <c r="K35" s="130">
        <f t="shared" ref="K35" si="7">H35+I35+J35</f>
        <v>601.79999999999995</v>
      </c>
      <c r="L35" s="58"/>
      <c r="M35" s="58"/>
      <c r="N35" s="55"/>
      <c r="O35" s="132">
        <f t="shared" si="1"/>
        <v>601.79999999999995</v>
      </c>
      <c r="P35" s="123"/>
      <c r="Q35" s="123"/>
      <c r="R35" s="123"/>
      <c r="S35" s="123"/>
      <c r="T35" s="120"/>
      <c r="U35" s="120"/>
      <c r="V35" s="120"/>
      <c r="W35" s="120"/>
      <c r="X35" s="120"/>
    </row>
    <row r="36" spans="1:24" s="32" customFormat="1" ht="18.75" x14ac:dyDescent="0.3">
      <c r="A36" s="129">
        <v>31</v>
      </c>
      <c r="B36" s="158" t="s">
        <v>104</v>
      </c>
      <c r="C36" s="158" t="s">
        <v>57</v>
      </c>
      <c r="D36" s="158" t="s">
        <v>40</v>
      </c>
      <c r="E36" s="90">
        <v>1</v>
      </c>
      <c r="F36" s="53">
        <v>45145</v>
      </c>
      <c r="G36" s="53">
        <v>45328</v>
      </c>
      <c r="H36" s="91">
        <v>630</v>
      </c>
      <c r="I36" s="130">
        <v>81.599999999999994</v>
      </c>
      <c r="J36" s="55"/>
      <c r="K36" s="130">
        <f t="shared" si="0"/>
        <v>711.6</v>
      </c>
      <c r="L36" s="58"/>
      <c r="M36" s="58"/>
      <c r="N36" s="55"/>
      <c r="O36" s="132">
        <f t="shared" si="1"/>
        <v>711.6</v>
      </c>
      <c r="P36" s="123"/>
      <c r="Q36" s="123"/>
      <c r="R36" s="123"/>
      <c r="S36" s="123"/>
      <c r="T36" s="120"/>
      <c r="U36" s="120"/>
      <c r="V36" s="120"/>
      <c r="W36" s="120"/>
      <c r="X36" s="120"/>
    </row>
    <row r="37" spans="1:24" s="32" customFormat="1" ht="18.75" x14ac:dyDescent="0.3">
      <c r="A37" s="129">
        <v>32</v>
      </c>
      <c r="B37" s="158" t="s">
        <v>120</v>
      </c>
      <c r="C37" s="158" t="s">
        <v>113</v>
      </c>
      <c r="D37" s="158" t="s">
        <v>38</v>
      </c>
      <c r="E37" s="90">
        <v>1</v>
      </c>
      <c r="F37" s="53">
        <v>45170</v>
      </c>
      <c r="G37" s="53">
        <v>45351</v>
      </c>
      <c r="H37" s="91">
        <v>630</v>
      </c>
      <c r="I37" s="130">
        <v>81.599999999999994</v>
      </c>
      <c r="J37" s="55"/>
      <c r="K37" s="130">
        <f t="shared" si="0"/>
        <v>711.6</v>
      </c>
      <c r="L37" s="60">
        <v>1</v>
      </c>
      <c r="M37" s="58">
        <v>21</v>
      </c>
      <c r="N37" s="55">
        <v>4.8</v>
      </c>
      <c r="O37" s="132">
        <v>685.8</v>
      </c>
      <c r="P37" s="123"/>
      <c r="Q37" s="123"/>
      <c r="R37" s="123"/>
      <c r="S37" s="123"/>
      <c r="T37" s="120"/>
      <c r="U37" s="120"/>
      <c r="V37" s="120"/>
      <c r="W37" s="120"/>
      <c r="X37" s="120"/>
    </row>
    <row r="38" spans="1:24" s="32" customFormat="1" ht="18.75" x14ac:dyDescent="0.3">
      <c r="A38" s="129">
        <v>33</v>
      </c>
      <c r="B38" s="158" t="s">
        <v>79</v>
      </c>
      <c r="C38" s="158" t="s">
        <v>37</v>
      </c>
      <c r="D38" s="158" t="s">
        <v>38</v>
      </c>
      <c r="E38" s="90">
        <v>1</v>
      </c>
      <c r="F38" s="53">
        <v>44958</v>
      </c>
      <c r="G38" s="53">
        <v>45138</v>
      </c>
      <c r="H38" s="91">
        <v>630</v>
      </c>
      <c r="I38" s="130">
        <v>81.599999999999994</v>
      </c>
      <c r="J38" s="55"/>
      <c r="K38" s="130">
        <f t="shared" si="0"/>
        <v>711.6</v>
      </c>
      <c r="L38" s="58"/>
      <c r="M38" s="58"/>
      <c r="N38" s="55"/>
      <c r="O38" s="132">
        <f t="shared" si="1"/>
        <v>711.6</v>
      </c>
      <c r="P38" s="123"/>
      <c r="Q38" s="123"/>
      <c r="R38" s="123"/>
      <c r="S38" s="123"/>
      <c r="T38" s="120"/>
      <c r="U38" s="120"/>
      <c r="V38" s="120"/>
      <c r="W38" s="120"/>
      <c r="X38" s="120"/>
    </row>
    <row r="39" spans="1:24" s="32" customFormat="1" ht="18.75" x14ac:dyDescent="0.3">
      <c r="A39" s="129">
        <v>34</v>
      </c>
      <c r="B39" s="161" t="s">
        <v>65</v>
      </c>
      <c r="C39" s="161" t="s">
        <v>1</v>
      </c>
      <c r="D39" s="161" t="s">
        <v>38</v>
      </c>
      <c r="E39" s="90">
        <v>1</v>
      </c>
      <c r="F39" s="53">
        <v>44774</v>
      </c>
      <c r="G39" s="53">
        <v>45138</v>
      </c>
      <c r="H39" s="91">
        <v>630</v>
      </c>
      <c r="I39" s="130">
        <v>81.599999999999994</v>
      </c>
      <c r="J39" s="55"/>
      <c r="K39" s="130">
        <f t="shared" si="0"/>
        <v>711.6</v>
      </c>
      <c r="L39" s="58"/>
      <c r="M39" s="59"/>
      <c r="N39" s="55"/>
      <c r="O39" s="132">
        <f t="shared" si="1"/>
        <v>711.6</v>
      </c>
      <c r="P39" s="123"/>
      <c r="Q39" s="123"/>
      <c r="R39" s="123"/>
      <c r="S39" s="123"/>
      <c r="T39" s="120"/>
      <c r="U39" s="120"/>
      <c r="V39" s="120"/>
      <c r="W39" s="120"/>
      <c r="X39" s="120"/>
    </row>
    <row r="40" spans="1:24" s="32" customFormat="1" ht="18.75" x14ac:dyDescent="0.3">
      <c r="A40" s="129">
        <v>35</v>
      </c>
      <c r="B40" s="158" t="s">
        <v>78</v>
      </c>
      <c r="C40" s="158" t="s">
        <v>37</v>
      </c>
      <c r="D40" s="158" t="s">
        <v>42</v>
      </c>
      <c r="E40" s="90">
        <v>1</v>
      </c>
      <c r="F40" s="53">
        <v>44966</v>
      </c>
      <c r="G40" s="53">
        <v>45146</v>
      </c>
      <c r="H40" s="91">
        <v>630</v>
      </c>
      <c r="I40" s="130">
        <v>81.599999999999994</v>
      </c>
      <c r="J40" s="55"/>
      <c r="K40" s="130">
        <f t="shared" si="0"/>
        <v>711.6</v>
      </c>
      <c r="L40" s="58"/>
      <c r="M40" s="58"/>
      <c r="N40" s="55"/>
      <c r="O40" s="132">
        <f t="shared" si="1"/>
        <v>711.6</v>
      </c>
      <c r="P40" s="123"/>
      <c r="Q40" s="123"/>
      <c r="R40" s="123"/>
      <c r="S40" s="123"/>
      <c r="T40" s="120"/>
      <c r="U40" s="120"/>
      <c r="V40" s="120"/>
      <c r="W40" s="120"/>
      <c r="X40" s="120"/>
    </row>
    <row r="41" spans="1:24" s="32" customFormat="1" ht="18.75" x14ac:dyDescent="0.3">
      <c r="A41" s="129">
        <v>36</v>
      </c>
      <c r="B41" s="158" t="s">
        <v>64</v>
      </c>
      <c r="C41" s="158" t="s">
        <v>37</v>
      </c>
      <c r="D41" s="158" t="s">
        <v>40</v>
      </c>
      <c r="E41" s="90">
        <v>3</v>
      </c>
      <c r="F41" s="53">
        <v>44652</v>
      </c>
      <c r="G41" s="53">
        <v>44926</v>
      </c>
      <c r="H41" s="91"/>
      <c r="I41" s="130"/>
      <c r="J41" s="55">
        <v>630</v>
      </c>
      <c r="K41" s="130">
        <v>630</v>
      </c>
      <c r="L41" s="58"/>
      <c r="M41" s="59"/>
      <c r="N41" s="59"/>
      <c r="O41" s="132">
        <v>630</v>
      </c>
      <c r="P41" s="123"/>
      <c r="Q41" s="123"/>
      <c r="R41" s="123"/>
      <c r="S41" s="123"/>
      <c r="T41" s="120"/>
      <c r="U41" s="120"/>
      <c r="V41" s="120"/>
      <c r="W41" s="120"/>
      <c r="X41" s="120"/>
    </row>
    <row r="42" spans="1:24" s="32" customFormat="1" ht="18.75" x14ac:dyDescent="0.3">
      <c r="A42" s="129">
        <v>37</v>
      </c>
      <c r="B42" s="158" t="s">
        <v>121</v>
      </c>
      <c r="C42" s="158" t="s">
        <v>113</v>
      </c>
      <c r="D42" s="158" t="s">
        <v>40</v>
      </c>
      <c r="E42" s="90">
        <v>1</v>
      </c>
      <c r="F42" s="53">
        <v>45170</v>
      </c>
      <c r="G42" s="53">
        <v>45351</v>
      </c>
      <c r="H42" s="91">
        <v>630</v>
      </c>
      <c r="I42" s="130">
        <v>81.599999999999994</v>
      </c>
      <c r="J42" s="55"/>
      <c r="K42" s="130">
        <f t="shared" si="0"/>
        <v>711.6</v>
      </c>
      <c r="L42" s="58"/>
      <c r="M42" s="59"/>
      <c r="N42" s="59"/>
      <c r="O42" s="132">
        <f t="shared" si="1"/>
        <v>711.6</v>
      </c>
      <c r="P42" s="123"/>
      <c r="Q42" s="123"/>
      <c r="R42" s="123"/>
      <c r="S42" s="123"/>
      <c r="T42" s="120"/>
      <c r="U42" s="120"/>
      <c r="V42" s="120"/>
      <c r="W42" s="120"/>
      <c r="X42" s="120"/>
    </row>
    <row r="43" spans="1:24" s="32" customFormat="1" ht="18.75" x14ac:dyDescent="0.3">
      <c r="A43" s="129">
        <v>38</v>
      </c>
      <c r="B43" s="158" t="s">
        <v>105</v>
      </c>
      <c r="C43" s="158" t="s">
        <v>53</v>
      </c>
      <c r="D43" s="158" t="s">
        <v>38</v>
      </c>
      <c r="E43" s="90">
        <v>1</v>
      </c>
      <c r="F43" s="53">
        <v>45145</v>
      </c>
      <c r="G43" s="53">
        <v>45328</v>
      </c>
      <c r="H43" s="91">
        <v>630</v>
      </c>
      <c r="I43" s="130">
        <v>81.599999999999994</v>
      </c>
      <c r="J43" s="55"/>
      <c r="K43" s="130">
        <f t="shared" si="0"/>
        <v>711.6</v>
      </c>
      <c r="L43" s="58"/>
      <c r="M43" s="59"/>
      <c r="N43" s="59"/>
      <c r="O43" s="132">
        <f t="shared" si="1"/>
        <v>711.6</v>
      </c>
      <c r="P43" s="123"/>
      <c r="Q43" s="123"/>
      <c r="R43" s="123"/>
      <c r="S43" s="123"/>
      <c r="T43" s="120"/>
      <c r="U43" s="120"/>
      <c r="V43" s="120"/>
      <c r="W43" s="120"/>
      <c r="X43" s="120"/>
    </row>
    <row r="44" spans="1:24" s="32" customFormat="1" ht="18.75" x14ac:dyDescent="0.3">
      <c r="A44" s="129">
        <v>39</v>
      </c>
      <c r="B44" s="158" t="s">
        <v>150</v>
      </c>
      <c r="C44" s="158" t="s">
        <v>53</v>
      </c>
      <c r="D44" s="158" t="s">
        <v>41</v>
      </c>
      <c r="E44" s="90">
        <v>2</v>
      </c>
      <c r="F44" s="53">
        <v>45231</v>
      </c>
      <c r="G44" s="53">
        <v>45412</v>
      </c>
      <c r="H44" s="91">
        <v>630</v>
      </c>
      <c r="I44" s="130">
        <v>81.599999999999994</v>
      </c>
      <c r="J44" s="55"/>
      <c r="K44" s="130">
        <f t="shared" ref="K44:K45" si="8">H44+I44+J44</f>
        <v>711.6</v>
      </c>
      <c r="L44" s="58"/>
      <c r="M44" s="59"/>
      <c r="N44" s="59"/>
      <c r="O44" s="132">
        <f t="shared" ref="O44:O45" si="9">K44-M44-N44</f>
        <v>711.6</v>
      </c>
      <c r="P44" s="123"/>
      <c r="Q44" s="123"/>
      <c r="R44" s="123"/>
      <c r="S44" s="123"/>
      <c r="T44" s="120"/>
      <c r="U44" s="120"/>
      <c r="V44" s="120"/>
      <c r="W44" s="120"/>
      <c r="X44" s="120"/>
    </row>
    <row r="45" spans="1:24" s="32" customFormat="1" ht="18.75" x14ac:dyDescent="0.3">
      <c r="A45" s="129">
        <v>40</v>
      </c>
      <c r="B45" s="158" t="s">
        <v>149</v>
      </c>
      <c r="C45" s="158" t="s">
        <v>53</v>
      </c>
      <c r="D45" s="158" t="s">
        <v>41</v>
      </c>
      <c r="E45" s="90">
        <v>2</v>
      </c>
      <c r="F45" s="53">
        <v>45231</v>
      </c>
      <c r="G45" s="53">
        <v>45412</v>
      </c>
      <c r="H45" s="91">
        <v>630</v>
      </c>
      <c r="I45" s="130">
        <v>81.599999999999994</v>
      </c>
      <c r="J45" s="55"/>
      <c r="K45" s="130">
        <f t="shared" si="8"/>
        <v>711.6</v>
      </c>
      <c r="L45" s="58"/>
      <c r="M45" s="59"/>
      <c r="N45" s="59"/>
      <c r="O45" s="132">
        <f t="shared" si="9"/>
        <v>711.6</v>
      </c>
      <c r="P45" s="123"/>
      <c r="Q45" s="123"/>
      <c r="R45" s="123"/>
      <c r="S45" s="123"/>
      <c r="T45" s="120"/>
      <c r="U45" s="120"/>
      <c r="V45" s="120"/>
      <c r="W45" s="120"/>
      <c r="X45" s="120"/>
    </row>
    <row r="46" spans="1:24" s="32" customFormat="1" ht="18.75" x14ac:dyDescent="0.3">
      <c r="A46" s="129">
        <v>41</v>
      </c>
      <c r="B46" s="158" t="s">
        <v>90</v>
      </c>
      <c r="C46" s="158" t="s">
        <v>37</v>
      </c>
      <c r="D46" s="158" t="s">
        <v>42</v>
      </c>
      <c r="E46" s="90">
        <v>1</v>
      </c>
      <c r="F46" s="53">
        <v>45110</v>
      </c>
      <c r="G46" s="53">
        <v>45293</v>
      </c>
      <c r="H46" s="91">
        <v>630</v>
      </c>
      <c r="I46" s="130">
        <v>81.599999999999994</v>
      </c>
      <c r="J46" s="55"/>
      <c r="K46" s="130">
        <f t="shared" si="0"/>
        <v>711.6</v>
      </c>
      <c r="L46" s="58"/>
      <c r="M46" s="59"/>
      <c r="N46" s="59"/>
      <c r="O46" s="132">
        <f t="shared" si="1"/>
        <v>711.6</v>
      </c>
      <c r="P46" s="123"/>
      <c r="Q46" s="123"/>
      <c r="R46" s="123"/>
      <c r="S46" s="123"/>
      <c r="T46" s="120"/>
      <c r="U46" s="120"/>
      <c r="V46" s="120"/>
      <c r="W46" s="120"/>
      <c r="X46" s="120"/>
    </row>
    <row r="47" spans="1:24" s="32" customFormat="1" ht="18.75" x14ac:dyDescent="0.3">
      <c r="A47" s="129">
        <v>42</v>
      </c>
      <c r="B47" s="161" t="s">
        <v>66</v>
      </c>
      <c r="C47" s="161" t="s">
        <v>67</v>
      </c>
      <c r="D47" s="161" t="s">
        <v>41</v>
      </c>
      <c r="E47" s="90">
        <v>1</v>
      </c>
      <c r="F47" s="53">
        <v>44774</v>
      </c>
      <c r="G47" s="53">
        <v>45138</v>
      </c>
      <c r="H47" s="91">
        <v>630</v>
      </c>
      <c r="I47" s="130">
        <v>81.599999999999994</v>
      </c>
      <c r="J47" s="55"/>
      <c r="K47" s="130">
        <f t="shared" si="0"/>
        <v>711.6</v>
      </c>
      <c r="L47" s="58"/>
      <c r="M47" s="55"/>
      <c r="N47" s="55"/>
      <c r="O47" s="132">
        <f t="shared" si="1"/>
        <v>711.6</v>
      </c>
      <c r="P47" s="123"/>
      <c r="Q47" s="123"/>
      <c r="R47" s="123"/>
      <c r="S47" s="123"/>
      <c r="T47" s="120"/>
      <c r="U47" s="120"/>
      <c r="V47" s="120"/>
      <c r="W47" s="120"/>
      <c r="X47" s="120"/>
    </row>
    <row r="48" spans="1:24" s="32" customFormat="1" ht="18.75" x14ac:dyDescent="0.3">
      <c r="A48" s="129">
        <v>43</v>
      </c>
      <c r="B48" s="161" t="s">
        <v>106</v>
      </c>
      <c r="C48" s="161" t="s">
        <v>0</v>
      </c>
      <c r="D48" s="161" t="s">
        <v>56</v>
      </c>
      <c r="E48" s="90">
        <v>1</v>
      </c>
      <c r="F48" s="53">
        <v>45139</v>
      </c>
      <c r="G48" s="53">
        <v>44957</v>
      </c>
      <c r="H48" s="91">
        <v>630</v>
      </c>
      <c r="I48" s="130">
        <v>81.599999999999994</v>
      </c>
      <c r="J48" s="55"/>
      <c r="K48" s="130">
        <f t="shared" si="0"/>
        <v>711.6</v>
      </c>
      <c r="L48" s="50"/>
      <c r="M48" s="59"/>
      <c r="N48" s="59"/>
      <c r="O48" s="132">
        <f t="shared" si="1"/>
        <v>711.6</v>
      </c>
      <c r="P48" s="123"/>
      <c r="Q48" s="123"/>
      <c r="R48" s="123"/>
      <c r="S48" s="123"/>
      <c r="T48" s="120"/>
      <c r="U48" s="120"/>
      <c r="V48" s="120"/>
      <c r="W48" s="120"/>
      <c r="X48" s="120"/>
    </row>
    <row r="49" spans="1:24" s="32" customFormat="1" ht="15.75" x14ac:dyDescent="0.25">
      <c r="A49" s="129">
        <v>44</v>
      </c>
      <c r="B49" s="161" t="s">
        <v>92</v>
      </c>
      <c r="C49" s="161" t="s">
        <v>37</v>
      </c>
      <c r="D49" s="161" t="s">
        <v>42</v>
      </c>
      <c r="E49" s="90">
        <v>1</v>
      </c>
      <c r="F49" s="53">
        <v>45112</v>
      </c>
      <c r="G49" s="53">
        <v>45295</v>
      </c>
      <c r="H49" s="91">
        <v>630</v>
      </c>
      <c r="I49" s="130">
        <v>81.599999999999994</v>
      </c>
      <c r="J49" s="55"/>
      <c r="K49" s="130">
        <f t="shared" si="0"/>
        <v>711.6</v>
      </c>
      <c r="L49" s="59"/>
      <c r="M49" s="63"/>
      <c r="N49" s="55"/>
      <c r="O49" s="132">
        <f t="shared" si="1"/>
        <v>711.6</v>
      </c>
      <c r="P49" s="120"/>
      <c r="Q49" s="120"/>
      <c r="R49" s="120"/>
      <c r="S49" s="120"/>
      <c r="T49" s="120"/>
      <c r="U49" s="120"/>
      <c r="V49" s="120"/>
      <c r="W49" s="120"/>
      <c r="X49" s="120"/>
    </row>
    <row r="50" spans="1:24" s="32" customFormat="1" ht="15.75" x14ac:dyDescent="0.25">
      <c r="A50" s="129">
        <v>45</v>
      </c>
      <c r="B50" s="161" t="s">
        <v>69</v>
      </c>
      <c r="C50" s="161" t="s">
        <v>39</v>
      </c>
      <c r="D50" s="161" t="s">
        <v>40</v>
      </c>
      <c r="E50" s="90">
        <v>1</v>
      </c>
      <c r="F50" s="53">
        <v>44774</v>
      </c>
      <c r="G50" s="53">
        <v>45138</v>
      </c>
      <c r="H50" s="91">
        <v>630</v>
      </c>
      <c r="I50" s="130">
        <v>81.599999999999994</v>
      </c>
      <c r="J50" s="55"/>
      <c r="K50" s="130">
        <f t="shared" si="0"/>
        <v>711.6</v>
      </c>
      <c r="L50" s="58"/>
      <c r="M50" s="59"/>
      <c r="N50" s="59"/>
      <c r="O50" s="132">
        <f t="shared" si="1"/>
        <v>711.6</v>
      </c>
      <c r="P50" s="124"/>
      <c r="Q50" s="120"/>
      <c r="R50" s="120"/>
      <c r="S50" s="120"/>
      <c r="T50" s="120"/>
      <c r="U50" s="120"/>
      <c r="V50" s="120"/>
      <c r="W50" s="120"/>
      <c r="X50" s="120"/>
    </row>
    <row r="51" spans="1:24" s="32" customFormat="1" ht="15.75" x14ac:dyDescent="0.25">
      <c r="A51" s="129">
        <v>46</v>
      </c>
      <c r="B51" s="161" t="s">
        <v>107</v>
      </c>
      <c r="C51" s="161" t="s">
        <v>0</v>
      </c>
      <c r="D51" s="161" t="s">
        <v>41</v>
      </c>
      <c r="E51" s="90">
        <v>1</v>
      </c>
      <c r="F51" s="53">
        <v>45141</v>
      </c>
      <c r="G51" s="53">
        <v>45324</v>
      </c>
      <c r="H51" s="91">
        <v>630</v>
      </c>
      <c r="I51" s="130">
        <v>81.599999999999994</v>
      </c>
      <c r="J51" s="55"/>
      <c r="K51" s="130">
        <f t="shared" si="0"/>
        <v>711.6</v>
      </c>
      <c r="L51" s="58"/>
      <c r="M51" s="59"/>
      <c r="N51" s="59"/>
      <c r="O51" s="132">
        <f t="shared" si="1"/>
        <v>711.6</v>
      </c>
      <c r="P51" s="124"/>
      <c r="Q51" s="120"/>
      <c r="R51" s="120"/>
      <c r="S51" s="120"/>
      <c r="T51" s="120"/>
      <c r="U51" s="120"/>
      <c r="V51" s="120"/>
      <c r="W51" s="120"/>
      <c r="X51" s="120"/>
    </row>
    <row r="52" spans="1:24" s="32" customFormat="1" ht="15.75" x14ac:dyDescent="0.25">
      <c r="A52" s="129">
        <v>47</v>
      </c>
      <c r="B52" s="161" t="s">
        <v>91</v>
      </c>
      <c r="C52" s="161" t="s">
        <v>93</v>
      </c>
      <c r="D52" s="161" t="s">
        <v>41</v>
      </c>
      <c r="E52" s="90">
        <v>1</v>
      </c>
      <c r="F52" s="53">
        <v>45117</v>
      </c>
      <c r="G52" s="53">
        <v>45300</v>
      </c>
      <c r="H52" s="91">
        <v>630</v>
      </c>
      <c r="I52" s="130">
        <v>81.599999999999994</v>
      </c>
      <c r="J52" s="55"/>
      <c r="K52" s="130">
        <f t="shared" si="0"/>
        <v>711.6</v>
      </c>
      <c r="L52" s="58"/>
      <c r="M52" s="59"/>
      <c r="N52" s="59"/>
      <c r="O52" s="132">
        <f t="shared" si="1"/>
        <v>711.6</v>
      </c>
      <c r="P52" s="124"/>
      <c r="Q52" s="120"/>
      <c r="R52" s="120"/>
      <c r="S52" s="120"/>
      <c r="T52" s="120"/>
      <c r="U52" s="120"/>
      <c r="V52" s="120"/>
      <c r="W52" s="120"/>
      <c r="X52" s="120"/>
    </row>
    <row r="53" spans="1:24" s="32" customFormat="1" ht="15.75" x14ac:dyDescent="0.25">
      <c r="A53" s="129">
        <v>48</v>
      </c>
      <c r="B53" s="161" t="s">
        <v>122</v>
      </c>
      <c r="C53" s="161" t="s">
        <v>37</v>
      </c>
      <c r="D53" s="161" t="s">
        <v>42</v>
      </c>
      <c r="E53" s="90">
        <v>1</v>
      </c>
      <c r="F53" s="53">
        <v>45170</v>
      </c>
      <c r="G53" s="53">
        <v>45351</v>
      </c>
      <c r="H53" s="91">
        <v>630</v>
      </c>
      <c r="I53" s="130">
        <v>81.599999999999994</v>
      </c>
      <c r="J53" s="55"/>
      <c r="K53" s="130">
        <f t="shared" si="0"/>
        <v>711.6</v>
      </c>
      <c r="L53" s="58"/>
      <c r="M53" s="59"/>
      <c r="N53" s="59"/>
      <c r="O53" s="132">
        <f t="shared" si="1"/>
        <v>711.6</v>
      </c>
      <c r="P53" s="124"/>
      <c r="Q53" s="120"/>
      <c r="R53" s="120"/>
      <c r="S53" s="120"/>
      <c r="T53" s="120"/>
      <c r="U53" s="120"/>
      <c r="V53" s="120"/>
      <c r="W53" s="120"/>
      <c r="X53" s="120"/>
    </row>
    <row r="54" spans="1:24" s="32" customFormat="1" ht="15.75" x14ac:dyDescent="0.25">
      <c r="A54" s="129">
        <v>49</v>
      </c>
      <c r="B54" s="161" t="s">
        <v>123</v>
      </c>
      <c r="C54" s="161" t="s">
        <v>0</v>
      </c>
      <c r="D54" s="161" t="s">
        <v>38</v>
      </c>
      <c r="E54" s="90">
        <v>1</v>
      </c>
      <c r="F54" s="53">
        <v>45170</v>
      </c>
      <c r="G54" s="53">
        <v>45564</v>
      </c>
      <c r="H54" s="91">
        <v>630</v>
      </c>
      <c r="I54" s="130">
        <v>81.599999999999994</v>
      </c>
      <c r="J54" s="55"/>
      <c r="K54" s="130">
        <f t="shared" si="0"/>
        <v>711.6</v>
      </c>
      <c r="L54" s="58"/>
      <c r="M54" s="59"/>
      <c r="N54" s="59"/>
      <c r="O54" s="132">
        <f t="shared" si="1"/>
        <v>711.6</v>
      </c>
      <c r="P54" s="124"/>
      <c r="Q54" s="120"/>
      <c r="R54" s="120"/>
      <c r="S54" s="120"/>
      <c r="T54" s="120"/>
      <c r="U54" s="120"/>
      <c r="V54" s="120"/>
      <c r="W54" s="120"/>
      <c r="X54" s="120"/>
    </row>
    <row r="55" spans="1:24" s="32" customFormat="1" ht="15.75" x14ac:dyDescent="0.25">
      <c r="A55" s="129">
        <v>50</v>
      </c>
      <c r="B55" s="161" t="s">
        <v>70</v>
      </c>
      <c r="C55" s="161" t="s">
        <v>0</v>
      </c>
      <c r="D55" s="161" t="s">
        <v>68</v>
      </c>
      <c r="E55" s="90">
        <v>1</v>
      </c>
      <c r="F55" s="53">
        <v>44781</v>
      </c>
      <c r="G55" s="53">
        <v>45145</v>
      </c>
      <c r="H55" s="91">
        <v>630</v>
      </c>
      <c r="I55" s="130">
        <v>81.599999999999994</v>
      </c>
      <c r="J55" s="55"/>
      <c r="K55" s="130">
        <f t="shared" si="0"/>
        <v>711.6</v>
      </c>
      <c r="L55" s="50">
        <v>1</v>
      </c>
      <c r="M55" s="59">
        <v>21</v>
      </c>
      <c r="N55" s="59">
        <v>4.8</v>
      </c>
      <c r="O55" s="132">
        <f t="shared" si="1"/>
        <v>685.80000000000007</v>
      </c>
      <c r="P55" s="120"/>
      <c r="Q55" s="120"/>
      <c r="R55" s="120"/>
      <c r="S55" s="120"/>
      <c r="T55" s="120"/>
      <c r="U55" s="120"/>
      <c r="V55" s="120"/>
      <c r="W55" s="120"/>
      <c r="X55" s="120"/>
    </row>
    <row r="56" spans="1:24" s="32" customFormat="1" ht="15.75" x14ac:dyDescent="0.25">
      <c r="A56" s="129">
        <v>51</v>
      </c>
      <c r="B56" s="161" t="s">
        <v>132</v>
      </c>
      <c r="C56" s="161" t="s">
        <v>37</v>
      </c>
      <c r="D56" s="161" t="s">
        <v>44</v>
      </c>
      <c r="E56" s="90">
        <v>1</v>
      </c>
      <c r="F56" s="53">
        <v>45201</v>
      </c>
      <c r="G56" s="53">
        <v>45383</v>
      </c>
      <c r="H56" s="91">
        <v>630</v>
      </c>
      <c r="I56" s="130">
        <v>81.599999999999994</v>
      </c>
      <c r="J56" s="55"/>
      <c r="K56" s="130">
        <f t="shared" si="0"/>
        <v>711.6</v>
      </c>
      <c r="L56" s="50"/>
      <c r="M56" s="59"/>
      <c r="N56" s="59"/>
      <c r="O56" s="132">
        <f t="shared" si="1"/>
        <v>711.6</v>
      </c>
      <c r="P56" s="120"/>
      <c r="Q56" s="120"/>
      <c r="R56" s="120"/>
      <c r="S56" s="120"/>
      <c r="T56" s="120"/>
      <c r="U56" s="120"/>
      <c r="V56" s="120"/>
      <c r="W56" s="120"/>
      <c r="X56" s="120"/>
    </row>
    <row r="57" spans="1:24" s="32" customFormat="1" ht="15.75" x14ac:dyDescent="0.25">
      <c r="A57" s="129">
        <v>52</v>
      </c>
      <c r="B57" s="161" t="s">
        <v>148</v>
      </c>
      <c r="C57" s="161" t="s">
        <v>102</v>
      </c>
      <c r="D57" s="161" t="s">
        <v>41</v>
      </c>
      <c r="E57" s="90">
        <v>2</v>
      </c>
      <c r="F57" s="53">
        <v>45243</v>
      </c>
      <c r="G57" s="53">
        <v>45424</v>
      </c>
      <c r="H57" s="91">
        <v>378</v>
      </c>
      <c r="I57" s="130">
        <v>52.8</v>
      </c>
      <c r="J57" s="55"/>
      <c r="K57" s="130">
        <v>430.8</v>
      </c>
      <c r="L57" s="50"/>
      <c r="M57" s="58"/>
      <c r="N57" s="58"/>
      <c r="O57" s="132">
        <f>SUM(H57+I57)</f>
        <v>430.8</v>
      </c>
      <c r="P57" s="120"/>
      <c r="Q57" s="120"/>
      <c r="R57" s="120"/>
      <c r="S57" s="120"/>
      <c r="T57" s="120"/>
      <c r="U57" s="120"/>
      <c r="V57" s="120"/>
      <c r="W57" s="120"/>
      <c r="X57" s="120"/>
    </row>
    <row r="58" spans="1:24" s="32" customFormat="1" ht="15.75" x14ac:dyDescent="0.25">
      <c r="A58" s="129">
        <v>53</v>
      </c>
      <c r="B58" s="161" t="s">
        <v>59</v>
      </c>
      <c r="C58" s="161" t="s">
        <v>39</v>
      </c>
      <c r="D58" s="161" t="s">
        <v>56</v>
      </c>
      <c r="E58" s="90" t="s">
        <v>140</v>
      </c>
      <c r="F58" s="53">
        <v>44505</v>
      </c>
      <c r="G58" s="53">
        <v>45234</v>
      </c>
      <c r="H58" s="91"/>
      <c r="I58" s="130"/>
      <c r="J58" s="55">
        <v>630</v>
      </c>
      <c r="K58" s="130">
        <v>630</v>
      </c>
      <c r="L58" s="50"/>
      <c r="M58" s="58"/>
      <c r="N58" s="58"/>
      <c r="O58" s="132">
        <v>630</v>
      </c>
      <c r="P58" s="120"/>
      <c r="Q58" s="120"/>
      <c r="R58" s="120"/>
      <c r="S58" s="120"/>
      <c r="T58" s="120"/>
      <c r="U58" s="120"/>
      <c r="V58" s="120"/>
      <c r="W58" s="120"/>
      <c r="X58" s="120"/>
    </row>
    <row r="59" spans="1:24" s="32" customFormat="1" ht="15.75" x14ac:dyDescent="0.25">
      <c r="A59" s="129">
        <v>54</v>
      </c>
      <c r="B59" s="161" t="s">
        <v>151</v>
      </c>
      <c r="C59" s="161" t="s">
        <v>37</v>
      </c>
      <c r="D59" s="161" t="s">
        <v>42</v>
      </c>
      <c r="E59" s="90">
        <v>2</v>
      </c>
      <c r="F59" s="53">
        <v>45243</v>
      </c>
      <c r="G59" s="53">
        <v>45424</v>
      </c>
      <c r="H59" s="91">
        <v>378</v>
      </c>
      <c r="I59" s="130">
        <v>52.8</v>
      </c>
      <c r="J59" s="55"/>
      <c r="K59" s="130">
        <v>430.8</v>
      </c>
      <c r="L59" s="50"/>
      <c r="M59" s="58"/>
      <c r="N59" s="58"/>
      <c r="O59" s="132">
        <f>SUM(H59+I59)</f>
        <v>430.8</v>
      </c>
      <c r="P59" s="120"/>
      <c r="Q59" s="120"/>
      <c r="R59" s="120"/>
      <c r="S59" s="120"/>
      <c r="T59" s="120"/>
      <c r="U59" s="120"/>
      <c r="V59" s="120"/>
      <c r="W59" s="120"/>
      <c r="X59" s="120"/>
    </row>
    <row r="60" spans="1:24" s="32" customFormat="1" ht="15.75" x14ac:dyDescent="0.25">
      <c r="A60" s="129">
        <v>55</v>
      </c>
      <c r="B60" s="161" t="s">
        <v>152</v>
      </c>
      <c r="C60" s="161" t="s">
        <v>53</v>
      </c>
      <c r="D60" s="161" t="s">
        <v>41</v>
      </c>
      <c r="E60" s="90">
        <v>2</v>
      </c>
      <c r="F60" s="53">
        <v>45231</v>
      </c>
      <c r="G60" s="53">
        <v>45412</v>
      </c>
      <c r="H60" s="91">
        <v>630</v>
      </c>
      <c r="I60" s="130">
        <v>81.599999999999994</v>
      </c>
      <c r="J60" s="55"/>
      <c r="K60" s="130">
        <f t="shared" ref="K60:K61" si="10">H60+I60+J60</f>
        <v>711.6</v>
      </c>
      <c r="L60" s="58"/>
      <c r="M60" s="59"/>
      <c r="N60" s="59"/>
      <c r="O60" s="132">
        <f t="shared" ref="O60:O61" si="11">K60-M60-N60</f>
        <v>711.6</v>
      </c>
      <c r="P60" s="120"/>
      <c r="Q60" s="120"/>
      <c r="R60" s="120"/>
      <c r="S60" s="120"/>
      <c r="T60" s="120"/>
      <c r="U60" s="120"/>
      <c r="V60" s="120"/>
      <c r="W60" s="120"/>
      <c r="X60" s="120"/>
    </row>
    <row r="61" spans="1:24" s="32" customFormat="1" ht="15.75" x14ac:dyDescent="0.25">
      <c r="A61" s="129">
        <v>56</v>
      </c>
      <c r="B61" s="161" t="s">
        <v>153</v>
      </c>
      <c r="C61" s="161" t="s">
        <v>154</v>
      </c>
      <c r="D61" s="161" t="s">
        <v>41</v>
      </c>
      <c r="E61" s="90">
        <v>2</v>
      </c>
      <c r="F61" s="53">
        <v>45231</v>
      </c>
      <c r="G61" s="53">
        <v>45412</v>
      </c>
      <c r="H61" s="91">
        <v>630</v>
      </c>
      <c r="I61" s="130">
        <v>81.599999999999994</v>
      </c>
      <c r="J61" s="55"/>
      <c r="K61" s="130">
        <f t="shared" si="10"/>
        <v>711.6</v>
      </c>
      <c r="L61" s="58"/>
      <c r="M61" s="59"/>
      <c r="N61" s="59"/>
      <c r="O61" s="132">
        <f t="shared" si="11"/>
        <v>711.6</v>
      </c>
      <c r="P61" s="120"/>
      <c r="Q61" s="120"/>
      <c r="R61" s="120"/>
      <c r="S61" s="120"/>
      <c r="T61" s="120"/>
      <c r="U61" s="120"/>
      <c r="V61" s="120"/>
      <c r="W61" s="120"/>
      <c r="X61" s="120"/>
    </row>
    <row r="62" spans="1:24" s="32" customFormat="1" ht="15.75" x14ac:dyDescent="0.25">
      <c r="A62" s="129">
        <v>57</v>
      </c>
      <c r="B62" s="161" t="s">
        <v>108</v>
      </c>
      <c r="C62" s="161" t="s">
        <v>37</v>
      </c>
      <c r="D62" s="161" t="s">
        <v>56</v>
      </c>
      <c r="E62" s="90">
        <v>1</v>
      </c>
      <c r="F62" s="53">
        <v>45141</v>
      </c>
      <c r="G62" s="53">
        <v>45324</v>
      </c>
      <c r="H62" s="91">
        <v>630</v>
      </c>
      <c r="I62" s="130">
        <v>81.599999999999994</v>
      </c>
      <c r="J62" s="55"/>
      <c r="K62" s="130">
        <f t="shared" si="0"/>
        <v>711.6</v>
      </c>
      <c r="L62" s="64"/>
      <c r="M62" s="63"/>
      <c r="N62" s="63"/>
      <c r="O62" s="132">
        <f t="shared" si="1"/>
        <v>711.6</v>
      </c>
      <c r="P62" s="120"/>
      <c r="Q62" s="120"/>
      <c r="R62" s="120"/>
      <c r="S62" s="120"/>
      <c r="T62" s="120"/>
      <c r="U62" s="120"/>
      <c r="V62" s="120"/>
      <c r="W62" s="120"/>
      <c r="X62" s="120"/>
    </row>
    <row r="63" spans="1:24" s="32" customFormat="1" ht="15.75" x14ac:dyDescent="0.25">
      <c r="A63" s="129">
        <v>58</v>
      </c>
      <c r="B63" s="161" t="s">
        <v>110</v>
      </c>
      <c r="C63" s="161" t="s">
        <v>109</v>
      </c>
      <c r="D63" s="161" t="s">
        <v>44</v>
      </c>
      <c r="E63" s="90">
        <v>1</v>
      </c>
      <c r="F63" s="53">
        <v>45145</v>
      </c>
      <c r="G63" s="53">
        <v>45328</v>
      </c>
      <c r="H63" s="91">
        <v>630</v>
      </c>
      <c r="I63" s="130">
        <v>81.599999999999994</v>
      </c>
      <c r="J63" s="55"/>
      <c r="K63" s="130">
        <f t="shared" si="0"/>
        <v>711.6</v>
      </c>
      <c r="L63" s="64"/>
      <c r="M63" s="63"/>
      <c r="N63" s="63"/>
      <c r="O63" s="132">
        <f t="shared" si="1"/>
        <v>711.6</v>
      </c>
      <c r="P63" s="120"/>
      <c r="Q63" s="120"/>
      <c r="R63" s="120"/>
      <c r="S63" s="120"/>
      <c r="T63" s="120"/>
      <c r="U63" s="120"/>
      <c r="V63" s="120"/>
      <c r="W63" s="120"/>
      <c r="X63" s="120"/>
    </row>
    <row r="64" spans="1:24" s="32" customFormat="1" ht="15.75" x14ac:dyDescent="0.25">
      <c r="A64" s="129">
        <v>59</v>
      </c>
      <c r="B64" s="161" t="s">
        <v>155</v>
      </c>
      <c r="C64" s="161" t="s">
        <v>53</v>
      </c>
      <c r="D64" s="161" t="s">
        <v>41</v>
      </c>
      <c r="E64" s="90">
        <v>2</v>
      </c>
      <c r="F64" s="53">
        <v>45231</v>
      </c>
      <c r="G64" s="53">
        <v>45412</v>
      </c>
      <c r="H64" s="91">
        <v>630</v>
      </c>
      <c r="I64" s="130">
        <v>81.599999999999994</v>
      </c>
      <c r="J64" s="55"/>
      <c r="K64" s="130">
        <f t="shared" ref="K64" si="12">H64+I64+J64</f>
        <v>711.6</v>
      </c>
      <c r="L64" s="64"/>
      <c r="M64" s="63"/>
      <c r="N64" s="63"/>
      <c r="O64" s="132">
        <f t="shared" ref="O64" si="13">K64-M64-N64</f>
        <v>711.6</v>
      </c>
      <c r="P64" s="120"/>
      <c r="Q64" s="120"/>
      <c r="R64" s="120"/>
      <c r="S64" s="120"/>
      <c r="T64" s="120"/>
      <c r="U64" s="120"/>
      <c r="V64" s="120"/>
      <c r="W64" s="120"/>
      <c r="X64" s="120"/>
    </row>
    <row r="65" spans="1:24" s="32" customFormat="1" ht="15.75" x14ac:dyDescent="0.25">
      <c r="A65" s="129">
        <v>60</v>
      </c>
      <c r="B65" s="161" t="s">
        <v>84</v>
      </c>
      <c r="C65" s="161" t="s">
        <v>37</v>
      </c>
      <c r="D65" s="161" t="s">
        <v>42</v>
      </c>
      <c r="E65" s="90">
        <v>1</v>
      </c>
      <c r="F65" s="53">
        <v>45096</v>
      </c>
      <c r="G65" s="53">
        <v>45278</v>
      </c>
      <c r="H65" s="91">
        <v>630</v>
      </c>
      <c r="I65" s="130">
        <v>81.599999999999994</v>
      </c>
      <c r="J65" s="55"/>
      <c r="K65" s="130">
        <f t="shared" si="0"/>
        <v>711.6</v>
      </c>
      <c r="L65" s="93"/>
      <c r="M65" s="63"/>
      <c r="N65" s="55"/>
      <c r="O65" s="132">
        <f t="shared" si="1"/>
        <v>711.6</v>
      </c>
      <c r="P65" s="125"/>
      <c r="Q65" s="120"/>
      <c r="R65" s="120"/>
      <c r="S65" s="120"/>
      <c r="T65" s="120"/>
      <c r="U65" s="120"/>
      <c r="V65" s="120"/>
      <c r="W65" s="120"/>
      <c r="X65" s="120"/>
    </row>
    <row r="66" spans="1:24" s="32" customFormat="1" ht="15.75" x14ac:dyDescent="0.25">
      <c r="A66" s="129">
        <v>61</v>
      </c>
      <c r="B66" s="161" t="s">
        <v>82</v>
      </c>
      <c r="C66" s="161" t="s">
        <v>58</v>
      </c>
      <c r="D66" s="161" t="s">
        <v>41</v>
      </c>
      <c r="E66" s="90">
        <v>3</v>
      </c>
      <c r="F66" s="53">
        <v>45061</v>
      </c>
      <c r="G66" s="53">
        <v>45244</v>
      </c>
      <c r="H66" s="91">
        <v>315</v>
      </c>
      <c r="I66" s="130">
        <v>81.599999999999994</v>
      </c>
      <c r="J66" s="55">
        <v>315</v>
      </c>
      <c r="K66" s="130">
        <f t="shared" si="0"/>
        <v>711.6</v>
      </c>
      <c r="L66" s="93"/>
      <c r="M66" s="63"/>
      <c r="N66" s="55">
        <v>43.2</v>
      </c>
      <c r="O66" s="132">
        <f>SUM(K66-N66)</f>
        <v>668.4</v>
      </c>
      <c r="P66" s="125"/>
      <c r="Q66" s="120"/>
      <c r="R66" s="120"/>
      <c r="S66" s="120"/>
      <c r="T66" s="120"/>
      <c r="U66" s="120"/>
      <c r="V66" s="120"/>
      <c r="W66" s="120"/>
      <c r="X66" s="120"/>
    </row>
    <row r="67" spans="1:24" s="32" customFormat="1" ht="15.75" x14ac:dyDescent="0.25">
      <c r="A67" s="129">
        <v>62</v>
      </c>
      <c r="B67" s="161" t="s">
        <v>156</v>
      </c>
      <c r="C67" s="161" t="s">
        <v>53</v>
      </c>
      <c r="D67" s="161" t="s">
        <v>41</v>
      </c>
      <c r="E67" s="90">
        <v>2</v>
      </c>
      <c r="F67" s="53">
        <v>45236</v>
      </c>
      <c r="G67" s="53">
        <v>45417</v>
      </c>
      <c r="H67" s="91">
        <v>525</v>
      </c>
      <c r="I67" s="130">
        <v>76.8</v>
      </c>
      <c r="J67" s="55"/>
      <c r="K67" s="130">
        <f t="shared" si="0"/>
        <v>601.79999999999995</v>
      </c>
      <c r="L67" s="58"/>
      <c r="M67" s="58"/>
      <c r="N67" s="55"/>
      <c r="O67" s="132">
        <f>SUM(H67+I67)</f>
        <v>601.79999999999995</v>
      </c>
      <c r="P67" s="125"/>
      <c r="Q67" s="120"/>
      <c r="R67" s="120"/>
      <c r="S67" s="120"/>
      <c r="T67" s="120"/>
      <c r="U67" s="120"/>
      <c r="V67" s="120"/>
      <c r="W67" s="120"/>
      <c r="X67" s="120"/>
    </row>
    <row r="68" spans="1:24" s="32" customFormat="1" ht="15.75" x14ac:dyDescent="0.25">
      <c r="A68" s="129">
        <v>63</v>
      </c>
      <c r="B68" s="161" t="s">
        <v>124</v>
      </c>
      <c r="C68" s="161" t="s">
        <v>113</v>
      </c>
      <c r="D68" s="161" t="s">
        <v>38</v>
      </c>
      <c r="E68" s="90">
        <v>1</v>
      </c>
      <c r="F68" s="53">
        <v>45173</v>
      </c>
      <c r="G68" s="53">
        <v>45354</v>
      </c>
      <c r="H68" s="91">
        <v>630</v>
      </c>
      <c r="I68" s="130">
        <v>81.599999999999994</v>
      </c>
      <c r="J68" s="55"/>
      <c r="K68" s="130">
        <f t="shared" si="0"/>
        <v>711.6</v>
      </c>
      <c r="L68" s="64"/>
      <c r="M68" s="63"/>
      <c r="N68" s="55"/>
      <c r="O68" s="132">
        <f t="shared" si="1"/>
        <v>711.6</v>
      </c>
      <c r="P68" s="125"/>
      <c r="Q68" s="120"/>
      <c r="R68" s="120"/>
      <c r="S68" s="120"/>
      <c r="T68" s="120"/>
      <c r="U68" s="120"/>
      <c r="V68" s="120"/>
      <c r="W68" s="120"/>
      <c r="X68" s="120"/>
    </row>
    <row r="69" spans="1:24" s="32" customFormat="1" ht="15.75" x14ac:dyDescent="0.25">
      <c r="A69" s="129">
        <v>64</v>
      </c>
      <c r="B69" s="161" t="s">
        <v>131</v>
      </c>
      <c r="C69" s="161" t="s">
        <v>53</v>
      </c>
      <c r="D69" s="161" t="s">
        <v>41</v>
      </c>
      <c r="E69" s="90">
        <v>1</v>
      </c>
      <c r="F69" s="53">
        <v>45201</v>
      </c>
      <c r="G69" s="53">
        <v>45383</v>
      </c>
      <c r="H69" s="91">
        <v>630</v>
      </c>
      <c r="I69" s="130">
        <v>81.599999999999994</v>
      </c>
      <c r="J69" s="55"/>
      <c r="K69" s="130">
        <f t="shared" si="0"/>
        <v>711.6</v>
      </c>
      <c r="L69" s="64"/>
      <c r="M69" s="63"/>
      <c r="N69" s="55"/>
      <c r="O69" s="132">
        <f t="shared" si="1"/>
        <v>711.6</v>
      </c>
      <c r="P69" s="125"/>
      <c r="Q69" s="120"/>
      <c r="R69" s="120"/>
      <c r="S69" s="120"/>
      <c r="T69" s="120"/>
      <c r="U69" s="120"/>
      <c r="V69" s="120"/>
      <c r="W69" s="120"/>
      <c r="X69" s="120"/>
    </row>
    <row r="70" spans="1:24" s="32" customFormat="1" ht="15.75" x14ac:dyDescent="0.25">
      <c r="A70" s="129">
        <v>65</v>
      </c>
      <c r="B70" s="161" t="s">
        <v>111</v>
      </c>
      <c r="C70" s="161" t="s">
        <v>0</v>
      </c>
      <c r="D70" s="161" t="s">
        <v>41</v>
      </c>
      <c r="E70" s="90">
        <v>1</v>
      </c>
      <c r="F70" s="53">
        <v>45145</v>
      </c>
      <c r="G70" s="53">
        <v>45328</v>
      </c>
      <c r="H70" s="91">
        <v>630</v>
      </c>
      <c r="I70" s="130">
        <v>81.599999999999994</v>
      </c>
      <c r="J70" s="55"/>
      <c r="K70" s="130">
        <f t="shared" si="0"/>
        <v>711.6</v>
      </c>
      <c r="L70" s="64"/>
      <c r="M70" s="63"/>
      <c r="N70" s="55"/>
      <c r="O70" s="132">
        <f t="shared" si="1"/>
        <v>711.6</v>
      </c>
      <c r="P70" s="125"/>
      <c r="Q70" s="120"/>
      <c r="R70" s="120"/>
      <c r="S70" s="120"/>
      <c r="T70" s="120"/>
      <c r="U70" s="120"/>
      <c r="V70" s="120"/>
      <c r="W70" s="120"/>
      <c r="X70" s="120"/>
    </row>
    <row r="71" spans="1:24" ht="15.75" x14ac:dyDescent="0.25">
      <c r="A71" s="65"/>
      <c r="B71" s="105" t="s">
        <v>25</v>
      </c>
      <c r="C71" s="105"/>
      <c r="D71" s="105"/>
      <c r="E71" s="105"/>
      <c r="F71" s="105"/>
      <c r="G71" s="106"/>
      <c r="H71" s="78">
        <v>38094</v>
      </c>
      <c r="I71" s="78">
        <v>5030.3999999999996</v>
      </c>
      <c r="J71" s="78">
        <v>1575</v>
      </c>
      <c r="K71" s="77">
        <v>44699.4</v>
      </c>
      <c r="L71" s="98"/>
      <c r="M71" s="77">
        <v>42</v>
      </c>
      <c r="N71" s="77">
        <f>SUM(N6:N70)</f>
        <v>96</v>
      </c>
      <c r="O71" s="97">
        <f>SUM(K71-M71-N71)</f>
        <v>44561.4</v>
      </c>
    </row>
    <row r="72" spans="1:24" ht="15.75" x14ac:dyDescent="0.25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9"/>
    </row>
    <row r="73" spans="1:24" ht="63.75" customHeight="1" x14ac:dyDescent="0.25">
      <c r="A73" s="150" t="s">
        <v>10</v>
      </c>
      <c r="B73" s="151" t="s">
        <v>11</v>
      </c>
      <c r="C73" s="151" t="s">
        <v>12</v>
      </c>
      <c r="D73" s="152" t="s">
        <v>13</v>
      </c>
      <c r="E73" s="153" t="s">
        <v>14</v>
      </c>
      <c r="F73" s="154" t="s">
        <v>26</v>
      </c>
      <c r="G73" s="154" t="s">
        <v>27</v>
      </c>
      <c r="H73" s="151" t="s">
        <v>28</v>
      </c>
      <c r="I73" s="151" t="s">
        <v>17</v>
      </c>
      <c r="J73" s="151" t="s">
        <v>29</v>
      </c>
      <c r="K73" s="151" t="s">
        <v>19</v>
      </c>
      <c r="L73" s="155" t="s">
        <v>22</v>
      </c>
      <c r="M73" s="151" t="s">
        <v>23</v>
      </c>
      <c r="N73" s="151" t="s">
        <v>24</v>
      </c>
      <c r="O73" s="156" t="s">
        <v>21</v>
      </c>
    </row>
    <row r="74" spans="1:24" s="34" customFormat="1" ht="15.75" x14ac:dyDescent="0.25">
      <c r="A74" s="133"/>
      <c r="B74" s="56"/>
      <c r="C74" s="51"/>
      <c r="D74" s="50"/>
      <c r="E74" s="52"/>
      <c r="F74" s="53"/>
      <c r="G74" s="53"/>
      <c r="H74" s="54"/>
      <c r="I74" s="54"/>
      <c r="J74" s="66"/>
      <c r="K74" s="54">
        <f t="shared" ref="K74" si="14">SUM(H74,I74,J74)</f>
        <v>0</v>
      </c>
      <c r="L74" s="61"/>
      <c r="M74" s="62"/>
      <c r="N74" s="54"/>
      <c r="O74" s="67"/>
      <c r="P74" s="119"/>
      <c r="Q74" s="119"/>
      <c r="R74" s="119"/>
      <c r="S74" s="119"/>
      <c r="T74" s="119"/>
      <c r="U74" s="119"/>
      <c r="V74" s="119"/>
      <c r="W74" s="119"/>
      <c r="X74" s="119" t="s">
        <v>2</v>
      </c>
    </row>
    <row r="75" spans="1:24" ht="15.75" x14ac:dyDescent="0.25">
      <c r="A75" s="134" t="s">
        <v>2</v>
      </c>
      <c r="B75" s="110"/>
      <c r="C75" s="110"/>
      <c r="D75" s="110"/>
      <c r="E75" s="110"/>
      <c r="F75" s="110"/>
      <c r="G75" s="111"/>
      <c r="H75" s="68">
        <v>0</v>
      </c>
      <c r="I75" s="69"/>
      <c r="J75" s="70">
        <f>SUM(J74:J74)</f>
        <v>0</v>
      </c>
      <c r="K75" s="71">
        <v>0</v>
      </c>
      <c r="L75" s="72">
        <v>0</v>
      </c>
      <c r="M75" s="135">
        <v>0</v>
      </c>
      <c r="N75" s="135">
        <v>0</v>
      </c>
      <c r="O75" s="73">
        <v>0</v>
      </c>
    </row>
    <row r="76" spans="1:24" ht="15.75" x14ac:dyDescent="0.25">
      <c r="A76" s="74"/>
      <c r="B76" s="126"/>
      <c r="C76" s="126"/>
      <c r="D76" s="126"/>
      <c r="E76" s="126"/>
      <c r="F76" s="126"/>
      <c r="G76" s="126"/>
      <c r="H76" s="126"/>
      <c r="I76" s="136"/>
      <c r="J76" s="126"/>
      <c r="K76" s="126"/>
      <c r="L76" s="126"/>
      <c r="M76" s="126"/>
      <c r="N76" s="126"/>
      <c r="O76" s="137"/>
    </row>
    <row r="77" spans="1:24" ht="15.75" x14ac:dyDescent="0.25">
      <c r="A77" s="138" t="s">
        <v>2</v>
      </c>
      <c r="B77" s="100" t="s">
        <v>30</v>
      </c>
      <c r="C77" s="100"/>
      <c r="D77" s="100"/>
      <c r="E77" s="100"/>
      <c r="F77" s="100"/>
      <c r="G77" s="101"/>
      <c r="H77" s="78">
        <v>38094</v>
      </c>
      <c r="I77" s="78">
        <v>5030.3999999999996</v>
      </c>
      <c r="J77" s="78">
        <v>1575</v>
      </c>
      <c r="K77" s="78">
        <v>44699.4</v>
      </c>
      <c r="L77" s="77"/>
      <c r="M77" s="78">
        <f>M71</f>
        <v>42</v>
      </c>
      <c r="N77" s="139">
        <f>N71</f>
        <v>96</v>
      </c>
      <c r="O77" s="99">
        <f>SUM(K77-M77-N77)</f>
        <v>44561.4</v>
      </c>
    </row>
    <row r="78" spans="1:24" ht="15.75" x14ac:dyDescent="0.25">
      <c r="A78" s="74" t="s">
        <v>75</v>
      </c>
      <c r="B78" s="126"/>
      <c r="C78" s="127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37"/>
    </row>
    <row r="79" spans="1:24" ht="15.75" x14ac:dyDescent="0.25">
      <c r="A79" s="74"/>
      <c r="B79" s="126"/>
      <c r="C79" s="126"/>
      <c r="D79" s="126"/>
      <c r="E79" s="126"/>
      <c r="F79" s="126"/>
      <c r="G79" s="140"/>
      <c r="H79" s="141" t="s">
        <v>50</v>
      </c>
      <c r="I79" s="142"/>
      <c r="J79" s="142"/>
      <c r="K79" s="142"/>
      <c r="L79" s="142"/>
      <c r="M79" s="142"/>
      <c r="N79" s="142"/>
      <c r="O79" s="143">
        <v>30</v>
      </c>
    </row>
    <row r="80" spans="1:24" ht="16.5" thickBot="1" x14ac:dyDescent="0.3">
      <c r="A80" s="74"/>
      <c r="B80" s="126"/>
      <c r="C80" s="126"/>
      <c r="D80" s="126"/>
      <c r="E80" s="126"/>
      <c r="F80" s="126"/>
      <c r="G80" s="140"/>
      <c r="H80" s="146" t="s">
        <v>51</v>
      </c>
      <c r="I80" s="147"/>
      <c r="J80" s="147"/>
      <c r="K80" s="147"/>
      <c r="L80" s="147"/>
      <c r="M80" s="147"/>
      <c r="N80" s="147"/>
      <c r="O80" s="128">
        <v>1950</v>
      </c>
    </row>
    <row r="81" spans="1:15" ht="16.5" thickBot="1" x14ac:dyDescent="0.3">
      <c r="A81" s="144"/>
      <c r="B81" s="145"/>
      <c r="C81" s="145"/>
      <c r="D81" s="145"/>
      <c r="E81" s="145"/>
      <c r="F81" s="145"/>
      <c r="G81" s="145"/>
      <c r="H81" s="148" t="s">
        <v>52</v>
      </c>
      <c r="I81" s="149"/>
      <c r="J81" s="149"/>
      <c r="K81" s="149"/>
      <c r="L81" s="149"/>
      <c r="M81" s="149"/>
      <c r="N81" s="149"/>
      <c r="O81" s="49">
        <f>SUM(O77+O80)</f>
        <v>46511.4</v>
      </c>
    </row>
    <row r="82" spans="1:15" ht="15.7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5.75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x14ac:dyDescent="0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1:15" x14ac:dyDescent="0.25">
      <c r="A85" s="23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</sheetData>
  <sortState ref="A10:A64">
    <sortCondition ref="A10:A64"/>
  </sortState>
  <mergeCells count="25">
    <mergeCell ref="B71:G71"/>
    <mergeCell ref="A72:O72"/>
    <mergeCell ref="B75:G75"/>
    <mergeCell ref="H79:N79"/>
    <mergeCell ref="O4:O5"/>
    <mergeCell ref="H80:N80"/>
    <mergeCell ref="H81:N81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G4:G5"/>
    <mergeCell ref="A2:C2"/>
    <mergeCell ref="D2:E2"/>
    <mergeCell ref="J2:O2"/>
    <mergeCell ref="A3:C3"/>
    <mergeCell ref="D3:E3"/>
    <mergeCell ref="J3:O3"/>
  </mergeCells>
  <phoneticPr fontId="16" type="noConversion"/>
  <pageMargins left="3.937007874015748E-2" right="0.19685039370078741" top="0.35433070866141736" bottom="0.35433070866141736" header="0.11811023622047245" footer="0.11811023622047245"/>
  <pageSetup paperSize="9" scale="40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zoomScale="80" zoomScaleNormal="80" workbookViewId="0">
      <selection activeCell="C24" sqref="C24"/>
    </sheetView>
  </sheetViews>
  <sheetFormatPr defaultRowHeight="15" x14ac:dyDescent="0.25"/>
  <cols>
    <col min="1" max="1" width="5.5703125" style="32" customWidth="1"/>
    <col min="2" max="2" width="52.7109375" style="32" customWidth="1"/>
    <col min="3" max="3" width="14.28515625" style="32" bestFit="1" customWidth="1"/>
    <col min="4" max="4" width="14.85546875" style="32" bestFit="1" customWidth="1"/>
    <col min="5" max="5" width="6.7109375" style="32" customWidth="1"/>
    <col min="6" max="6" width="13" style="32" customWidth="1"/>
    <col min="7" max="7" width="17.7109375" style="32" customWidth="1"/>
    <col min="8" max="8" width="15.5703125" style="32" customWidth="1"/>
    <col min="9" max="9" width="14.140625" style="32" customWidth="1"/>
    <col min="10" max="10" width="13.140625" style="32" customWidth="1"/>
    <col min="11" max="11" width="18.5703125" style="32" customWidth="1"/>
    <col min="12" max="12" width="5.28515625" style="32" customWidth="1"/>
    <col min="13" max="13" width="15" style="32" customWidth="1"/>
    <col min="14" max="14" width="15.5703125" style="32" customWidth="1"/>
    <col min="15" max="15" width="16.42578125" style="32" customWidth="1"/>
    <col min="16" max="16384" width="9.140625" style="32"/>
  </cols>
  <sheetData>
    <row r="1" spans="1:22" ht="78" customHeight="1" x14ac:dyDescent="0.25">
      <c r="A1" s="205" t="s">
        <v>2</v>
      </c>
      <c r="B1" s="206"/>
      <c r="C1" s="206"/>
      <c r="D1" s="206"/>
      <c r="E1" s="207"/>
      <c r="F1" s="206"/>
      <c r="G1" s="206"/>
      <c r="H1" s="206"/>
      <c r="I1" s="206"/>
      <c r="J1" s="206"/>
      <c r="K1" s="206"/>
      <c r="L1" s="206"/>
      <c r="M1" s="206"/>
      <c r="N1" s="206"/>
      <c r="O1" s="208"/>
    </row>
    <row r="2" spans="1:22" ht="35.25" customHeight="1" x14ac:dyDescent="0.25">
      <c r="A2" s="255" t="s">
        <v>77</v>
      </c>
      <c r="B2" s="256"/>
      <c r="C2" s="256"/>
      <c r="D2" s="248" t="s">
        <v>3</v>
      </c>
      <c r="E2" s="249"/>
      <c r="F2" s="250" t="s">
        <v>4</v>
      </c>
      <c r="G2" s="251" t="s">
        <v>5</v>
      </c>
      <c r="H2" s="251" t="s">
        <v>6</v>
      </c>
      <c r="I2" s="252" t="s">
        <v>7</v>
      </c>
      <c r="J2" s="253" t="s">
        <v>8</v>
      </c>
      <c r="K2" s="253"/>
      <c r="L2" s="253"/>
      <c r="M2" s="253"/>
      <c r="N2" s="253"/>
      <c r="O2" s="254"/>
    </row>
    <row r="3" spans="1:22" ht="40.5" customHeight="1" x14ac:dyDescent="0.25">
      <c r="A3" s="177" t="s">
        <v>157</v>
      </c>
      <c r="B3" s="178"/>
      <c r="C3" s="179"/>
      <c r="D3" s="233" t="s">
        <v>136</v>
      </c>
      <c r="E3" s="234"/>
      <c r="F3" s="235" t="s">
        <v>76</v>
      </c>
      <c r="G3" s="236" t="s">
        <v>135</v>
      </c>
      <c r="H3" s="237">
        <v>17</v>
      </c>
      <c r="I3" s="238">
        <v>4.8</v>
      </c>
      <c r="J3" s="239" t="s">
        <v>9</v>
      </c>
      <c r="K3" s="239"/>
      <c r="L3" s="239"/>
      <c r="M3" s="239"/>
      <c r="N3" s="239"/>
      <c r="O3" s="240"/>
    </row>
    <row r="4" spans="1:22" ht="15" customHeight="1" x14ac:dyDescent="0.25">
      <c r="A4" s="241" t="s">
        <v>10</v>
      </c>
      <c r="B4" s="242" t="s">
        <v>11</v>
      </c>
      <c r="C4" s="242" t="s">
        <v>12</v>
      </c>
      <c r="D4" s="242" t="s">
        <v>13</v>
      </c>
      <c r="E4" s="242" t="s">
        <v>14</v>
      </c>
      <c r="F4" s="242" t="s">
        <v>15</v>
      </c>
      <c r="G4" s="242" t="s">
        <v>16</v>
      </c>
      <c r="H4" s="242" t="s">
        <v>31</v>
      </c>
      <c r="I4" s="242" t="s">
        <v>17</v>
      </c>
      <c r="J4" s="242" t="s">
        <v>18</v>
      </c>
      <c r="K4" s="242" t="s">
        <v>33</v>
      </c>
      <c r="L4" s="243" t="s">
        <v>20</v>
      </c>
      <c r="M4" s="243"/>
      <c r="N4" s="243"/>
      <c r="O4" s="244" t="s">
        <v>21</v>
      </c>
    </row>
    <row r="5" spans="1:22" ht="51.75" customHeight="1" x14ac:dyDescent="0.25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5" t="s">
        <v>22</v>
      </c>
      <c r="M5" s="246" t="s">
        <v>23</v>
      </c>
      <c r="N5" s="246" t="s">
        <v>24</v>
      </c>
      <c r="O5" s="244"/>
    </row>
    <row r="6" spans="1:22" x14ac:dyDescent="0.25">
      <c r="A6" s="209">
        <v>1</v>
      </c>
      <c r="B6" s="38" t="s">
        <v>73</v>
      </c>
      <c r="C6" s="258" t="s">
        <v>0</v>
      </c>
      <c r="D6" s="38" t="s">
        <v>62</v>
      </c>
      <c r="E6" s="45">
        <v>1</v>
      </c>
      <c r="F6" s="81">
        <v>44652</v>
      </c>
      <c r="G6" s="39">
        <v>45382</v>
      </c>
      <c r="H6" s="79">
        <v>630</v>
      </c>
      <c r="I6" s="211">
        <v>81.599999999999994</v>
      </c>
      <c r="J6" s="75"/>
      <c r="K6" s="75">
        <f>H6+I6+J6</f>
        <v>711.6</v>
      </c>
      <c r="L6" s="79"/>
      <c r="M6" s="79"/>
      <c r="N6" s="75"/>
      <c r="O6" s="212">
        <f>K6-M6-N6</f>
        <v>711.6</v>
      </c>
    </row>
    <row r="7" spans="1:22" x14ac:dyDescent="0.25">
      <c r="A7" s="209">
        <v>2</v>
      </c>
      <c r="B7" s="38" t="s">
        <v>133</v>
      </c>
      <c r="C7" s="38" t="s">
        <v>0</v>
      </c>
      <c r="D7" s="38" t="s">
        <v>38</v>
      </c>
      <c r="E7" s="94">
        <v>1</v>
      </c>
      <c r="F7" s="39">
        <v>45201</v>
      </c>
      <c r="G7" s="39">
        <v>45383</v>
      </c>
      <c r="H7" s="75">
        <v>630</v>
      </c>
      <c r="I7" s="211">
        <v>81.599999999999994</v>
      </c>
      <c r="J7" s="75"/>
      <c r="K7" s="75">
        <v>711.6</v>
      </c>
      <c r="L7" s="88"/>
      <c r="M7" s="95"/>
      <c r="N7" s="75">
        <v>4.8</v>
      </c>
      <c r="O7" s="212">
        <f t="shared" ref="O7:O9" si="0">K7-M7-N7</f>
        <v>706.80000000000007</v>
      </c>
    </row>
    <row r="8" spans="1:22" x14ac:dyDescent="0.25">
      <c r="A8" s="209">
        <v>3</v>
      </c>
      <c r="B8" s="259" t="s">
        <v>60</v>
      </c>
      <c r="C8" s="259" t="s">
        <v>54</v>
      </c>
      <c r="D8" s="259" t="s">
        <v>62</v>
      </c>
      <c r="E8" s="45">
        <v>1</v>
      </c>
      <c r="F8" s="82">
        <v>44652</v>
      </c>
      <c r="G8" s="39">
        <v>45382</v>
      </c>
      <c r="H8" s="79">
        <v>630</v>
      </c>
      <c r="I8" s="211">
        <v>81.599999999999994</v>
      </c>
      <c r="J8" s="75"/>
      <c r="K8" s="75">
        <f>H8+I8+J8</f>
        <v>711.6</v>
      </c>
      <c r="L8" s="88"/>
      <c r="M8" s="79"/>
      <c r="N8" s="75"/>
      <c r="O8" s="212">
        <f t="shared" si="0"/>
        <v>711.6</v>
      </c>
    </row>
    <row r="9" spans="1:22" x14ac:dyDescent="0.25">
      <c r="A9" s="209">
        <v>4</v>
      </c>
      <c r="B9" s="38" t="s">
        <v>61</v>
      </c>
      <c r="C9" s="258" t="s">
        <v>63</v>
      </c>
      <c r="D9" s="259" t="s">
        <v>62</v>
      </c>
      <c r="E9" s="45">
        <v>1</v>
      </c>
      <c r="F9" s="82">
        <v>44652</v>
      </c>
      <c r="G9" s="39">
        <v>45382</v>
      </c>
      <c r="H9" s="79">
        <v>630</v>
      </c>
      <c r="I9" s="211">
        <v>81.599999999999994</v>
      </c>
      <c r="J9" s="75"/>
      <c r="K9" s="75">
        <v>711.6</v>
      </c>
      <c r="L9" s="76"/>
      <c r="M9" s="79"/>
      <c r="N9" s="75"/>
      <c r="O9" s="212">
        <f t="shared" si="0"/>
        <v>711.6</v>
      </c>
    </row>
    <row r="10" spans="1:22" x14ac:dyDescent="0.25">
      <c r="A10" s="209"/>
      <c r="B10" s="201"/>
      <c r="C10" s="201"/>
      <c r="D10" s="201"/>
      <c r="E10" s="201"/>
      <c r="F10" s="201"/>
      <c r="G10" s="201"/>
      <c r="H10" s="79"/>
      <c r="I10" s="201"/>
      <c r="J10" s="201"/>
      <c r="K10" s="201"/>
      <c r="L10" s="201"/>
      <c r="M10" s="201"/>
      <c r="N10" s="201"/>
      <c r="O10" s="212"/>
    </row>
    <row r="11" spans="1:22" x14ac:dyDescent="0.25">
      <c r="A11" s="26"/>
      <c r="B11" s="112" t="s">
        <v>25</v>
      </c>
      <c r="C11" s="112"/>
      <c r="D11" s="112"/>
      <c r="E11" s="112"/>
      <c r="F11" s="112"/>
      <c r="G11" s="113"/>
      <c r="H11" s="83">
        <v>2520</v>
      </c>
      <c r="I11" s="83">
        <v>326.39999999999998</v>
      </c>
      <c r="J11" s="83"/>
      <c r="K11" s="40">
        <v>2846.4</v>
      </c>
      <c r="L11" s="7">
        <v>0</v>
      </c>
      <c r="M11" s="84"/>
      <c r="N11" s="40">
        <v>4.8</v>
      </c>
      <c r="O11" s="41">
        <f>SUM(K11-N11)</f>
        <v>2841.6</v>
      </c>
    </row>
    <row r="12" spans="1:22" x14ac:dyDescent="0.25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</row>
    <row r="13" spans="1:22" ht="43.5" x14ac:dyDescent="0.25">
      <c r="A13" s="213" t="s">
        <v>10</v>
      </c>
      <c r="B13" s="104" t="s">
        <v>11</v>
      </c>
      <c r="C13" s="104" t="s">
        <v>12</v>
      </c>
      <c r="D13" s="8" t="s">
        <v>13</v>
      </c>
      <c r="E13" s="9" t="s">
        <v>14</v>
      </c>
      <c r="F13" s="10" t="s">
        <v>26</v>
      </c>
      <c r="G13" s="10" t="s">
        <v>27</v>
      </c>
      <c r="H13" s="104" t="s">
        <v>28</v>
      </c>
      <c r="I13" s="104" t="s">
        <v>17</v>
      </c>
      <c r="J13" s="104" t="s">
        <v>29</v>
      </c>
      <c r="K13" s="104" t="s">
        <v>19</v>
      </c>
      <c r="L13" s="214" t="s">
        <v>22</v>
      </c>
      <c r="M13" s="104" t="s">
        <v>23</v>
      </c>
      <c r="N13" s="104" t="s">
        <v>24</v>
      </c>
      <c r="O13" s="215" t="s">
        <v>21</v>
      </c>
    </row>
    <row r="14" spans="1:22" x14ac:dyDescent="0.25">
      <c r="A14" s="24"/>
      <c r="B14" s="85"/>
      <c r="C14" s="216"/>
      <c r="D14" s="38"/>
      <c r="E14" s="86"/>
      <c r="F14" s="81"/>
      <c r="G14" s="39"/>
      <c r="H14" s="87"/>
      <c r="I14" s="87"/>
      <c r="J14" s="87"/>
      <c r="K14" s="87"/>
      <c r="L14" s="217"/>
      <c r="M14" s="87"/>
      <c r="N14" s="87"/>
      <c r="O14" s="218"/>
    </row>
    <row r="15" spans="1:22" x14ac:dyDescent="0.25">
      <c r="A15" s="219" t="s">
        <v>2</v>
      </c>
      <c r="B15" s="117"/>
      <c r="C15" s="117"/>
      <c r="D15" s="117"/>
      <c r="E15" s="117"/>
      <c r="F15" s="117"/>
      <c r="G15" s="118"/>
      <c r="H15" s="15">
        <v>0</v>
      </c>
      <c r="I15" s="15">
        <v>0</v>
      </c>
      <c r="J15" s="16"/>
      <c r="K15" s="17">
        <v>0</v>
      </c>
      <c r="L15" s="18">
        <v>0</v>
      </c>
      <c r="M15" s="220">
        <v>0</v>
      </c>
      <c r="N15" s="220">
        <v>0</v>
      </c>
      <c r="O15" s="28">
        <v>0</v>
      </c>
      <c r="V15" s="33"/>
    </row>
    <row r="16" spans="1:22" x14ac:dyDescent="0.25">
      <c r="A16" s="29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5"/>
    </row>
    <row r="17" spans="1:15" x14ac:dyDescent="0.25">
      <c r="A17" s="221" t="s">
        <v>2</v>
      </c>
      <c r="B17" s="102" t="s">
        <v>30</v>
      </c>
      <c r="C17" s="102"/>
      <c r="D17" s="102"/>
      <c r="E17" s="19"/>
      <c r="F17" s="102"/>
      <c r="G17" s="103"/>
      <c r="H17" s="42">
        <v>2520</v>
      </c>
      <c r="I17" s="42">
        <v>326.39999999999998</v>
      </c>
      <c r="J17" s="92"/>
      <c r="K17" s="42">
        <v>2846.4</v>
      </c>
      <c r="L17" s="46"/>
      <c r="M17" s="42"/>
      <c r="N17" s="42">
        <v>4.8</v>
      </c>
      <c r="O17" s="43">
        <f>SUM(K17-N17)</f>
        <v>2841.6</v>
      </c>
    </row>
    <row r="18" spans="1:15" x14ac:dyDescent="0.25">
      <c r="A18" s="29" t="s">
        <v>34</v>
      </c>
      <c r="B18" s="201"/>
      <c r="C18" s="202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5"/>
    </row>
    <row r="19" spans="1:15" x14ac:dyDescent="0.25">
      <c r="A19" s="29"/>
      <c r="B19" s="201"/>
      <c r="C19" s="201"/>
      <c r="D19" s="201"/>
      <c r="E19" s="201"/>
      <c r="F19" s="201"/>
      <c r="G19" s="201"/>
      <c r="H19" s="222" t="s">
        <v>46</v>
      </c>
      <c r="I19" s="223"/>
      <c r="J19" s="223"/>
      <c r="K19" s="223"/>
      <c r="L19" s="223"/>
      <c r="M19" s="223"/>
      <c r="N19" s="223"/>
      <c r="O19" s="224">
        <v>30</v>
      </c>
    </row>
    <row r="20" spans="1:15" ht="15.75" thickBot="1" x14ac:dyDescent="0.3">
      <c r="A20" s="29"/>
      <c r="B20" s="201"/>
      <c r="C20" s="201"/>
      <c r="D20" s="201"/>
      <c r="E20" s="201"/>
      <c r="F20" s="201"/>
      <c r="G20" s="201"/>
      <c r="H20" s="225" t="s">
        <v>47</v>
      </c>
      <c r="I20" s="226"/>
      <c r="J20" s="226"/>
      <c r="K20" s="226"/>
      <c r="L20" s="226"/>
      <c r="M20" s="226"/>
      <c r="N20" s="226"/>
      <c r="O20" s="203">
        <v>120</v>
      </c>
    </row>
    <row r="21" spans="1:15" ht="15.75" thickBot="1" x14ac:dyDescent="0.3">
      <c r="A21" s="227"/>
      <c r="B21" s="228"/>
      <c r="C21" s="228"/>
      <c r="D21" s="228"/>
      <c r="E21" s="228"/>
      <c r="F21" s="228"/>
      <c r="G21" s="228"/>
      <c r="H21" s="229" t="s">
        <v>45</v>
      </c>
      <c r="I21" s="230"/>
      <c r="J21" s="230"/>
      <c r="K21" s="230"/>
      <c r="L21" s="230"/>
      <c r="M21" s="230"/>
      <c r="N21" s="230"/>
      <c r="O21" s="204">
        <f>SUM(O17+O20)</f>
        <v>2961.6</v>
      </c>
    </row>
    <row r="22" spans="1:15" ht="18" x14ac:dyDescent="0.25">
      <c r="A22" s="231"/>
      <c r="B22" s="231"/>
      <c r="C22" s="231"/>
      <c r="D22" s="231"/>
      <c r="E22" s="231"/>
      <c r="F22" s="231"/>
      <c r="G22" s="231"/>
      <c r="H22" s="232"/>
      <c r="I22" s="232"/>
      <c r="J22" s="232"/>
      <c r="K22" s="232"/>
      <c r="L22" s="232"/>
      <c r="M22" s="232"/>
      <c r="N22" s="232"/>
      <c r="O22" s="31"/>
    </row>
    <row r="23" spans="1:15" ht="18" x14ac:dyDescent="0.25">
      <c r="A23" s="231"/>
      <c r="B23" s="231"/>
      <c r="C23" s="231"/>
      <c r="D23" s="231"/>
      <c r="E23" s="231"/>
      <c r="F23" s="231"/>
      <c r="G23" s="231"/>
      <c r="H23" s="232"/>
      <c r="I23" s="232"/>
      <c r="J23" s="232"/>
      <c r="K23" s="232"/>
      <c r="L23" s="232"/>
      <c r="M23" s="232"/>
      <c r="N23" s="232"/>
      <c r="O23" s="31"/>
    </row>
    <row r="24" spans="1:15" ht="18" x14ac:dyDescent="0.25">
      <c r="A24" s="231"/>
      <c r="B24" s="231"/>
      <c r="C24" s="231"/>
      <c r="D24" s="231"/>
      <c r="E24" s="231"/>
      <c r="F24" s="231"/>
      <c r="G24" s="231"/>
      <c r="H24" s="232"/>
      <c r="I24" s="232"/>
      <c r="J24" s="232"/>
      <c r="K24" s="232"/>
      <c r="L24" s="232"/>
      <c r="M24" s="232"/>
      <c r="N24" s="232"/>
      <c r="O24" s="31"/>
    </row>
    <row r="25" spans="1:15" ht="18" x14ac:dyDescent="0.25">
      <c r="A25" s="231"/>
      <c r="B25" s="231"/>
      <c r="C25" s="231"/>
      <c r="D25" s="231"/>
      <c r="E25" s="231"/>
      <c r="F25" s="231"/>
      <c r="G25" s="231"/>
      <c r="H25" s="232"/>
      <c r="I25" s="232"/>
      <c r="J25" s="232"/>
      <c r="K25" s="232"/>
      <c r="L25" s="232"/>
      <c r="M25" s="232"/>
      <c r="N25" s="232"/>
      <c r="O25" s="31"/>
    </row>
    <row r="26" spans="1:15" ht="18" x14ac:dyDescent="0.25">
      <c r="A26" s="231"/>
      <c r="B26" s="231"/>
      <c r="C26" s="231"/>
      <c r="D26" s="231"/>
      <c r="E26" s="231"/>
      <c r="F26" s="231"/>
      <c r="G26" s="231"/>
      <c r="H26" s="232"/>
      <c r="I26" s="232"/>
      <c r="J26" s="232"/>
      <c r="K26" s="232"/>
      <c r="L26" s="232"/>
      <c r="M26" s="232"/>
      <c r="N26" s="232"/>
      <c r="O26" s="31"/>
    </row>
  </sheetData>
  <mergeCells count="25">
    <mergeCell ref="H21:N21"/>
    <mergeCell ref="O4:O5"/>
    <mergeCell ref="B11:G11"/>
    <mergeCell ref="A12:O12"/>
    <mergeCell ref="B15:G15"/>
    <mergeCell ref="H19:N19"/>
    <mergeCell ref="H20:N20"/>
    <mergeCell ref="G4:G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honeticPr fontId="16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zoomScale="80" zoomScaleNormal="80" workbookViewId="0">
      <selection activeCell="L33" sqref="L33"/>
    </sheetView>
  </sheetViews>
  <sheetFormatPr defaultColWidth="9.140625" defaultRowHeight="12.75" x14ac:dyDescent="0.2"/>
  <cols>
    <col min="1" max="1" width="6.85546875" style="1" customWidth="1"/>
    <col min="2" max="2" width="58.140625" style="1" bestFit="1" customWidth="1"/>
    <col min="3" max="3" width="17.140625" style="1" bestFit="1" customWidth="1"/>
    <col min="4" max="4" width="24.85546875" style="1" bestFit="1" customWidth="1"/>
    <col min="5" max="5" width="5.7109375" style="1" customWidth="1"/>
    <col min="6" max="6" width="13" style="1" customWidth="1"/>
    <col min="7" max="7" width="15.5703125" style="1" customWidth="1"/>
    <col min="8" max="8" width="17" style="1" customWidth="1"/>
    <col min="9" max="9" width="16.85546875" style="1" customWidth="1"/>
    <col min="10" max="10" width="21.5703125" style="1" customWidth="1"/>
    <col min="11" max="11" width="17.85546875" style="1" customWidth="1"/>
    <col min="12" max="12" width="4.7109375" style="1" customWidth="1"/>
    <col min="13" max="13" width="13.85546875" style="1" customWidth="1"/>
    <col min="14" max="14" width="15" style="1" customWidth="1"/>
    <col min="15" max="15" width="18.5703125" style="1" customWidth="1"/>
    <col min="16" max="16" width="9.140625" style="1"/>
    <col min="17" max="17" width="11.7109375" style="1" bestFit="1" customWidth="1"/>
    <col min="18" max="16384" width="9.140625" style="1"/>
  </cols>
  <sheetData>
    <row r="1" spans="1:15" ht="79.5" customHeight="1" x14ac:dyDescent="0.2">
      <c r="A1" s="272" t="s">
        <v>2</v>
      </c>
      <c r="B1" s="273"/>
      <c r="C1" s="273"/>
      <c r="D1" s="273"/>
      <c r="E1" s="274"/>
      <c r="F1" s="273"/>
      <c r="G1" s="273"/>
      <c r="H1" s="273"/>
      <c r="I1" s="273"/>
      <c r="J1" s="273"/>
      <c r="K1" s="273"/>
      <c r="L1" s="273"/>
      <c r="M1" s="273"/>
      <c r="N1" s="273"/>
      <c r="O1" s="275"/>
    </row>
    <row r="2" spans="1:15" s="22" customFormat="1" ht="22.5" customHeight="1" x14ac:dyDescent="0.2">
      <c r="A2" s="263" t="s">
        <v>77</v>
      </c>
      <c r="B2" s="264"/>
      <c r="C2" s="265"/>
      <c r="D2" s="248" t="s">
        <v>3</v>
      </c>
      <c r="E2" s="249"/>
      <c r="F2" s="250" t="s">
        <v>4</v>
      </c>
      <c r="G2" s="251" t="s">
        <v>5</v>
      </c>
      <c r="H2" s="252" t="s">
        <v>6</v>
      </c>
      <c r="I2" s="252" t="s">
        <v>7</v>
      </c>
      <c r="J2" s="253" t="s">
        <v>8</v>
      </c>
      <c r="K2" s="253"/>
      <c r="L2" s="253"/>
      <c r="M2" s="253"/>
      <c r="N2" s="253"/>
      <c r="O2" s="254"/>
    </row>
    <row r="3" spans="1:15" s="22" customFormat="1" ht="40.5" customHeight="1" x14ac:dyDescent="0.2">
      <c r="A3" s="177" t="s">
        <v>158</v>
      </c>
      <c r="B3" s="178"/>
      <c r="C3" s="179"/>
      <c r="D3" s="233" t="s">
        <v>136</v>
      </c>
      <c r="E3" s="234"/>
      <c r="F3" s="235" t="s">
        <v>76</v>
      </c>
      <c r="G3" s="236" t="s">
        <v>135</v>
      </c>
      <c r="H3" s="237">
        <v>17</v>
      </c>
      <c r="I3" s="238">
        <v>4.8</v>
      </c>
      <c r="J3" s="239" t="s">
        <v>9</v>
      </c>
      <c r="K3" s="239"/>
      <c r="L3" s="239"/>
      <c r="M3" s="239"/>
      <c r="N3" s="239"/>
      <c r="O3" s="240"/>
    </row>
    <row r="4" spans="1:15" s="2" customFormat="1" x14ac:dyDescent="0.2">
      <c r="A4" s="266" t="s">
        <v>10</v>
      </c>
      <c r="B4" s="267" t="s">
        <v>11</v>
      </c>
      <c r="C4" s="267" t="s">
        <v>12</v>
      </c>
      <c r="D4" s="267" t="s">
        <v>13</v>
      </c>
      <c r="E4" s="267" t="s">
        <v>14</v>
      </c>
      <c r="F4" s="267" t="s">
        <v>15</v>
      </c>
      <c r="G4" s="268" t="s">
        <v>16</v>
      </c>
      <c r="H4" s="267" t="s">
        <v>31</v>
      </c>
      <c r="I4" s="267" t="s">
        <v>17</v>
      </c>
      <c r="J4" s="267" t="s">
        <v>18</v>
      </c>
      <c r="K4" s="267" t="s">
        <v>19</v>
      </c>
      <c r="L4" s="243" t="s">
        <v>20</v>
      </c>
      <c r="M4" s="243"/>
      <c r="N4" s="243"/>
      <c r="O4" s="244" t="s">
        <v>21</v>
      </c>
    </row>
    <row r="5" spans="1:15" s="3" customFormat="1" ht="58.5" customHeight="1" x14ac:dyDescent="0.2">
      <c r="A5" s="269"/>
      <c r="B5" s="270"/>
      <c r="C5" s="270"/>
      <c r="D5" s="270"/>
      <c r="E5" s="270"/>
      <c r="F5" s="270"/>
      <c r="G5" s="271"/>
      <c r="H5" s="270"/>
      <c r="I5" s="270"/>
      <c r="J5" s="270"/>
      <c r="K5" s="270"/>
      <c r="L5" s="245" t="s">
        <v>22</v>
      </c>
      <c r="M5" s="246" t="s">
        <v>32</v>
      </c>
      <c r="N5" s="246" t="s">
        <v>24</v>
      </c>
      <c r="O5" s="244"/>
    </row>
    <row r="6" spans="1:15" s="3" customFormat="1" x14ac:dyDescent="0.2">
      <c r="A6" s="209">
        <v>1</v>
      </c>
      <c r="B6" s="80" t="s">
        <v>85</v>
      </c>
      <c r="C6" s="80" t="s">
        <v>37</v>
      </c>
      <c r="D6" s="257" t="s">
        <v>86</v>
      </c>
      <c r="E6" s="45">
        <v>1</v>
      </c>
      <c r="F6" s="39">
        <v>45091</v>
      </c>
      <c r="G6" s="39">
        <v>45273</v>
      </c>
      <c r="H6" s="37">
        <v>630</v>
      </c>
      <c r="I6" s="4">
        <v>81.599999999999994</v>
      </c>
      <c r="J6" s="76"/>
      <c r="K6" s="75">
        <f>H6+I6+J6</f>
        <v>711.6</v>
      </c>
      <c r="L6" s="35"/>
      <c r="M6" s="36"/>
      <c r="N6" s="36"/>
      <c r="O6" s="260">
        <f>K6-M6-N6</f>
        <v>711.6</v>
      </c>
    </row>
    <row r="7" spans="1:15" s="3" customFormat="1" x14ac:dyDescent="0.2">
      <c r="A7" s="209">
        <v>2</v>
      </c>
      <c r="B7" s="80" t="s">
        <v>127</v>
      </c>
      <c r="C7" s="80" t="s">
        <v>125</v>
      </c>
      <c r="D7" s="257" t="s">
        <v>126</v>
      </c>
      <c r="E7" s="45">
        <v>1</v>
      </c>
      <c r="F7" s="39">
        <v>45170</v>
      </c>
      <c r="G7" s="39">
        <v>45351</v>
      </c>
      <c r="H7" s="37">
        <v>630</v>
      </c>
      <c r="I7" s="4">
        <v>81.599999999999994</v>
      </c>
      <c r="J7" s="76"/>
      <c r="K7" s="75">
        <f t="shared" ref="K7:K8" si="0">H7+I7+J7</f>
        <v>711.6</v>
      </c>
      <c r="L7" s="35"/>
      <c r="M7" s="36"/>
      <c r="N7" s="36"/>
      <c r="O7" s="260">
        <f t="shared" ref="O7:O8" si="1">K7-M7-N7</f>
        <v>711.6</v>
      </c>
    </row>
    <row r="8" spans="1:15" s="3" customFormat="1" x14ac:dyDescent="0.2">
      <c r="A8" s="209">
        <v>3</v>
      </c>
      <c r="B8" s="80" t="s">
        <v>87</v>
      </c>
      <c r="C8" s="80" t="s">
        <v>0</v>
      </c>
      <c r="D8" s="257" t="s">
        <v>86</v>
      </c>
      <c r="E8" s="45">
        <v>1</v>
      </c>
      <c r="F8" s="39">
        <v>45091</v>
      </c>
      <c r="G8" s="39">
        <v>45273</v>
      </c>
      <c r="H8" s="37">
        <v>630</v>
      </c>
      <c r="I8" s="4">
        <v>81.599999999999994</v>
      </c>
      <c r="J8" s="76"/>
      <c r="K8" s="75">
        <f t="shared" si="0"/>
        <v>711.6</v>
      </c>
      <c r="L8" s="35"/>
      <c r="M8" s="36"/>
      <c r="N8" s="36"/>
      <c r="O8" s="260">
        <f t="shared" si="1"/>
        <v>711.6</v>
      </c>
    </row>
    <row r="9" spans="1:15" s="2" customFormat="1" x14ac:dyDescent="0.2">
      <c r="A9" s="26"/>
      <c r="B9" s="112" t="s">
        <v>25</v>
      </c>
      <c r="C9" s="112"/>
      <c r="D9" s="112"/>
      <c r="E9" s="112"/>
      <c r="F9" s="112"/>
      <c r="G9" s="113"/>
      <c r="H9" s="42">
        <v>1890</v>
      </c>
      <c r="I9" s="42">
        <v>244.8</v>
      </c>
      <c r="J9" s="42"/>
      <c r="K9" s="40">
        <v>2134.8000000000002</v>
      </c>
      <c r="L9" s="7">
        <v>0</v>
      </c>
      <c r="M9" s="40"/>
      <c r="N9" s="40"/>
      <c r="O9" s="41">
        <f>SUM(K9)</f>
        <v>2134.8000000000002</v>
      </c>
    </row>
    <row r="10" spans="1:15" s="2" customFormat="1" x14ac:dyDescent="0.2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6"/>
    </row>
    <row r="11" spans="1:15" s="3" customFormat="1" ht="54" customHeight="1" x14ac:dyDescent="0.2">
      <c r="A11" s="276" t="s">
        <v>10</v>
      </c>
      <c r="B11" s="277" t="s">
        <v>11</v>
      </c>
      <c r="C11" s="277" t="s">
        <v>12</v>
      </c>
      <c r="D11" s="278" t="s">
        <v>13</v>
      </c>
      <c r="E11" s="247" t="s">
        <v>14</v>
      </c>
      <c r="F11" s="279" t="s">
        <v>26</v>
      </c>
      <c r="G11" s="279" t="s">
        <v>27</v>
      </c>
      <c r="H11" s="277" t="s">
        <v>28</v>
      </c>
      <c r="I11" s="277" t="s">
        <v>17</v>
      </c>
      <c r="J11" s="277" t="s">
        <v>29</v>
      </c>
      <c r="K11" s="277" t="s">
        <v>19</v>
      </c>
      <c r="L11" s="280" t="s">
        <v>22</v>
      </c>
      <c r="M11" s="277" t="s">
        <v>23</v>
      </c>
      <c r="N11" s="277" t="s">
        <v>24</v>
      </c>
      <c r="O11" s="281" t="s">
        <v>21</v>
      </c>
    </row>
    <row r="12" spans="1:15" s="2" customFormat="1" x14ac:dyDescent="0.2">
      <c r="A12" s="24"/>
      <c r="B12" s="216"/>
      <c r="C12" s="216"/>
      <c r="D12" s="210"/>
      <c r="E12" s="11"/>
      <c r="F12" s="12"/>
      <c r="G12" s="12"/>
      <c r="H12" s="13"/>
      <c r="I12" s="4"/>
      <c r="J12" s="4">
        <v>0</v>
      </c>
      <c r="K12" s="14"/>
      <c r="L12" s="5"/>
      <c r="M12" s="6"/>
      <c r="N12" s="6"/>
      <c r="O12" s="27"/>
    </row>
    <row r="13" spans="1:15" s="2" customFormat="1" x14ac:dyDescent="0.2">
      <c r="A13" s="219" t="s">
        <v>2</v>
      </c>
      <c r="B13" s="117"/>
      <c r="C13" s="117"/>
      <c r="D13" s="117"/>
      <c r="E13" s="117"/>
      <c r="F13" s="117"/>
      <c r="G13" s="118"/>
      <c r="H13" s="15">
        <v>0</v>
      </c>
      <c r="I13" s="15">
        <v>0</v>
      </c>
      <c r="J13" s="16"/>
      <c r="K13" s="17">
        <f>SUM(K12:K12)</f>
        <v>0</v>
      </c>
      <c r="L13" s="18"/>
      <c r="M13" s="220">
        <f>SUM(M12:M12)</f>
        <v>0</v>
      </c>
      <c r="N13" s="220">
        <f>SUM(N12:N12)</f>
        <v>0</v>
      </c>
      <c r="O13" s="28">
        <f>SUM(O12:O12)</f>
        <v>0</v>
      </c>
    </row>
    <row r="14" spans="1:15" s="2" customFormat="1" x14ac:dyDescent="0.2">
      <c r="A14" s="29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5"/>
    </row>
    <row r="15" spans="1:15" s="2" customFormat="1" x14ac:dyDescent="0.2">
      <c r="A15" s="221" t="s">
        <v>2</v>
      </c>
      <c r="B15" s="102" t="s">
        <v>30</v>
      </c>
      <c r="C15" s="102"/>
      <c r="D15" s="102"/>
      <c r="E15" s="19"/>
      <c r="F15" s="102"/>
      <c r="G15" s="103"/>
      <c r="H15" s="42">
        <v>1890</v>
      </c>
      <c r="I15" s="42">
        <v>244.8</v>
      </c>
      <c r="J15" s="42"/>
      <c r="K15" s="42">
        <v>2134.8000000000002</v>
      </c>
      <c r="L15" s="46"/>
      <c r="M15" s="42">
        <f>M9</f>
        <v>0</v>
      </c>
      <c r="N15" s="42"/>
      <c r="O15" s="43">
        <f>SUM(K15)</f>
        <v>2134.8000000000002</v>
      </c>
    </row>
    <row r="16" spans="1:15" s="2" customFormat="1" x14ac:dyDescent="0.2">
      <c r="A16" s="29" t="s">
        <v>34</v>
      </c>
      <c r="B16" s="201"/>
      <c r="C16" s="202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5"/>
    </row>
    <row r="17" spans="1:17" s="22" customFormat="1" ht="15" x14ac:dyDescent="0.2">
      <c r="A17" s="29"/>
      <c r="B17" s="201"/>
      <c r="C17" s="201"/>
      <c r="D17" s="201"/>
      <c r="E17" s="201"/>
      <c r="F17" s="201"/>
      <c r="G17" s="201"/>
      <c r="H17" s="222" t="s">
        <v>46</v>
      </c>
      <c r="I17" s="223"/>
      <c r="J17" s="223"/>
      <c r="K17" s="223"/>
      <c r="L17" s="223"/>
      <c r="M17" s="223"/>
      <c r="N17" s="223"/>
      <c r="O17" s="261">
        <v>30</v>
      </c>
    </row>
    <row r="18" spans="1:17" s="22" customFormat="1" ht="15.75" thickBot="1" x14ac:dyDescent="0.25">
      <c r="A18" s="29"/>
      <c r="B18" s="201"/>
      <c r="C18" s="201"/>
      <c r="D18" s="201"/>
      <c r="E18" s="201"/>
      <c r="F18" s="201"/>
      <c r="G18" s="201"/>
      <c r="H18" s="225" t="s">
        <v>48</v>
      </c>
      <c r="I18" s="226"/>
      <c r="J18" s="226"/>
      <c r="K18" s="226"/>
      <c r="L18" s="226"/>
      <c r="M18" s="226"/>
      <c r="N18" s="226"/>
      <c r="O18" s="262">
        <v>90</v>
      </c>
    </row>
    <row r="19" spans="1:17" s="22" customFormat="1" ht="15.75" thickBot="1" x14ac:dyDescent="0.25">
      <c r="A19" s="227"/>
      <c r="B19" s="228"/>
      <c r="C19" s="228"/>
      <c r="D19" s="228"/>
      <c r="E19" s="228"/>
      <c r="F19" s="228"/>
      <c r="G19" s="228"/>
      <c r="H19" s="229" t="s">
        <v>49</v>
      </c>
      <c r="I19" s="230"/>
      <c r="J19" s="230"/>
      <c r="K19" s="230"/>
      <c r="L19" s="230"/>
      <c r="M19" s="230"/>
      <c r="N19" s="230"/>
      <c r="O19" s="44">
        <f>SUM(O15+O18)</f>
        <v>2224.8000000000002</v>
      </c>
      <c r="Q19" s="48"/>
    </row>
    <row r="20" spans="1:17" s="20" customFormat="1" x14ac:dyDescent="0.2"/>
    <row r="21" spans="1:17" s="20" customFormat="1" x14ac:dyDescent="0.2"/>
    <row r="22" spans="1:17" s="20" customFormat="1" x14ac:dyDescent="0.2"/>
    <row r="23" spans="1:17" s="20" customFormat="1" x14ac:dyDescent="0.2"/>
    <row r="24" spans="1:17" s="20" customFormat="1" x14ac:dyDescent="0.2"/>
    <row r="25" spans="1:17" s="20" customFormat="1" x14ac:dyDescent="0.2">
      <c r="I25" s="47"/>
    </row>
    <row r="26" spans="1:17" s="20" customFormat="1" x14ac:dyDescent="0.2">
      <c r="I26" s="47"/>
    </row>
    <row r="27" spans="1:17" s="20" customFormat="1" x14ac:dyDescent="0.2">
      <c r="I27" s="47"/>
    </row>
    <row r="28" spans="1:17" s="20" customFormat="1" x14ac:dyDescent="0.2"/>
    <row r="29" spans="1:17" s="20" customFormat="1" x14ac:dyDescent="0.2"/>
    <row r="30" spans="1:17" s="20" customFormat="1" x14ac:dyDescent="0.2"/>
    <row r="31" spans="1:17" s="20" customFormat="1" x14ac:dyDescent="0.2"/>
    <row r="32" spans="1:17" s="20" customFormat="1" x14ac:dyDescent="0.2"/>
    <row r="33" spans="8:15" s="20" customFormat="1" x14ac:dyDescent="0.2"/>
    <row r="34" spans="8:15" s="20" customFormat="1" x14ac:dyDescent="0.2"/>
    <row r="35" spans="8:15" s="20" customFormat="1" x14ac:dyDescent="0.2"/>
    <row r="36" spans="8:15" s="20" customFormat="1" x14ac:dyDescent="0.2"/>
    <row r="37" spans="8:15" s="20" customFormat="1" x14ac:dyDescent="0.2"/>
    <row r="38" spans="8:15" s="20" customFormat="1" x14ac:dyDescent="0.2"/>
    <row r="39" spans="8:15" s="20" customFormat="1" x14ac:dyDescent="0.2"/>
    <row r="40" spans="8:15" s="20" customFormat="1" x14ac:dyDescent="0.2"/>
    <row r="41" spans="8:15" s="20" customFormat="1" x14ac:dyDescent="0.2"/>
    <row r="42" spans="8:15" s="2" customFormat="1" ht="18" x14ac:dyDescent="0.2">
      <c r="H42" s="30"/>
      <c r="I42" s="30"/>
      <c r="J42" s="30"/>
      <c r="K42" s="30"/>
      <c r="L42" s="30"/>
      <c r="M42" s="30"/>
      <c r="N42" s="30"/>
      <c r="O42" s="31"/>
    </row>
  </sheetData>
  <mergeCells count="25">
    <mergeCell ref="H17:N17"/>
    <mergeCell ref="H4:H5"/>
    <mergeCell ref="I4:I5"/>
    <mergeCell ref="J4:J5"/>
    <mergeCell ref="K4:K5"/>
    <mergeCell ref="L4:N4"/>
    <mergeCell ref="H18:N18"/>
    <mergeCell ref="H19:N19"/>
    <mergeCell ref="O4:O5"/>
    <mergeCell ref="A4:A5"/>
    <mergeCell ref="B4:B5"/>
    <mergeCell ref="C4:C5"/>
    <mergeCell ref="D4:D5"/>
    <mergeCell ref="E4:E5"/>
    <mergeCell ref="F4:F5"/>
    <mergeCell ref="G4:G5"/>
    <mergeCell ref="B9:G9"/>
    <mergeCell ref="A10:O10"/>
    <mergeCell ref="B13:G13"/>
    <mergeCell ref="A2:C2"/>
    <mergeCell ref="D2:E2"/>
    <mergeCell ref="J2:O2"/>
    <mergeCell ref="A3:C3"/>
    <mergeCell ref="D3:E3"/>
    <mergeCell ref="J3:O3"/>
  </mergeCells>
  <phoneticPr fontId="16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IGD-M</vt:lpstr>
      <vt:lpstr>CRAS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cgmrb</cp:lastModifiedBy>
  <cp:lastPrinted>2023-11-22T18:21:33Z</cp:lastPrinted>
  <dcterms:created xsi:type="dcterms:W3CDTF">2017-01-27T13:47:29Z</dcterms:created>
  <dcterms:modified xsi:type="dcterms:W3CDTF">2023-12-18T17:31:55Z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0aa25f9-02cd-4cbd-87d8-d4a5179b21ee_Enabled">
    <vt:lpwstr>true</vt:lpwstr>
  </property>
  <property fmtid="{D5CDD505-2E9C-101B-9397-08002B2CF9AE}" pid="3" name="MSIP_Label_40aa25f9-02cd-4cbd-87d8-d4a5179b21ee_SetDate">
    <vt:lpwstr>2023-11-22T15:38:06Z</vt:lpwstr>
  </property>
  <property fmtid="{D5CDD505-2E9C-101B-9397-08002B2CF9AE}" pid="4" name="MSIP_Label_40aa25f9-02cd-4cbd-87d8-d4a5179b21ee_Method">
    <vt:lpwstr>Standard</vt:lpwstr>
  </property>
  <property fmtid="{D5CDD505-2E9C-101B-9397-08002B2CF9AE}" pid="5" name="MSIP_Label_40aa25f9-02cd-4cbd-87d8-d4a5179b21ee_Name">
    <vt:lpwstr>defa4170-0d19-0005-0004-bc88714345d2</vt:lpwstr>
  </property>
  <property fmtid="{D5CDD505-2E9C-101B-9397-08002B2CF9AE}" pid="6" name="MSIP_Label_40aa25f9-02cd-4cbd-87d8-d4a5179b21ee_SiteId">
    <vt:lpwstr>8e302684-0245-48e2-9345-31008cbfcf66</vt:lpwstr>
  </property>
  <property fmtid="{D5CDD505-2E9C-101B-9397-08002B2CF9AE}" pid="7" name="MSIP_Label_40aa25f9-02cd-4cbd-87d8-d4a5179b21ee_ActionId">
    <vt:lpwstr>886bfc3b-5fd8-499a-ac25-8e05158ac821</vt:lpwstr>
  </property>
  <property fmtid="{D5CDD505-2E9C-101B-9397-08002B2CF9AE}" pid="8" name="MSIP_Label_40aa25f9-02cd-4cbd-87d8-d4a5179b21ee_ContentBits">
    <vt:lpwstr>0</vt:lpwstr>
  </property>
</Properties>
</file>