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 tabRatio="825"/>
  </bookViews>
  <sheets>
    <sheet name="Prog. Estágio" sheetId="102" r:id="rId1"/>
    <sheet name="IGD-M" sheetId="103" r:id="rId2"/>
    <sheet name="CRAS" sheetId="101" r:id="rId3"/>
    <sheet name="Criança Feliz" sheetId="104" r:id="rId4"/>
  </sheets>
  <definedNames>
    <definedName name="soma">'Prog. Estágio'!$K$70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02" l="1"/>
  <c r="H75" i="102" l="1"/>
  <c r="I75" i="102"/>
  <c r="I81" i="102" s="1"/>
  <c r="J75" i="102"/>
  <c r="M75" i="102"/>
  <c r="N75" i="102"/>
  <c r="N81" i="102" s="1"/>
  <c r="K31" i="102"/>
  <c r="K30" i="102"/>
  <c r="K73" i="102"/>
  <c r="K74" i="102"/>
  <c r="K72" i="102"/>
  <c r="K65" i="102"/>
  <c r="O65" i="102" s="1"/>
  <c r="K56" i="102"/>
  <c r="O56" i="102" s="1"/>
  <c r="O7" i="101"/>
  <c r="O70" i="102"/>
  <c r="K6" i="103"/>
  <c r="R6" i="104"/>
  <c r="R7" i="104" s="1"/>
  <c r="O6" i="101"/>
  <c r="O8" i="101" s="1"/>
  <c r="O14" i="101" s="1"/>
  <c r="O18" i="101" s="1"/>
  <c r="O7" i="103" l="1"/>
  <c r="O8" i="103"/>
  <c r="O9" i="103"/>
  <c r="O10" i="103"/>
  <c r="O11" i="103"/>
  <c r="O6" i="103"/>
  <c r="O74" i="102"/>
  <c r="O73" i="102"/>
  <c r="O71" i="102"/>
  <c r="K69" i="102"/>
  <c r="O69" i="102" s="1"/>
  <c r="K61" i="102"/>
  <c r="O61" i="102" s="1"/>
  <c r="K58" i="102"/>
  <c r="O58" i="102" s="1"/>
  <c r="O6" i="102"/>
  <c r="O8" i="102"/>
  <c r="O12" i="103" l="1"/>
  <c r="O18" i="103" s="1"/>
  <c r="O22" i="103" s="1"/>
  <c r="H8" i="101"/>
  <c r="I8" i="101"/>
  <c r="J8" i="101"/>
  <c r="M8" i="101"/>
  <c r="M14" i="101" s="1"/>
  <c r="N8" i="101"/>
  <c r="N14" i="101" s="1"/>
  <c r="J12" i="103"/>
  <c r="M12" i="103"/>
  <c r="N12" i="103"/>
  <c r="N18" i="103" s="1"/>
  <c r="O30" i="102"/>
  <c r="O31" i="102"/>
  <c r="O72" i="102"/>
  <c r="K13" i="102"/>
  <c r="O13" i="102" s="1"/>
  <c r="K23" i="102"/>
  <c r="O23" i="102" s="1"/>
  <c r="K55" i="102"/>
  <c r="O55" i="102" s="1"/>
  <c r="K28" i="102"/>
  <c r="O28" i="102" s="1"/>
  <c r="K53" i="102"/>
  <c r="O53" i="102" s="1"/>
  <c r="K52" i="102"/>
  <c r="O52" i="102" s="1"/>
  <c r="K50" i="102"/>
  <c r="O50" i="102" s="1"/>
  <c r="K48" i="102"/>
  <c r="O48" i="102" s="1"/>
  <c r="K40" i="102"/>
  <c r="O40" i="102" s="1"/>
  <c r="K38" i="102"/>
  <c r="O38" i="102" s="1"/>
  <c r="K35" i="102"/>
  <c r="O35" i="102" s="1"/>
  <c r="K29" i="102"/>
  <c r="O29" i="102" s="1"/>
  <c r="K26" i="102" l="1"/>
  <c r="O26" i="102" s="1"/>
  <c r="K25" i="102"/>
  <c r="O25" i="102" s="1"/>
  <c r="K10" i="102"/>
  <c r="O10" i="102" s="1"/>
  <c r="K9" i="102"/>
  <c r="O9" i="102" s="1"/>
  <c r="K11" i="102"/>
  <c r="O11" i="102" s="1"/>
  <c r="K12" i="102"/>
  <c r="O12" i="102" s="1"/>
  <c r="K14" i="102"/>
  <c r="O14" i="102" s="1"/>
  <c r="K15" i="102"/>
  <c r="O15" i="102" s="1"/>
  <c r="K16" i="102"/>
  <c r="O16" i="102" s="1"/>
  <c r="K17" i="102"/>
  <c r="O17" i="102" s="1"/>
  <c r="K18" i="102"/>
  <c r="O18" i="102" s="1"/>
  <c r="K19" i="102"/>
  <c r="O19" i="102" s="1"/>
  <c r="K20" i="102"/>
  <c r="O20" i="102" s="1"/>
  <c r="K21" i="102"/>
  <c r="O21" i="102" s="1"/>
  <c r="K22" i="102"/>
  <c r="O22" i="102" s="1"/>
  <c r="K24" i="102"/>
  <c r="O24" i="102" s="1"/>
  <c r="K27" i="102"/>
  <c r="O27" i="102" s="1"/>
  <c r="K32" i="102"/>
  <c r="O32" i="102" s="1"/>
  <c r="K33" i="102"/>
  <c r="O33" i="102" s="1"/>
  <c r="K34" i="102"/>
  <c r="O34" i="102" s="1"/>
  <c r="K36" i="102"/>
  <c r="O36" i="102" s="1"/>
  <c r="K37" i="102"/>
  <c r="O37" i="102" s="1"/>
  <c r="K39" i="102"/>
  <c r="O39" i="102" s="1"/>
  <c r="K41" i="102"/>
  <c r="O41" i="102" s="1"/>
  <c r="K42" i="102"/>
  <c r="O42" i="102" s="1"/>
  <c r="K43" i="102"/>
  <c r="O43" i="102" s="1"/>
  <c r="K44" i="102"/>
  <c r="O44" i="102" s="1"/>
  <c r="K45" i="102"/>
  <c r="O45" i="102" s="1"/>
  <c r="K46" i="102"/>
  <c r="O46" i="102" s="1"/>
  <c r="K47" i="102"/>
  <c r="O47" i="102" s="1"/>
  <c r="K49" i="102"/>
  <c r="O49" i="102" s="1"/>
  <c r="K51" i="102"/>
  <c r="O51" i="102" s="1"/>
  <c r="K54" i="102"/>
  <c r="O54" i="102" s="1"/>
  <c r="K57" i="102"/>
  <c r="O57" i="102" s="1"/>
  <c r="K59" i="102"/>
  <c r="O59" i="102" s="1"/>
  <c r="K60" i="102"/>
  <c r="O60" i="102" s="1"/>
  <c r="K62" i="102"/>
  <c r="O62" i="102" s="1"/>
  <c r="K63" i="102"/>
  <c r="O63" i="102" s="1"/>
  <c r="K64" i="102"/>
  <c r="O64" i="102" s="1"/>
  <c r="K66" i="102"/>
  <c r="O66" i="102" s="1"/>
  <c r="K67" i="102"/>
  <c r="O67" i="102" s="1"/>
  <c r="K68" i="102"/>
  <c r="O68" i="102" s="1"/>
  <c r="K7" i="102" l="1"/>
  <c r="O7" i="102" s="1"/>
  <c r="O75" i="102" s="1"/>
  <c r="O81" i="102" s="1"/>
  <c r="O85" i="102" s="1"/>
  <c r="K9" i="103" l="1"/>
  <c r="K6" i="101"/>
  <c r="K8" i="103"/>
  <c r="R11" i="104"/>
  <c r="N11" i="104"/>
  <c r="R13" i="104" l="1"/>
  <c r="R17" i="104" s="1"/>
  <c r="K11" i="103" l="1"/>
  <c r="K7" i="103"/>
  <c r="K10" i="103"/>
  <c r="K6" i="102"/>
  <c r="K75" i="102" s="1"/>
  <c r="O83" i="102"/>
  <c r="K81" i="102" l="1"/>
  <c r="J79" i="102" l="1"/>
  <c r="M18" i="103" l="1"/>
  <c r="J18" i="103"/>
  <c r="O12" i="101" l="1"/>
  <c r="N12" i="101"/>
  <c r="M12" i="101"/>
  <c r="K12" i="101"/>
</calcChain>
</file>

<file path=xl/sharedStrings.xml><?xml version="1.0" encoding="utf-8"?>
<sst xmlns="http://schemas.openxmlformats.org/spreadsheetml/2006/main" count="458" uniqueCount="189">
  <si>
    <t>PSICOLOGIA</t>
  </si>
  <si>
    <t>ADMINISTRAÇÃO</t>
  </si>
  <si>
    <t xml:space="preserve"> </t>
  </si>
  <si>
    <t>FOLHA MENSAL DE PAGAMENTO DE ESTAGIÁRIOS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</si>
  <si>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</si>
  <si>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</si>
  <si>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</si>
  <si>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</si>
  <si>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</si>
  <si>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</si>
  <si>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</si>
  <si>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</si>
  <si>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CPF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</si>
  <si>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</si>
  <si>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</si>
  <si>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</si>
  <si>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</si>
  <si>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</si>
  <si>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</si>
  <si>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</si>
  <si>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</si>
  <si>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</si>
  <si>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</si>
  <si>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</si>
  <si>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BANCO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</si>
  <si>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</si>
  <si>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</si>
  <si>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</si>
  <si>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</si>
  <si>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</si>
  <si>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</si>
  <si>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</si>
  <si>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</si>
  <si>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</si>
  <si>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</si>
  <si>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</si>
  <si>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</si>
  <si>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t xml:space="preserve"> AGENCIA/CONTA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</si>
  <si>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</si>
  <si>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DIAS ÚTEIS</t>
  </si>
  <si>
    <t>BOLSA AUXÍLIO</t>
  </si>
  <si>
    <t>DIREITO</t>
  </si>
  <si>
    <t>SASDH</t>
  </si>
  <si>
    <t>EDUCAÇÃO FÍSICA</t>
  </si>
  <si>
    <t>FGB</t>
  </si>
  <si>
    <t>001</t>
  </si>
  <si>
    <t>SEMSA</t>
  </si>
  <si>
    <t>PGM</t>
  </si>
  <si>
    <t>PMG</t>
  </si>
  <si>
    <t>SEINFRA</t>
  </si>
  <si>
    <t>ARQ. E URBANISMO</t>
  </si>
  <si>
    <t>SEGATI</t>
  </si>
  <si>
    <t>FARMÁCIA</t>
  </si>
  <si>
    <t>SEMEIA</t>
  </si>
  <si>
    <t>THAINÁ DE MORAES BERNARDI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</si>
  <si>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</si>
  <si>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</si>
  <si>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</si>
  <si>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</si>
  <si>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</si>
  <si>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</si>
  <si>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</si>
  <si>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</si>
  <si>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ANDREYNA NEPOMUCENO DE MOURA</t>
  </si>
  <si>
    <t>ANA KAROLINE COSTA DA SILVA</t>
  </si>
  <si>
    <t>ODONTOLOGIA</t>
  </si>
  <si>
    <t>ENFERMAGEM</t>
  </si>
  <si>
    <t>PEDAGOGIA</t>
  </si>
  <si>
    <t xml:space="preserve">ANTHONY CARDOSO DE SOUZA </t>
  </si>
  <si>
    <t>IGOR RODRIGUES DE LIMA</t>
  </si>
  <si>
    <t>SISTEMA DE INFORMAÇÃO</t>
  </si>
  <si>
    <t>SEME</t>
  </si>
  <si>
    <t>EVANDER DE OLIVEIRA FREITAS</t>
  </si>
  <si>
    <t>JORNALISMO</t>
  </si>
  <si>
    <t>PEDRO HENRIQUE FERN. SANTARÉM (PCD)</t>
  </si>
  <si>
    <t>RAFAEL GÓES MARTINS (PCD)</t>
  </si>
  <si>
    <t>CIÊNCIAS BIOLÓGICAS</t>
  </si>
  <si>
    <t>ANA JÚLIA TOMAZ TORQUATO LUÍZ</t>
  </si>
  <si>
    <t>ANNA LUÍZA DA SILVA RODRIGUES</t>
  </si>
  <si>
    <t>PABLO SILVA DE OLIVEIRA</t>
  </si>
  <si>
    <t>EDUARDO VICTOR PAULINO LIMA</t>
  </si>
  <si>
    <t>ENG. AGRÔNOMO</t>
  </si>
  <si>
    <t xml:space="preserve">ANDRESSA ALMEIDA DOS SANTOS </t>
  </si>
  <si>
    <t>JOÃO PEDRO CAVALCANTE PINTO</t>
  </si>
  <si>
    <t>SUAMIR GOMES VIANA</t>
  </si>
  <si>
    <t>ANÁLISE E DES. DE SISTEMA</t>
  </si>
  <si>
    <t>CIÊNCIAS CONTÁBEIS</t>
  </si>
  <si>
    <t>RH</t>
  </si>
  <si>
    <t xml:space="preserve">GABRIELLE FREITAS DE ARAÚJO RAMOS </t>
  </si>
  <si>
    <t>JAMERSON LIMA BARBOSA</t>
  </si>
  <si>
    <t>GEOGRAFIA</t>
  </si>
  <si>
    <t>JOCIANE DE MENEZES BARRETO</t>
  </si>
  <si>
    <t>LUAN DE ARAÚJO SOUZA (PCD)</t>
  </si>
  <si>
    <t>MAYKO SILVA DO NASCIMENTO</t>
  </si>
  <si>
    <t>MARCOS MARTINS DE LIMA (EMANUELLE)</t>
  </si>
  <si>
    <t>MARIA JOSÉ DE BARROS SANTOS</t>
  </si>
  <si>
    <t>MARIA KETLEM BEZERRA DA ROCHA (PCD)</t>
  </si>
  <si>
    <t>MARIA VALQUILENE DE OLIVEIRA RIOS</t>
  </si>
  <si>
    <t>ROGER GABRIEL NERY F. PINTO</t>
  </si>
  <si>
    <t>TIAGO LIMA DE ARAÚJO</t>
  </si>
  <si>
    <t>739.324.692-91</t>
  </si>
  <si>
    <t>2.358-2/114.103-1</t>
  </si>
  <si>
    <t>ANA LETÍCIA S. P. GONÇALVES</t>
  </si>
  <si>
    <t>DAYANE COSTA DE OLIVEIRA</t>
  </si>
  <si>
    <t xml:space="preserve">EVILÁSIO DE SOUZA GALVÃO </t>
  </si>
  <si>
    <t>MIKAELLY LOURENÇO CARNEIRO</t>
  </si>
  <si>
    <t>NAYRA STHEPHANNY DA SILVA SANTOS</t>
  </si>
  <si>
    <t>REBECA EVELYN SOBRINHO MORAIS</t>
  </si>
  <si>
    <t>TIAGO DAMASCENO SARMENTO DE LIMA</t>
  </si>
  <si>
    <t>RECURSOS HUMANOS</t>
  </si>
  <si>
    <t>2022</t>
  </si>
  <si>
    <t>JAQUELINE DE MELO BRASIL</t>
  </si>
  <si>
    <t>DIRCOM</t>
  </si>
  <si>
    <t>KAMILA LUANY ARAÚJO CALDEIRA</t>
  </si>
  <si>
    <t>ENG. CIVIL</t>
  </si>
  <si>
    <t>LUCAS RICARDO LOUREIRO ARAÚJO</t>
  </si>
  <si>
    <t>LUANNA RACHEL M. BEZERRA</t>
  </si>
  <si>
    <t>SAMUEL DA SILVA FEIJÓ</t>
  </si>
  <si>
    <t xml:space="preserve">DANIELE DIMAS FACUNDES </t>
  </si>
  <si>
    <t xml:space="preserve">VANESKA LIMA DE OLIVEIRA SOUZA </t>
  </si>
  <si>
    <t>VILMA DO NASC. BARRETO DAS CHAGAS</t>
  </si>
  <si>
    <t>ANDRIELLE BARBOSA DE LIMA</t>
  </si>
  <si>
    <t>CRAS SOBRAL</t>
  </si>
  <si>
    <t>CRAS T. NEVES</t>
  </si>
  <si>
    <t>SERV. SOCIAL</t>
  </si>
  <si>
    <t>AGENCIA/CONTA</t>
  </si>
  <si>
    <t>TAXA DE AGENCIAMENTO  - Valor Unitário........................... R$</t>
  </si>
  <si>
    <t>TOTAL DOS SERVIÇOS MENSAIS A FATURAR...................R$</t>
  </si>
  <si>
    <t xml:space="preserve"> FOLHA MENSAL DE PAGAMENTO DE ESTAGIÁRIOS</t>
  </si>
  <si>
    <t xml:space="preserve">CRAS TANCREDO NEVES </t>
  </si>
  <si>
    <t>CRAS CALAFATE</t>
  </si>
  <si>
    <t>JOÃO SANTOS CRAVEIRO (PCD)</t>
  </si>
  <si>
    <t>JÚLIA AZEVEDO SOUZA</t>
  </si>
  <si>
    <t>ANDRÉ LEITE DA SILVA</t>
  </si>
  <si>
    <t>SEAGRO</t>
  </si>
  <si>
    <t>BRUNO BRITO LIMA</t>
  </si>
  <si>
    <t>SANDRA TEODORO ALVES</t>
  </si>
  <si>
    <t>GERLÃ FERREIRA DA SILVA</t>
  </si>
  <si>
    <t>CLEILSON DOS SANTOS RAMOS</t>
  </si>
  <si>
    <t>SDTI</t>
  </si>
  <si>
    <t>GIAN LUCA TIBURCIO BANDEIRA</t>
  </si>
  <si>
    <t>EDER SILVA DOS SANTOS JÚNIOR</t>
  </si>
  <si>
    <t>ENG. ELÉTRICA</t>
  </si>
  <si>
    <t>JAMERSON SOUZA DA SILVA</t>
  </si>
  <si>
    <t>JONATHAN DA SILVA ANDRADE</t>
  </si>
  <si>
    <t>KAMIYLA HALL DA SILVA</t>
  </si>
  <si>
    <t>ENGENHARIA ELÉTRICA</t>
  </si>
  <si>
    <t>FONOAUDIOLOGIA</t>
  </si>
  <si>
    <t>SAERB</t>
  </si>
  <si>
    <t>REST. POPULAR</t>
  </si>
  <si>
    <t>LUANA MESQUITA DE OLIVEIRA</t>
  </si>
  <si>
    <t xml:space="preserve">AMANDA DA SILVA PASCOAL </t>
  </si>
  <si>
    <t>JULIANA DE PAULA ALVES</t>
  </si>
  <si>
    <t>BRENDA VIEIRA RUIZ</t>
  </si>
  <si>
    <t>PEDRO HENRIQUE VIEIRA DA SILVA</t>
  </si>
  <si>
    <t>MARCELA NICÁCIO ROCHA DE OLIVEIRA</t>
  </si>
  <si>
    <t>SARA FREITAS DA COSTA</t>
  </si>
  <si>
    <t>AMANDA FREITAS DA SILVA</t>
  </si>
  <si>
    <t>EVELYN OLIVEIRA DE LIMA</t>
  </si>
  <si>
    <t>ENG CIVIL</t>
  </si>
  <si>
    <t>MARIA ADRIANA OLIVERA SILVA</t>
  </si>
  <si>
    <t>JIEL SILVA ALMEIDA</t>
  </si>
  <si>
    <t xml:space="preserve">ARNESSON DE ARAÚJO DINIZ </t>
  </si>
  <si>
    <t>MATHEUS PIRES DA SILVA</t>
  </si>
  <si>
    <t>MATHEUS DE LIMA  ANDRADE</t>
  </si>
  <si>
    <t>ALICE LIMA SOARES</t>
  </si>
  <si>
    <t>TECNOLOGIA EM SISTEMA PARA INTERNET</t>
  </si>
  <si>
    <t>FRANCISCO DIEGO ANDRADE DA SILVA</t>
  </si>
  <si>
    <t>3 e 4</t>
  </si>
  <si>
    <t>ANYELLE DA SILVA BATISTA</t>
  </si>
  <si>
    <t>ANDRÉ LUIZ DE SOUZA PEREIEA</t>
  </si>
  <si>
    <t xml:space="preserve"> ESTH FREITAS LIRA HOLANDA</t>
  </si>
  <si>
    <t>FRANCINE  MARIA SILVESTRE MENEZES</t>
  </si>
  <si>
    <t>MICHEL MENDONÇA DA SILVA</t>
  </si>
  <si>
    <t>WELLINGTON CARVALHO DE ARAÚJO</t>
  </si>
  <si>
    <t>EDUCAÇÃO FISICA</t>
  </si>
  <si>
    <t>YVES BENEVIDES FEITOZA</t>
  </si>
  <si>
    <t>3 E 4</t>
  </si>
  <si>
    <t>INICIO</t>
  </si>
  <si>
    <t xml:space="preserve">CONTRATO Nº 044/2020   -   PREFEITURA DE RIO BRANCO                                                PROGRAMA BOLSA ESTÁGIO </t>
  </si>
  <si>
    <t>NOVEMBRO</t>
  </si>
  <si>
    <t>SEPLAN</t>
  </si>
  <si>
    <t>11/11/2022</t>
  </si>
  <si>
    <t>ALLAN RICK CABRAL DE S. OLIVEIRA</t>
  </si>
  <si>
    <t>DATA PROCESSO</t>
  </si>
  <si>
    <r>
      <rPr>
        <b/>
        <sz val="11"/>
        <rFont val="Arial"/>
        <family val="2"/>
      </rPr>
      <t>ST</t>
    </r>
    <r>
      <rPr>
        <sz val="11"/>
        <rFont val="Arial"/>
        <family val="2"/>
      </rPr>
      <t>=SITUAÇÃO NO MÊS = {</t>
    </r>
    <r>
      <rPr>
        <b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- Ativo regular 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-Contrato novo 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-Recesso remunerado 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-Contrato encerrado}</t>
    </r>
  </si>
  <si>
    <r>
      <t xml:space="preserve">CONTRATO Nº 044/2020  -   PREFEITURA DE RIO BRANCO - </t>
    </r>
    <r>
      <rPr>
        <b/>
        <sz val="16"/>
        <color rgb="FF008000"/>
        <rFont val="Arial"/>
        <family val="2"/>
      </rPr>
      <t>RECURSO 117- IGD-M</t>
    </r>
  </si>
  <si>
    <r>
      <t xml:space="preserve">CONTRATO Nº 044/2020 -   PREFEITURA DE RIO BRANCO - </t>
    </r>
    <r>
      <rPr>
        <b/>
        <sz val="16"/>
        <color rgb="FF002060"/>
        <rFont val="Arial"/>
        <family val="2"/>
      </rPr>
      <t>RECURSO 117-CRAS</t>
    </r>
  </si>
  <si>
    <r>
      <t xml:space="preserve">CONTRATO Nº 044/2020 - PREFEITURA DE RIO BRANCO                                                          </t>
    </r>
    <r>
      <rPr>
        <b/>
        <sz val="16"/>
        <color rgb="FFC00000"/>
        <rFont val="Arial"/>
        <family val="2"/>
      </rPr>
      <t>RECURSO CRIANÇA FELIZ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</si>
</sst>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b/>
      <sz val="10"/>
      <color rgb="FFC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6"/>
      <color rgb="FF0070C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3"/>
      <name val="Arial"/>
      <family val="2"/>
    </font>
    <font>
      <sz val="10"/>
      <color rgb="FFC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1"/>
      <color rgb="FFC00000"/>
      <name val="Arial"/>
      <family val="2"/>
    </font>
    <font>
      <sz val="11"/>
      <color rgb="FF00B0F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rgb="FF008000"/>
      <name val="Arial"/>
      <family val="2"/>
    </font>
    <font>
      <b/>
      <sz val="16"/>
      <color rgb="FF002060"/>
      <name val="Arial"/>
      <family val="2"/>
    </font>
    <font>
      <b/>
      <sz val="16"/>
      <color rgb="FFC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315">
    <xf numFmtId="0" fontId="0" fillId="0" borderId="0" xfId="0"/>
    <xf numFmtId="0" fontId="4" fillId="0" borderId="0" xfId="0" applyFont="1"/>
    <xf numFmtId="0" fontId="1" fillId="2" borderId="0" xfId="0" applyFont="1" applyFill="1"/>
    <xf numFmtId="0" fontId="6" fillId="0" borderId="0" xfId="0" applyFont="1"/>
    <xf numFmtId="0" fontId="9" fillId="0" borderId="0" xfId="0" applyFont="1"/>
    <xf numFmtId="49" fontId="1" fillId="2" borderId="2" xfId="5" applyNumberFormat="1" applyFont="1" applyFill="1" applyBorder="1" applyAlignment="1">
      <alignment horizontal="center" vertical="center" wrapText="1"/>
    </xf>
    <xf numFmtId="164" fontId="1" fillId="2" borderId="2" xfId="2" applyFont="1" applyFill="1" applyBorder="1" applyAlignment="1">
      <alignment horizontal="center" vertical="center"/>
    </xf>
    <xf numFmtId="167" fontId="5" fillId="2" borderId="2" xfId="1" applyNumberFormat="1" applyFont="1" applyFill="1" applyBorder="1" applyAlignment="1">
      <alignment horizontal="center" vertical="center"/>
    </xf>
    <xf numFmtId="168" fontId="1" fillId="2" borderId="2" xfId="5" applyNumberFormat="1" applyFont="1" applyFill="1" applyBorder="1" applyAlignment="1">
      <alignment horizontal="center" vertical="center"/>
    </xf>
    <xf numFmtId="0" fontId="5" fillId="7" borderId="5" xfId="3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horizontal="center" vertical="center" textRotation="90" wrapText="1"/>
    </xf>
    <xf numFmtId="0" fontId="1" fillId="2" borderId="2" xfId="5" applyFont="1" applyFill="1" applyBorder="1" applyAlignment="1">
      <alignment horizontal="center" vertical="center" wrapText="1"/>
    </xf>
    <xf numFmtId="0" fontId="1" fillId="2" borderId="2" xfId="4" applyFill="1" applyBorder="1" applyAlignment="1">
      <alignment horizontal="left" vertical="center"/>
    </xf>
    <xf numFmtId="0" fontId="1" fillId="2" borderId="2" xfId="4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64" fontId="1" fillId="2" borderId="2" xfId="2" applyFont="1" applyFill="1" applyBorder="1" applyAlignment="1">
      <alignment horizontal="center"/>
    </xf>
    <xf numFmtId="166" fontId="5" fillId="2" borderId="2" xfId="5" applyNumberFormat="1" applyFont="1" applyFill="1" applyBorder="1" applyAlignment="1">
      <alignment horizontal="right" vertical="center"/>
    </xf>
    <xf numFmtId="0" fontId="5" fillId="5" borderId="9" xfId="0" applyFont="1" applyFill="1" applyBorder="1" applyAlignment="1">
      <alignment vertical="center"/>
    </xf>
    <xf numFmtId="164" fontId="1" fillId="5" borderId="2" xfId="2" applyFont="1" applyFill="1" applyBorder="1" applyAlignment="1">
      <alignment horizontal="center" vertical="center"/>
    </xf>
    <xf numFmtId="164" fontId="1" fillId="5" borderId="2" xfId="2" applyFont="1" applyFill="1" applyBorder="1" applyAlignment="1">
      <alignment vertical="center"/>
    </xf>
    <xf numFmtId="164" fontId="5" fillId="5" borderId="2" xfId="2" applyFont="1" applyFill="1" applyBorder="1" applyAlignment="1">
      <alignment vertical="center"/>
    </xf>
    <xf numFmtId="168" fontId="1" fillId="5" borderId="2" xfId="0" applyNumberFormat="1" applyFont="1" applyFill="1" applyBorder="1" applyAlignment="1">
      <alignment vertical="center"/>
    </xf>
    <xf numFmtId="4" fontId="10" fillId="5" borderId="2" xfId="2" applyNumberFormat="1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1" fillId="6" borderId="6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2" fillId="0" borderId="0" xfId="0" applyFont="1"/>
    <xf numFmtId="0" fontId="14" fillId="0" borderId="0" xfId="0" applyFont="1"/>
    <xf numFmtId="0" fontId="12" fillId="2" borderId="0" xfId="0" applyFont="1" applyFill="1"/>
    <xf numFmtId="0" fontId="6" fillId="2" borderId="20" xfId="0" applyFont="1" applyFill="1" applyBorder="1"/>
    <xf numFmtId="0" fontId="1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9" fontId="5" fillId="2" borderId="19" xfId="6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center"/>
    </xf>
    <xf numFmtId="169" fontId="5" fillId="5" borderId="19" xfId="2" applyNumberFormat="1" applyFont="1" applyFill="1" applyBorder="1" applyAlignment="1">
      <alignment horizontal="right" vertical="center"/>
    </xf>
    <xf numFmtId="0" fontId="6" fillId="2" borderId="0" xfId="0" applyFont="1" applyFill="1"/>
    <xf numFmtId="0" fontId="6" fillId="2" borderId="23" xfId="0" applyFont="1" applyFill="1" applyBorder="1"/>
    <xf numFmtId="0" fontId="6" fillId="4" borderId="24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0" xfId="0" applyFont="1" applyFill="1" applyAlignment="1">
      <alignment horizontal="center"/>
    </xf>
    <xf numFmtId="0" fontId="15" fillId="0" borderId="0" xfId="0" applyFont="1" applyAlignment="1">
      <alignment horizontal="left" vertical="center"/>
    </xf>
    <xf numFmtId="169" fontId="16" fillId="0" borderId="0" xfId="1" applyNumberFormat="1" applyFont="1" applyFill="1" applyBorder="1" applyAlignment="1">
      <alignment horizontal="right" vertical="center" wrapText="1"/>
    </xf>
    <xf numFmtId="0" fontId="1" fillId="8" borderId="0" xfId="0" applyFont="1" applyFill="1" applyAlignment="1">
      <alignment wrapText="1"/>
    </xf>
    <xf numFmtId="0" fontId="6" fillId="2" borderId="26" xfId="0" applyFont="1" applyFill="1" applyBorder="1"/>
    <xf numFmtId="0" fontId="6" fillId="2" borderId="27" xfId="0" applyFont="1" applyFill="1" applyBorder="1"/>
    <xf numFmtId="0" fontId="5" fillId="6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8" fillId="0" borderId="0" xfId="0" applyFont="1"/>
    <xf numFmtId="0" fontId="8" fillId="7" borderId="1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2" xfId="0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horizontal="center" vertical="center"/>
    </xf>
    <xf numFmtId="164" fontId="5" fillId="6" borderId="2" xfId="2" applyFont="1" applyFill="1" applyBorder="1" applyAlignment="1">
      <alignment vertical="center"/>
    </xf>
    <xf numFmtId="164" fontId="10" fillId="6" borderId="2" xfId="2" applyFont="1" applyFill="1" applyBorder="1" applyAlignment="1">
      <alignment vertical="center"/>
    </xf>
    <xf numFmtId="169" fontId="5" fillId="6" borderId="19" xfId="2" applyNumberFormat="1" applyFont="1" applyFill="1" applyBorder="1" applyAlignment="1">
      <alignment vertical="center"/>
    </xf>
    <xf numFmtId="165" fontId="6" fillId="2" borderId="2" xfId="1" applyNumberFormat="1" applyFont="1" applyFill="1" applyBorder="1" applyAlignment="1">
      <alignment horizontal="right" vertical="center"/>
    </xf>
    <xf numFmtId="165" fontId="7" fillId="11" borderId="12" xfId="1" applyNumberFormat="1" applyFont="1" applyFill="1" applyBorder="1" applyAlignment="1">
      <alignment horizontal="right" vertical="center"/>
    </xf>
    <xf numFmtId="165" fontId="5" fillId="10" borderId="35" xfId="1" applyNumberFormat="1" applyFont="1" applyFill="1" applyBorder="1" applyAlignment="1">
      <alignment horizontal="right" vertical="center" wrapText="1"/>
    </xf>
    <xf numFmtId="170" fontId="23" fillId="0" borderId="0" xfId="0" applyNumberFormat="1" applyFont="1"/>
    <xf numFmtId="0" fontId="5" fillId="7" borderId="2" xfId="3" applyFont="1" applyFill="1" applyBorder="1" applyAlignment="1">
      <alignment horizontal="center" vertical="center" wrapText="1"/>
    </xf>
    <xf numFmtId="168" fontId="5" fillId="6" borderId="2" xfId="0" applyNumberFormat="1" applyFont="1" applyFill="1" applyBorder="1" applyAlignment="1">
      <alignment vertical="center"/>
    </xf>
    <xf numFmtId="0" fontId="1" fillId="2" borderId="2" xfId="5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left" vertical="center"/>
    </xf>
    <xf numFmtId="0" fontId="25" fillId="2" borderId="2" xfId="0" applyFont="1" applyFill="1" applyBorder="1" applyAlignment="1">
      <alignment vertical="center"/>
    </xf>
    <xf numFmtId="164" fontId="26" fillId="5" borderId="5" xfId="2" applyFont="1" applyFill="1" applyBorder="1" applyAlignment="1">
      <alignment horizontal="center" vertical="center" wrapText="1"/>
    </xf>
    <xf numFmtId="164" fontId="1" fillId="5" borderId="5" xfId="2" applyFont="1" applyFill="1" applyBorder="1" applyAlignment="1">
      <alignment horizontal="center" vertical="center" wrapText="1"/>
    </xf>
    <xf numFmtId="164" fontId="8" fillId="5" borderId="19" xfId="2" applyFont="1" applyFill="1" applyBorder="1" applyAlignment="1">
      <alignment horizontal="center" vertical="center"/>
    </xf>
    <xf numFmtId="44" fontId="6" fillId="2" borderId="2" xfId="1" applyNumberFormat="1" applyFont="1" applyFill="1" applyBorder="1" applyAlignment="1">
      <alignment horizontal="right" vertical="center"/>
    </xf>
    <xf numFmtId="44" fontId="5" fillId="11" borderId="2" xfId="1" applyNumberFormat="1" applyFont="1" applyFill="1" applyBorder="1" applyAlignment="1">
      <alignment horizontal="right" vertical="center"/>
    </xf>
    <xf numFmtId="169" fontId="5" fillId="10" borderId="36" xfId="1" applyNumberFormat="1" applyFont="1" applyFill="1" applyBorder="1" applyAlignment="1">
      <alignment horizontal="right" vertical="center" wrapText="1"/>
    </xf>
    <xf numFmtId="170" fontId="6" fillId="0" borderId="0" xfId="0" applyNumberFormat="1" applyFont="1" applyAlignment="1">
      <alignment wrapText="1"/>
    </xf>
    <xf numFmtId="168" fontId="1" fillId="6" borderId="2" xfId="0" applyNumberFormat="1" applyFont="1" applyFill="1" applyBorder="1" applyAlignment="1">
      <alignment vertical="center"/>
    </xf>
    <xf numFmtId="4" fontId="10" fillId="6" borderId="2" xfId="2" applyNumberFormat="1" applyFont="1" applyFill="1" applyBorder="1" applyAlignment="1">
      <alignment vertical="center"/>
    </xf>
    <xf numFmtId="44" fontId="6" fillId="2" borderId="25" xfId="1" applyNumberFormat="1" applyFont="1" applyFill="1" applyBorder="1" applyAlignment="1">
      <alignment horizontal="right" vertical="center"/>
    </xf>
    <xf numFmtId="44" fontId="5" fillId="11" borderId="34" xfId="1" applyNumberFormat="1" applyFont="1" applyFill="1" applyBorder="1" applyAlignment="1">
      <alignment horizontal="right" vertical="center"/>
    </xf>
    <xf numFmtId="0" fontId="24" fillId="0" borderId="0" xfId="0" applyFont="1"/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14" fontId="29" fillId="2" borderId="2" xfId="0" applyNumberFormat="1" applyFont="1" applyFill="1" applyBorder="1" applyAlignment="1">
      <alignment horizontal="center" vertical="center"/>
    </xf>
    <xf numFmtId="164" fontId="29" fillId="2" borderId="2" xfId="2" applyFont="1" applyFill="1" applyBorder="1" applyAlignment="1">
      <alignment horizontal="center" vertical="center"/>
    </xf>
    <xf numFmtId="164" fontId="29" fillId="2" borderId="19" xfId="2" applyFont="1" applyFill="1" applyBorder="1" applyAlignment="1">
      <alignment horizontal="center" vertical="center"/>
    </xf>
    <xf numFmtId="43" fontId="29" fillId="2" borderId="2" xfId="1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left" vertical="center" wrapText="1"/>
    </xf>
    <xf numFmtId="14" fontId="29" fillId="2" borderId="12" xfId="0" applyNumberFormat="1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14" fontId="12" fillId="2" borderId="12" xfId="0" applyNumberFormat="1" applyFont="1" applyFill="1" applyBorder="1" applyAlignment="1">
      <alignment horizontal="center" vertical="center"/>
    </xf>
    <xf numFmtId="164" fontId="12" fillId="2" borderId="2" xfId="2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70" fontId="29" fillId="2" borderId="2" xfId="0" applyNumberFormat="1" applyFont="1" applyFill="1" applyBorder="1" applyAlignment="1">
      <alignment horizontal="center" vertical="center"/>
    </xf>
    <xf numFmtId="49" fontId="29" fillId="2" borderId="2" xfId="0" applyNumberFormat="1" applyFont="1" applyFill="1" applyBorder="1" applyAlignment="1">
      <alignment horizontal="center" vertical="center"/>
    </xf>
    <xf numFmtId="0" fontId="29" fillId="2" borderId="2" xfId="5" applyFont="1" applyFill="1" applyBorder="1" applyAlignment="1">
      <alignment horizontal="center" vertical="center" wrapText="1"/>
    </xf>
    <xf numFmtId="164" fontId="29" fillId="2" borderId="2" xfId="0" applyNumberFormat="1" applyFont="1" applyFill="1" applyBorder="1" applyAlignment="1">
      <alignment horizontal="center" vertical="center"/>
    </xf>
    <xf numFmtId="14" fontId="12" fillId="2" borderId="2" xfId="0" applyNumberFormat="1" applyFont="1" applyFill="1" applyBorder="1" applyAlignment="1">
      <alignment horizontal="center" vertical="center"/>
    </xf>
    <xf numFmtId="0" fontId="29" fillId="2" borderId="2" xfId="4" applyFont="1" applyFill="1" applyBorder="1" applyAlignment="1">
      <alignment horizontal="left" vertical="center" wrapText="1"/>
    </xf>
    <xf numFmtId="49" fontId="29" fillId="2" borderId="2" xfId="1" applyNumberFormat="1" applyFont="1" applyFill="1" applyBorder="1" applyAlignment="1">
      <alignment horizontal="center" vertical="center"/>
    </xf>
    <xf numFmtId="8" fontId="29" fillId="2" borderId="2" xfId="0" applyNumberFormat="1" applyFont="1" applyFill="1" applyBorder="1" applyAlignment="1">
      <alignment horizontal="center" vertical="center"/>
    </xf>
    <xf numFmtId="170" fontId="29" fillId="2" borderId="2" xfId="1" applyNumberFormat="1" applyFont="1" applyFill="1" applyBorder="1" applyAlignment="1">
      <alignment horizontal="center" vertical="center"/>
    </xf>
    <xf numFmtId="6" fontId="29" fillId="2" borderId="2" xfId="0" applyNumberFormat="1" applyFont="1" applyFill="1" applyBorder="1" applyAlignment="1">
      <alignment horizontal="center" vertical="center"/>
    </xf>
    <xf numFmtId="167" fontId="11" fillId="2" borderId="2" xfId="1" applyNumberFormat="1" applyFont="1" applyFill="1" applyBorder="1" applyAlignment="1">
      <alignment horizontal="center" vertical="center"/>
    </xf>
    <xf numFmtId="168" fontId="29" fillId="2" borderId="2" xfId="5" applyNumberFormat="1" applyFont="1" applyFill="1" applyBorder="1" applyAlignment="1">
      <alignment horizontal="center" vertical="center"/>
    </xf>
    <xf numFmtId="164" fontId="29" fillId="2" borderId="2" xfId="1" applyNumberFormat="1" applyFont="1" applyFill="1" applyBorder="1" applyAlignment="1">
      <alignment horizontal="center" vertical="center"/>
    </xf>
    <xf numFmtId="164" fontId="29" fillId="2" borderId="2" xfId="5" applyNumberFormat="1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/>
    </xf>
    <xf numFmtId="0" fontId="11" fillId="6" borderId="9" xfId="0" applyFont="1" applyFill="1" applyBorder="1" applyAlignment="1">
      <alignment vertical="center"/>
    </xf>
    <xf numFmtId="164" fontId="11" fillId="6" borderId="2" xfId="2" applyFont="1" applyFill="1" applyBorder="1" applyAlignment="1">
      <alignment vertical="center"/>
    </xf>
    <xf numFmtId="44" fontId="11" fillId="6" borderId="2" xfId="0" applyNumberFormat="1" applyFont="1" applyFill="1" applyBorder="1" applyAlignment="1">
      <alignment vertical="center"/>
    </xf>
    <xf numFmtId="167" fontId="11" fillId="4" borderId="2" xfId="1" applyNumberFormat="1" applyFont="1" applyFill="1" applyBorder="1" applyAlignment="1">
      <alignment horizontal="center" vertical="center"/>
    </xf>
    <xf numFmtId="169" fontId="11" fillId="6" borderId="19" xfId="0" applyNumberFormat="1" applyFont="1" applyFill="1" applyBorder="1" applyAlignment="1">
      <alignment vertical="center"/>
    </xf>
    <xf numFmtId="0" fontId="30" fillId="3" borderId="22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textRotation="90" wrapText="1"/>
    </xf>
    <xf numFmtId="0" fontId="31" fillId="7" borderId="19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/>
    </xf>
    <xf numFmtId="44" fontId="29" fillId="2" borderId="2" xfId="2" applyNumberFormat="1" applyFont="1" applyFill="1" applyBorder="1" applyAlignment="1">
      <alignment horizontal="center" vertical="center"/>
    </xf>
    <xf numFmtId="164" fontId="11" fillId="2" borderId="19" xfId="2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/>
    </xf>
    <xf numFmtId="164" fontId="29" fillId="5" borderId="2" xfId="2" applyFont="1" applyFill="1" applyBorder="1" applyAlignment="1">
      <alignment horizontal="center" vertical="center"/>
    </xf>
    <xf numFmtId="164" fontId="29" fillId="5" borderId="2" xfId="2" applyFont="1" applyFill="1" applyBorder="1" applyAlignment="1">
      <alignment vertical="center"/>
    </xf>
    <xf numFmtId="0" fontId="12" fillId="2" borderId="20" xfId="0" applyFont="1" applyFill="1" applyBorder="1"/>
    <xf numFmtId="170" fontId="12" fillId="2" borderId="0" xfId="0" applyNumberFormat="1" applyFont="1" applyFill="1"/>
    <xf numFmtId="0" fontId="12" fillId="2" borderId="23" xfId="0" applyFont="1" applyFill="1" applyBorder="1"/>
    <xf numFmtId="0" fontId="12" fillId="4" borderId="24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168" fontId="11" fillId="6" borderId="2" xfId="0" applyNumberFormat="1" applyFont="1" applyFill="1" applyBorder="1" applyAlignment="1">
      <alignment vertical="center"/>
    </xf>
    <xf numFmtId="164" fontId="30" fillId="6" borderId="2" xfId="2" applyFont="1" applyFill="1" applyBorder="1" applyAlignment="1">
      <alignment vertical="center"/>
    </xf>
    <xf numFmtId="169" fontId="11" fillId="6" borderId="19" xfId="2" applyNumberFormat="1" applyFont="1" applyFill="1" applyBorder="1" applyAlignment="1">
      <alignment vertical="center"/>
    </xf>
    <xf numFmtId="0" fontId="29" fillId="2" borderId="20" xfId="0" applyFont="1" applyFill="1" applyBorder="1"/>
    <xf numFmtId="0" fontId="29" fillId="2" borderId="0" xfId="0" applyFont="1" applyFill="1" applyAlignment="1">
      <alignment horizontal="center"/>
    </xf>
    <xf numFmtId="0" fontId="12" fillId="2" borderId="13" xfId="0" applyFont="1" applyFill="1" applyBorder="1"/>
    <xf numFmtId="44" fontId="12" fillId="2" borderId="2" xfId="1" applyNumberFormat="1" applyFont="1" applyFill="1" applyBorder="1" applyAlignment="1">
      <alignment horizontal="right" vertical="center"/>
    </xf>
    <xf numFmtId="44" fontId="11" fillId="11" borderId="12" xfId="1" applyNumberFormat="1" applyFont="1" applyFill="1" applyBorder="1" applyAlignment="1">
      <alignment horizontal="right" vertical="center"/>
    </xf>
    <xf numFmtId="0" fontId="12" fillId="2" borderId="26" xfId="0" applyFont="1" applyFill="1" applyBorder="1"/>
    <xf numFmtId="0" fontId="12" fillId="2" borderId="27" xfId="0" applyFont="1" applyFill="1" applyBorder="1"/>
    <xf numFmtId="0" fontId="12" fillId="2" borderId="29" xfId="0" applyFont="1" applyFill="1" applyBorder="1"/>
    <xf numFmtId="0" fontId="29" fillId="2" borderId="28" xfId="0" applyFont="1" applyFill="1" applyBorder="1" applyAlignment="1">
      <alignment horizontal="center" vertical="center" wrapText="1"/>
    </xf>
    <xf numFmtId="170" fontId="14" fillId="0" borderId="0" xfId="0" applyNumberFormat="1" applyFont="1"/>
    <xf numFmtId="170" fontId="5" fillId="10" borderId="35" xfId="1" applyNumberFormat="1" applyFont="1" applyFill="1" applyBorder="1" applyAlignment="1">
      <alignment horizontal="right" vertical="center" wrapText="1"/>
    </xf>
    <xf numFmtId="169" fontId="13" fillId="10" borderId="35" xfId="1" applyNumberFormat="1" applyFont="1" applyFill="1" applyBorder="1" applyAlignment="1">
      <alignment horizontal="right" vertical="center" wrapText="1"/>
    </xf>
    <xf numFmtId="0" fontId="11" fillId="6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30" fillId="9" borderId="30" xfId="0" applyFont="1" applyFill="1" applyBorder="1" applyAlignment="1">
      <alignment horizontal="left" vertical="center"/>
    </xf>
    <xf numFmtId="0" fontId="30" fillId="9" borderId="31" xfId="0" applyFont="1" applyFill="1" applyBorder="1" applyAlignment="1">
      <alignment horizontal="left" vertical="center"/>
    </xf>
    <xf numFmtId="0" fontId="7" fillId="9" borderId="30" xfId="0" applyFont="1" applyFill="1" applyBorder="1" applyAlignment="1">
      <alignment horizontal="left" vertical="center"/>
    </xf>
    <xf numFmtId="0" fontId="7" fillId="9" borderId="31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9" borderId="32" xfId="0" applyFont="1" applyFill="1" applyBorder="1" applyAlignment="1">
      <alignment horizontal="left" vertical="center"/>
    </xf>
    <xf numFmtId="0" fontId="7" fillId="9" borderId="33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29" fillId="2" borderId="12" xfId="0" applyFont="1" applyFill="1" applyBorder="1" applyAlignment="1">
      <alignment horizontal="left" vertical="center"/>
    </xf>
    <xf numFmtId="0" fontId="29" fillId="2" borderId="2" xfId="4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29" fillId="2" borderId="0" xfId="0" applyFont="1" applyFill="1" applyAlignment="1">
      <alignment vertical="center"/>
    </xf>
    <xf numFmtId="0" fontId="29" fillId="12" borderId="0" xfId="0" applyFont="1" applyFill="1" applyAlignment="1">
      <alignment vertical="center"/>
    </xf>
    <xf numFmtId="0" fontId="0" fillId="0" borderId="0" xfId="0" applyFont="1"/>
    <xf numFmtId="164" fontId="11" fillId="2" borderId="2" xfId="2" applyFont="1" applyFill="1" applyBorder="1" applyAlignment="1">
      <alignment horizontal="center" vertical="center"/>
    </xf>
    <xf numFmtId="164" fontId="29" fillId="0" borderId="2" xfId="2" applyFont="1" applyBorder="1" applyAlignment="1">
      <alignment horizontal="center" vertical="center" wrapText="1"/>
    </xf>
    <xf numFmtId="164" fontId="32" fillId="5" borderId="2" xfId="2" applyFont="1" applyFill="1" applyBorder="1" applyAlignment="1">
      <alignment vertical="center"/>
    </xf>
    <xf numFmtId="164" fontId="11" fillId="13" borderId="19" xfId="2" applyFont="1" applyFill="1" applyBorder="1" applyAlignment="1">
      <alignment horizontal="right" vertical="center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33" fillId="0" borderId="0" xfId="0" applyFont="1" applyFill="1"/>
    <xf numFmtId="0" fontId="2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/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30" fillId="2" borderId="12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vertical="center" wrapText="1"/>
    </xf>
    <xf numFmtId="0" fontId="11" fillId="2" borderId="2" xfId="4" applyFont="1" applyFill="1" applyBorder="1" applyAlignment="1">
      <alignment horizontal="left" vertical="center" wrapText="1"/>
    </xf>
    <xf numFmtId="0" fontId="30" fillId="2" borderId="0" xfId="0" applyFont="1" applyFill="1"/>
    <xf numFmtId="0" fontId="11" fillId="2" borderId="0" xfId="0" applyFont="1" applyFill="1"/>
    <xf numFmtId="0" fontId="30" fillId="2" borderId="27" xfId="0" applyFont="1" applyFill="1" applyBorder="1"/>
    <xf numFmtId="0" fontId="34" fillId="0" borderId="0" xfId="0" applyFont="1"/>
    <xf numFmtId="0" fontId="30" fillId="0" borderId="0" xfId="0" applyFont="1"/>
    <xf numFmtId="0" fontId="28" fillId="0" borderId="0" xfId="0" applyFont="1"/>
    <xf numFmtId="0" fontId="0" fillId="0" borderId="3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7" fillId="14" borderId="1" xfId="0" applyFont="1" applyFill="1" applyBorder="1" applyAlignment="1">
      <alignment horizontal="center" vertical="center" wrapText="1"/>
    </xf>
    <xf numFmtId="0" fontId="17" fillId="14" borderId="11" xfId="0" applyFont="1" applyFill="1" applyBorder="1" applyAlignment="1">
      <alignment horizontal="center" vertical="center" wrapText="1"/>
    </xf>
    <xf numFmtId="49" fontId="13" fillId="15" borderId="6" xfId="0" applyNumberFormat="1" applyFont="1" applyFill="1" applyBorder="1" applyAlignment="1">
      <alignment horizontal="center" vertical="center" wrapText="1"/>
    </xf>
    <xf numFmtId="49" fontId="13" fillId="15" borderId="4" xfId="0" applyNumberFormat="1" applyFont="1" applyFill="1" applyBorder="1" applyAlignment="1">
      <alignment horizontal="center" vertical="center" wrapText="1"/>
    </xf>
    <xf numFmtId="49" fontId="13" fillId="15" borderId="2" xfId="0" applyNumberFormat="1" applyFont="1" applyFill="1" applyBorder="1" applyAlignment="1">
      <alignment horizontal="center" vertical="center" wrapText="1"/>
    </xf>
    <xf numFmtId="49" fontId="11" fillId="15" borderId="2" xfId="0" applyNumberFormat="1" applyFont="1" applyFill="1" applyBorder="1" applyAlignment="1">
      <alignment horizontal="center" vertical="center" wrapText="1"/>
    </xf>
    <xf numFmtId="37" fontId="13" fillId="15" borderId="2" xfId="0" applyNumberFormat="1" applyFont="1" applyFill="1" applyBorder="1" applyAlignment="1">
      <alignment horizontal="center" vertical="center" wrapText="1"/>
    </xf>
    <xf numFmtId="44" fontId="13" fillId="15" borderId="2" xfId="0" applyNumberFormat="1" applyFont="1" applyFill="1" applyBorder="1" applyAlignment="1">
      <alignment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9" xfId="0" applyFont="1" applyFill="1" applyBorder="1" applyAlignment="1">
      <alignment horizontal="center" vertical="center" wrapText="1"/>
    </xf>
    <xf numFmtId="0" fontId="28" fillId="15" borderId="28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/>
    </xf>
    <xf numFmtId="0" fontId="31" fillId="13" borderId="2" xfId="0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center" wrapText="1"/>
    </xf>
    <xf numFmtId="0" fontId="31" fillId="13" borderId="19" xfId="0" applyFont="1" applyFill="1" applyBorder="1" applyAlignment="1">
      <alignment horizontal="center" vertical="center" wrapText="1"/>
    </xf>
    <xf numFmtId="0" fontId="32" fillId="13" borderId="2" xfId="0" applyFont="1" applyFill="1" applyBorder="1" applyAlignment="1">
      <alignment horizontal="center" vertical="center" textRotation="90" wrapText="1"/>
    </xf>
    <xf numFmtId="0" fontId="11" fillId="13" borderId="2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19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7" fillId="14" borderId="28" xfId="0" applyFont="1" applyFill="1" applyBorder="1" applyAlignment="1">
      <alignment horizontal="center" vertical="center" wrapText="1"/>
    </xf>
    <xf numFmtId="0" fontId="17" fillId="14" borderId="18" xfId="0" applyFont="1" applyFill="1" applyBorder="1" applyAlignment="1">
      <alignment horizontal="center" vertical="center" wrapText="1"/>
    </xf>
    <xf numFmtId="0" fontId="7" fillId="15" borderId="28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wrapText="1"/>
    </xf>
    <xf numFmtId="0" fontId="8" fillId="13" borderId="19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textRotation="90" wrapText="1"/>
    </xf>
    <xf numFmtId="0" fontId="5" fillId="13" borderId="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29" fillId="2" borderId="2" xfId="5" applyFont="1" applyFill="1" applyBorder="1" applyAlignment="1">
      <alignment horizontal="center" vertical="center"/>
    </xf>
    <xf numFmtId="14" fontId="29" fillId="2" borderId="2" xfId="0" applyNumberFormat="1" applyFont="1" applyFill="1" applyBorder="1" applyAlignment="1">
      <alignment horizontal="left" vertical="center"/>
    </xf>
    <xf numFmtId="44" fontId="29" fillId="2" borderId="2" xfId="1" applyNumberFormat="1" applyFont="1" applyFill="1" applyBorder="1" applyAlignment="1">
      <alignment horizontal="center" vertical="center"/>
    </xf>
    <xf numFmtId="164" fontId="12" fillId="5" borderId="2" xfId="2" applyFont="1" applyFill="1" applyBorder="1" applyAlignment="1">
      <alignment horizontal="center" vertical="center" wrapText="1"/>
    </xf>
    <xf numFmtId="164" fontId="12" fillId="5" borderId="19" xfId="2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left" vertical="center" wrapText="1"/>
    </xf>
    <xf numFmtId="0" fontId="29" fillId="5" borderId="2" xfId="0" applyFont="1" applyFill="1" applyBorder="1" applyAlignment="1">
      <alignment horizontal="center" vertical="center" wrapText="1"/>
    </xf>
    <xf numFmtId="14" fontId="29" fillId="5" borderId="2" xfId="0" applyNumberFormat="1" applyFont="1" applyFill="1" applyBorder="1" applyAlignment="1">
      <alignment horizontal="left" vertical="center" wrapText="1"/>
    </xf>
    <xf numFmtId="14" fontId="29" fillId="5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8" fontId="29" fillId="2" borderId="2" xfId="2" applyNumberFormat="1" applyFont="1" applyFill="1" applyBorder="1" applyAlignment="1">
      <alignment horizontal="center" vertical="center"/>
    </xf>
    <xf numFmtId="167" fontId="29" fillId="2" borderId="2" xfId="1" applyNumberFormat="1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7" xfId="0" applyFont="1" applyFill="1" applyBorder="1" applyAlignment="1">
      <alignment horizontal="center" vertical="center" wrapText="1"/>
    </xf>
    <xf numFmtId="49" fontId="13" fillId="15" borderId="4" xfId="0" applyNumberFormat="1" applyFont="1" applyFill="1" applyBorder="1" applyAlignment="1">
      <alignment horizontal="center" vertical="center" wrapText="1"/>
    </xf>
    <xf numFmtId="165" fontId="13" fillId="15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 wrapText="1"/>
    </xf>
    <xf numFmtId="164" fontId="27" fillId="5" borderId="5" xfId="2" applyFont="1" applyFill="1" applyBorder="1" applyAlignment="1">
      <alignment horizontal="center" vertical="center" textRotation="90" wrapText="1"/>
    </xf>
    <xf numFmtId="164" fontId="10" fillId="5" borderId="2" xfId="2" applyFont="1" applyFill="1" applyBorder="1" applyAlignment="1">
      <alignment vertical="center"/>
    </xf>
    <xf numFmtId="164" fontId="5" fillId="5" borderId="19" xfId="2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5" fillId="15" borderId="6" xfId="0" applyNumberFormat="1" applyFont="1" applyFill="1" applyBorder="1" applyAlignment="1">
      <alignment horizontal="center" vertical="center" wrapText="1"/>
    </xf>
    <xf numFmtId="49" fontId="5" fillId="15" borderId="4" xfId="0" applyNumberFormat="1" applyFont="1" applyFill="1" applyBorder="1" applyAlignment="1">
      <alignment horizontal="center" vertical="center" wrapText="1"/>
    </xf>
    <xf numFmtId="49" fontId="5" fillId="15" borderId="4" xfId="0" applyNumberFormat="1" applyFont="1" applyFill="1" applyBorder="1" applyAlignment="1">
      <alignment horizontal="center" vertical="center" wrapText="1"/>
    </xf>
    <xf numFmtId="49" fontId="5" fillId="15" borderId="2" xfId="0" applyNumberFormat="1" applyFont="1" applyFill="1" applyBorder="1" applyAlignment="1">
      <alignment horizontal="center" vertical="center" wrapText="1"/>
    </xf>
    <xf numFmtId="37" fontId="5" fillId="15" borderId="2" xfId="0" applyNumberFormat="1" applyFont="1" applyFill="1" applyBorder="1" applyAlignment="1">
      <alignment horizontal="center" vertical="center" wrapText="1"/>
    </xf>
    <xf numFmtId="165" fontId="5" fillId="15" borderId="2" xfId="0" applyNumberFormat="1" applyFont="1" applyFill="1" applyBorder="1" applyAlignment="1">
      <alignment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7" fillId="15" borderId="21" xfId="0" applyFont="1" applyFill="1" applyBorder="1" applyAlignment="1">
      <alignment horizontal="center" vertical="center"/>
    </xf>
    <xf numFmtId="0" fontId="5" fillId="13" borderId="2" xfId="3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7" fillId="15" borderId="22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11" fillId="2" borderId="2" xfId="5" applyFont="1" applyFill="1" applyBorder="1" applyAlignment="1">
      <alignment horizontal="center" vertical="center"/>
    </xf>
    <xf numFmtId="164" fontId="29" fillId="2" borderId="19" xfId="2" applyFont="1" applyFill="1" applyBorder="1" applyAlignment="1">
      <alignment vertical="center"/>
    </xf>
    <xf numFmtId="0" fontId="29" fillId="2" borderId="28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170" fontId="29" fillId="2" borderId="2" xfId="2" applyNumberFormat="1" applyFont="1" applyFill="1" applyBorder="1" applyAlignment="1">
      <alignment horizontal="center" vertical="center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66FFFF"/>
      <color rgb="FF2EC44B"/>
      <color rgb="FFFFFF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152783</xdr:rowOff>
    </xdr:from>
    <xdr:to>
      <xdr:col>1</xdr:col>
      <xdr:colOff>2199624</xdr:colOff>
      <xdr:row>0</xdr:row>
      <xdr:rowOff>1211125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404" y="152783"/>
          <a:ext cx="2191895" cy="1058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259897</xdr:colOff>
      <xdr:row>0</xdr:row>
      <xdr:rowOff>142875</xdr:rowOff>
    </xdr:from>
    <xdr:to>
      <xdr:col>1</xdr:col>
      <xdr:colOff>2864527</xdr:colOff>
      <xdr:row>0</xdr:row>
      <xdr:rowOff>1240013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897" y="142875"/>
          <a:ext cx="2992210" cy="10971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83343</xdr:rowOff>
    </xdr:from>
    <xdr:to>
      <xdr:col>2</xdr:col>
      <xdr:colOff>130968</xdr:colOff>
      <xdr:row>0</xdr:row>
      <xdr:rowOff>1035844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846" y="83343"/>
          <a:ext cx="2631280" cy="9525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351897</xdr:colOff>
      <xdr:row>0</xdr:row>
      <xdr:rowOff>127000</xdr:rowOff>
    </xdr:from>
    <xdr:to>
      <xdr:col>2</xdr:col>
      <xdr:colOff>590891</xdr:colOff>
      <xdr:row>0</xdr:row>
      <xdr:rowOff>967913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6F71DF9E-B9B4-4FB6-9871-6DC5B982D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897" y="127000"/>
          <a:ext cx="1707885" cy="840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9"/>
  <sheetViews>
    <sheetView tabSelected="1" zoomScale="80" zoomScaleNormal="80" zoomScaleSheetLayoutView="80" workbookViewId="0">
      <selection activeCell="B74" sqref="B74"/>
    </sheetView>
  </sheetViews>
  <sheetFormatPr defaultRowHeight="15" x14ac:dyDescent="0.25"/>
  <cols>
    <col min="1" max="1" width="5.85546875" customWidth="1"/>
    <col min="2" max="2" width="53.5703125" style="216" bestFit="1" customWidth="1"/>
    <col min="3" max="3" width="46.7109375" bestFit="1" customWidth="1"/>
    <col min="4" max="4" width="18.42578125" bestFit="1" customWidth="1"/>
    <col min="5" max="5" width="8.28515625" customWidth="1"/>
    <col min="6" max="6" width="13.140625" customWidth="1"/>
    <col min="7" max="7" width="17.28515625" customWidth="1"/>
    <col min="8" max="8" width="18.85546875" customWidth="1"/>
    <col min="9" max="9" width="18.140625" customWidth="1"/>
    <col min="10" max="10" width="25" customWidth="1"/>
    <col min="11" max="11" width="21.7109375" customWidth="1"/>
    <col min="12" max="12" width="5.85546875" customWidth="1"/>
    <col min="13" max="13" width="17.28515625" customWidth="1"/>
    <col min="14" max="14" width="17" customWidth="1"/>
    <col min="15" max="15" width="23" customWidth="1"/>
    <col min="16" max="28" width="9.140625" style="195"/>
  </cols>
  <sheetData>
    <row r="1" spans="1:28" ht="102" customHeight="1" x14ac:dyDescent="0.25">
      <c r="A1" s="217" t="s">
        <v>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9"/>
    </row>
    <row r="2" spans="1:28" ht="27" customHeight="1" x14ac:dyDescent="0.25">
      <c r="A2" s="241" t="s">
        <v>3</v>
      </c>
      <c r="B2" s="241"/>
      <c r="C2" s="241"/>
      <c r="D2" s="238" t="s">
        <v>184</v>
      </c>
      <c r="E2" s="238"/>
      <c r="F2" s="239" t="s">
        <v>5</v>
      </c>
      <c r="G2" s="239" t="s">
        <v>6</v>
      </c>
      <c r="H2" s="239" t="s">
        <v>39</v>
      </c>
      <c r="I2" s="239" t="s">
        <v>8</v>
      </c>
      <c r="J2" s="238" t="s">
        <v>9</v>
      </c>
      <c r="K2" s="238"/>
      <c r="L2" s="238"/>
      <c r="M2" s="238"/>
      <c r="N2" s="238"/>
      <c r="O2" s="240"/>
    </row>
    <row r="3" spans="1:28" ht="45.75" customHeight="1" x14ac:dyDescent="0.25">
      <c r="A3" s="242" t="s">
        <v>179</v>
      </c>
      <c r="B3" s="241"/>
      <c r="C3" s="241"/>
      <c r="D3" s="222" t="s">
        <v>182</v>
      </c>
      <c r="E3" s="223"/>
      <c r="F3" s="224" t="s">
        <v>110</v>
      </c>
      <c r="G3" s="225" t="s">
        <v>180</v>
      </c>
      <c r="H3" s="226">
        <v>19</v>
      </c>
      <c r="I3" s="227">
        <v>4.8</v>
      </c>
      <c r="J3" s="228" t="s">
        <v>10</v>
      </c>
      <c r="K3" s="228"/>
      <c r="L3" s="228"/>
      <c r="M3" s="228"/>
      <c r="N3" s="228"/>
      <c r="O3" s="229"/>
    </row>
    <row r="4" spans="1:28" ht="15" customHeight="1" x14ac:dyDescent="0.25">
      <c r="A4" s="230" t="s">
        <v>11</v>
      </c>
      <c r="B4" s="231" t="s">
        <v>13</v>
      </c>
      <c r="C4" s="231" t="s">
        <v>14</v>
      </c>
      <c r="D4" s="231" t="s">
        <v>15</v>
      </c>
      <c r="E4" s="231" t="s">
        <v>16</v>
      </c>
      <c r="F4" s="231" t="s">
        <v>178</v>
      </c>
      <c r="G4" s="231" t="s">
        <v>18</v>
      </c>
      <c r="H4" s="232" t="s">
        <v>40</v>
      </c>
      <c r="I4" s="233" t="s">
        <v>19</v>
      </c>
      <c r="J4" s="233" t="s">
        <v>20</v>
      </c>
      <c r="K4" s="233" t="s">
        <v>21</v>
      </c>
      <c r="L4" s="234" t="s">
        <v>22</v>
      </c>
      <c r="M4" s="234"/>
      <c r="N4" s="234"/>
      <c r="O4" s="235" t="s">
        <v>23</v>
      </c>
    </row>
    <row r="5" spans="1:28" ht="50.25" customHeight="1" x14ac:dyDescent="0.25">
      <c r="A5" s="230"/>
      <c r="B5" s="231"/>
      <c r="C5" s="231"/>
      <c r="D5" s="231"/>
      <c r="E5" s="231"/>
      <c r="F5" s="231"/>
      <c r="G5" s="231"/>
      <c r="H5" s="232"/>
      <c r="I5" s="233"/>
      <c r="J5" s="233"/>
      <c r="K5" s="233"/>
      <c r="L5" s="236" t="s">
        <v>25</v>
      </c>
      <c r="M5" s="237" t="s">
        <v>26</v>
      </c>
      <c r="N5" s="237" t="s">
        <v>27</v>
      </c>
      <c r="O5" s="235"/>
    </row>
    <row r="6" spans="1:28" s="51" customFormat="1" x14ac:dyDescent="0.25">
      <c r="A6" s="148">
        <v>1</v>
      </c>
      <c r="B6" s="203" t="s">
        <v>151</v>
      </c>
      <c r="C6" s="85" t="s">
        <v>114</v>
      </c>
      <c r="D6" s="181" t="s">
        <v>148</v>
      </c>
      <c r="E6" s="86">
        <v>1</v>
      </c>
      <c r="F6" s="87">
        <v>44790</v>
      </c>
      <c r="G6" s="87">
        <v>44926</v>
      </c>
      <c r="H6" s="88">
        <v>630</v>
      </c>
      <c r="I6" s="88">
        <v>91.2</v>
      </c>
      <c r="J6" s="88"/>
      <c r="K6" s="88">
        <f>SUM(H6,I6,J6)</f>
        <v>721.2</v>
      </c>
      <c r="L6" s="83"/>
      <c r="M6" s="83"/>
      <c r="N6" s="88"/>
      <c r="O6" s="89">
        <f>SUM(H6+I6)</f>
        <v>721.2</v>
      </c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</row>
    <row r="7" spans="1:28" s="51" customFormat="1" x14ac:dyDescent="0.25">
      <c r="A7" s="148">
        <v>2</v>
      </c>
      <c r="B7" s="203" t="s">
        <v>157</v>
      </c>
      <c r="C7" s="85" t="s">
        <v>1</v>
      </c>
      <c r="D7" s="181" t="s">
        <v>148</v>
      </c>
      <c r="E7" s="86">
        <v>1</v>
      </c>
      <c r="F7" s="87">
        <v>44788</v>
      </c>
      <c r="G7" s="87">
        <v>44926</v>
      </c>
      <c r="H7" s="88">
        <v>630</v>
      </c>
      <c r="I7" s="88">
        <v>91.2</v>
      </c>
      <c r="J7" s="88"/>
      <c r="K7" s="88">
        <f>H7+I7</f>
        <v>721.2</v>
      </c>
      <c r="L7" s="83"/>
      <c r="M7" s="83"/>
      <c r="N7" s="88"/>
      <c r="O7" s="89">
        <f t="shared" ref="O7:O65" si="0">K7-M7-N7</f>
        <v>721.2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</row>
    <row r="8" spans="1:28" s="51" customFormat="1" x14ac:dyDescent="0.25">
      <c r="A8" s="148">
        <v>3</v>
      </c>
      <c r="B8" s="203" t="s">
        <v>102</v>
      </c>
      <c r="C8" s="85" t="s">
        <v>0</v>
      </c>
      <c r="D8" s="181" t="s">
        <v>71</v>
      </c>
      <c r="E8" s="86" t="s">
        <v>168</v>
      </c>
      <c r="F8" s="87">
        <v>44505</v>
      </c>
      <c r="G8" s="87">
        <v>44869</v>
      </c>
      <c r="H8" s="88"/>
      <c r="I8" s="88"/>
      <c r="J8" s="88">
        <v>84</v>
      </c>
      <c r="K8" s="88">
        <v>84</v>
      </c>
      <c r="L8" s="83"/>
      <c r="M8" s="83"/>
      <c r="N8" s="88"/>
      <c r="O8" s="89">
        <f>SUM(K8)</f>
        <v>84</v>
      </c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</row>
    <row r="9" spans="1:28" s="51" customFormat="1" x14ac:dyDescent="0.25">
      <c r="A9" s="148">
        <v>4</v>
      </c>
      <c r="B9" s="203" t="s">
        <v>133</v>
      </c>
      <c r="C9" s="85" t="s">
        <v>41</v>
      </c>
      <c r="D9" s="181" t="s">
        <v>47</v>
      </c>
      <c r="E9" s="86">
        <v>1</v>
      </c>
      <c r="F9" s="87">
        <v>44713</v>
      </c>
      <c r="G9" s="87">
        <v>45077</v>
      </c>
      <c r="H9" s="88">
        <v>630</v>
      </c>
      <c r="I9" s="88">
        <v>91.2</v>
      </c>
      <c r="J9" s="88"/>
      <c r="K9" s="88">
        <f t="shared" ref="K9:K65" si="1">SUM(H9,I9,J9)</f>
        <v>721.2</v>
      </c>
      <c r="L9" s="83"/>
      <c r="M9" s="83"/>
      <c r="N9" s="88"/>
      <c r="O9" s="89">
        <f t="shared" si="0"/>
        <v>721.2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</row>
    <row r="10" spans="1:28" s="51" customFormat="1" x14ac:dyDescent="0.25">
      <c r="A10" s="148">
        <v>5</v>
      </c>
      <c r="B10" s="204" t="s">
        <v>78</v>
      </c>
      <c r="C10" s="85" t="s">
        <v>52</v>
      </c>
      <c r="D10" s="181" t="s">
        <v>46</v>
      </c>
      <c r="E10" s="86">
        <v>1</v>
      </c>
      <c r="F10" s="87">
        <v>44440</v>
      </c>
      <c r="G10" s="87">
        <v>45169</v>
      </c>
      <c r="H10" s="88">
        <v>630</v>
      </c>
      <c r="I10" s="88">
        <v>91.2</v>
      </c>
      <c r="J10" s="88"/>
      <c r="K10" s="88">
        <f t="shared" si="1"/>
        <v>721.2</v>
      </c>
      <c r="L10" s="83"/>
      <c r="M10" s="90"/>
      <c r="N10" s="88"/>
      <c r="O10" s="89">
        <f t="shared" si="0"/>
        <v>721.2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8" s="51" customFormat="1" x14ac:dyDescent="0.25">
      <c r="A11" s="148">
        <v>6</v>
      </c>
      <c r="B11" s="203" t="s">
        <v>77</v>
      </c>
      <c r="C11" s="85" t="s">
        <v>50</v>
      </c>
      <c r="D11" s="181" t="s">
        <v>49</v>
      </c>
      <c r="E11" s="86">
        <v>1</v>
      </c>
      <c r="F11" s="87">
        <v>44440</v>
      </c>
      <c r="G11" s="87">
        <v>45107</v>
      </c>
      <c r="H11" s="88">
        <v>630</v>
      </c>
      <c r="I11" s="88">
        <v>91.2</v>
      </c>
      <c r="J11" s="88"/>
      <c r="K11" s="88">
        <f t="shared" si="1"/>
        <v>721.2</v>
      </c>
      <c r="L11" s="83"/>
      <c r="M11" s="88"/>
      <c r="N11" s="88"/>
      <c r="O11" s="89">
        <f t="shared" si="0"/>
        <v>721.2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1:28" s="51" customFormat="1" x14ac:dyDescent="0.25">
      <c r="A12" s="148">
        <v>7</v>
      </c>
      <c r="B12" s="203" t="s">
        <v>82</v>
      </c>
      <c r="C12" s="85" t="s">
        <v>41</v>
      </c>
      <c r="D12" s="181" t="s">
        <v>47</v>
      </c>
      <c r="E12" s="86">
        <v>1</v>
      </c>
      <c r="F12" s="87">
        <v>44440</v>
      </c>
      <c r="G12" s="87">
        <v>45169</v>
      </c>
      <c r="H12" s="88">
        <v>630</v>
      </c>
      <c r="I12" s="88">
        <v>91.2</v>
      </c>
      <c r="J12" s="88"/>
      <c r="K12" s="88">
        <f t="shared" si="1"/>
        <v>721.2</v>
      </c>
      <c r="L12" s="83"/>
      <c r="M12" s="83"/>
      <c r="N12" s="88"/>
      <c r="O12" s="89">
        <f t="shared" si="0"/>
        <v>721.2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</row>
    <row r="13" spans="1:28" s="51" customFormat="1" x14ac:dyDescent="0.25">
      <c r="A13" s="148">
        <v>8</v>
      </c>
      <c r="B13" s="205" t="s">
        <v>170</v>
      </c>
      <c r="C13" s="91" t="s">
        <v>86</v>
      </c>
      <c r="D13" s="182" t="s">
        <v>42</v>
      </c>
      <c r="E13" s="86">
        <v>1</v>
      </c>
      <c r="F13" s="92">
        <v>44837</v>
      </c>
      <c r="G13" s="92">
        <v>44836</v>
      </c>
      <c r="H13" s="88">
        <v>630</v>
      </c>
      <c r="I13" s="88">
        <v>91.2</v>
      </c>
      <c r="J13" s="88"/>
      <c r="K13" s="88">
        <f t="shared" si="1"/>
        <v>721.2</v>
      </c>
      <c r="L13" s="83"/>
      <c r="M13" s="83"/>
      <c r="N13" s="88"/>
      <c r="O13" s="89">
        <f t="shared" si="0"/>
        <v>721.2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</row>
    <row r="14" spans="1:28" s="51" customFormat="1" x14ac:dyDescent="0.25">
      <c r="A14" s="148">
        <v>9</v>
      </c>
      <c r="B14" s="206" t="s">
        <v>63</v>
      </c>
      <c r="C14" s="91" t="s">
        <v>41</v>
      </c>
      <c r="D14" s="182" t="s">
        <v>51</v>
      </c>
      <c r="E14" s="86">
        <v>1</v>
      </c>
      <c r="F14" s="92">
        <v>44301</v>
      </c>
      <c r="G14" s="92">
        <v>45030</v>
      </c>
      <c r="H14" s="88">
        <v>630</v>
      </c>
      <c r="I14" s="88">
        <v>91.2</v>
      </c>
      <c r="J14" s="88"/>
      <c r="K14" s="88">
        <f t="shared" si="1"/>
        <v>721.2</v>
      </c>
      <c r="L14" s="83"/>
      <c r="M14" s="83"/>
      <c r="N14" s="88"/>
      <c r="O14" s="89">
        <f t="shared" si="0"/>
        <v>721.2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</row>
    <row r="15" spans="1:28" s="51" customFormat="1" x14ac:dyDescent="0.25">
      <c r="A15" s="148">
        <v>10</v>
      </c>
      <c r="B15" s="203" t="s">
        <v>169</v>
      </c>
      <c r="C15" s="85" t="s">
        <v>86</v>
      </c>
      <c r="D15" s="181" t="s">
        <v>42</v>
      </c>
      <c r="E15" s="86">
        <v>1</v>
      </c>
      <c r="F15" s="87">
        <v>44470</v>
      </c>
      <c r="G15" s="87">
        <v>44834</v>
      </c>
      <c r="H15" s="88">
        <v>630</v>
      </c>
      <c r="I15" s="88">
        <v>91.2</v>
      </c>
      <c r="J15" s="88"/>
      <c r="K15" s="88">
        <f t="shared" si="1"/>
        <v>721.2</v>
      </c>
      <c r="L15" s="83"/>
      <c r="M15" s="90"/>
      <c r="N15" s="88"/>
      <c r="O15" s="89">
        <f t="shared" si="0"/>
        <v>721.2</v>
      </c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28" s="51" customFormat="1" x14ac:dyDescent="0.25">
      <c r="A16" s="148">
        <v>11</v>
      </c>
      <c r="B16" s="207" t="s">
        <v>64</v>
      </c>
      <c r="C16" s="85" t="s">
        <v>65</v>
      </c>
      <c r="D16" s="183" t="s">
        <v>46</v>
      </c>
      <c r="E16" s="86">
        <v>1</v>
      </c>
      <c r="F16" s="87">
        <v>44342</v>
      </c>
      <c r="G16" s="87">
        <v>45071</v>
      </c>
      <c r="H16" s="88">
        <v>630</v>
      </c>
      <c r="I16" s="88">
        <v>91.2</v>
      </c>
      <c r="J16" s="88"/>
      <c r="K16" s="88">
        <f t="shared" si="1"/>
        <v>721.2</v>
      </c>
      <c r="L16" s="83"/>
      <c r="M16" s="83"/>
      <c r="N16" s="88"/>
      <c r="O16" s="89">
        <f t="shared" si="0"/>
        <v>721.2</v>
      </c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</row>
    <row r="17" spans="1:28" s="51" customFormat="1" x14ac:dyDescent="0.25">
      <c r="A17" s="148">
        <v>12</v>
      </c>
      <c r="B17" s="206" t="s">
        <v>68</v>
      </c>
      <c r="C17" s="91" t="s">
        <v>41</v>
      </c>
      <c r="D17" s="182" t="s">
        <v>47</v>
      </c>
      <c r="E17" s="86">
        <v>1</v>
      </c>
      <c r="F17" s="92">
        <v>44409</v>
      </c>
      <c r="G17" s="92">
        <v>44926</v>
      </c>
      <c r="H17" s="88">
        <v>630</v>
      </c>
      <c r="I17" s="88">
        <v>91.2</v>
      </c>
      <c r="J17" s="88"/>
      <c r="K17" s="88">
        <f t="shared" si="1"/>
        <v>721.2</v>
      </c>
      <c r="L17" s="83"/>
      <c r="M17" s="83"/>
      <c r="N17" s="83"/>
      <c r="O17" s="89">
        <f t="shared" si="0"/>
        <v>721.2</v>
      </c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</row>
    <row r="18" spans="1:28" s="51" customFormat="1" x14ac:dyDescent="0.25">
      <c r="A18" s="148">
        <v>13</v>
      </c>
      <c r="B18" s="208" t="s">
        <v>165</v>
      </c>
      <c r="C18" s="184" t="s">
        <v>166</v>
      </c>
      <c r="D18" s="185" t="s">
        <v>47</v>
      </c>
      <c r="E18" s="93">
        <v>1</v>
      </c>
      <c r="F18" s="94">
        <v>44809</v>
      </c>
      <c r="G18" s="94">
        <v>45173</v>
      </c>
      <c r="H18" s="88">
        <v>630</v>
      </c>
      <c r="I18" s="88">
        <v>91.2</v>
      </c>
      <c r="J18" s="95"/>
      <c r="K18" s="95">
        <f t="shared" si="1"/>
        <v>721.2</v>
      </c>
      <c r="L18" s="96"/>
      <c r="M18" s="96"/>
      <c r="N18" s="96"/>
      <c r="O18" s="89">
        <f t="shared" si="0"/>
        <v>721.2</v>
      </c>
      <c r="P18" s="197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28" s="51" customFormat="1" x14ac:dyDescent="0.25">
      <c r="A19" s="148">
        <v>14</v>
      </c>
      <c r="B19" s="206" t="s">
        <v>162</v>
      </c>
      <c r="C19" s="91" t="s">
        <v>1</v>
      </c>
      <c r="D19" s="182" t="s">
        <v>148</v>
      </c>
      <c r="E19" s="86">
        <v>1</v>
      </c>
      <c r="F19" s="92">
        <v>44788</v>
      </c>
      <c r="G19" s="92">
        <v>44926</v>
      </c>
      <c r="H19" s="88">
        <v>630</v>
      </c>
      <c r="I19" s="88">
        <v>91.2</v>
      </c>
      <c r="J19" s="88"/>
      <c r="K19" s="88">
        <f t="shared" si="1"/>
        <v>721.2</v>
      </c>
      <c r="L19" s="83"/>
      <c r="M19" s="83"/>
      <c r="N19" s="83"/>
      <c r="O19" s="89">
        <f t="shared" si="0"/>
        <v>721.2</v>
      </c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</row>
    <row r="20" spans="1:28" s="51" customFormat="1" x14ac:dyDescent="0.25">
      <c r="A20" s="148">
        <v>15</v>
      </c>
      <c r="B20" s="206" t="s">
        <v>153</v>
      </c>
      <c r="C20" s="91" t="s">
        <v>114</v>
      </c>
      <c r="D20" s="182" t="s">
        <v>148</v>
      </c>
      <c r="E20" s="86">
        <v>1</v>
      </c>
      <c r="F20" s="92">
        <v>44790</v>
      </c>
      <c r="G20" s="92">
        <v>44926</v>
      </c>
      <c r="H20" s="88">
        <v>630</v>
      </c>
      <c r="I20" s="88">
        <v>91.2</v>
      </c>
      <c r="J20" s="88"/>
      <c r="K20" s="88">
        <f t="shared" si="1"/>
        <v>721.2</v>
      </c>
      <c r="L20" s="83"/>
      <c r="M20" s="83"/>
      <c r="N20" s="83"/>
      <c r="O20" s="89">
        <f t="shared" si="0"/>
        <v>721.2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</row>
    <row r="21" spans="1:28" s="51" customFormat="1" x14ac:dyDescent="0.25">
      <c r="A21" s="148">
        <v>16</v>
      </c>
      <c r="B21" s="206" t="s">
        <v>135</v>
      </c>
      <c r="C21" s="91" t="s">
        <v>41</v>
      </c>
      <c r="D21" s="182" t="s">
        <v>47</v>
      </c>
      <c r="E21" s="86">
        <v>1</v>
      </c>
      <c r="F21" s="92">
        <v>44713</v>
      </c>
      <c r="G21" s="87">
        <v>45077</v>
      </c>
      <c r="H21" s="88">
        <v>630</v>
      </c>
      <c r="I21" s="88">
        <v>91.2</v>
      </c>
      <c r="J21" s="88"/>
      <c r="K21" s="88">
        <f t="shared" si="1"/>
        <v>721.2</v>
      </c>
      <c r="L21" s="83">
        <v>1</v>
      </c>
      <c r="M21" s="97">
        <v>21</v>
      </c>
      <c r="N21" s="88">
        <v>4.8</v>
      </c>
      <c r="O21" s="89">
        <f>(K21-N21-M21)</f>
        <v>695.40000000000009</v>
      </c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1:28" s="51" customFormat="1" x14ac:dyDescent="0.25">
      <c r="A22" s="148">
        <v>17</v>
      </c>
      <c r="B22" s="206" t="s">
        <v>138</v>
      </c>
      <c r="C22" s="91" t="s">
        <v>70</v>
      </c>
      <c r="D22" s="182" t="s">
        <v>139</v>
      </c>
      <c r="E22" s="86">
        <v>1</v>
      </c>
      <c r="F22" s="92">
        <v>44743</v>
      </c>
      <c r="G22" s="87">
        <v>45107</v>
      </c>
      <c r="H22" s="88">
        <v>630</v>
      </c>
      <c r="I22" s="88">
        <v>91.2</v>
      </c>
      <c r="J22" s="88"/>
      <c r="K22" s="88">
        <f t="shared" si="1"/>
        <v>721.2</v>
      </c>
      <c r="L22" s="83"/>
      <c r="M22" s="83"/>
      <c r="N22" s="88"/>
      <c r="O22" s="89">
        <f t="shared" si="0"/>
        <v>721.2</v>
      </c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</row>
    <row r="23" spans="1:28" s="51" customFormat="1" x14ac:dyDescent="0.25">
      <c r="A23" s="148">
        <v>18</v>
      </c>
      <c r="B23" s="206" t="s">
        <v>171</v>
      </c>
      <c r="C23" s="91" t="s">
        <v>114</v>
      </c>
      <c r="D23" s="182" t="s">
        <v>148</v>
      </c>
      <c r="E23" s="86">
        <v>1</v>
      </c>
      <c r="F23" s="92">
        <v>44840</v>
      </c>
      <c r="G23" s="87">
        <v>44931</v>
      </c>
      <c r="H23" s="88">
        <v>630</v>
      </c>
      <c r="I23" s="88">
        <v>91.2</v>
      </c>
      <c r="J23" s="88"/>
      <c r="K23" s="88">
        <f t="shared" si="1"/>
        <v>721.2</v>
      </c>
      <c r="L23" s="83"/>
      <c r="M23" s="83"/>
      <c r="N23" s="88"/>
      <c r="O23" s="89">
        <f t="shared" si="0"/>
        <v>721.2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28" s="51" customFormat="1" x14ac:dyDescent="0.25">
      <c r="A24" s="148">
        <v>19</v>
      </c>
      <c r="B24" s="208" t="s">
        <v>141</v>
      </c>
      <c r="C24" s="91" t="s">
        <v>142</v>
      </c>
      <c r="D24" s="182" t="s">
        <v>49</v>
      </c>
      <c r="E24" s="86">
        <v>1</v>
      </c>
      <c r="F24" s="92">
        <v>44783</v>
      </c>
      <c r="G24" s="87">
        <v>44966</v>
      </c>
      <c r="H24" s="88">
        <v>630</v>
      </c>
      <c r="I24" s="88">
        <v>91.2</v>
      </c>
      <c r="J24" s="88"/>
      <c r="K24" s="88">
        <f t="shared" si="1"/>
        <v>721.2</v>
      </c>
      <c r="L24" s="83"/>
      <c r="M24" s="83"/>
      <c r="N24" s="88"/>
      <c r="O24" s="89">
        <f t="shared" si="0"/>
        <v>721.2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1:28" s="51" customFormat="1" x14ac:dyDescent="0.25">
      <c r="A25" s="148">
        <v>20</v>
      </c>
      <c r="B25" s="206" t="s">
        <v>80</v>
      </c>
      <c r="C25" s="91" t="s">
        <v>81</v>
      </c>
      <c r="D25" s="182" t="s">
        <v>134</v>
      </c>
      <c r="E25" s="86">
        <v>1</v>
      </c>
      <c r="F25" s="92">
        <v>44440</v>
      </c>
      <c r="G25" s="87">
        <v>45169</v>
      </c>
      <c r="H25" s="88">
        <v>630</v>
      </c>
      <c r="I25" s="88">
        <v>91.2</v>
      </c>
      <c r="J25" s="88"/>
      <c r="K25" s="88">
        <f t="shared" si="1"/>
        <v>721.2</v>
      </c>
      <c r="L25" s="83"/>
      <c r="M25" s="90"/>
      <c r="N25" s="90"/>
      <c r="O25" s="89">
        <f t="shared" si="0"/>
        <v>721.2</v>
      </c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</row>
    <row r="26" spans="1:28" s="51" customFormat="1" x14ac:dyDescent="0.25">
      <c r="A26" s="148">
        <v>21</v>
      </c>
      <c r="B26" s="204" t="s">
        <v>72</v>
      </c>
      <c r="C26" s="85" t="s">
        <v>73</v>
      </c>
      <c r="D26" s="181" t="s">
        <v>44</v>
      </c>
      <c r="E26" s="86">
        <v>1</v>
      </c>
      <c r="F26" s="87">
        <v>44440</v>
      </c>
      <c r="G26" s="87">
        <v>45169</v>
      </c>
      <c r="H26" s="88">
        <v>630</v>
      </c>
      <c r="I26" s="88">
        <v>91.2</v>
      </c>
      <c r="J26" s="88"/>
      <c r="K26" s="88">
        <f t="shared" si="1"/>
        <v>721.2</v>
      </c>
      <c r="L26" s="83"/>
      <c r="M26" s="83"/>
      <c r="N26" s="83"/>
      <c r="O26" s="89">
        <f t="shared" si="0"/>
        <v>721.2</v>
      </c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</row>
    <row r="27" spans="1:28" s="51" customFormat="1" x14ac:dyDescent="0.25">
      <c r="A27" s="148">
        <v>22</v>
      </c>
      <c r="B27" s="204" t="s">
        <v>158</v>
      </c>
      <c r="C27" s="85" t="s">
        <v>159</v>
      </c>
      <c r="D27" s="181" t="s">
        <v>148</v>
      </c>
      <c r="E27" s="86" t="s">
        <v>177</v>
      </c>
      <c r="F27" s="87">
        <v>44788</v>
      </c>
      <c r="G27" s="87">
        <v>44926</v>
      </c>
      <c r="H27" s="88">
        <v>126</v>
      </c>
      <c r="I27" s="88">
        <v>14.4</v>
      </c>
      <c r="J27" s="88">
        <v>168</v>
      </c>
      <c r="K27" s="88">
        <f t="shared" si="1"/>
        <v>308.39999999999998</v>
      </c>
      <c r="L27" s="83"/>
      <c r="M27" s="100"/>
      <c r="N27" s="100"/>
      <c r="O27" s="89">
        <f>SUM(K27)</f>
        <v>308.39999999999998</v>
      </c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1:28" s="51" customFormat="1" x14ac:dyDescent="0.25">
      <c r="A28" s="148">
        <v>23</v>
      </c>
      <c r="B28" s="204" t="s">
        <v>172</v>
      </c>
      <c r="C28" s="85" t="s">
        <v>52</v>
      </c>
      <c r="D28" s="181" t="s">
        <v>46</v>
      </c>
      <c r="E28" s="86">
        <v>1</v>
      </c>
      <c r="F28" s="87">
        <v>44837</v>
      </c>
      <c r="G28" s="87">
        <v>45201</v>
      </c>
      <c r="H28" s="88">
        <v>630</v>
      </c>
      <c r="I28" s="88">
        <v>91.2</v>
      </c>
      <c r="J28" s="88"/>
      <c r="K28" s="88">
        <f t="shared" si="1"/>
        <v>721.2</v>
      </c>
      <c r="L28" s="83"/>
      <c r="M28" s="97"/>
      <c r="N28" s="97"/>
      <c r="O28" s="89">
        <f t="shared" si="0"/>
        <v>721.2</v>
      </c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</row>
    <row r="29" spans="1:28" s="51" customFormat="1" x14ac:dyDescent="0.25">
      <c r="A29" s="148">
        <v>24</v>
      </c>
      <c r="B29" s="209" t="s">
        <v>167</v>
      </c>
      <c r="C29" s="186" t="s">
        <v>41</v>
      </c>
      <c r="D29" s="187" t="s">
        <v>47</v>
      </c>
      <c r="E29" s="93">
        <v>1</v>
      </c>
      <c r="F29" s="101">
        <v>44809</v>
      </c>
      <c r="G29" s="101">
        <v>45173</v>
      </c>
      <c r="H29" s="88">
        <v>630</v>
      </c>
      <c r="I29" s="88">
        <v>91.2</v>
      </c>
      <c r="J29" s="95"/>
      <c r="K29" s="88">
        <f t="shared" si="1"/>
        <v>721.2</v>
      </c>
      <c r="L29" s="96"/>
      <c r="M29" s="96"/>
      <c r="N29" s="96"/>
      <c r="O29" s="89">
        <f t="shared" si="0"/>
        <v>721.2</v>
      </c>
      <c r="P29" s="198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</row>
    <row r="30" spans="1:28" s="51" customFormat="1" x14ac:dyDescent="0.25">
      <c r="A30" s="148">
        <v>25</v>
      </c>
      <c r="B30" s="210" t="s">
        <v>88</v>
      </c>
      <c r="C30" s="102" t="s">
        <v>66</v>
      </c>
      <c r="D30" s="183" t="s">
        <v>46</v>
      </c>
      <c r="E30" s="86">
        <v>1</v>
      </c>
      <c r="F30" s="87">
        <v>44470</v>
      </c>
      <c r="G30" s="87">
        <v>44834</v>
      </c>
      <c r="H30" s="88">
        <v>630</v>
      </c>
      <c r="I30" s="88">
        <v>91.2</v>
      </c>
      <c r="J30" s="88"/>
      <c r="K30" s="88">
        <f t="shared" si="1"/>
        <v>721.2</v>
      </c>
      <c r="L30" s="83"/>
      <c r="M30" s="83"/>
      <c r="N30" s="88"/>
      <c r="O30" s="89">
        <f t="shared" si="0"/>
        <v>721.2</v>
      </c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</row>
    <row r="31" spans="1:28" s="51" customFormat="1" x14ac:dyDescent="0.25">
      <c r="A31" s="148">
        <v>26</v>
      </c>
      <c r="B31" s="210" t="s">
        <v>137</v>
      </c>
      <c r="C31" s="102" t="s">
        <v>109</v>
      </c>
      <c r="D31" s="183" t="s">
        <v>42</v>
      </c>
      <c r="E31" s="86">
        <v>1</v>
      </c>
      <c r="F31" s="87">
        <v>44743</v>
      </c>
      <c r="G31" s="87">
        <v>45107</v>
      </c>
      <c r="H31" s="88">
        <v>630</v>
      </c>
      <c r="I31" s="88">
        <v>91.2</v>
      </c>
      <c r="J31" s="88"/>
      <c r="K31" s="88">
        <f t="shared" si="1"/>
        <v>721.2</v>
      </c>
      <c r="L31" s="83"/>
      <c r="M31" s="83"/>
      <c r="N31" s="88"/>
      <c r="O31" s="89">
        <f t="shared" si="0"/>
        <v>721.2</v>
      </c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</row>
    <row r="32" spans="1:28" s="51" customFormat="1" x14ac:dyDescent="0.25">
      <c r="A32" s="148">
        <v>27</v>
      </c>
      <c r="B32" s="210" t="s">
        <v>140</v>
      </c>
      <c r="C32" s="102" t="s">
        <v>41</v>
      </c>
      <c r="D32" s="183" t="s">
        <v>71</v>
      </c>
      <c r="E32" s="86">
        <v>1</v>
      </c>
      <c r="F32" s="87">
        <v>44743</v>
      </c>
      <c r="G32" s="87">
        <v>45107</v>
      </c>
      <c r="H32" s="88">
        <v>630</v>
      </c>
      <c r="I32" s="88">
        <v>91.2</v>
      </c>
      <c r="J32" s="88"/>
      <c r="K32" s="88">
        <f t="shared" si="1"/>
        <v>721.2</v>
      </c>
      <c r="L32" s="83"/>
      <c r="M32" s="83"/>
      <c r="N32" s="88">
        <v>14.4</v>
      </c>
      <c r="O32" s="89">
        <f>(K32-N32)</f>
        <v>706.80000000000007</v>
      </c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</row>
    <row r="33" spans="1:92" s="51" customFormat="1" x14ac:dyDescent="0.25">
      <c r="A33" s="148">
        <v>28</v>
      </c>
      <c r="B33" s="204" t="s">
        <v>69</v>
      </c>
      <c r="C33" s="85" t="s">
        <v>41</v>
      </c>
      <c r="D33" s="181" t="s">
        <v>47</v>
      </c>
      <c r="E33" s="86">
        <v>1</v>
      </c>
      <c r="F33" s="87">
        <v>44409</v>
      </c>
      <c r="G33" s="87">
        <v>45107</v>
      </c>
      <c r="H33" s="88">
        <v>630</v>
      </c>
      <c r="I33" s="88">
        <v>91.2</v>
      </c>
      <c r="J33" s="88"/>
      <c r="K33" s="88">
        <f t="shared" si="1"/>
        <v>721.2</v>
      </c>
      <c r="L33" s="83"/>
      <c r="M33" s="88"/>
      <c r="N33" s="88"/>
      <c r="O33" s="89">
        <f t="shared" si="0"/>
        <v>721.2</v>
      </c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</row>
    <row r="34" spans="1:92" s="51" customFormat="1" x14ac:dyDescent="0.25">
      <c r="A34" s="148">
        <v>29</v>
      </c>
      <c r="B34" s="204" t="s">
        <v>111</v>
      </c>
      <c r="C34" s="85" t="s">
        <v>73</v>
      </c>
      <c r="D34" s="181" t="s">
        <v>112</v>
      </c>
      <c r="E34" s="86">
        <v>1</v>
      </c>
      <c r="F34" s="87">
        <v>44652</v>
      </c>
      <c r="G34" s="87">
        <v>45016</v>
      </c>
      <c r="H34" s="88">
        <v>630</v>
      </c>
      <c r="I34" s="88">
        <v>91.2</v>
      </c>
      <c r="J34" s="88"/>
      <c r="K34" s="88">
        <f t="shared" si="1"/>
        <v>721.2</v>
      </c>
      <c r="L34" s="83"/>
      <c r="M34" s="83"/>
      <c r="N34" s="83"/>
      <c r="O34" s="89">
        <f t="shared" si="0"/>
        <v>721.2</v>
      </c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</row>
    <row r="35" spans="1:92" s="51" customFormat="1" x14ac:dyDescent="0.25">
      <c r="A35" s="148">
        <v>30</v>
      </c>
      <c r="B35" s="204" t="s">
        <v>89</v>
      </c>
      <c r="C35" s="85" t="s">
        <v>90</v>
      </c>
      <c r="D35" s="181" t="s">
        <v>71</v>
      </c>
      <c r="E35" s="86">
        <v>1</v>
      </c>
      <c r="F35" s="87">
        <v>44470</v>
      </c>
      <c r="G35" s="87">
        <v>44834</v>
      </c>
      <c r="H35" s="88">
        <v>630</v>
      </c>
      <c r="I35" s="88">
        <v>91.2</v>
      </c>
      <c r="J35" s="88"/>
      <c r="K35" s="88">
        <f t="shared" si="1"/>
        <v>721.2</v>
      </c>
      <c r="L35" s="83"/>
      <c r="M35" s="90"/>
      <c r="N35" s="88"/>
      <c r="O35" s="89">
        <f t="shared" si="0"/>
        <v>721.2</v>
      </c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</row>
    <row r="36" spans="1:92" s="51" customFormat="1" x14ac:dyDescent="0.25">
      <c r="A36" s="148">
        <v>31</v>
      </c>
      <c r="B36" s="204" t="s">
        <v>143</v>
      </c>
      <c r="C36" s="85" t="s">
        <v>1</v>
      </c>
      <c r="D36" s="181" t="s">
        <v>42</v>
      </c>
      <c r="E36" s="86">
        <v>1</v>
      </c>
      <c r="F36" s="87">
        <v>44774</v>
      </c>
      <c r="G36" s="87">
        <v>45138</v>
      </c>
      <c r="H36" s="88">
        <v>630</v>
      </c>
      <c r="I36" s="88">
        <v>91.2</v>
      </c>
      <c r="J36" s="88"/>
      <c r="K36" s="88">
        <f t="shared" si="1"/>
        <v>721.2</v>
      </c>
      <c r="L36" s="83"/>
      <c r="M36" s="90"/>
      <c r="N36" s="88"/>
      <c r="O36" s="89">
        <f t="shared" si="0"/>
        <v>721.2</v>
      </c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</row>
    <row r="37" spans="1:92" s="189" customFormat="1" x14ac:dyDescent="0.25">
      <c r="A37" s="148">
        <v>32</v>
      </c>
      <c r="B37" s="204" t="s">
        <v>161</v>
      </c>
      <c r="C37" s="85" t="s">
        <v>86</v>
      </c>
      <c r="D37" s="181" t="s">
        <v>148</v>
      </c>
      <c r="E37" s="86">
        <v>1</v>
      </c>
      <c r="F37" s="87">
        <v>44788</v>
      </c>
      <c r="G37" s="87">
        <v>44926</v>
      </c>
      <c r="H37" s="88">
        <v>630</v>
      </c>
      <c r="I37" s="88">
        <v>91.2</v>
      </c>
      <c r="J37" s="88"/>
      <c r="K37" s="88">
        <f t="shared" si="1"/>
        <v>721.2</v>
      </c>
      <c r="L37" s="83"/>
      <c r="M37" s="83"/>
      <c r="N37" s="104"/>
      <c r="O37" s="89">
        <f t="shared" si="0"/>
        <v>721.2</v>
      </c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</row>
    <row r="38" spans="1:92" s="189" customFormat="1" x14ac:dyDescent="0.25">
      <c r="A38" s="148">
        <v>33</v>
      </c>
      <c r="B38" s="204" t="s">
        <v>91</v>
      </c>
      <c r="C38" s="85" t="s">
        <v>1</v>
      </c>
      <c r="D38" s="181" t="s">
        <v>71</v>
      </c>
      <c r="E38" s="86">
        <v>1</v>
      </c>
      <c r="F38" s="87">
        <v>44470</v>
      </c>
      <c r="G38" s="87">
        <v>44834</v>
      </c>
      <c r="H38" s="88">
        <v>630</v>
      </c>
      <c r="I38" s="88">
        <v>91.2</v>
      </c>
      <c r="J38" s="88"/>
      <c r="K38" s="88">
        <f t="shared" si="1"/>
        <v>721.2</v>
      </c>
      <c r="L38" s="83"/>
      <c r="M38" s="90"/>
      <c r="N38" s="90"/>
      <c r="O38" s="89">
        <f t="shared" si="0"/>
        <v>721.2</v>
      </c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</row>
    <row r="39" spans="1:92" s="189" customFormat="1" x14ac:dyDescent="0.25">
      <c r="A39" s="148">
        <v>34</v>
      </c>
      <c r="B39" s="204" t="s">
        <v>83</v>
      </c>
      <c r="C39" s="85" t="s">
        <v>41</v>
      </c>
      <c r="D39" s="181" t="s">
        <v>47</v>
      </c>
      <c r="E39" s="86">
        <v>1</v>
      </c>
      <c r="F39" s="87">
        <v>44440</v>
      </c>
      <c r="G39" s="87">
        <v>45169</v>
      </c>
      <c r="H39" s="88">
        <v>630</v>
      </c>
      <c r="I39" s="88">
        <v>91.2</v>
      </c>
      <c r="J39" s="88"/>
      <c r="K39" s="88">
        <f t="shared" si="1"/>
        <v>721.2</v>
      </c>
      <c r="L39" s="83"/>
      <c r="M39" s="83"/>
      <c r="N39" s="88"/>
      <c r="O39" s="89">
        <f t="shared" si="0"/>
        <v>721.2</v>
      </c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</row>
    <row r="40" spans="1:92" s="51" customFormat="1" x14ac:dyDescent="0.25">
      <c r="A40" s="148">
        <v>35</v>
      </c>
      <c r="B40" s="210" t="s">
        <v>131</v>
      </c>
      <c r="C40" s="102" t="s">
        <v>70</v>
      </c>
      <c r="D40" s="183" t="s">
        <v>51</v>
      </c>
      <c r="E40" s="86">
        <v>1</v>
      </c>
      <c r="F40" s="87">
        <v>44409</v>
      </c>
      <c r="G40" s="87">
        <v>45138</v>
      </c>
      <c r="H40" s="88">
        <v>630</v>
      </c>
      <c r="I40" s="88">
        <v>91.2</v>
      </c>
      <c r="J40" s="88"/>
      <c r="K40" s="88">
        <f t="shared" si="1"/>
        <v>721.2</v>
      </c>
      <c r="L40" s="83"/>
      <c r="M40" s="90"/>
      <c r="N40" s="90"/>
      <c r="O40" s="89">
        <f t="shared" si="0"/>
        <v>721.2</v>
      </c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</row>
    <row r="41" spans="1:92" s="51" customFormat="1" x14ac:dyDescent="0.25">
      <c r="A41" s="148">
        <v>36</v>
      </c>
      <c r="B41" s="210" t="s">
        <v>144</v>
      </c>
      <c r="C41" s="102" t="s">
        <v>146</v>
      </c>
      <c r="D41" s="183" t="s">
        <v>49</v>
      </c>
      <c r="E41" s="86">
        <v>1</v>
      </c>
      <c r="F41" s="87">
        <v>44783</v>
      </c>
      <c r="G41" s="87">
        <v>45086</v>
      </c>
      <c r="H41" s="88">
        <v>630</v>
      </c>
      <c r="I41" s="88">
        <v>91.2</v>
      </c>
      <c r="J41" s="88"/>
      <c r="K41" s="88">
        <f t="shared" si="1"/>
        <v>721.2</v>
      </c>
      <c r="L41" s="83"/>
      <c r="M41" s="83"/>
      <c r="N41" s="88"/>
      <c r="O41" s="89">
        <f t="shared" si="0"/>
        <v>721.2</v>
      </c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</row>
    <row r="42" spans="1:92" s="51" customFormat="1" x14ac:dyDescent="0.25">
      <c r="A42" s="148">
        <v>37</v>
      </c>
      <c r="B42" s="210" t="s">
        <v>132</v>
      </c>
      <c r="C42" s="102" t="s">
        <v>41</v>
      </c>
      <c r="D42" s="183" t="s">
        <v>44</v>
      </c>
      <c r="E42" s="86">
        <v>3</v>
      </c>
      <c r="F42" s="87">
        <v>44652</v>
      </c>
      <c r="G42" s="87">
        <v>44926</v>
      </c>
      <c r="H42" s="88">
        <v>315</v>
      </c>
      <c r="I42" s="88">
        <v>91.2</v>
      </c>
      <c r="J42" s="88">
        <v>315</v>
      </c>
      <c r="K42" s="88">
        <f t="shared" si="1"/>
        <v>721.2</v>
      </c>
      <c r="L42" s="83"/>
      <c r="M42" s="90"/>
      <c r="N42" s="105">
        <v>52.8</v>
      </c>
      <c r="O42" s="89">
        <f>(K42-N42)</f>
        <v>668.40000000000009</v>
      </c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</row>
    <row r="43" spans="1:92" s="51" customFormat="1" x14ac:dyDescent="0.25">
      <c r="A43" s="148">
        <v>38</v>
      </c>
      <c r="B43" s="204" t="s">
        <v>152</v>
      </c>
      <c r="C43" s="85" t="s">
        <v>114</v>
      </c>
      <c r="D43" s="181" t="s">
        <v>148</v>
      </c>
      <c r="E43" s="86">
        <v>1</v>
      </c>
      <c r="F43" s="87">
        <v>44790</v>
      </c>
      <c r="G43" s="87">
        <v>44926</v>
      </c>
      <c r="H43" s="88">
        <v>630</v>
      </c>
      <c r="I43" s="88">
        <v>91.2</v>
      </c>
      <c r="J43" s="88"/>
      <c r="K43" s="88">
        <f t="shared" si="1"/>
        <v>721.2</v>
      </c>
      <c r="L43" s="83"/>
      <c r="M43" s="106"/>
      <c r="N43" s="88">
        <v>4.8</v>
      </c>
      <c r="O43" s="89">
        <f>(K43-N43)</f>
        <v>716.40000000000009</v>
      </c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</row>
    <row r="44" spans="1:92" s="51" customFormat="1" x14ac:dyDescent="0.25">
      <c r="A44" s="148">
        <v>39</v>
      </c>
      <c r="B44" s="204" t="s">
        <v>145</v>
      </c>
      <c r="C44" s="85" t="s">
        <v>147</v>
      </c>
      <c r="D44" s="181" t="s">
        <v>46</v>
      </c>
      <c r="E44" s="86">
        <v>1</v>
      </c>
      <c r="F44" s="87">
        <v>44774</v>
      </c>
      <c r="G44" s="87">
        <v>45138</v>
      </c>
      <c r="H44" s="88">
        <v>630</v>
      </c>
      <c r="I44" s="88">
        <v>91.2</v>
      </c>
      <c r="J44" s="88"/>
      <c r="K44" s="88">
        <f t="shared" si="1"/>
        <v>721.2</v>
      </c>
      <c r="L44" s="83"/>
      <c r="M44" s="88"/>
      <c r="N44" s="88"/>
      <c r="O44" s="89">
        <f t="shared" si="0"/>
        <v>721.2</v>
      </c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</row>
    <row r="45" spans="1:92" s="51" customFormat="1" x14ac:dyDescent="0.25">
      <c r="A45" s="148">
        <v>40</v>
      </c>
      <c r="B45" s="204" t="s">
        <v>113</v>
      </c>
      <c r="C45" s="85" t="s">
        <v>114</v>
      </c>
      <c r="D45" s="181" t="s">
        <v>49</v>
      </c>
      <c r="E45" s="86">
        <v>1</v>
      </c>
      <c r="F45" s="87">
        <v>44652</v>
      </c>
      <c r="G45" s="87">
        <v>45016</v>
      </c>
      <c r="H45" s="88">
        <v>630</v>
      </c>
      <c r="I45" s="88">
        <v>91.2</v>
      </c>
      <c r="J45" s="88"/>
      <c r="K45" s="88">
        <f t="shared" si="1"/>
        <v>721.2</v>
      </c>
      <c r="L45" s="83"/>
      <c r="M45" s="90"/>
      <c r="N45" s="88"/>
      <c r="O45" s="89">
        <f t="shared" si="0"/>
        <v>721.2</v>
      </c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</row>
    <row r="46" spans="1:92" s="51" customFormat="1" x14ac:dyDescent="0.25">
      <c r="A46" s="148">
        <v>41</v>
      </c>
      <c r="B46" s="204" t="s">
        <v>150</v>
      </c>
      <c r="C46" s="85" t="s">
        <v>86</v>
      </c>
      <c r="D46" s="181" t="s">
        <v>148</v>
      </c>
      <c r="E46" s="86">
        <v>1</v>
      </c>
      <c r="F46" s="87">
        <v>44790</v>
      </c>
      <c r="G46" s="87">
        <v>44926</v>
      </c>
      <c r="H46" s="88">
        <v>630</v>
      </c>
      <c r="I46" s="88">
        <v>91.2</v>
      </c>
      <c r="J46" s="88"/>
      <c r="K46" s="88">
        <f t="shared" si="1"/>
        <v>721.2</v>
      </c>
      <c r="L46" s="83"/>
      <c r="M46" s="106"/>
      <c r="N46" s="88"/>
      <c r="O46" s="89">
        <f t="shared" si="0"/>
        <v>721.2</v>
      </c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</row>
    <row r="47" spans="1:92" s="51" customFormat="1" x14ac:dyDescent="0.25">
      <c r="A47" s="148">
        <v>42</v>
      </c>
      <c r="B47" s="204" t="s">
        <v>116</v>
      </c>
      <c r="C47" s="85" t="s">
        <v>41</v>
      </c>
      <c r="D47" s="181" t="s">
        <v>47</v>
      </c>
      <c r="E47" s="86">
        <v>1</v>
      </c>
      <c r="F47" s="87">
        <v>44652</v>
      </c>
      <c r="G47" s="87">
        <v>45016</v>
      </c>
      <c r="H47" s="88">
        <v>630</v>
      </c>
      <c r="I47" s="88">
        <v>91.2</v>
      </c>
      <c r="J47" s="88"/>
      <c r="K47" s="88">
        <f t="shared" si="1"/>
        <v>721.2</v>
      </c>
      <c r="L47" s="83"/>
      <c r="M47" s="90"/>
      <c r="N47" s="90"/>
      <c r="O47" s="89">
        <f t="shared" si="0"/>
        <v>721.2</v>
      </c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</row>
    <row r="48" spans="1:92" s="51" customFormat="1" x14ac:dyDescent="0.25">
      <c r="A48" s="148">
        <v>43</v>
      </c>
      <c r="B48" s="204" t="s">
        <v>92</v>
      </c>
      <c r="C48" s="85" t="s">
        <v>1</v>
      </c>
      <c r="D48" s="181" t="s">
        <v>46</v>
      </c>
      <c r="E48" s="86">
        <v>1</v>
      </c>
      <c r="F48" s="87">
        <v>44470</v>
      </c>
      <c r="G48" s="87">
        <v>44834</v>
      </c>
      <c r="H48" s="88">
        <v>630</v>
      </c>
      <c r="I48" s="88">
        <v>91.2</v>
      </c>
      <c r="J48" s="88"/>
      <c r="K48" s="88">
        <f t="shared" si="1"/>
        <v>721.2</v>
      </c>
      <c r="L48" s="83"/>
      <c r="M48" s="88"/>
      <c r="N48" s="88"/>
      <c r="O48" s="89">
        <f t="shared" si="0"/>
        <v>721.2</v>
      </c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</row>
    <row r="49" spans="1:28" s="51" customFormat="1" x14ac:dyDescent="0.25">
      <c r="A49" s="148">
        <v>44</v>
      </c>
      <c r="B49" s="204" t="s">
        <v>115</v>
      </c>
      <c r="C49" s="85" t="s">
        <v>41</v>
      </c>
      <c r="D49" s="181" t="s">
        <v>47</v>
      </c>
      <c r="E49" s="86">
        <v>1</v>
      </c>
      <c r="F49" s="87">
        <v>44652</v>
      </c>
      <c r="G49" s="87">
        <v>45016</v>
      </c>
      <c r="H49" s="88">
        <v>630</v>
      </c>
      <c r="I49" s="88">
        <v>91.2</v>
      </c>
      <c r="J49" s="88"/>
      <c r="K49" s="88">
        <f t="shared" si="1"/>
        <v>721.2</v>
      </c>
      <c r="L49" s="107"/>
      <c r="M49" s="108"/>
      <c r="N49" s="88"/>
      <c r="O49" s="89">
        <f t="shared" si="0"/>
        <v>721.2</v>
      </c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</row>
    <row r="50" spans="1:28" s="51" customFormat="1" x14ac:dyDescent="0.25">
      <c r="A50" s="148">
        <v>45</v>
      </c>
      <c r="B50" s="204" t="s">
        <v>93</v>
      </c>
      <c r="C50" s="85" t="s">
        <v>85</v>
      </c>
      <c r="D50" s="181" t="s">
        <v>71</v>
      </c>
      <c r="E50" s="86">
        <v>1</v>
      </c>
      <c r="F50" s="87">
        <v>44470</v>
      </c>
      <c r="G50" s="87">
        <v>44834</v>
      </c>
      <c r="H50" s="88">
        <v>630</v>
      </c>
      <c r="I50" s="88">
        <v>91.2</v>
      </c>
      <c r="J50" s="88"/>
      <c r="K50" s="88">
        <f t="shared" si="1"/>
        <v>721.2</v>
      </c>
      <c r="L50" s="107"/>
      <c r="M50" s="108"/>
      <c r="N50" s="108"/>
      <c r="O50" s="89">
        <f t="shared" si="0"/>
        <v>721.2</v>
      </c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</row>
    <row r="51" spans="1:28" s="51" customFormat="1" x14ac:dyDescent="0.25">
      <c r="A51" s="148">
        <v>46</v>
      </c>
      <c r="B51" s="204" t="s">
        <v>160</v>
      </c>
      <c r="C51" s="85" t="s">
        <v>41</v>
      </c>
      <c r="D51" s="181" t="s">
        <v>148</v>
      </c>
      <c r="E51" s="86">
        <v>1</v>
      </c>
      <c r="F51" s="87">
        <v>44788</v>
      </c>
      <c r="G51" s="87">
        <v>44926</v>
      </c>
      <c r="H51" s="88">
        <v>630</v>
      </c>
      <c r="I51" s="88">
        <v>91.2</v>
      </c>
      <c r="J51" s="88"/>
      <c r="K51" s="88">
        <f t="shared" si="1"/>
        <v>721.2</v>
      </c>
      <c r="L51" s="107"/>
      <c r="M51" s="108"/>
      <c r="N51" s="88"/>
      <c r="O51" s="89">
        <f t="shared" si="0"/>
        <v>721.2</v>
      </c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</row>
    <row r="52" spans="1:28" s="51" customFormat="1" x14ac:dyDescent="0.25">
      <c r="A52" s="148">
        <v>47</v>
      </c>
      <c r="B52" s="204" t="s">
        <v>94</v>
      </c>
      <c r="C52" s="85" t="s">
        <v>67</v>
      </c>
      <c r="D52" s="181" t="s">
        <v>44</v>
      </c>
      <c r="E52" s="86">
        <v>1</v>
      </c>
      <c r="F52" s="87">
        <v>44470</v>
      </c>
      <c r="G52" s="87">
        <v>44834</v>
      </c>
      <c r="H52" s="88">
        <v>630</v>
      </c>
      <c r="I52" s="88">
        <v>91.2</v>
      </c>
      <c r="J52" s="88"/>
      <c r="K52" s="88">
        <f t="shared" si="1"/>
        <v>721.2</v>
      </c>
      <c r="L52" s="107"/>
      <c r="M52" s="108"/>
      <c r="N52" s="108"/>
      <c r="O52" s="89">
        <f t="shared" si="0"/>
        <v>721.2</v>
      </c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</row>
    <row r="53" spans="1:28" s="51" customFormat="1" x14ac:dyDescent="0.25">
      <c r="A53" s="148">
        <v>48</v>
      </c>
      <c r="B53" s="204" t="s">
        <v>96</v>
      </c>
      <c r="C53" s="85" t="s">
        <v>87</v>
      </c>
      <c r="D53" s="181" t="s">
        <v>46</v>
      </c>
      <c r="E53" s="86">
        <v>1</v>
      </c>
      <c r="F53" s="87">
        <v>44470</v>
      </c>
      <c r="G53" s="87">
        <v>44834</v>
      </c>
      <c r="H53" s="88">
        <v>630</v>
      </c>
      <c r="I53" s="88">
        <v>91.2</v>
      </c>
      <c r="J53" s="88"/>
      <c r="K53" s="88">
        <f t="shared" si="1"/>
        <v>721.2</v>
      </c>
      <c r="L53" s="107"/>
      <c r="M53" s="108"/>
      <c r="N53" s="108"/>
      <c r="O53" s="89">
        <f t="shared" si="0"/>
        <v>721.2</v>
      </c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</row>
    <row r="54" spans="1:28" s="51" customFormat="1" x14ac:dyDescent="0.25">
      <c r="A54" s="148">
        <v>49</v>
      </c>
      <c r="B54" s="204" t="s">
        <v>163</v>
      </c>
      <c r="C54" s="85" t="s">
        <v>43</v>
      </c>
      <c r="D54" s="181" t="s">
        <v>44</v>
      </c>
      <c r="E54" s="86">
        <v>1</v>
      </c>
      <c r="F54" s="87">
        <v>44774</v>
      </c>
      <c r="G54" s="87">
        <v>45138</v>
      </c>
      <c r="H54" s="88">
        <v>630</v>
      </c>
      <c r="I54" s="88">
        <v>91.2</v>
      </c>
      <c r="J54" s="88"/>
      <c r="K54" s="88">
        <f t="shared" si="1"/>
        <v>721.2</v>
      </c>
      <c r="L54" s="83"/>
      <c r="M54" s="90"/>
      <c r="N54" s="90"/>
      <c r="O54" s="89">
        <f t="shared" si="0"/>
        <v>721.2</v>
      </c>
      <c r="P54" s="200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</row>
    <row r="55" spans="1:28" s="51" customFormat="1" x14ac:dyDescent="0.25">
      <c r="A55" s="148">
        <v>50</v>
      </c>
      <c r="B55" s="204" t="s">
        <v>173</v>
      </c>
      <c r="C55" s="85" t="s">
        <v>41</v>
      </c>
      <c r="D55" s="181" t="s">
        <v>42</v>
      </c>
      <c r="E55" s="86">
        <v>1</v>
      </c>
      <c r="F55" s="87">
        <v>44839</v>
      </c>
      <c r="G55" s="87">
        <v>45203</v>
      </c>
      <c r="H55" s="88">
        <v>630</v>
      </c>
      <c r="I55" s="88">
        <v>91.2</v>
      </c>
      <c r="J55" s="88"/>
      <c r="K55" s="88">
        <f t="shared" si="1"/>
        <v>721.2</v>
      </c>
      <c r="L55" s="83"/>
      <c r="M55" s="90"/>
      <c r="N55" s="90"/>
      <c r="O55" s="89">
        <f t="shared" si="0"/>
        <v>721.2</v>
      </c>
      <c r="P55" s="200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</row>
    <row r="56" spans="1:28" s="51" customFormat="1" x14ac:dyDescent="0.25">
      <c r="A56" s="148">
        <v>51</v>
      </c>
      <c r="B56" s="204" t="s">
        <v>164</v>
      </c>
      <c r="C56" s="85" t="s">
        <v>0</v>
      </c>
      <c r="D56" s="85" t="s">
        <v>149</v>
      </c>
      <c r="E56" s="86">
        <v>1</v>
      </c>
      <c r="F56" s="87">
        <v>44781</v>
      </c>
      <c r="G56" s="87">
        <v>45145</v>
      </c>
      <c r="H56" s="88">
        <v>630</v>
      </c>
      <c r="I56" s="88">
        <v>91.2</v>
      </c>
      <c r="J56" s="88"/>
      <c r="K56" s="88">
        <f t="shared" si="1"/>
        <v>721.2</v>
      </c>
      <c r="L56" s="83">
        <v>6</v>
      </c>
      <c r="M56" s="109">
        <v>126</v>
      </c>
      <c r="N56" s="109">
        <v>28.8</v>
      </c>
      <c r="O56" s="89">
        <f>(K56-M56-N56)</f>
        <v>566.40000000000009</v>
      </c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</row>
    <row r="57" spans="1:28" s="51" customFormat="1" x14ac:dyDescent="0.25">
      <c r="A57" s="148">
        <v>52</v>
      </c>
      <c r="B57" s="204" t="s">
        <v>155</v>
      </c>
      <c r="C57" s="85" t="s">
        <v>114</v>
      </c>
      <c r="D57" s="181" t="s">
        <v>148</v>
      </c>
      <c r="E57" s="86">
        <v>1</v>
      </c>
      <c r="F57" s="87">
        <v>44788</v>
      </c>
      <c r="G57" s="87">
        <v>44926</v>
      </c>
      <c r="H57" s="88">
        <v>630</v>
      </c>
      <c r="I57" s="88">
        <v>91.2</v>
      </c>
      <c r="J57" s="88"/>
      <c r="K57" s="88">
        <f t="shared" si="1"/>
        <v>721.2</v>
      </c>
      <c r="L57" s="107"/>
      <c r="M57" s="110"/>
      <c r="N57" s="110"/>
      <c r="O57" s="89">
        <f t="shared" si="0"/>
        <v>721.2</v>
      </c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</row>
    <row r="58" spans="1:28" s="51" customFormat="1" x14ac:dyDescent="0.25">
      <c r="A58" s="148">
        <v>53</v>
      </c>
      <c r="B58" s="204" t="s">
        <v>105</v>
      </c>
      <c r="C58" s="85" t="s">
        <v>41</v>
      </c>
      <c r="D58" s="181" t="s">
        <v>44</v>
      </c>
      <c r="E58" s="86" t="s">
        <v>177</v>
      </c>
      <c r="F58" s="87">
        <v>44510</v>
      </c>
      <c r="G58" s="87">
        <v>44874</v>
      </c>
      <c r="H58" s="88"/>
      <c r="I58" s="88"/>
      <c r="J58" s="88">
        <v>630</v>
      </c>
      <c r="K58" s="88">
        <f>SUM(J58)</f>
        <v>630</v>
      </c>
      <c r="L58" s="107"/>
      <c r="M58" s="110"/>
      <c r="N58" s="88"/>
      <c r="O58" s="89">
        <f>SUM(K58)</f>
        <v>630</v>
      </c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</row>
    <row r="59" spans="1:28" s="51" customFormat="1" x14ac:dyDescent="0.25">
      <c r="A59" s="148">
        <v>54</v>
      </c>
      <c r="B59" s="204" t="s">
        <v>106</v>
      </c>
      <c r="C59" s="85" t="s">
        <v>43</v>
      </c>
      <c r="D59" s="181" t="s">
        <v>71</v>
      </c>
      <c r="E59" s="86">
        <v>3</v>
      </c>
      <c r="F59" s="87">
        <v>44505</v>
      </c>
      <c r="G59" s="87">
        <v>44869</v>
      </c>
      <c r="H59" s="88">
        <v>546</v>
      </c>
      <c r="I59" s="88">
        <v>91.2</v>
      </c>
      <c r="J59" s="88">
        <v>84</v>
      </c>
      <c r="K59" s="88">
        <f t="shared" si="1"/>
        <v>721.2</v>
      </c>
      <c r="L59" s="83"/>
      <c r="M59" s="100"/>
      <c r="N59" s="100">
        <v>14.4</v>
      </c>
      <c r="O59" s="89">
        <f>(K59-N59)</f>
        <v>706.80000000000007</v>
      </c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</row>
    <row r="60" spans="1:28" s="51" customFormat="1" x14ac:dyDescent="0.25">
      <c r="A60" s="148">
        <v>55</v>
      </c>
      <c r="B60" s="204" t="s">
        <v>79</v>
      </c>
      <c r="C60" s="85" t="s">
        <v>41</v>
      </c>
      <c r="D60" s="181" t="s">
        <v>47</v>
      </c>
      <c r="E60" s="86">
        <v>1</v>
      </c>
      <c r="F60" s="87">
        <v>44440</v>
      </c>
      <c r="G60" s="87">
        <v>45169</v>
      </c>
      <c r="H60" s="88">
        <v>630</v>
      </c>
      <c r="I60" s="88">
        <v>91.2</v>
      </c>
      <c r="J60" s="88"/>
      <c r="K60" s="88">
        <f t="shared" si="1"/>
        <v>721.2</v>
      </c>
      <c r="L60" s="107"/>
      <c r="M60" s="108"/>
      <c r="N60" s="88"/>
      <c r="O60" s="89">
        <f>SUM(K60)</f>
        <v>721.2</v>
      </c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</row>
    <row r="61" spans="1:28" s="51" customFormat="1" x14ac:dyDescent="0.25">
      <c r="A61" s="148">
        <v>56</v>
      </c>
      <c r="B61" s="204" t="s">
        <v>154</v>
      </c>
      <c r="C61" s="85" t="s">
        <v>41</v>
      </c>
      <c r="D61" s="181" t="s">
        <v>148</v>
      </c>
      <c r="E61" s="86">
        <v>1</v>
      </c>
      <c r="F61" s="87">
        <v>44790</v>
      </c>
      <c r="G61" s="87">
        <v>44926</v>
      </c>
      <c r="H61" s="88">
        <v>630</v>
      </c>
      <c r="I61" s="88">
        <v>91.2</v>
      </c>
      <c r="J61" s="88"/>
      <c r="K61" s="88">
        <f t="shared" si="1"/>
        <v>721.2</v>
      </c>
      <c r="L61" s="83">
        <v>8</v>
      </c>
      <c r="M61" s="100">
        <v>168</v>
      </c>
      <c r="N61" s="88">
        <v>43.2</v>
      </c>
      <c r="O61" s="89">
        <f>(K61-M61-N61)</f>
        <v>510.00000000000006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</row>
    <row r="62" spans="1:28" s="51" customFormat="1" x14ac:dyDescent="0.25">
      <c r="A62" s="148">
        <v>57</v>
      </c>
      <c r="B62" s="204" t="s">
        <v>74</v>
      </c>
      <c r="C62" s="85" t="s">
        <v>41</v>
      </c>
      <c r="D62" s="181" t="s">
        <v>47</v>
      </c>
      <c r="E62" s="86" t="s">
        <v>177</v>
      </c>
      <c r="F62" s="87">
        <v>44440</v>
      </c>
      <c r="G62" s="87">
        <v>45169</v>
      </c>
      <c r="H62" s="88"/>
      <c r="I62" s="88"/>
      <c r="J62" s="88">
        <v>105</v>
      </c>
      <c r="K62" s="88">
        <f t="shared" si="1"/>
        <v>105</v>
      </c>
      <c r="L62" s="107"/>
      <c r="M62" s="108"/>
      <c r="N62" s="88"/>
      <c r="O62" s="89">
        <f>SUM(K62)</f>
        <v>105</v>
      </c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</row>
    <row r="63" spans="1:28" s="51" customFormat="1" x14ac:dyDescent="0.25">
      <c r="A63" s="148">
        <v>58</v>
      </c>
      <c r="B63" s="204" t="s">
        <v>75</v>
      </c>
      <c r="C63" s="85" t="s">
        <v>76</v>
      </c>
      <c r="D63" s="181" t="s">
        <v>53</v>
      </c>
      <c r="E63" s="86">
        <v>1</v>
      </c>
      <c r="F63" s="87">
        <v>44440</v>
      </c>
      <c r="G63" s="87">
        <v>45169</v>
      </c>
      <c r="H63" s="88">
        <v>630</v>
      </c>
      <c r="I63" s="88">
        <v>91.2</v>
      </c>
      <c r="J63" s="88"/>
      <c r="K63" s="88">
        <f t="shared" si="1"/>
        <v>721.2</v>
      </c>
      <c r="L63" s="107"/>
      <c r="M63" s="108"/>
      <c r="N63" s="108"/>
      <c r="O63" s="89">
        <f t="shared" si="0"/>
        <v>721.2</v>
      </c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</row>
    <row r="64" spans="1:28" s="51" customFormat="1" x14ac:dyDescent="0.25">
      <c r="A64" s="148">
        <v>59</v>
      </c>
      <c r="B64" s="204" t="s">
        <v>107</v>
      </c>
      <c r="C64" s="85" t="s">
        <v>41</v>
      </c>
      <c r="D64" s="181" t="s">
        <v>47</v>
      </c>
      <c r="E64" s="86">
        <v>1</v>
      </c>
      <c r="F64" s="87">
        <v>44505</v>
      </c>
      <c r="G64" s="87">
        <v>44869</v>
      </c>
      <c r="H64" s="88">
        <v>630</v>
      </c>
      <c r="I64" s="88">
        <v>91.2</v>
      </c>
      <c r="J64" s="88"/>
      <c r="K64" s="88">
        <f t="shared" si="1"/>
        <v>721.2</v>
      </c>
      <c r="L64" s="83"/>
      <c r="M64" s="83"/>
      <c r="N64" s="100"/>
      <c r="O64" s="89">
        <f t="shared" si="0"/>
        <v>721.2</v>
      </c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</row>
    <row r="65" spans="1:28" s="51" customFormat="1" x14ac:dyDescent="0.25">
      <c r="A65" s="148">
        <v>60</v>
      </c>
      <c r="B65" s="204" t="s">
        <v>98</v>
      </c>
      <c r="C65" s="85" t="s">
        <v>41</v>
      </c>
      <c r="D65" s="181" t="s">
        <v>181</v>
      </c>
      <c r="E65" s="86">
        <v>1</v>
      </c>
      <c r="F65" s="87">
        <v>44470</v>
      </c>
      <c r="G65" s="87">
        <v>44834</v>
      </c>
      <c r="H65" s="88">
        <v>630</v>
      </c>
      <c r="I65" s="88">
        <v>91.2</v>
      </c>
      <c r="J65" s="88"/>
      <c r="K65" s="88">
        <f t="shared" si="1"/>
        <v>721.2</v>
      </c>
      <c r="L65" s="107"/>
      <c r="M65" s="108"/>
      <c r="N65" s="108"/>
      <c r="O65" s="89">
        <f t="shared" si="0"/>
        <v>721.2</v>
      </c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</row>
    <row r="66" spans="1:28" s="51" customFormat="1" x14ac:dyDescent="0.25">
      <c r="A66" s="148">
        <v>61</v>
      </c>
      <c r="B66" s="204" t="s">
        <v>156</v>
      </c>
      <c r="C66" s="85" t="s">
        <v>1</v>
      </c>
      <c r="D66" s="181" t="s">
        <v>148</v>
      </c>
      <c r="E66" s="86">
        <v>1</v>
      </c>
      <c r="F66" s="87">
        <v>44788</v>
      </c>
      <c r="G66" s="87">
        <v>44926</v>
      </c>
      <c r="H66" s="88">
        <v>630</v>
      </c>
      <c r="I66" s="88">
        <v>91.2</v>
      </c>
      <c r="J66" s="88"/>
      <c r="K66" s="88">
        <f t="shared" ref="K66:K69" si="2">SUM(H66,I66,J66)</f>
        <v>721.2</v>
      </c>
      <c r="L66" s="83"/>
      <c r="M66" s="83"/>
      <c r="N66" s="104"/>
      <c r="O66" s="89">
        <f t="shared" ref="O66:O74" si="3">K66-M66-N66</f>
        <v>721.2</v>
      </c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</row>
    <row r="67" spans="1:28" s="51" customFormat="1" x14ac:dyDescent="0.25">
      <c r="A67" s="148">
        <v>62</v>
      </c>
      <c r="B67" s="204" t="s">
        <v>136</v>
      </c>
      <c r="C67" s="85" t="s">
        <v>90</v>
      </c>
      <c r="D67" s="181" t="s">
        <v>42</v>
      </c>
      <c r="E67" s="86">
        <v>1</v>
      </c>
      <c r="F67" s="87">
        <v>44747</v>
      </c>
      <c r="G67" s="87">
        <v>45111</v>
      </c>
      <c r="H67" s="88">
        <v>630</v>
      </c>
      <c r="I67" s="88">
        <v>91.2</v>
      </c>
      <c r="J67" s="88"/>
      <c r="K67" s="88">
        <f t="shared" si="2"/>
        <v>721.2</v>
      </c>
      <c r="L67" s="107"/>
      <c r="M67" s="88"/>
      <c r="N67" s="88"/>
      <c r="O67" s="89">
        <f t="shared" si="3"/>
        <v>721.2</v>
      </c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</row>
    <row r="68" spans="1:28" s="51" customFormat="1" x14ac:dyDescent="0.25">
      <c r="A68" s="148">
        <v>63</v>
      </c>
      <c r="B68" s="204" t="s">
        <v>117</v>
      </c>
      <c r="C68" s="85" t="s">
        <v>70</v>
      </c>
      <c r="D68" s="181" t="s">
        <v>51</v>
      </c>
      <c r="E68" s="86">
        <v>1</v>
      </c>
      <c r="F68" s="87">
        <v>44652</v>
      </c>
      <c r="G68" s="87">
        <v>45016</v>
      </c>
      <c r="H68" s="88">
        <v>630</v>
      </c>
      <c r="I68" s="88">
        <v>91.2</v>
      </c>
      <c r="J68" s="88"/>
      <c r="K68" s="88">
        <f t="shared" si="2"/>
        <v>721.2</v>
      </c>
      <c r="L68" s="107"/>
      <c r="M68" s="108"/>
      <c r="N68" s="88"/>
      <c r="O68" s="89">
        <f t="shared" si="3"/>
        <v>721.2</v>
      </c>
      <c r="P68" s="201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</row>
    <row r="69" spans="1:28" s="51" customFormat="1" x14ac:dyDescent="0.25">
      <c r="A69" s="148">
        <v>64</v>
      </c>
      <c r="B69" s="204" t="s">
        <v>84</v>
      </c>
      <c r="C69" s="85" t="s">
        <v>41</v>
      </c>
      <c r="D69" s="181" t="s">
        <v>47</v>
      </c>
      <c r="E69" s="86">
        <v>1</v>
      </c>
      <c r="F69" s="87">
        <v>44440</v>
      </c>
      <c r="G69" s="87">
        <v>45169</v>
      </c>
      <c r="H69" s="88">
        <v>630</v>
      </c>
      <c r="I69" s="88">
        <v>91.2</v>
      </c>
      <c r="J69" s="88"/>
      <c r="K69" s="88">
        <f t="shared" si="2"/>
        <v>721.2</v>
      </c>
      <c r="L69" s="83"/>
      <c r="M69" s="90"/>
      <c r="N69" s="88"/>
      <c r="O69" s="89">
        <f t="shared" si="3"/>
        <v>721.2</v>
      </c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</row>
    <row r="70" spans="1:28" s="51" customFormat="1" x14ac:dyDescent="0.25">
      <c r="A70" s="148">
        <v>65</v>
      </c>
      <c r="B70" s="204" t="s">
        <v>108</v>
      </c>
      <c r="C70" s="85" t="s">
        <v>41</v>
      </c>
      <c r="D70" s="181" t="s">
        <v>71</v>
      </c>
      <c r="E70" s="86" t="s">
        <v>177</v>
      </c>
      <c r="F70" s="87">
        <v>44505</v>
      </c>
      <c r="G70" s="87">
        <v>44869</v>
      </c>
      <c r="H70" s="88"/>
      <c r="I70" s="88"/>
      <c r="J70" s="88">
        <v>84</v>
      </c>
      <c r="K70" s="88">
        <v>84</v>
      </c>
      <c r="L70" s="83"/>
      <c r="M70" s="83"/>
      <c r="N70" s="88"/>
      <c r="O70" s="89">
        <f>SUM(soma)</f>
        <v>84</v>
      </c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</row>
    <row r="71" spans="1:28" s="51" customFormat="1" x14ac:dyDescent="0.25">
      <c r="A71" s="148">
        <v>66</v>
      </c>
      <c r="B71" s="204" t="s">
        <v>54</v>
      </c>
      <c r="C71" s="102" t="s">
        <v>41</v>
      </c>
      <c r="D71" s="183" t="s">
        <v>48</v>
      </c>
      <c r="E71" s="86" t="s">
        <v>177</v>
      </c>
      <c r="F71" s="87">
        <v>44151</v>
      </c>
      <c r="G71" s="87">
        <v>44880</v>
      </c>
      <c r="H71" s="88"/>
      <c r="I71" s="88"/>
      <c r="J71" s="88">
        <v>315</v>
      </c>
      <c r="K71" s="88">
        <v>315</v>
      </c>
      <c r="L71" s="107"/>
      <c r="M71" s="108"/>
      <c r="N71" s="88"/>
      <c r="O71" s="89">
        <f>SUM(K71)</f>
        <v>315</v>
      </c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</row>
    <row r="72" spans="1:28" s="51" customFormat="1" x14ac:dyDescent="0.25">
      <c r="A72" s="148">
        <v>67</v>
      </c>
      <c r="B72" s="204" t="s">
        <v>99</v>
      </c>
      <c r="C72" s="102" t="s">
        <v>85</v>
      </c>
      <c r="D72" s="183" t="s">
        <v>71</v>
      </c>
      <c r="E72" s="86">
        <v>1</v>
      </c>
      <c r="F72" s="87">
        <v>44470</v>
      </c>
      <c r="G72" s="87">
        <v>44834</v>
      </c>
      <c r="H72" s="88">
        <v>630</v>
      </c>
      <c r="I72" s="88">
        <v>91.2</v>
      </c>
      <c r="J72" s="88"/>
      <c r="K72" s="88">
        <f>SUM(H72:I72)</f>
        <v>721.2</v>
      </c>
      <c r="L72" s="107"/>
      <c r="M72" s="108"/>
      <c r="N72" s="108"/>
      <c r="O72" s="89">
        <f t="shared" si="3"/>
        <v>721.2</v>
      </c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</row>
    <row r="73" spans="1:28" s="51" customFormat="1" x14ac:dyDescent="0.25">
      <c r="A73" s="148">
        <v>68</v>
      </c>
      <c r="B73" s="204" t="s">
        <v>174</v>
      </c>
      <c r="C73" s="102" t="s">
        <v>90</v>
      </c>
      <c r="D73" s="183" t="s">
        <v>42</v>
      </c>
      <c r="E73" s="86">
        <v>1</v>
      </c>
      <c r="F73" s="87">
        <v>44847</v>
      </c>
      <c r="G73" s="87">
        <v>45211</v>
      </c>
      <c r="H73" s="88">
        <v>630</v>
      </c>
      <c r="I73" s="88">
        <v>91.2</v>
      </c>
      <c r="J73" s="88"/>
      <c r="K73" s="88">
        <f t="shared" ref="K73:K74" si="4">SUM(H73:I73)</f>
        <v>721.2</v>
      </c>
      <c r="L73" s="107"/>
      <c r="M73" s="108"/>
      <c r="N73" s="108"/>
      <c r="O73" s="89">
        <f t="shared" si="3"/>
        <v>721.2</v>
      </c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</row>
    <row r="74" spans="1:28" s="51" customFormat="1" x14ac:dyDescent="0.25">
      <c r="A74" s="148">
        <v>69</v>
      </c>
      <c r="B74" s="204" t="s">
        <v>176</v>
      </c>
      <c r="C74" s="102" t="s">
        <v>175</v>
      </c>
      <c r="D74" s="183" t="s">
        <v>44</v>
      </c>
      <c r="E74" s="86">
        <v>1</v>
      </c>
      <c r="F74" s="87">
        <v>44844</v>
      </c>
      <c r="G74" s="87">
        <v>45208</v>
      </c>
      <c r="H74" s="88">
        <v>630</v>
      </c>
      <c r="I74" s="88">
        <v>91.2</v>
      </c>
      <c r="J74" s="88"/>
      <c r="K74" s="88">
        <f t="shared" si="4"/>
        <v>721.2</v>
      </c>
      <c r="L74" s="107"/>
      <c r="M74" s="108"/>
      <c r="N74" s="108"/>
      <c r="O74" s="89">
        <f t="shared" si="3"/>
        <v>721.2</v>
      </c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</row>
    <row r="75" spans="1:28" s="190" customFormat="1" x14ac:dyDescent="0.25">
      <c r="A75" s="111"/>
      <c r="B75" s="153" t="s">
        <v>28</v>
      </c>
      <c r="C75" s="153"/>
      <c r="D75" s="153"/>
      <c r="E75" s="153"/>
      <c r="F75" s="153"/>
      <c r="G75" s="154"/>
      <c r="H75" s="113">
        <f>SUM(H6:H74)</f>
        <v>39417</v>
      </c>
      <c r="I75" s="113">
        <f>SUM(I6:I74)</f>
        <v>5759.9999999999936</v>
      </c>
      <c r="J75" s="113">
        <f>SUM(J6:J74)</f>
        <v>1785</v>
      </c>
      <c r="K75" s="114">
        <f>SUM(K6:K74)</f>
        <v>46961.999999999971</v>
      </c>
      <c r="L75" s="115">
        <v>15</v>
      </c>
      <c r="M75" s="114">
        <f>SUM(M6:M74)</f>
        <v>315</v>
      </c>
      <c r="N75" s="114">
        <f>SUM(N6:N74)</f>
        <v>163.19999999999999</v>
      </c>
      <c r="O75" s="116">
        <f>SUM(O6:O74)</f>
        <v>46483.799999999981</v>
      </c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</row>
    <row r="76" spans="1:28" x14ac:dyDescent="0.25">
      <c r="A76" s="155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7"/>
    </row>
    <row r="77" spans="1:28" ht="51.75" customHeight="1" x14ac:dyDescent="0.25">
      <c r="A77" s="117" t="s">
        <v>11</v>
      </c>
      <c r="B77" s="118" t="s">
        <v>13</v>
      </c>
      <c r="C77" s="118" t="s">
        <v>14</v>
      </c>
      <c r="D77" s="119" t="s">
        <v>15</v>
      </c>
      <c r="E77" s="120" t="s">
        <v>16</v>
      </c>
      <c r="F77" s="121" t="s">
        <v>29</v>
      </c>
      <c r="G77" s="121" t="s">
        <v>30</v>
      </c>
      <c r="H77" s="122" t="s">
        <v>31</v>
      </c>
      <c r="I77" s="122" t="s">
        <v>19</v>
      </c>
      <c r="J77" s="122" t="s">
        <v>32</v>
      </c>
      <c r="K77" s="122" t="s">
        <v>21</v>
      </c>
      <c r="L77" s="123" t="s">
        <v>25</v>
      </c>
      <c r="M77" s="118" t="s">
        <v>26</v>
      </c>
      <c r="N77" s="118" t="s">
        <v>27</v>
      </c>
      <c r="O77" s="124" t="s">
        <v>23</v>
      </c>
    </row>
    <row r="78" spans="1:28" s="56" customFormat="1" x14ac:dyDescent="0.25">
      <c r="A78" s="125"/>
      <c r="B78" s="204"/>
      <c r="C78" s="84"/>
      <c r="D78" s="83"/>
      <c r="E78" s="86"/>
      <c r="F78" s="87"/>
      <c r="G78" s="87"/>
      <c r="H78" s="88"/>
      <c r="I78" s="88"/>
      <c r="J78" s="88"/>
      <c r="K78" s="88"/>
      <c r="L78" s="191"/>
      <c r="M78" s="88"/>
      <c r="N78" s="88"/>
      <c r="O78" s="127"/>
      <c r="P78" s="195"/>
      <c r="Q78" s="195"/>
      <c r="R78" s="195"/>
      <c r="S78" s="195"/>
      <c r="T78" s="195"/>
      <c r="U78" s="195"/>
      <c r="V78" s="195"/>
      <c r="W78" s="195"/>
      <c r="X78" s="195" t="s">
        <v>2</v>
      </c>
      <c r="Y78" s="195"/>
      <c r="Z78" s="195"/>
      <c r="AA78" s="195"/>
      <c r="AB78" s="195"/>
    </row>
    <row r="79" spans="1:28" x14ac:dyDescent="0.25">
      <c r="A79" s="128" t="s">
        <v>2</v>
      </c>
      <c r="B79" s="158"/>
      <c r="C79" s="158"/>
      <c r="D79" s="158"/>
      <c r="E79" s="158"/>
      <c r="F79" s="158"/>
      <c r="G79" s="159"/>
      <c r="H79" s="129">
        <v>0</v>
      </c>
      <c r="I79" s="192"/>
      <c r="J79" s="130">
        <f>SUM(J78:J78)</f>
        <v>0</v>
      </c>
      <c r="K79" s="88">
        <f t="shared" ref="K78:K79" si="5">SUM(H79,I79,J79)</f>
        <v>0</v>
      </c>
      <c r="L79" s="130"/>
      <c r="M79" s="193">
        <v>0</v>
      </c>
      <c r="N79" s="193">
        <v>0</v>
      </c>
      <c r="O79" s="194"/>
    </row>
    <row r="80" spans="1:28" x14ac:dyDescent="0.25">
      <c r="A80" s="131"/>
      <c r="B80" s="211"/>
      <c r="C80" s="32"/>
      <c r="D80" s="32"/>
      <c r="E80" s="32"/>
      <c r="F80" s="32"/>
      <c r="G80" s="32"/>
      <c r="H80" s="32"/>
      <c r="I80" s="132"/>
      <c r="J80" s="32"/>
      <c r="K80" s="32"/>
      <c r="L80" s="32"/>
      <c r="M80" s="32"/>
      <c r="N80" s="32"/>
      <c r="O80" s="133"/>
    </row>
    <row r="81" spans="1:15" x14ac:dyDescent="0.25">
      <c r="A81" s="134" t="s">
        <v>2</v>
      </c>
      <c r="B81" s="152" t="s">
        <v>33</v>
      </c>
      <c r="C81" s="135"/>
      <c r="D81" s="135"/>
      <c r="E81" s="135"/>
      <c r="F81" s="135"/>
      <c r="G81" s="136"/>
      <c r="H81" s="113">
        <v>39417</v>
      </c>
      <c r="I81" s="113">
        <f>I75</f>
        <v>5759.9999999999936</v>
      </c>
      <c r="J81" s="113">
        <v>1785</v>
      </c>
      <c r="K81" s="113">
        <f>K75</f>
        <v>46961.999999999971</v>
      </c>
      <c r="L81" s="137"/>
      <c r="M81" s="138">
        <v>315</v>
      </c>
      <c r="N81" s="138">
        <f>N75</f>
        <v>163.19999999999999</v>
      </c>
      <c r="O81" s="139">
        <f>SUM(O75-340.2)</f>
        <v>46143.599999999984</v>
      </c>
    </row>
    <row r="82" spans="1:15" x14ac:dyDescent="0.25">
      <c r="A82" s="140" t="s">
        <v>185</v>
      </c>
      <c r="B82" s="212"/>
      <c r="C82" s="14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133"/>
    </row>
    <row r="83" spans="1:15" x14ac:dyDescent="0.25">
      <c r="A83" s="131"/>
      <c r="B83" s="211"/>
      <c r="C83" s="32"/>
      <c r="D83" s="32"/>
      <c r="E83" s="32"/>
      <c r="F83" s="32"/>
      <c r="G83" s="142"/>
      <c r="H83" s="160" t="s">
        <v>60</v>
      </c>
      <c r="I83" s="161"/>
      <c r="J83" s="161"/>
      <c r="K83" s="161"/>
      <c r="L83" s="161"/>
      <c r="M83" s="161"/>
      <c r="N83" s="161"/>
      <c r="O83" s="143">
        <f>30</f>
        <v>30</v>
      </c>
    </row>
    <row r="84" spans="1:15" ht="15.75" thickBot="1" x14ac:dyDescent="0.3">
      <c r="A84" s="131"/>
      <c r="B84" s="211"/>
      <c r="C84" s="32"/>
      <c r="D84" s="32"/>
      <c r="E84" s="32"/>
      <c r="F84" s="32"/>
      <c r="G84" s="142"/>
      <c r="H84" s="162" t="s">
        <v>61</v>
      </c>
      <c r="I84" s="163"/>
      <c r="J84" s="163"/>
      <c r="K84" s="163"/>
      <c r="L84" s="163"/>
      <c r="M84" s="163"/>
      <c r="N84" s="163"/>
      <c r="O84" s="144">
        <v>2070</v>
      </c>
    </row>
    <row r="85" spans="1:15" ht="16.5" thickBot="1" x14ac:dyDescent="0.3">
      <c r="A85" s="145"/>
      <c r="B85" s="213"/>
      <c r="C85" s="146"/>
      <c r="D85" s="146"/>
      <c r="E85" s="146"/>
      <c r="F85" s="146"/>
      <c r="G85" s="147"/>
      <c r="H85" s="164" t="s">
        <v>62</v>
      </c>
      <c r="I85" s="165"/>
      <c r="J85" s="165"/>
      <c r="K85" s="165"/>
      <c r="L85" s="165"/>
      <c r="M85" s="165"/>
      <c r="N85" s="165"/>
      <c r="O85" s="151">
        <f>SUM(O81+O84)</f>
        <v>48213.599999999984</v>
      </c>
    </row>
    <row r="86" spans="1:15" ht="15.75" x14ac:dyDescent="0.25">
      <c r="A86" s="31"/>
      <c r="B86" s="214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5.75" x14ac:dyDescent="0.25">
      <c r="A87" s="31"/>
      <c r="B87" s="214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x14ac:dyDescent="0.25">
      <c r="B88" s="215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1:15" x14ac:dyDescent="0.25">
      <c r="A89" s="32"/>
      <c r="B89" s="215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</sheetData>
  <sortState ref="A7:A73">
    <sortCondition ref="A7:A73"/>
  </sortState>
  <mergeCells count="26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  <mergeCell ref="F4:F5"/>
    <mergeCell ref="G4:G5"/>
    <mergeCell ref="H84:N84"/>
    <mergeCell ref="H85:N85"/>
    <mergeCell ref="H4:H5"/>
    <mergeCell ref="I4:I5"/>
    <mergeCell ref="J4:J5"/>
    <mergeCell ref="K4:K5"/>
    <mergeCell ref="L4:N4"/>
    <mergeCell ref="B75:G75"/>
    <mergeCell ref="A76:O76"/>
    <mergeCell ref="B79:G79"/>
    <mergeCell ref="H83:N83"/>
    <mergeCell ref="O4:O5"/>
  </mergeCells>
  <phoneticPr fontId="21" type="noConversion"/>
  <pageMargins left="0.31496062992125984" right="0.31496062992125984" top="0.39370078740157483" bottom="0.39370078740157483" header="0.31496062992125984" footer="0.31496062992125984"/>
  <pageSetup paperSize="9" scale="45" orientation="landscape" r:id="rId1"/>
  <colBreaks count="1" manualBreakCount="1">
    <brk id="15" max="1048575" man="1"/>
  </colBreaks>
  <ignoredErrors>
    <ignoredError sqref="K5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80" zoomScaleNormal="80" workbookViewId="0">
      <selection activeCell="C26" sqref="C26"/>
    </sheetView>
  </sheetViews>
  <sheetFormatPr defaultRowHeight="15" x14ac:dyDescent="0.25"/>
  <cols>
    <col min="1" max="1" width="5.85546875" customWidth="1"/>
    <col min="2" max="2" width="49.85546875" bestFit="1" customWidth="1"/>
    <col min="3" max="3" width="18.5703125" customWidth="1"/>
    <col min="4" max="4" width="19.5703125" customWidth="1"/>
    <col min="5" max="5" width="8.140625" customWidth="1"/>
    <col min="6" max="6" width="13" customWidth="1"/>
    <col min="7" max="7" width="21" customWidth="1"/>
    <col min="8" max="8" width="15.5703125" customWidth="1"/>
    <col min="9" max="9" width="14.140625" customWidth="1"/>
    <col min="10" max="10" width="13.140625" customWidth="1"/>
    <col min="11" max="11" width="18.5703125" customWidth="1"/>
    <col min="12" max="12" width="5.28515625" customWidth="1"/>
    <col min="13" max="13" width="15" customWidth="1"/>
    <col min="14" max="14" width="15.5703125" customWidth="1"/>
    <col min="15" max="15" width="16.42578125" customWidth="1"/>
  </cols>
  <sheetData>
    <row r="1" spans="1:16" ht="107.25" customHeight="1" x14ac:dyDescent="0.25">
      <c r="A1" s="243" t="s">
        <v>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</row>
    <row r="2" spans="1:16" ht="20.25" x14ac:dyDescent="0.25">
      <c r="A2" s="246" t="s">
        <v>3</v>
      </c>
      <c r="B2" s="241"/>
      <c r="C2" s="241"/>
      <c r="D2" s="269" t="s">
        <v>4</v>
      </c>
      <c r="E2" s="270"/>
      <c r="F2" s="271" t="s">
        <v>5</v>
      </c>
      <c r="G2" s="272" t="s">
        <v>6</v>
      </c>
      <c r="H2" s="272" t="s">
        <v>7</v>
      </c>
      <c r="I2" s="273" t="s">
        <v>8</v>
      </c>
      <c r="J2" s="274" t="s">
        <v>9</v>
      </c>
      <c r="K2" s="274"/>
      <c r="L2" s="274"/>
      <c r="M2" s="274"/>
      <c r="N2" s="274"/>
      <c r="O2" s="275"/>
    </row>
    <row r="3" spans="1:16" ht="50.25" customHeight="1" x14ac:dyDescent="0.25">
      <c r="A3" s="247" t="s">
        <v>186</v>
      </c>
      <c r="B3" s="220"/>
      <c r="C3" s="221"/>
      <c r="D3" s="222" t="s">
        <v>182</v>
      </c>
      <c r="E3" s="223"/>
      <c r="F3" s="276" t="s">
        <v>110</v>
      </c>
      <c r="G3" s="224" t="s">
        <v>180</v>
      </c>
      <c r="H3" s="226">
        <v>19</v>
      </c>
      <c r="I3" s="277">
        <v>4.8</v>
      </c>
      <c r="J3" s="228" t="s">
        <v>10</v>
      </c>
      <c r="K3" s="228"/>
      <c r="L3" s="228"/>
      <c r="M3" s="228"/>
      <c r="N3" s="228"/>
      <c r="O3" s="229"/>
    </row>
    <row r="4" spans="1:16" x14ac:dyDescent="0.25">
      <c r="A4" s="248" t="s">
        <v>11</v>
      </c>
      <c r="B4" s="249" t="s">
        <v>13</v>
      </c>
      <c r="C4" s="249" t="s">
        <v>14</v>
      </c>
      <c r="D4" s="249" t="s">
        <v>15</v>
      </c>
      <c r="E4" s="249" t="s">
        <v>16</v>
      </c>
      <c r="F4" s="249" t="s">
        <v>17</v>
      </c>
      <c r="G4" s="249" t="s">
        <v>18</v>
      </c>
      <c r="H4" s="250" t="s">
        <v>34</v>
      </c>
      <c r="I4" s="250" t="s">
        <v>19</v>
      </c>
      <c r="J4" s="250" t="s">
        <v>20</v>
      </c>
      <c r="K4" s="250" t="s">
        <v>36</v>
      </c>
      <c r="L4" s="251" t="s">
        <v>22</v>
      </c>
      <c r="M4" s="251"/>
      <c r="N4" s="251"/>
      <c r="O4" s="252" t="s">
        <v>23</v>
      </c>
    </row>
    <row r="5" spans="1:16" ht="55.5" customHeight="1" x14ac:dyDescent="0.25">
      <c r="A5" s="248"/>
      <c r="B5" s="249"/>
      <c r="C5" s="249"/>
      <c r="D5" s="249"/>
      <c r="E5" s="249"/>
      <c r="F5" s="249"/>
      <c r="G5" s="249"/>
      <c r="H5" s="250"/>
      <c r="I5" s="250"/>
      <c r="J5" s="250"/>
      <c r="K5" s="250"/>
      <c r="L5" s="253" t="s">
        <v>25</v>
      </c>
      <c r="M5" s="254" t="s">
        <v>26</v>
      </c>
      <c r="N5" s="254" t="s">
        <v>27</v>
      </c>
      <c r="O5" s="252"/>
    </row>
    <row r="6" spans="1:16" s="190" customFormat="1" x14ac:dyDescent="0.25">
      <c r="A6" s="255">
        <v>1</v>
      </c>
      <c r="B6" s="278" t="s">
        <v>183</v>
      </c>
      <c r="C6" s="183" t="s">
        <v>0</v>
      </c>
      <c r="D6" s="181" t="s">
        <v>122</v>
      </c>
      <c r="E6" s="256">
        <v>1</v>
      </c>
      <c r="F6" s="257">
        <v>44652</v>
      </c>
      <c r="G6" s="87">
        <v>45016</v>
      </c>
      <c r="H6" s="258">
        <v>630</v>
      </c>
      <c r="I6" s="259">
        <v>91.2</v>
      </c>
      <c r="J6" s="88"/>
      <c r="K6" s="88">
        <f>SUM(H6+I6)</f>
        <v>721.2</v>
      </c>
      <c r="L6" s="90"/>
      <c r="M6" s="90"/>
      <c r="N6" s="88"/>
      <c r="O6" s="260">
        <f>SUM(H6+I6)</f>
        <v>721.2</v>
      </c>
    </row>
    <row r="7" spans="1:16" s="190" customFormat="1" x14ac:dyDescent="0.25">
      <c r="A7" s="255">
        <v>2</v>
      </c>
      <c r="B7" s="279" t="s">
        <v>118</v>
      </c>
      <c r="C7" s="261" t="s">
        <v>0</v>
      </c>
      <c r="D7" s="261" t="s">
        <v>123</v>
      </c>
      <c r="E7" s="262">
        <v>1</v>
      </c>
      <c r="F7" s="263">
        <v>44652</v>
      </c>
      <c r="G7" s="264">
        <v>45016</v>
      </c>
      <c r="H7" s="258">
        <v>630</v>
      </c>
      <c r="I7" s="259">
        <v>91.2</v>
      </c>
      <c r="J7" s="88"/>
      <c r="K7" s="88">
        <f>H7+I7+J7</f>
        <v>721.2</v>
      </c>
      <c r="L7" s="103"/>
      <c r="M7" s="88"/>
      <c r="N7" s="88"/>
      <c r="O7" s="260">
        <f t="shared" ref="O7:O11" si="0">SUM(H7+I7)</f>
        <v>721.2</v>
      </c>
    </row>
    <row r="8" spans="1:16" s="190" customFormat="1" x14ac:dyDescent="0.25">
      <c r="A8" s="255">
        <v>3</v>
      </c>
      <c r="B8" s="204" t="s">
        <v>104</v>
      </c>
      <c r="C8" s="85" t="s">
        <v>124</v>
      </c>
      <c r="D8" s="181" t="s">
        <v>122</v>
      </c>
      <c r="E8" s="256">
        <v>1</v>
      </c>
      <c r="F8" s="257">
        <v>44505</v>
      </c>
      <c r="G8" s="87">
        <v>44869</v>
      </c>
      <c r="H8" s="258">
        <v>630</v>
      </c>
      <c r="I8" s="259">
        <v>91.2</v>
      </c>
      <c r="J8" s="88"/>
      <c r="K8" s="88">
        <f>H8+I8+J8</f>
        <v>721.2</v>
      </c>
      <c r="L8" s="90"/>
      <c r="M8" s="90"/>
      <c r="N8" s="88"/>
      <c r="O8" s="260">
        <f t="shared" si="0"/>
        <v>721.2</v>
      </c>
      <c r="P8" s="265"/>
    </row>
    <row r="9" spans="1:16" s="190" customFormat="1" x14ac:dyDescent="0.25">
      <c r="A9" s="255">
        <v>4</v>
      </c>
      <c r="B9" s="204" t="s">
        <v>97</v>
      </c>
      <c r="C9" s="85" t="s">
        <v>124</v>
      </c>
      <c r="D9" s="181" t="s">
        <v>42</v>
      </c>
      <c r="E9" s="262">
        <v>1</v>
      </c>
      <c r="F9" s="257">
        <v>44470</v>
      </c>
      <c r="G9" s="87">
        <v>45016</v>
      </c>
      <c r="H9" s="258">
        <v>630</v>
      </c>
      <c r="I9" s="259">
        <v>91.2</v>
      </c>
      <c r="J9" s="266"/>
      <c r="K9" s="88">
        <f>SUM(H9,I9,J9)</f>
        <v>721.2</v>
      </c>
      <c r="L9" s="267"/>
      <c r="M9" s="108"/>
      <c r="N9" s="88"/>
      <c r="O9" s="260">
        <f t="shared" si="0"/>
        <v>721.2</v>
      </c>
    </row>
    <row r="10" spans="1:16" s="190" customFormat="1" x14ac:dyDescent="0.25">
      <c r="A10" s="255">
        <v>5</v>
      </c>
      <c r="B10" s="279" t="s">
        <v>119</v>
      </c>
      <c r="C10" s="261" t="s">
        <v>67</v>
      </c>
      <c r="D10" s="261" t="s">
        <v>122</v>
      </c>
      <c r="E10" s="256">
        <v>1</v>
      </c>
      <c r="F10" s="263">
        <v>44652</v>
      </c>
      <c r="G10" s="264">
        <v>45016</v>
      </c>
      <c r="H10" s="258">
        <v>630</v>
      </c>
      <c r="I10" s="259">
        <v>91.2</v>
      </c>
      <c r="J10" s="88"/>
      <c r="K10" s="88">
        <f>H10+I10+J10</f>
        <v>721.2</v>
      </c>
      <c r="L10" s="90"/>
      <c r="M10" s="90"/>
      <c r="N10" s="88"/>
      <c r="O10" s="260">
        <f t="shared" si="0"/>
        <v>721.2</v>
      </c>
    </row>
    <row r="11" spans="1:16" s="190" customFormat="1" x14ac:dyDescent="0.25">
      <c r="A11" s="255">
        <v>6</v>
      </c>
      <c r="B11" s="278" t="s">
        <v>120</v>
      </c>
      <c r="C11" s="183" t="s">
        <v>124</v>
      </c>
      <c r="D11" s="261" t="s">
        <v>122</v>
      </c>
      <c r="E11" s="262">
        <v>1</v>
      </c>
      <c r="F11" s="263">
        <v>44652</v>
      </c>
      <c r="G11" s="264">
        <v>45016</v>
      </c>
      <c r="H11" s="258">
        <v>630</v>
      </c>
      <c r="I11" s="259">
        <v>91.2</v>
      </c>
      <c r="J11" s="83"/>
      <c r="K11" s="88">
        <f>H11+I11+J11</f>
        <v>721.2</v>
      </c>
      <c r="L11" s="83"/>
      <c r="M11" s="90"/>
      <c r="N11" s="90"/>
      <c r="O11" s="260">
        <f t="shared" si="0"/>
        <v>721.2</v>
      </c>
    </row>
    <row r="12" spans="1:16" s="190" customFormat="1" x14ac:dyDescent="0.25">
      <c r="A12" s="111"/>
      <c r="B12" s="153" t="s">
        <v>28</v>
      </c>
      <c r="C12" s="153"/>
      <c r="D12" s="153"/>
      <c r="E12" s="153"/>
      <c r="F12" s="153"/>
      <c r="G12" s="154"/>
      <c r="H12" s="113">
        <v>3780</v>
      </c>
      <c r="I12" s="113">
        <v>576</v>
      </c>
      <c r="J12" s="113">
        <f>SUM(J6:J11)</f>
        <v>0</v>
      </c>
      <c r="K12" s="114">
        <v>4356</v>
      </c>
      <c r="L12" s="115">
        <v>0</v>
      </c>
      <c r="M12" s="114">
        <f>SUM(M6:M11)</f>
        <v>0</v>
      </c>
      <c r="N12" s="114">
        <f>SUM(N6:N11)</f>
        <v>0</v>
      </c>
      <c r="O12" s="116">
        <f>SUM(O6:O11)</f>
        <v>4327.2</v>
      </c>
    </row>
    <row r="13" spans="1:16" x14ac:dyDescent="0.25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70"/>
    </row>
    <row r="14" spans="1:16" ht="57" customHeight="1" x14ac:dyDescent="0.25">
      <c r="A14" s="53" t="s">
        <v>11</v>
      </c>
      <c r="B14" s="54" t="s">
        <v>13</v>
      </c>
      <c r="C14" s="54" t="s">
        <v>14</v>
      </c>
      <c r="D14" s="10" t="s">
        <v>15</v>
      </c>
      <c r="E14" s="11" t="s">
        <v>16</v>
      </c>
      <c r="F14" s="12" t="s">
        <v>29</v>
      </c>
      <c r="G14" s="12" t="s">
        <v>30</v>
      </c>
      <c r="H14" s="55" t="s">
        <v>31</v>
      </c>
      <c r="I14" s="55" t="s">
        <v>19</v>
      </c>
      <c r="J14" s="55" t="s">
        <v>32</v>
      </c>
      <c r="K14" s="55" t="s">
        <v>21</v>
      </c>
      <c r="L14" s="13" t="s">
        <v>25</v>
      </c>
      <c r="M14" s="54" t="s">
        <v>26</v>
      </c>
      <c r="N14" s="54" t="s">
        <v>27</v>
      </c>
      <c r="O14" s="52" t="s">
        <v>23</v>
      </c>
    </row>
    <row r="15" spans="1:16" x14ac:dyDescent="0.25">
      <c r="A15" s="34"/>
      <c r="B15" s="70"/>
      <c r="C15" s="15"/>
      <c r="D15" s="57"/>
      <c r="E15" s="68"/>
      <c r="F15" s="69"/>
      <c r="G15" s="58"/>
      <c r="H15" s="71"/>
      <c r="I15" s="71"/>
      <c r="J15" s="71"/>
      <c r="K15" s="71"/>
      <c r="L15" s="280"/>
      <c r="M15" s="72"/>
      <c r="N15" s="72"/>
      <c r="O15" s="73"/>
    </row>
    <row r="16" spans="1:16" x14ac:dyDescent="0.25">
      <c r="A16" s="37" t="s">
        <v>2</v>
      </c>
      <c r="B16" s="171"/>
      <c r="C16" s="171"/>
      <c r="D16" s="171"/>
      <c r="E16" s="171"/>
      <c r="F16" s="171"/>
      <c r="G16" s="172"/>
      <c r="H16" s="22">
        <v>0</v>
      </c>
      <c r="I16" s="22">
        <v>0</v>
      </c>
      <c r="J16" s="23"/>
      <c r="K16" s="24">
        <v>0</v>
      </c>
      <c r="L16" s="23"/>
      <c r="M16" s="281">
        <v>0</v>
      </c>
      <c r="N16" s="281">
        <v>0</v>
      </c>
      <c r="O16" s="282">
        <v>0</v>
      </c>
    </row>
    <row r="17" spans="1:15" x14ac:dyDescent="0.25">
      <c r="A17" s="33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1:15" x14ac:dyDescent="0.25">
      <c r="A18" s="41" t="s">
        <v>2</v>
      </c>
      <c r="B18" s="49" t="s">
        <v>33</v>
      </c>
      <c r="C18" s="49"/>
      <c r="D18" s="49"/>
      <c r="E18" s="28"/>
      <c r="F18" s="49"/>
      <c r="G18" s="50"/>
      <c r="H18" s="59">
        <v>3780</v>
      </c>
      <c r="I18" s="59">
        <v>576</v>
      </c>
      <c r="J18" s="59">
        <f>J12</f>
        <v>0</v>
      </c>
      <c r="K18" s="59">
        <v>4356</v>
      </c>
      <c r="L18" s="67"/>
      <c r="M18" s="60">
        <f>M12</f>
        <v>0</v>
      </c>
      <c r="N18" s="60">
        <f>N12</f>
        <v>0</v>
      </c>
      <c r="O18" s="61">
        <f>O12</f>
        <v>4327.2</v>
      </c>
    </row>
    <row r="19" spans="1:15" x14ac:dyDescent="0.25">
      <c r="A19" s="42" t="s">
        <v>38</v>
      </c>
      <c r="B19" s="2"/>
      <c r="C19" s="43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</row>
    <row r="20" spans="1:15" x14ac:dyDescent="0.25">
      <c r="A20" s="33"/>
      <c r="B20" s="39"/>
      <c r="C20" s="39"/>
      <c r="D20" s="39"/>
      <c r="E20" s="39"/>
      <c r="F20" s="39"/>
      <c r="G20" s="39"/>
      <c r="H20" s="173" t="s">
        <v>56</v>
      </c>
      <c r="I20" s="174"/>
      <c r="J20" s="174"/>
      <c r="K20" s="174"/>
      <c r="L20" s="174"/>
      <c r="M20" s="174"/>
      <c r="N20" s="174"/>
      <c r="O20" s="74">
        <v>30</v>
      </c>
    </row>
    <row r="21" spans="1:15" x14ac:dyDescent="0.25">
      <c r="A21" s="33"/>
      <c r="B21" s="39"/>
      <c r="C21" s="39"/>
      <c r="D21" s="39"/>
      <c r="E21" s="39"/>
      <c r="F21" s="39"/>
      <c r="G21" s="39"/>
      <c r="H21" s="175" t="s">
        <v>57</v>
      </c>
      <c r="I21" s="176"/>
      <c r="J21" s="176"/>
      <c r="K21" s="176"/>
      <c r="L21" s="176"/>
      <c r="M21" s="176"/>
      <c r="N21" s="176"/>
      <c r="O21" s="75">
        <v>180</v>
      </c>
    </row>
    <row r="22" spans="1:15" ht="15.75" thickBot="1" x14ac:dyDescent="0.3">
      <c r="A22" s="47"/>
      <c r="B22" s="48"/>
      <c r="C22" s="48"/>
      <c r="D22" s="48"/>
      <c r="E22" s="48"/>
      <c r="F22" s="48"/>
      <c r="G22" s="48"/>
      <c r="H22" s="166" t="s">
        <v>55</v>
      </c>
      <c r="I22" s="167"/>
      <c r="J22" s="167"/>
      <c r="K22" s="167"/>
      <c r="L22" s="167"/>
      <c r="M22" s="167"/>
      <c r="N22" s="167"/>
      <c r="O22" s="76">
        <f>SUM(O18+O21)</f>
        <v>4507.2</v>
      </c>
    </row>
    <row r="23" spans="1:15" ht="18" x14ac:dyDescent="0.25">
      <c r="A23" s="3"/>
      <c r="B23" s="3"/>
      <c r="C23" s="3"/>
      <c r="D23" s="3"/>
      <c r="E23" s="3"/>
      <c r="F23" s="3"/>
      <c r="G23" s="3"/>
      <c r="H23" s="44"/>
      <c r="I23" s="44"/>
      <c r="J23" s="44"/>
      <c r="K23" s="44"/>
      <c r="L23" s="44"/>
      <c r="M23" s="44"/>
      <c r="N23" s="44"/>
      <c r="O23" s="45"/>
    </row>
    <row r="24" spans="1:15" ht="18" x14ac:dyDescent="0.25">
      <c r="A24" s="3"/>
      <c r="B24" s="3"/>
      <c r="C24" s="3"/>
      <c r="D24" s="3"/>
      <c r="E24" s="3"/>
      <c r="F24" s="3"/>
      <c r="G24" s="3"/>
      <c r="H24" s="44"/>
      <c r="I24" s="44"/>
      <c r="J24" s="44"/>
      <c r="K24" s="44"/>
      <c r="L24" s="44"/>
      <c r="M24" s="44"/>
      <c r="N24" s="44"/>
      <c r="O24" s="45"/>
    </row>
    <row r="25" spans="1:15" ht="18" x14ac:dyDescent="0.25">
      <c r="A25" s="3"/>
      <c r="B25" s="3"/>
      <c r="C25" s="3"/>
      <c r="D25" s="3"/>
      <c r="E25" s="3"/>
      <c r="F25" s="3"/>
      <c r="G25" s="3"/>
      <c r="H25" s="44"/>
      <c r="I25" s="44"/>
      <c r="J25" s="44"/>
      <c r="K25" s="44"/>
      <c r="L25" s="44"/>
      <c r="M25" s="44"/>
      <c r="N25" s="44"/>
      <c r="O25" s="45"/>
    </row>
    <row r="26" spans="1:15" ht="18" x14ac:dyDescent="0.25">
      <c r="A26" s="3"/>
      <c r="B26" s="3"/>
      <c r="C26" s="3"/>
      <c r="D26" s="3"/>
      <c r="E26" s="3"/>
      <c r="F26" s="3"/>
      <c r="G26" s="3"/>
      <c r="H26" s="44"/>
      <c r="I26" s="44"/>
      <c r="J26" s="44"/>
      <c r="K26" s="44"/>
      <c r="L26" s="44"/>
      <c r="M26" s="44"/>
      <c r="N26" s="44"/>
      <c r="O26" s="45"/>
    </row>
    <row r="27" spans="1:15" ht="18" x14ac:dyDescent="0.25">
      <c r="A27" s="3"/>
      <c r="B27" s="3"/>
      <c r="C27" s="3"/>
      <c r="D27" s="3"/>
      <c r="E27" s="3"/>
      <c r="F27" s="3"/>
      <c r="G27" s="3"/>
      <c r="H27" s="44"/>
      <c r="I27" s="44"/>
      <c r="J27" s="44"/>
      <c r="K27" s="44"/>
      <c r="L27" s="44"/>
      <c r="M27" s="44"/>
      <c r="N27" s="44"/>
      <c r="O27" s="45"/>
    </row>
  </sheetData>
  <mergeCells count="26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  <mergeCell ref="F4:F5"/>
    <mergeCell ref="H22:N22"/>
    <mergeCell ref="O4:O5"/>
    <mergeCell ref="B12:G12"/>
    <mergeCell ref="A13:O13"/>
    <mergeCell ref="B16:G16"/>
    <mergeCell ref="H20:N20"/>
    <mergeCell ref="H21:N21"/>
    <mergeCell ref="G4:G5"/>
    <mergeCell ref="H4:H5"/>
    <mergeCell ref="I4:I5"/>
    <mergeCell ref="J4:J5"/>
    <mergeCell ref="K4:K5"/>
    <mergeCell ref="L4:N4"/>
  </mergeCells>
  <phoneticPr fontId="21" type="noConversion"/>
  <pageMargins left="0.511811024" right="0.511811024" top="0.78740157499999996" bottom="0.78740157499999996" header="0.31496062000000002" footer="0.31496062000000002"/>
  <pageSetup paperSize="9" scale="45" orientation="landscape" r:id="rId1"/>
  <ignoredErrors>
    <ignoredError sqref="K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80" zoomScaleNormal="80" workbookViewId="0">
      <selection activeCell="B26" sqref="B26"/>
    </sheetView>
  </sheetViews>
  <sheetFormatPr defaultColWidth="9.140625" defaultRowHeight="12.75" x14ac:dyDescent="0.2"/>
  <cols>
    <col min="1" max="1" width="6" style="1" customWidth="1"/>
    <col min="2" max="2" width="37.5703125" style="1" customWidth="1"/>
    <col min="3" max="3" width="25.28515625" style="1" customWidth="1"/>
    <col min="4" max="4" width="28" style="1" bestFit="1" customWidth="1"/>
    <col min="5" max="5" width="5.7109375" style="1" customWidth="1"/>
    <col min="6" max="6" width="13" style="1" customWidth="1"/>
    <col min="7" max="7" width="14.7109375" style="1" customWidth="1"/>
    <col min="8" max="8" width="17" style="1" customWidth="1"/>
    <col min="9" max="9" width="16.85546875" style="1" customWidth="1"/>
    <col min="10" max="10" width="14.42578125" style="1" customWidth="1"/>
    <col min="11" max="11" width="20.85546875" style="1" customWidth="1"/>
    <col min="12" max="12" width="4.7109375" style="1" customWidth="1"/>
    <col min="13" max="13" width="13.85546875" style="1" customWidth="1"/>
    <col min="14" max="14" width="15" style="1" customWidth="1"/>
    <col min="15" max="15" width="18.5703125" style="1" customWidth="1"/>
    <col min="16" max="16" width="9.140625" style="1"/>
    <col min="17" max="17" width="11.7109375" style="1" bestFit="1" customWidth="1"/>
    <col min="18" max="16384" width="9.140625" style="1"/>
  </cols>
  <sheetData>
    <row r="1" spans="1:15" ht="87.75" customHeight="1" x14ac:dyDescent="0.2">
      <c r="A1" s="283" t="s">
        <v>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5"/>
    </row>
    <row r="2" spans="1:15" s="31" customFormat="1" ht="20.25" x14ac:dyDescent="0.2">
      <c r="A2" s="241" t="s">
        <v>3</v>
      </c>
      <c r="B2" s="241"/>
      <c r="C2" s="241"/>
      <c r="D2" s="306" t="s">
        <v>4</v>
      </c>
      <c r="E2" s="307"/>
      <c r="F2" s="308" t="s">
        <v>5</v>
      </c>
      <c r="G2" s="309" t="s">
        <v>6</v>
      </c>
      <c r="H2" s="310" t="s">
        <v>7</v>
      </c>
      <c r="I2" s="310" t="s">
        <v>8</v>
      </c>
      <c r="J2" s="311" t="s">
        <v>9</v>
      </c>
      <c r="K2" s="311"/>
      <c r="L2" s="311"/>
      <c r="M2" s="311"/>
      <c r="N2" s="311"/>
      <c r="O2" s="312"/>
    </row>
    <row r="3" spans="1:15" s="31" customFormat="1" ht="49.5" customHeight="1" x14ac:dyDescent="0.2">
      <c r="A3" s="241" t="s">
        <v>187</v>
      </c>
      <c r="B3" s="241"/>
      <c r="C3" s="241"/>
      <c r="D3" s="286" t="s">
        <v>182</v>
      </c>
      <c r="E3" s="287"/>
      <c r="F3" s="288" t="s">
        <v>110</v>
      </c>
      <c r="G3" s="289" t="s">
        <v>180</v>
      </c>
      <c r="H3" s="290">
        <v>19</v>
      </c>
      <c r="I3" s="291">
        <v>4.8</v>
      </c>
      <c r="J3" s="292" t="s">
        <v>10</v>
      </c>
      <c r="K3" s="292"/>
      <c r="L3" s="292"/>
      <c r="M3" s="292"/>
      <c r="N3" s="292"/>
      <c r="O3" s="293"/>
    </row>
    <row r="4" spans="1:15" s="3" customFormat="1" x14ac:dyDescent="0.2">
      <c r="A4" s="294" t="s">
        <v>11</v>
      </c>
      <c r="B4" s="296" t="s">
        <v>13</v>
      </c>
      <c r="C4" s="296" t="s">
        <v>14</v>
      </c>
      <c r="D4" s="296" t="s">
        <v>15</v>
      </c>
      <c r="E4" s="296" t="s">
        <v>16</v>
      </c>
      <c r="F4" s="296" t="s">
        <v>17</v>
      </c>
      <c r="G4" s="297" t="s">
        <v>18</v>
      </c>
      <c r="H4" s="298" t="s">
        <v>34</v>
      </c>
      <c r="I4" s="298" t="s">
        <v>19</v>
      </c>
      <c r="J4" s="298" t="s">
        <v>20</v>
      </c>
      <c r="K4" s="298" t="s">
        <v>21</v>
      </c>
      <c r="L4" s="251" t="s">
        <v>22</v>
      </c>
      <c r="M4" s="251"/>
      <c r="N4" s="251"/>
      <c r="O4" s="252" t="s">
        <v>23</v>
      </c>
    </row>
    <row r="5" spans="1:15" s="4" customFormat="1" ht="59.25" customHeight="1" x14ac:dyDescent="0.2">
      <c r="A5" s="299"/>
      <c r="B5" s="300"/>
      <c r="C5" s="300"/>
      <c r="D5" s="300"/>
      <c r="E5" s="300"/>
      <c r="F5" s="300"/>
      <c r="G5" s="301"/>
      <c r="H5" s="302"/>
      <c r="I5" s="302"/>
      <c r="J5" s="302"/>
      <c r="K5" s="302"/>
      <c r="L5" s="253" t="s">
        <v>25</v>
      </c>
      <c r="M5" s="254" t="s">
        <v>35</v>
      </c>
      <c r="N5" s="254" t="s">
        <v>27</v>
      </c>
      <c r="O5" s="252"/>
    </row>
    <row r="6" spans="1:15" s="30" customFormat="1" ht="15" x14ac:dyDescent="0.2">
      <c r="A6" s="268">
        <v>1</v>
      </c>
      <c r="B6" s="313" t="s">
        <v>121</v>
      </c>
      <c r="C6" s="181" t="s">
        <v>67</v>
      </c>
      <c r="D6" s="181" t="s">
        <v>122</v>
      </c>
      <c r="E6" s="303">
        <v>1</v>
      </c>
      <c r="F6" s="87">
        <v>44652</v>
      </c>
      <c r="G6" s="87">
        <v>45016</v>
      </c>
      <c r="H6" s="258">
        <v>630</v>
      </c>
      <c r="I6" s="88">
        <v>91.2</v>
      </c>
      <c r="J6" s="83"/>
      <c r="K6" s="88">
        <f>H6+I6</f>
        <v>721.2</v>
      </c>
      <c r="L6" s="83"/>
      <c r="M6" s="90"/>
      <c r="N6" s="90"/>
      <c r="O6" s="304">
        <f>SUM(H6+I6)</f>
        <v>721.2</v>
      </c>
    </row>
    <row r="7" spans="1:15" s="30" customFormat="1" ht="15" x14ac:dyDescent="0.2">
      <c r="A7" s="305">
        <v>2</v>
      </c>
      <c r="B7" s="204" t="s">
        <v>103</v>
      </c>
      <c r="C7" s="85" t="s">
        <v>109</v>
      </c>
      <c r="D7" s="85" t="s">
        <v>129</v>
      </c>
      <c r="E7" s="303" t="s">
        <v>177</v>
      </c>
      <c r="F7" s="87">
        <v>44505</v>
      </c>
      <c r="G7" s="87">
        <v>44869</v>
      </c>
      <c r="H7" s="88"/>
      <c r="I7" s="88"/>
      <c r="J7" s="100">
        <v>84</v>
      </c>
      <c r="K7" s="88">
        <v>84</v>
      </c>
      <c r="L7" s="83"/>
      <c r="M7" s="88"/>
      <c r="N7" s="88"/>
      <c r="O7" s="304">
        <f>SUM(K7)</f>
        <v>84</v>
      </c>
    </row>
    <row r="8" spans="1:15" s="30" customFormat="1" ht="15" x14ac:dyDescent="0.2">
      <c r="A8" s="111"/>
      <c r="B8" s="153" t="s">
        <v>28</v>
      </c>
      <c r="C8" s="153"/>
      <c r="D8" s="153"/>
      <c r="E8" s="153"/>
      <c r="F8" s="153"/>
      <c r="G8" s="154"/>
      <c r="H8" s="113">
        <f>SUM(H6:H7)</f>
        <v>630</v>
      </c>
      <c r="I8" s="113">
        <f>SUM(I6:I7)</f>
        <v>91.2</v>
      </c>
      <c r="J8" s="113">
        <f>SUM(J6:J7)</f>
        <v>84</v>
      </c>
      <c r="K8" s="114">
        <v>810</v>
      </c>
      <c r="L8" s="115">
        <v>0</v>
      </c>
      <c r="M8" s="114">
        <f>SUM(M6:M7)</f>
        <v>0</v>
      </c>
      <c r="N8" s="114">
        <f>SUM(N6:N7)</f>
        <v>0</v>
      </c>
      <c r="O8" s="116">
        <f>SUM(O6:O7)</f>
        <v>805.2</v>
      </c>
    </row>
    <row r="9" spans="1:15" s="3" customFormat="1" x14ac:dyDescent="0.2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70"/>
    </row>
    <row r="10" spans="1:15" s="4" customFormat="1" ht="60.75" customHeight="1" x14ac:dyDescent="0.2">
      <c r="A10" s="53" t="s">
        <v>11</v>
      </c>
      <c r="B10" s="54" t="s">
        <v>13</v>
      </c>
      <c r="C10" s="54" t="s">
        <v>14</v>
      </c>
      <c r="D10" s="10" t="s">
        <v>15</v>
      </c>
      <c r="E10" s="11" t="s">
        <v>16</v>
      </c>
      <c r="F10" s="12" t="s">
        <v>29</v>
      </c>
      <c r="G10" s="12" t="s">
        <v>30</v>
      </c>
      <c r="H10" s="55" t="s">
        <v>31</v>
      </c>
      <c r="I10" s="55" t="s">
        <v>19</v>
      </c>
      <c r="J10" s="55" t="s">
        <v>32</v>
      </c>
      <c r="K10" s="55" t="s">
        <v>21</v>
      </c>
      <c r="L10" s="13" t="s">
        <v>25</v>
      </c>
      <c r="M10" s="54" t="s">
        <v>26</v>
      </c>
      <c r="N10" s="54" t="s">
        <v>27</v>
      </c>
      <c r="O10" s="52" t="s">
        <v>23</v>
      </c>
    </row>
    <row r="11" spans="1:15" s="3" customFormat="1" x14ac:dyDescent="0.2">
      <c r="A11" s="35"/>
      <c r="B11" s="15"/>
      <c r="C11" s="15"/>
      <c r="D11" s="16"/>
      <c r="E11" s="17"/>
      <c r="F11" s="18"/>
      <c r="G11" s="18"/>
      <c r="H11" s="19"/>
      <c r="I11" s="6"/>
      <c r="J11" s="6">
        <v>0</v>
      </c>
      <c r="K11" s="20"/>
      <c r="L11" s="7"/>
      <c r="M11" s="8"/>
      <c r="N11" s="8"/>
      <c r="O11" s="36"/>
    </row>
    <row r="12" spans="1:15" s="3" customFormat="1" x14ac:dyDescent="0.2">
      <c r="A12" s="37" t="s">
        <v>2</v>
      </c>
      <c r="B12" s="171"/>
      <c r="C12" s="171"/>
      <c r="D12" s="171"/>
      <c r="E12" s="171"/>
      <c r="F12" s="171"/>
      <c r="G12" s="172"/>
      <c r="H12" s="22">
        <v>0</v>
      </c>
      <c r="I12" s="22">
        <v>0</v>
      </c>
      <c r="J12" s="23"/>
      <c r="K12" s="24">
        <f>SUM(K11:K11)</f>
        <v>0</v>
      </c>
      <c r="L12" s="25"/>
      <c r="M12" s="26">
        <f>SUM(M11:M11)</f>
        <v>0</v>
      </c>
      <c r="N12" s="26">
        <f>SUM(N11:N11)</f>
        <v>0</v>
      </c>
      <c r="O12" s="38">
        <f>SUM(O11:O11)</f>
        <v>0</v>
      </c>
    </row>
    <row r="13" spans="1:15" s="3" customFormat="1" x14ac:dyDescent="0.2">
      <c r="A13" s="33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</row>
    <row r="14" spans="1:15" s="3" customFormat="1" x14ac:dyDescent="0.2">
      <c r="A14" s="41" t="s">
        <v>2</v>
      </c>
      <c r="B14" s="49" t="s">
        <v>33</v>
      </c>
      <c r="C14" s="49"/>
      <c r="D14" s="49"/>
      <c r="E14" s="28"/>
      <c r="F14" s="49"/>
      <c r="G14" s="50"/>
      <c r="H14" s="59">
        <v>630</v>
      </c>
      <c r="I14" s="59">
        <v>96</v>
      </c>
      <c r="J14" s="59">
        <v>84</v>
      </c>
      <c r="K14" s="59">
        <v>810</v>
      </c>
      <c r="L14" s="67"/>
      <c r="M14" s="60">
        <f>M8</f>
        <v>0</v>
      </c>
      <c r="N14" s="60">
        <f>N8</f>
        <v>0</v>
      </c>
      <c r="O14" s="61">
        <f>O8</f>
        <v>805.2</v>
      </c>
    </row>
    <row r="15" spans="1:15" s="3" customFormat="1" x14ac:dyDescent="0.2">
      <c r="A15" s="42" t="s">
        <v>38</v>
      </c>
      <c r="B15" s="2"/>
      <c r="C15" s="4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</row>
    <row r="16" spans="1:15" s="31" customFormat="1" ht="15" x14ac:dyDescent="0.2">
      <c r="A16" s="33"/>
      <c r="B16" s="39"/>
      <c r="C16" s="39"/>
      <c r="D16" s="39"/>
      <c r="E16" s="39"/>
      <c r="F16" s="39"/>
      <c r="G16" s="39"/>
      <c r="H16" s="173" t="s">
        <v>56</v>
      </c>
      <c r="I16" s="174"/>
      <c r="J16" s="174"/>
      <c r="K16" s="174"/>
      <c r="L16" s="174"/>
      <c r="M16" s="174"/>
      <c r="N16" s="174"/>
      <c r="O16" s="62">
        <v>30</v>
      </c>
    </row>
    <row r="17" spans="1:17" s="31" customFormat="1" ht="15.75" thickBot="1" x14ac:dyDescent="0.25">
      <c r="A17" s="33"/>
      <c r="B17" s="39"/>
      <c r="C17" s="39"/>
      <c r="D17" s="39"/>
      <c r="E17" s="39"/>
      <c r="F17" s="39"/>
      <c r="G17" s="39"/>
      <c r="H17" s="177" t="s">
        <v>58</v>
      </c>
      <c r="I17" s="178"/>
      <c r="J17" s="178"/>
      <c r="K17" s="178"/>
      <c r="L17" s="178"/>
      <c r="M17" s="178"/>
      <c r="N17" s="178"/>
      <c r="O17" s="63">
        <v>60</v>
      </c>
    </row>
    <row r="18" spans="1:17" s="31" customFormat="1" ht="15.75" thickBot="1" x14ac:dyDescent="0.25">
      <c r="A18" s="47"/>
      <c r="B18" s="48"/>
      <c r="C18" s="48"/>
      <c r="D18" s="48"/>
      <c r="E18" s="48"/>
      <c r="F18" s="48"/>
      <c r="G18" s="48"/>
      <c r="H18" s="179" t="s">
        <v>59</v>
      </c>
      <c r="I18" s="180"/>
      <c r="J18" s="180"/>
      <c r="K18" s="180"/>
      <c r="L18" s="180"/>
      <c r="M18" s="180"/>
      <c r="N18" s="180"/>
      <c r="O18" s="64">
        <f>SUM(O14+O17)</f>
        <v>865.2</v>
      </c>
      <c r="Q18" s="149"/>
    </row>
    <row r="19" spans="1:17" s="29" customFormat="1" x14ac:dyDescent="0.2"/>
    <row r="20" spans="1:17" s="29" customFormat="1" x14ac:dyDescent="0.2"/>
    <row r="21" spans="1:17" s="29" customFormat="1" x14ac:dyDescent="0.2"/>
    <row r="22" spans="1:17" s="29" customFormat="1" x14ac:dyDescent="0.2"/>
    <row r="23" spans="1:17" s="29" customFormat="1" x14ac:dyDescent="0.2"/>
    <row r="24" spans="1:17" s="29" customFormat="1" x14ac:dyDescent="0.2">
      <c r="I24" s="77"/>
    </row>
    <row r="25" spans="1:17" s="29" customFormat="1" x14ac:dyDescent="0.2">
      <c r="I25" s="77"/>
    </row>
    <row r="26" spans="1:17" s="29" customFormat="1" x14ac:dyDescent="0.2">
      <c r="I26" s="77"/>
    </row>
    <row r="27" spans="1:17" s="29" customFormat="1" x14ac:dyDescent="0.2"/>
    <row r="28" spans="1:17" s="29" customFormat="1" x14ac:dyDescent="0.2"/>
    <row r="29" spans="1:17" s="29" customFormat="1" x14ac:dyDescent="0.2"/>
    <row r="30" spans="1:17" s="29" customFormat="1" x14ac:dyDescent="0.2"/>
    <row r="31" spans="1:17" s="29" customFormat="1" x14ac:dyDescent="0.2"/>
    <row r="32" spans="1:17" s="29" customFormat="1" x14ac:dyDescent="0.2"/>
    <row r="33" spans="8:15" s="29" customFormat="1" x14ac:dyDescent="0.2"/>
    <row r="34" spans="8:15" s="29" customFormat="1" x14ac:dyDescent="0.2"/>
    <row r="35" spans="8:15" s="29" customFormat="1" x14ac:dyDescent="0.2"/>
    <row r="36" spans="8:15" s="29" customFormat="1" x14ac:dyDescent="0.2"/>
    <row r="37" spans="8:15" s="29" customFormat="1" x14ac:dyDescent="0.2"/>
    <row r="38" spans="8:15" s="29" customFormat="1" x14ac:dyDescent="0.2"/>
    <row r="39" spans="8:15" s="29" customFormat="1" x14ac:dyDescent="0.2"/>
    <row r="40" spans="8:15" s="29" customFormat="1" x14ac:dyDescent="0.2"/>
    <row r="41" spans="8:15" s="3" customFormat="1" ht="18" x14ac:dyDescent="0.2">
      <c r="H41" s="44"/>
      <c r="I41" s="44"/>
      <c r="J41" s="44"/>
      <c r="K41" s="44"/>
      <c r="L41" s="44"/>
      <c r="M41" s="44"/>
      <c r="N41" s="44"/>
      <c r="O41" s="45"/>
    </row>
  </sheetData>
  <mergeCells count="26">
    <mergeCell ref="A1:O1"/>
    <mergeCell ref="A2:C2"/>
    <mergeCell ref="D2:E2"/>
    <mergeCell ref="J2:O2"/>
    <mergeCell ref="A3:C3"/>
    <mergeCell ref="D3:E3"/>
    <mergeCell ref="J3:O3"/>
    <mergeCell ref="H17:N17"/>
    <mergeCell ref="H18:N18"/>
    <mergeCell ref="O4:O5"/>
    <mergeCell ref="A4:A5"/>
    <mergeCell ref="B4:B5"/>
    <mergeCell ref="C4:C5"/>
    <mergeCell ref="D4:D5"/>
    <mergeCell ref="E4:E5"/>
    <mergeCell ref="F4:F5"/>
    <mergeCell ref="G4:G5"/>
    <mergeCell ref="B8:G8"/>
    <mergeCell ref="A9:O9"/>
    <mergeCell ref="B12:G12"/>
    <mergeCell ref="H16:N16"/>
    <mergeCell ref="H4:H5"/>
    <mergeCell ref="I4:I5"/>
    <mergeCell ref="J4:J5"/>
    <mergeCell ref="K4:K5"/>
    <mergeCell ref="L4:N4"/>
  </mergeCells>
  <phoneticPr fontId="21" type="noConversion"/>
  <pageMargins left="0.31496062992125984" right="0.11811023622047245" top="0.39370078740157483" bottom="0.3937007874015748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zoomScale="80" zoomScaleNormal="80" workbookViewId="0">
      <selection activeCell="K21" sqref="K21"/>
    </sheetView>
  </sheetViews>
  <sheetFormatPr defaultRowHeight="15" x14ac:dyDescent="0.25"/>
  <cols>
    <col min="1" max="1" width="5.140625" customWidth="1"/>
    <col min="2" max="2" width="16.7109375" customWidth="1"/>
    <col min="3" max="3" width="9" customWidth="1"/>
    <col min="4" max="4" width="21.42578125" customWidth="1"/>
    <col min="5" max="5" width="36.140625" customWidth="1"/>
    <col min="6" max="6" width="16.7109375" customWidth="1"/>
    <col min="7" max="7" width="18.42578125" customWidth="1"/>
    <col min="8" max="8" width="5.85546875" bestFit="1" customWidth="1"/>
    <col min="9" max="9" width="12" customWidth="1"/>
    <col min="10" max="10" width="15.42578125" customWidth="1"/>
    <col min="11" max="11" width="14.5703125" customWidth="1"/>
    <col min="12" max="12" width="13.7109375" customWidth="1"/>
    <col min="13" max="13" width="14.85546875" customWidth="1"/>
    <col min="14" max="14" width="15.140625" customWidth="1"/>
    <col min="15" max="15" width="5.7109375" bestFit="1" customWidth="1"/>
    <col min="16" max="16" width="9.5703125" bestFit="1" customWidth="1"/>
    <col min="17" max="17" width="11.42578125" customWidth="1"/>
    <col min="18" max="18" width="17" customWidth="1"/>
  </cols>
  <sheetData>
    <row r="1" spans="1:22" ht="79.5" customHeight="1" x14ac:dyDescent="0.25">
      <c r="A1" s="243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5"/>
    </row>
    <row r="2" spans="1:22" ht="20.25" x14ac:dyDescent="0.25">
      <c r="A2" s="241" t="s">
        <v>128</v>
      </c>
      <c r="B2" s="241"/>
      <c r="C2" s="241"/>
      <c r="D2" s="241"/>
      <c r="E2" s="241"/>
      <c r="F2" s="241"/>
      <c r="G2" s="306" t="s">
        <v>4</v>
      </c>
      <c r="H2" s="307"/>
      <c r="I2" s="308" t="s">
        <v>5</v>
      </c>
      <c r="J2" s="309" t="s">
        <v>6</v>
      </c>
      <c r="K2" s="309" t="s">
        <v>39</v>
      </c>
      <c r="L2" s="309" t="s">
        <v>8</v>
      </c>
      <c r="M2" s="311" t="s">
        <v>9</v>
      </c>
      <c r="N2" s="311"/>
      <c r="O2" s="311"/>
      <c r="P2" s="311"/>
      <c r="Q2" s="311"/>
      <c r="R2" s="312"/>
    </row>
    <row r="3" spans="1:22" ht="46.5" customHeight="1" x14ac:dyDescent="0.25">
      <c r="A3" s="241" t="s">
        <v>188</v>
      </c>
      <c r="B3" s="241"/>
      <c r="C3" s="241"/>
      <c r="D3" s="241"/>
      <c r="E3" s="241"/>
      <c r="F3" s="241"/>
      <c r="G3" s="286" t="s">
        <v>182</v>
      </c>
      <c r="H3" s="287"/>
      <c r="I3" s="288" t="s">
        <v>110</v>
      </c>
      <c r="J3" s="289" t="s">
        <v>180</v>
      </c>
      <c r="K3" s="290">
        <v>19</v>
      </c>
      <c r="L3" s="291">
        <v>4.8</v>
      </c>
      <c r="M3" s="292" t="s">
        <v>10</v>
      </c>
      <c r="N3" s="292"/>
      <c r="O3" s="292"/>
      <c r="P3" s="292"/>
      <c r="Q3" s="292"/>
      <c r="R3" s="293"/>
    </row>
    <row r="4" spans="1:22" x14ac:dyDescent="0.25">
      <c r="A4" s="248" t="s">
        <v>11</v>
      </c>
      <c r="B4" s="295" t="s">
        <v>12</v>
      </c>
      <c r="C4" s="295" t="s">
        <v>24</v>
      </c>
      <c r="D4" s="295" t="s">
        <v>125</v>
      </c>
      <c r="E4" s="249" t="s">
        <v>13</v>
      </c>
      <c r="F4" s="249" t="s">
        <v>14</v>
      </c>
      <c r="G4" s="249" t="s">
        <v>15</v>
      </c>
      <c r="H4" s="249" t="s">
        <v>16</v>
      </c>
      <c r="I4" s="249" t="s">
        <v>17</v>
      </c>
      <c r="J4" s="249" t="s">
        <v>18</v>
      </c>
      <c r="K4" s="250" t="s">
        <v>34</v>
      </c>
      <c r="L4" s="250" t="s">
        <v>19</v>
      </c>
      <c r="M4" s="250" t="s">
        <v>20</v>
      </c>
      <c r="N4" s="250" t="s">
        <v>21</v>
      </c>
      <c r="O4" s="251" t="s">
        <v>22</v>
      </c>
      <c r="P4" s="251"/>
      <c r="Q4" s="251"/>
      <c r="R4" s="252" t="s">
        <v>23</v>
      </c>
    </row>
    <row r="5" spans="1:22" ht="60" customHeight="1" x14ac:dyDescent="0.25">
      <c r="A5" s="248"/>
      <c r="B5" s="295"/>
      <c r="C5" s="295"/>
      <c r="D5" s="295"/>
      <c r="E5" s="249"/>
      <c r="F5" s="249"/>
      <c r="G5" s="249"/>
      <c r="H5" s="249"/>
      <c r="I5" s="249"/>
      <c r="J5" s="249"/>
      <c r="K5" s="250"/>
      <c r="L5" s="250"/>
      <c r="M5" s="250"/>
      <c r="N5" s="250"/>
      <c r="O5" s="253" t="s">
        <v>25</v>
      </c>
      <c r="P5" s="254" t="s">
        <v>26</v>
      </c>
      <c r="Q5" s="254" t="s">
        <v>27</v>
      </c>
      <c r="R5" s="252"/>
    </row>
    <row r="6" spans="1:22" s="190" customFormat="1" ht="30" x14ac:dyDescent="0.25">
      <c r="A6" s="305">
        <v>1</v>
      </c>
      <c r="B6" s="98" t="s">
        <v>100</v>
      </c>
      <c r="C6" s="98" t="s">
        <v>45</v>
      </c>
      <c r="D6" s="99" t="s">
        <v>101</v>
      </c>
      <c r="E6" s="204" t="s">
        <v>95</v>
      </c>
      <c r="F6" s="85" t="s">
        <v>124</v>
      </c>
      <c r="G6" s="85" t="s">
        <v>130</v>
      </c>
      <c r="H6" s="256">
        <v>1</v>
      </c>
      <c r="I6" s="87">
        <v>44470</v>
      </c>
      <c r="J6" s="87">
        <v>44895</v>
      </c>
      <c r="K6" s="314">
        <v>630</v>
      </c>
      <c r="L6" s="88">
        <v>91.2</v>
      </c>
      <c r="M6" s="126"/>
      <c r="N6" s="88">
        <v>726</v>
      </c>
      <c r="O6" s="107"/>
      <c r="P6" s="108"/>
      <c r="Q6" s="108"/>
      <c r="R6" s="89">
        <f>SUM(K6+L6)</f>
        <v>721.2</v>
      </c>
    </row>
    <row r="7" spans="1:22" s="190" customFormat="1" x14ac:dyDescent="0.25">
      <c r="A7" s="111"/>
      <c r="B7" s="112"/>
      <c r="C7" s="112"/>
      <c r="D7" s="112"/>
      <c r="E7" s="153" t="s">
        <v>28</v>
      </c>
      <c r="F7" s="153"/>
      <c r="G7" s="153"/>
      <c r="H7" s="153"/>
      <c r="I7" s="153"/>
      <c r="J7" s="154"/>
      <c r="K7" s="113">
        <v>630</v>
      </c>
      <c r="L7" s="113">
        <v>96</v>
      </c>
      <c r="M7" s="113"/>
      <c r="N7" s="114">
        <v>726</v>
      </c>
      <c r="O7" s="115">
        <v>0</v>
      </c>
      <c r="P7" s="114"/>
      <c r="Q7" s="114"/>
      <c r="R7" s="116">
        <f>R6</f>
        <v>721.2</v>
      </c>
    </row>
    <row r="8" spans="1:22" x14ac:dyDescent="0.25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70"/>
    </row>
    <row r="9" spans="1:22" ht="54" customHeight="1" x14ac:dyDescent="0.25">
      <c r="A9" s="53" t="s">
        <v>11</v>
      </c>
      <c r="B9" s="9" t="s">
        <v>12</v>
      </c>
      <c r="C9" s="9" t="s">
        <v>24</v>
      </c>
      <c r="D9" s="66" t="s">
        <v>37</v>
      </c>
      <c r="E9" s="54" t="s">
        <v>13</v>
      </c>
      <c r="F9" s="54" t="s">
        <v>14</v>
      </c>
      <c r="G9" s="10" t="s">
        <v>15</v>
      </c>
      <c r="H9" s="11" t="s">
        <v>16</v>
      </c>
      <c r="I9" s="12" t="s">
        <v>29</v>
      </c>
      <c r="J9" s="12" t="s">
        <v>30</v>
      </c>
      <c r="K9" s="55" t="s">
        <v>31</v>
      </c>
      <c r="L9" s="55" t="s">
        <v>19</v>
      </c>
      <c r="M9" s="55" t="s">
        <v>32</v>
      </c>
      <c r="N9" s="55" t="s">
        <v>21</v>
      </c>
      <c r="O9" s="13" t="s">
        <v>25</v>
      </c>
      <c r="P9" s="54" t="s">
        <v>26</v>
      </c>
      <c r="Q9" s="54" t="s">
        <v>27</v>
      </c>
      <c r="R9" s="52" t="s">
        <v>23</v>
      </c>
    </row>
    <row r="10" spans="1:22" x14ac:dyDescent="0.25">
      <c r="A10" s="35"/>
      <c r="B10" s="14"/>
      <c r="C10" s="5"/>
      <c r="D10" s="14"/>
      <c r="E10" s="15"/>
      <c r="F10" s="15"/>
      <c r="G10" s="16"/>
      <c r="H10" s="17"/>
      <c r="I10" s="18"/>
      <c r="J10" s="18"/>
      <c r="K10" s="19"/>
      <c r="L10" s="6"/>
      <c r="M10" s="6"/>
      <c r="N10" s="20"/>
      <c r="O10" s="7"/>
      <c r="P10" s="8"/>
      <c r="Q10" s="8"/>
      <c r="R10" s="36"/>
    </row>
    <row r="11" spans="1:22" x14ac:dyDescent="0.25">
      <c r="A11" s="37" t="s">
        <v>2</v>
      </c>
      <c r="B11" s="21"/>
      <c r="C11" s="21"/>
      <c r="D11" s="21"/>
      <c r="E11" s="171"/>
      <c r="F11" s="171"/>
      <c r="G11" s="171"/>
      <c r="H11" s="171"/>
      <c r="I11" s="171"/>
      <c r="J11" s="172"/>
      <c r="K11" s="22"/>
      <c r="L11" s="22">
        <v>0</v>
      </c>
      <c r="M11" s="6">
        <v>0</v>
      </c>
      <c r="N11" s="24">
        <f>SUM(N10:N10)</f>
        <v>0</v>
      </c>
      <c r="O11" s="25"/>
      <c r="P11" s="26"/>
      <c r="Q11" s="26"/>
      <c r="R11" s="38">
        <f>SUM(R10:R10)</f>
        <v>0</v>
      </c>
    </row>
    <row r="12" spans="1:22" x14ac:dyDescent="0.25">
      <c r="A12" s="33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22" x14ac:dyDescent="0.25">
      <c r="A13" s="41" t="s">
        <v>2</v>
      </c>
      <c r="B13" s="27"/>
      <c r="C13" s="27"/>
      <c r="D13" s="27"/>
      <c r="E13" s="49" t="s">
        <v>33</v>
      </c>
      <c r="F13" s="49"/>
      <c r="G13" s="49"/>
      <c r="H13" s="28"/>
      <c r="I13" s="49"/>
      <c r="J13" s="50"/>
      <c r="K13" s="59">
        <v>630</v>
      </c>
      <c r="L13" s="59">
        <v>96</v>
      </c>
      <c r="M13" s="59"/>
      <c r="N13" s="59">
        <v>630</v>
      </c>
      <c r="O13" s="78"/>
      <c r="P13" s="79"/>
      <c r="Q13" s="60"/>
      <c r="R13" s="61">
        <f>R7+R11</f>
        <v>721.2</v>
      </c>
    </row>
    <row r="14" spans="1:22" x14ac:dyDescent="0.25">
      <c r="A14" s="42" t="s">
        <v>38</v>
      </c>
      <c r="B14" s="2"/>
      <c r="C14" s="2"/>
      <c r="D14" s="2"/>
      <c r="E14" s="2"/>
      <c r="F14" s="43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22" x14ac:dyDescent="0.25">
      <c r="A15" s="33"/>
      <c r="B15" s="39"/>
      <c r="C15" s="39"/>
      <c r="D15" s="39"/>
      <c r="E15" s="39"/>
      <c r="F15" s="39"/>
      <c r="G15" s="39"/>
      <c r="H15" s="39"/>
      <c r="I15" s="39"/>
      <c r="J15" s="39"/>
      <c r="K15" s="173" t="s">
        <v>126</v>
      </c>
      <c r="L15" s="174"/>
      <c r="M15" s="174"/>
      <c r="N15" s="174"/>
      <c r="O15" s="174"/>
      <c r="P15" s="174"/>
      <c r="Q15" s="174"/>
      <c r="R15" s="80">
        <v>30</v>
      </c>
    </row>
    <row r="16" spans="1:22" ht="15.75" thickBot="1" x14ac:dyDescent="0.3">
      <c r="A16" s="33"/>
      <c r="B16" s="46"/>
      <c r="C16" s="46"/>
      <c r="D16" s="46"/>
      <c r="E16" s="39"/>
      <c r="F16" s="39"/>
      <c r="G16" s="39"/>
      <c r="H16" s="39"/>
      <c r="I16" s="39"/>
      <c r="J16" s="39"/>
      <c r="K16" s="177" t="s">
        <v>127</v>
      </c>
      <c r="L16" s="178"/>
      <c r="M16" s="178"/>
      <c r="N16" s="178"/>
      <c r="O16" s="178"/>
      <c r="P16" s="178"/>
      <c r="Q16" s="178"/>
      <c r="R16" s="81">
        <v>30</v>
      </c>
      <c r="V16" s="65"/>
    </row>
    <row r="17" spans="1:22" ht="15.75" thickBot="1" x14ac:dyDescent="0.3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179" t="s">
        <v>55</v>
      </c>
      <c r="L17" s="180"/>
      <c r="M17" s="180"/>
      <c r="N17" s="180"/>
      <c r="O17" s="180"/>
      <c r="P17" s="180"/>
      <c r="Q17" s="180"/>
      <c r="R17" s="150">
        <f>SUM(R13+R16)</f>
        <v>751.2</v>
      </c>
      <c r="V17" s="65"/>
    </row>
    <row r="18" spans="1:22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V18" s="65"/>
    </row>
  </sheetData>
  <mergeCells count="29">
    <mergeCell ref="A1:R1"/>
    <mergeCell ref="E11:J11"/>
    <mergeCell ref="K15:Q15"/>
    <mergeCell ref="K16:Q16"/>
    <mergeCell ref="K17:Q17"/>
    <mergeCell ref="A8:R8"/>
    <mergeCell ref="E7:J7"/>
    <mergeCell ref="M4:M5"/>
    <mergeCell ref="N4:N5"/>
    <mergeCell ref="O4:Q4"/>
    <mergeCell ref="R4:R5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  <mergeCell ref="A2:F2"/>
    <mergeCell ref="G2:H2"/>
    <mergeCell ref="M2:R2"/>
    <mergeCell ref="A3:F3"/>
    <mergeCell ref="G3:H3"/>
    <mergeCell ref="M3:R3"/>
  </mergeCells>
  <pageMargins left="0.511811024" right="0.511811024" top="0.78740157499999996" bottom="0.78740157499999996" header="0.31496062000000002" footer="0.31496062000000002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Prog. Estágio</vt:lpstr>
      <vt:lpstr>IGD-M</vt:lpstr>
      <vt:lpstr>CRAS</vt:lpstr>
      <vt:lpstr>Criança Feliz</vt:lpstr>
      <vt:lpstr>soma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2022-12-06T21:46:06Z</cp:lastPrinted>
  <dcterms:created xsi:type="dcterms:W3CDTF">2017-01-27T13:47:29Z</dcterms:created>
  <dcterms:modified xsi:type="dcterms:W3CDTF">2023-03-07T15:56:51Z</dcterms:modified>
</cp:coreProperties>
</file>