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0" hidden="1">'Prog. Estágio'!$A$4:$O$49</definedName>
    <definedName name="_xlnm.Print_Area" localSheetId="0">'Prog. Estágio'!$A$1:$O$59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06" l="1"/>
  <c r="I23" i="106"/>
  <c r="M23" i="106"/>
  <c r="N23" i="106"/>
  <c r="K7" i="103"/>
  <c r="O7" i="103" s="1"/>
  <c r="I49" i="102" l="1"/>
  <c r="M49" i="102"/>
  <c r="N49" i="102"/>
  <c r="H15" i="103"/>
  <c r="I15" i="103"/>
  <c r="M15" i="103"/>
  <c r="N15" i="103"/>
  <c r="O58" i="102"/>
  <c r="O32" i="106"/>
  <c r="O17" i="101"/>
  <c r="K8" i="106" l="1"/>
  <c r="K9" i="106"/>
  <c r="O9" i="106" s="1"/>
  <c r="K10" i="106"/>
  <c r="O10" i="106" s="1"/>
  <c r="K11" i="106"/>
  <c r="O11" i="106" s="1"/>
  <c r="K12" i="106"/>
  <c r="O12" i="106" s="1"/>
  <c r="K13" i="106"/>
  <c r="O13" i="106" s="1"/>
  <c r="K14" i="106"/>
  <c r="O14" i="106" s="1"/>
  <c r="K15" i="106"/>
  <c r="O15" i="106" s="1"/>
  <c r="K16" i="106"/>
  <c r="O16" i="106" s="1"/>
  <c r="K17" i="106"/>
  <c r="O17" i="106" s="1"/>
  <c r="K18" i="106"/>
  <c r="O18" i="106" s="1"/>
  <c r="K19" i="106"/>
  <c r="O19" i="106" s="1"/>
  <c r="K7" i="102"/>
  <c r="O7" i="102" s="1"/>
  <c r="K8" i="102"/>
  <c r="O8" i="102" s="1"/>
  <c r="K9" i="102"/>
  <c r="O9" i="102" s="1"/>
  <c r="K10" i="102"/>
  <c r="O10" i="102" s="1"/>
  <c r="K11" i="102"/>
  <c r="O11" i="102" s="1"/>
  <c r="K12" i="102"/>
  <c r="O12" i="102" s="1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O19" i="102" s="1"/>
  <c r="K20" i="102"/>
  <c r="O20" i="102" s="1"/>
  <c r="K21" i="102"/>
  <c r="O21" i="102" s="1"/>
  <c r="K22" i="102"/>
  <c r="O22" i="102" s="1"/>
  <c r="K23" i="102"/>
  <c r="O23" i="102" s="1"/>
  <c r="K24" i="102"/>
  <c r="O24" i="102" s="1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7" i="102"/>
  <c r="O37" i="102" s="1"/>
  <c r="K38" i="102"/>
  <c r="O38" i="102" s="1"/>
  <c r="K39" i="102"/>
  <c r="O39" i="102" s="1"/>
  <c r="K40" i="102"/>
  <c r="O40" i="102" s="1"/>
  <c r="K41" i="102"/>
  <c r="O41" i="102" s="1"/>
  <c r="K42" i="102"/>
  <c r="O42" i="102" s="1"/>
  <c r="K43" i="102"/>
  <c r="O43" i="102" s="1"/>
  <c r="K44" i="102"/>
  <c r="O44" i="102" s="1"/>
  <c r="K45" i="102"/>
  <c r="O45" i="102" s="1"/>
  <c r="K46" i="102"/>
  <c r="O46" i="102" s="1"/>
  <c r="K47" i="102"/>
  <c r="O47" i="102" s="1"/>
  <c r="K48" i="102"/>
  <c r="O48" i="102" s="1"/>
  <c r="K9" i="103"/>
  <c r="O9" i="103" s="1"/>
  <c r="K10" i="103"/>
  <c r="O10" i="103" s="1"/>
  <c r="K11" i="103"/>
  <c r="O11" i="103" s="1"/>
  <c r="K12" i="103"/>
  <c r="O12" i="103" s="1"/>
  <c r="O24" i="103"/>
  <c r="K7" i="106"/>
  <c r="K8" i="103"/>
  <c r="O8" i="103" s="1"/>
  <c r="K13" i="103"/>
  <c r="O13" i="103" s="1"/>
  <c r="K22" i="106"/>
  <c r="O22" i="106" s="1"/>
  <c r="O8" i="106" l="1"/>
  <c r="K20" i="106"/>
  <c r="O20" i="106" s="1"/>
  <c r="H49" i="102"/>
  <c r="K21" i="106" l="1"/>
  <c r="O21" i="106" s="1"/>
  <c r="O7" i="106"/>
  <c r="K6" i="106"/>
  <c r="K23" i="106" l="1"/>
  <c r="O6" i="106"/>
  <c r="O23" i="106" s="1"/>
  <c r="I29" i="106"/>
  <c r="H29" i="106"/>
  <c r="K14" i="103"/>
  <c r="O14" i="103" s="1"/>
  <c r="N55" i="102" l="1"/>
  <c r="M55" i="102"/>
  <c r="H8" i="101"/>
  <c r="I8" i="101"/>
  <c r="M8" i="101"/>
  <c r="N8" i="101"/>
  <c r="K6" i="102"/>
  <c r="K49" i="102" s="1"/>
  <c r="H55" i="102"/>
  <c r="O6" i="102" l="1"/>
  <c r="O49" i="102" s="1"/>
  <c r="M14" i="101"/>
  <c r="O6" i="101" l="1"/>
  <c r="O8" i="101" s="1"/>
  <c r="I21" i="103" l="1"/>
  <c r="M21" i="103"/>
  <c r="N21" i="103"/>
  <c r="H21" i="103"/>
  <c r="K6" i="103" l="1"/>
  <c r="K15" i="103" s="1"/>
  <c r="O6" i="103" l="1"/>
  <c r="O15" i="103" s="1"/>
  <c r="K27" i="106" l="1"/>
  <c r="K29" i="106" l="1"/>
  <c r="J49" i="102"/>
  <c r="J55" i="102" s="1"/>
  <c r="I14" i="101"/>
  <c r="H14" i="101"/>
  <c r="N14" i="101"/>
  <c r="J8" i="101"/>
  <c r="J14" i="101" s="1"/>
  <c r="K21" i="103"/>
  <c r="O21" i="103" s="1"/>
  <c r="O25" i="103" s="1"/>
  <c r="J21" i="103"/>
  <c r="O55" i="102" l="1"/>
  <c r="O29" i="106"/>
  <c r="O33" i="106" s="1"/>
  <c r="N29" i="106"/>
  <c r="M29" i="106"/>
  <c r="J23" i="106"/>
  <c r="K6" i="101" l="1"/>
  <c r="K8" i="101" s="1"/>
  <c r="K14" i="101" l="1"/>
  <c r="O14" i="101" s="1"/>
  <c r="O18" i="101" s="1"/>
  <c r="K52" i="102"/>
  <c r="O12" i="101" l="1"/>
  <c r="N12" i="101"/>
  <c r="M12" i="101"/>
  <c r="K12" i="101"/>
  <c r="I55" i="102"/>
  <c r="K55" i="102"/>
  <c r="O59" i="102"/>
</calcChain>
</file>

<file path=xl/sharedStrings.xml><?xml version="1.0" encoding="utf-8"?>
<sst xmlns="http://schemas.openxmlformats.org/spreadsheetml/2006/main" count="423" uniqueCount="160">
  <si>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</si>
  <si>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</si>
  <si>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</si>
  <si>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</si>
  <si>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</si>
  <si>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</si>
  <si>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</si>
  <si>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</si>
  <si>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</si>
  <si>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</si>
  <si>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</si>
  <si>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</si>
  <si>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</si>
  <si>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</si>
  <si>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</si>
  <si>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</si>
  <si>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</si>
  <si>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</si>
  <si>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</si>
  <si>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</si>
  <si>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</si>
  <si>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</si>
  <si>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</si>
  <si>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</si>
  <si>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</si>
  <si>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</si>
  <si>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</si>
  <si>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</si>
  <si>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</si>
  <si>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</si>
  <si>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</si>
  <si>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</si>
  <si>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</si>
  <si>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</si>
  <si>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</si>
  <si>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</si>
  <si>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</si>
  <si>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</si>
  <si>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</si>
  <si>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</si>
  <si>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</si>
  <si>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</si>
  <si>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</si>
  <si>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</si>
  <si>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</si>
  <si>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</si>
  <si>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</si>
  <si>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</si>
  <si>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</si>
  <si>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</si>
  <si>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</si>
  <si>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</si>
  <si>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ALESSA GABRIELA BARBOSA TORRES</t>
  </si>
  <si>
    <t>CIÊNCIAS  CONTABÉIS</t>
  </si>
  <si>
    <t>BIOMEDICINA</t>
  </si>
  <si>
    <t>ENGENHARIA FLORESTAL</t>
  </si>
  <si>
    <t>ATHOS EMMANUEL MARTINS COSTA</t>
  </si>
  <si>
    <t>LUANA DA SILVA GOMES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</si>
  <si>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</si>
  <si>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</si>
  <si>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</si>
  <si>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</si>
  <si>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</si>
  <si>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</si>
  <si>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</si>
  <si>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</si>
  <si>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</si>
  <si>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</si>
  <si>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</si>
  <si>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</si>
  <si>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</si>
  <si>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</si>
  <si>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</si>
  <si>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PEGAGOGIA</t>
  </si>
  <si>
    <t>SAMANTHA LOHANE DE SOUZA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</si>
  <si>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</si>
  <si>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</si>
  <si>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</si>
  <si>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</si>
  <si>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RAFAELA HORTA LEITE
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</si>
  <si>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</si>
  <si>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</si>
  <si>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</si>
  <si>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</si>
  <si>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</si>
  <si>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</si>
  <si>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LARISSA MELO MONTEIRO</t>
  </si>
  <si>
    <t>YAN GRYMMALD DA SILVA</t>
  </si>
  <si>
    <t>PEDAGOGIA</t>
  </si>
  <si>
    <t>DIAS ÙTEIS</t>
  </si>
  <si>
    <t>RECURSOS HUMANOS</t>
  </si>
  <si>
    <t xml:space="preserve">ANA CLARA ALVES DE LIMA </t>
  </si>
  <si>
    <t>CONTRATO Nº 044/2020 -   PREFEITURA DE RIO BRANCO                                                          RECURSO 117-CRAS</t>
  </si>
  <si>
    <t>CONTRATO Nº 044/2020 - PREFEITURA DE RIO BRANCO                                                                                RECURSO CRIANÇA FELIZ</t>
  </si>
  <si>
    <t>ERICK RYAN FRANÇA DO NASCIMENTO</t>
  </si>
  <si>
    <t>2025</t>
  </si>
  <si>
    <t>CONTRATO Nº 044/2020  -   PREFEITURA DE RIO BRANCO                                                 RECURSO 117- IGD-M</t>
  </si>
  <si>
    <t>BEATRIZ DA SILVA DOS SANTOS</t>
  </si>
  <si>
    <t>SABRINA DA SILVA LOUZADA DE OLIVEIRA</t>
  </si>
  <si>
    <t xml:space="preserve">NATÃ COELHO MARTINS </t>
  </si>
  <si>
    <t>TAYNARA CRISTIANA DO NASCIMENTO</t>
  </si>
  <si>
    <t>FRANCISCO SOCORRO LIMA SILVA</t>
  </si>
  <si>
    <t>ALEXANDRE MORENO</t>
  </si>
  <si>
    <t>SERVIÇO SOCIAL</t>
  </si>
  <si>
    <t>MARTA OLIVEIRA DA SILVA</t>
  </si>
  <si>
    <t>ANA  CLARA SOUSA CIQUEIRA</t>
  </si>
  <si>
    <t>EDSON PEREIRA DA COSTA</t>
  </si>
  <si>
    <t>GERLINE SARA FERREIRA TEXEIRA</t>
  </si>
  <si>
    <t xml:space="preserve">GESSICA FREIRE DE AMORIM </t>
  </si>
  <si>
    <t>MARIANY CRISTINA FELICIO DA SILVA</t>
  </si>
  <si>
    <t>SALIM BARBOSA DE SOUZA</t>
  </si>
  <si>
    <t>RYAN JHERRAR CASTRO DA SILVA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</si>
  <si>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 xml:space="preserve">-Contrato encerrado </t>
    </r>
    <r>
      <rPr>
        <b/>
        <sz val="14"/>
        <rFont val="Arial"/>
        <family val="2"/>
      </rPr>
      <t>5-</t>
    </r>
    <r>
      <rPr>
        <sz val="14"/>
        <rFont val="Arial"/>
        <family val="2"/>
      </rPr>
      <t xml:space="preserve"> Ressarcimento}</t>
    </r>
  </si>
  <si>
    <t>BEATRIZ FEITOSA PEREIRA</t>
  </si>
  <si>
    <r>
      <rPr>
        <b/>
        <sz val="14"/>
        <color theme="1"/>
        <rFont val="Arial"/>
        <family val="2"/>
      </rPr>
      <t xml:space="preserve">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</t>
    </r>
  </si>
  <si>
    <t xml:space="preserve">ALINE FONSECA DA SILVA </t>
  </si>
  <si>
    <t xml:space="preserve">ARTEMIZA OLIVEIRA RODRIGUES COSTA </t>
  </si>
  <si>
    <t>VITORIA CRISTINE GOIS DA SILVA</t>
  </si>
  <si>
    <t>GABRIELY DE FREITAS  LIMA APURINÃ</t>
  </si>
  <si>
    <t xml:space="preserve">KATHEEN DE ASSIS </t>
  </si>
  <si>
    <t>THALITHA CRISTINA CONCEIÇÃO FREITAS</t>
  </si>
  <si>
    <t>SOPHIA BARBOSA NORONHA</t>
  </si>
  <si>
    <t>PSCOLOGIA</t>
  </si>
  <si>
    <t>NAYANA CASAS FONTENELE</t>
  </si>
  <si>
    <t>MARIA DANIELLE LIMA CARIOCA</t>
  </si>
  <si>
    <t>BEATRIZ NASCIMENTO DE SOUSA</t>
  </si>
  <si>
    <t>ALEXSANDRO DA SILVA SOUZA</t>
  </si>
  <si>
    <t>EDINEIDE CRUZ  DE LINO  ALENCAR</t>
  </si>
  <si>
    <t>WILCILENE DA SILVA CARNEIRO</t>
  </si>
  <si>
    <t>MARCOS VINNÍCIUS DE SOUZA BARROS</t>
  </si>
  <si>
    <t xml:space="preserve">YASMIM CRISTINE CAVALCANTE SILVA </t>
  </si>
  <si>
    <t>NATHIELLY ROCHA DE ARAÚJO</t>
  </si>
  <si>
    <t>KETILI TELES DA SILVA</t>
  </si>
  <si>
    <t>MATHEUS LIMA DE OLIVEIRA</t>
  </si>
  <si>
    <t>JESEBEL TORRES PINTO</t>
  </si>
  <si>
    <t>ADMINISTRAÇÃO</t>
  </si>
  <si>
    <t>ANA BEATRIZ ALMEIDA AUTO</t>
  </si>
  <si>
    <t xml:space="preserve">GEOVANA UCHOA FURTADO </t>
  </si>
  <si>
    <t>FELIPE ARAÚJO DE SOUZA NETO</t>
  </si>
  <si>
    <t>CAIO MESSIAS DE MELO</t>
  </si>
  <si>
    <t>LUIS FELIPE SOARES DO NASCIMENTO</t>
  </si>
  <si>
    <t>MELISSA MATOS ARAÚJO</t>
  </si>
  <si>
    <t>LUCAS MAGALHÃES RIBEIRO</t>
  </si>
  <si>
    <t>CAMILA VIANA MAIA</t>
  </si>
  <si>
    <t>EDUARDA FERREIRA GARCIA</t>
  </si>
  <si>
    <t>KAUÃ FERNANDES CUNHA</t>
  </si>
  <si>
    <t>NEUCIANE CRUZ WILAMOSKI</t>
  </si>
  <si>
    <t>MIRELLY VIANA BELO</t>
  </si>
  <si>
    <t>SETEMBRO</t>
  </si>
  <si>
    <t xml:space="preserve">ENFERMAGEM  </t>
  </si>
  <si>
    <t>SAÚDE COLETIVA</t>
  </si>
  <si>
    <t>LETRAS</t>
  </si>
  <si>
    <t>LIC. HISTÓRIA</t>
  </si>
  <si>
    <t>NAILANE PINHEIRO DE SOUZA</t>
  </si>
  <si>
    <t>SABRINA DA SILVA MILANI</t>
  </si>
  <si>
    <t>22/09/2025</t>
  </si>
  <si>
    <t>21/09/2025</t>
  </si>
  <si>
    <t>3 e 4</t>
  </si>
  <si>
    <t xml:space="preserve">CONTRATO Nº 044/2020 - PREFEITURA DE RIO BRANCO  PROGRAMA BOLSA ESTÁGIO 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</si>
  <si>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</t>
    </r>
    <r>
      <rPr>
        <sz val="12"/>
        <rFont val="Arial"/>
        <family val="2"/>
      </rPr>
      <t>- Ressarcimento}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</si>
</sst>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8"/>
      <name val="Arial"/>
      <family val="2"/>
    </font>
    <font>
      <b/>
      <sz val="12"/>
      <color theme="8"/>
      <name val="Arial"/>
      <family val="2"/>
    </font>
    <font>
      <sz val="14"/>
      <color theme="1"/>
      <name val="Calibri"/>
      <family val="2"/>
      <scheme val="minor"/>
    </font>
    <font>
      <sz val="14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0070C0"/>
      <name val="Arial"/>
      <family val="2"/>
    </font>
    <font>
      <sz val="12"/>
      <color theme="3"/>
      <name val="Arial"/>
      <family val="2"/>
    </font>
    <font>
      <sz val="12"/>
      <color rgb="FFFF0000"/>
      <name val="Arial"/>
      <family val="2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366">
    <xf numFmtId="0" fontId="0" fillId="0" borderId="0" xfId="0"/>
    <xf numFmtId="164" fontId="6" fillId="2" borderId="2" xfId="2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center" vertical="center" textRotation="90" wrapText="1"/>
    </xf>
    <xf numFmtId="0" fontId="14" fillId="7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164" fontId="5" fillId="5" borderId="2" xfId="2" applyFont="1" applyFill="1" applyBorder="1" applyAlignment="1">
      <alignment vertical="center"/>
    </xf>
    <xf numFmtId="168" fontId="6" fillId="5" borderId="2" xfId="0" applyNumberFormat="1" applyFont="1" applyFill="1" applyBorder="1" applyAlignment="1">
      <alignment vertical="center"/>
    </xf>
    <xf numFmtId="4" fontId="15" fillId="5" borderId="2" xfId="2" applyNumberFormat="1" applyFont="1" applyFill="1" applyBorder="1" applyAlignment="1">
      <alignment vertical="center"/>
    </xf>
    <xf numFmtId="0" fontId="7" fillId="2" borderId="18" xfId="0" applyFont="1" applyFill="1" applyBorder="1"/>
    <xf numFmtId="0" fontId="7" fillId="2" borderId="20" xfId="0" applyFont="1" applyFill="1" applyBorder="1"/>
    <xf numFmtId="0" fontId="7" fillId="4" borderId="21" xfId="0" applyFont="1" applyFill="1" applyBorder="1" applyAlignment="1">
      <alignment horizontal="center"/>
    </xf>
    <xf numFmtId="0" fontId="6" fillId="2" borderId="18" xfId="0" applyFont="1" applyFill="1" applyBorder="1"/>
    <xf numFmtId="170" fontId="5" fillId="6" borderId="2" xfId="0" applyNumberFormat="1" applyFont="1" applyFill="1" applyBorder="1" applyAlignment="1">
      <alignment vertical="center"/>
    </xf>
    <xf numFmtId="170" fontId="5" fillId="6" borderId="2" xfId="2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164" fontId="5" fillId="6" borderId="2" xfId="2" applyFont="1" applyFill="1" applyBorder="1" applyAlignment="1">
      <alignment vertical="center"/>
    </xf>
    <xf numFmtId="168" fontId="5" fillId="6" borderId="2" xfId="0" applyNumberFormat="1" applyFont="1" applyFill="1" applyBorder="1" applyAlignment="1">
      <alignment vertical="center"/>
    </xf>
    <xf numFmtId="164" fontId="15" fillId="6" borderId="2" xfId="2" applyFont="1" applyFill="1" applyBorder="1" applyAlignment="1">
      <alignment vertical="center"/>
    </xf>
    <xf numFmtId="169" fontId="5" fillId="6" borderId="17" xfId="2" applyNumberFormat="1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left" vertical="center"/>
    </xf>
    <xf numFmtId="14" fontId="6" fillId="2" borderId="2" xfId="0" applyNumberFormat="1" applyFont="1" applyFill="1" applyBorder="1" applyAlignment="1">
      <alignment horizontal="center"/>
    </xf>
    <xf numFmtId="164" fontId="6" fillId="5" borderId="2" xfId="2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vertical="center"/>
    </xf>
    <xf numFmtId="169" fontId="5" fillId="5" borderId="17" xfId="2" applyNumberFormat="1" applyFont="1" applyFill="1" applyBorder="1" applyAlignment="1">
      <alignment horizontal="right" vertical="center"/>
    </xf>
    <xf numFmtId="0" fontId="6" fillId="6" borderId="6" xfId="0" applyFont="1" applyFill="1" applyBorder="1" applyAlignment="1">
      <alignment horizontal="center" vertical="center"/>
    </xf>
    <xf numFmtId="0" fontId="7" fillId="2" borderId="23" xfId="0" applyFont="1" applyFill="1" applyBorder="1"/>
    <xf numFmtId="0" fontId="7" fillId="2" borderId="24" xfId="0" applyFont="1" applyFill="1" applyBorder="1"/>
    <xf numFmtId="170" fontId="21" fillId="5" borderId="2" xfId="0" applyNumberFormat="1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14" fontId="20" fillId="5" borderId="2" xfId="0" applyNumberFormat="1" applyFont="1" applyFill="1" applyBorder="1" applyAlignment="1">
      <alignment horizontal="center" vertical="center" wrapText="1"/>
    </xf>
    <xf numFmtId="170" fontId="20" fillId="5" borderId="2" xfId="0" applyNumberFormat="1" applyFont="1" applyFill="1" applyBorder="1" applyAlignment="1">
      <alignment horizontal="center" vertical="center"/>
    </xf>
    <xf numFmtId="170" fontId="25" fillId="5" borderId="2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textRotation="90" wrapText="1"/>
    </xf>
    <xf numFmtId="14" fontId="20" fillId="5" borderId="12" xfId="0" applyNumberFormat="1" applyFont="1" applyFill="1" applyBorder="1" applyAlignment="1">
      <alignment horizontal="center" vertical="center" wrapText="1"/>
    </xf>
    <xf numFmtId="14" fontId="20" fillId="2" borderId="12" xfId="0" applyNumberFormat="1" applyFont="1" applyFill="1" applyBorder="1" applyAlignment="1">
      <alignment horizontal="center" vertical="center"/>
    </xf>
    <xf numFmtId="170" fontId="20" fillId="2" borderId="2" xfId="2" applyNumberFormat="1" applyFont="1" applyFill="1" applyBorder="1" applyAlignment="1">
      <alignment horizontal="center" vertical="center"/>
    </xf>
    <xf numFmtId="14" fontId="21" fillId="2" borderId="12" xfId="0" applyNumberFormat="1" applyFont="1" applyFill="1" applyBorder="1" applyAlignment="1">
      <alignment horizontal="center" vertical="center"/>
    </xf>
    <xf numFmtId="170" fontId="21" fillId="2" borderId="2" xfId="2" applyNumberFormat="1" applyFont="1" applyFill="1" applyBorder="1" applyAlignment="1">
      <alignment horizontal="center" vertical="center"/>
    </xf>
    <xf numFmtId="14" fontId="21" fillId="2" borderId="2" xfId="0" applyNumberFormat="1" applyFont="1" applyFill="1" applyBorder="1" applyAlignment="1">
      <alignment horizontal="center" vertical="center"/>
    </xf>
    <xf numFmtId="14" fontId="20" fillId="2" borderId="2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170" fontId="9" fillId="6" borderId="2" xfId="2" applyNumberFormat="1" applyFont="1" applyFill="1" applyBorder="1" applyAlignment="1">
      <alignment vertical="center"/>
    </xf>
    <xf numFmtId="170" fontId="9" fillId="6" borderId="2" xfId="0" applyNumberFormat="1" applyFont="1" applyFill="1" applyBorder="1" applyAlignment="1">
      <alignment vertical="center"/>
    </xf>
    <xf numFmtId="170" fontId="26" fillId="6" borderId="2" xfId="2" applyNumberFormat="1" applyFont="1" applyFill="1" applyBorder="1" applyAlignment="1">
      <alignment vertical="center"/>
    </xf>
    <xf numFmtId="170" fontId="26" fillId="6" borderId="2" xfId="2" applyNumberFormat="1" applyFont="1" applyFill="1" applyBorder="1" applyAlignment="1">
      <alignment horizontal="center" vertical="center"/>
    </xf>
    <xf numFmtId="170" fontId="9" fillId="6" borderId="17" xfId="2" applyNumberFormat="1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164" fontId="6" fillId="6" borderId="2" xfId="2" applyFont="1" applyFill="1" applyBorder="1" applyAlignment="1">
      <alignment vertical="center"/>
    </xf>
    <xf numFmtId="167" fontId="5" fillId="4" borderId="2" xfId="1" applyNumberFormat="1" applyFont="1" applyFill="1" applyBorder="1" applyAlignment="1">
      <alignment horizontal="center" vertical="center"/>
    </xf>
    <xf numFmtId="170" fontId="13" fillId="6" borderId="2" xfId="0" applyNumberFormat="1" applyFont="1" applyFill="1" applyBorder="1" applyAlignment="1">
      <alignment vertical="center"/>
    </xf>
    <xf numFmtId="169" fontId="5" fillId="6" borderId="17" xfId="0" applyNumberFormat="1" applyFont="1" applyFill="1" applyBorder="1" applyAlignment="1">
      <alignment vertical="center"/>
    </xf>
    <xf numFmtId="168" fontId="6" fillId="6" borderId="2" xfId="0" applyNumberFormat="1" applyFont="1" applyFill="1" applyBorder="1" applyAlignment="1">
      <alignment vertical="center"/>
    </xf>
    <xf numFmtId="4" fontId="15" fillId="6" borderId="2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70" fontId="6" fillId="5" borderId="2" xfId="0" applyNumberFormat="1" applyFont="1" applyFill="1" applyBorder="1" applyAlignment="1">
      <alignment horizontal="center" vertical="center"/>
    </xf>
    <xf numFmtId="170" fontId="7" fillId="5" borderId="2" xfId="0" applyNumberFormat="1" applyFont="1" applyFill="1" applyBorder="1" applyAlignment="1">
      <alignment horizontal="center" vertical="center" wrapText="1"/>
    </xf>
    <xf numFmtId="170" fontId="6" fillId="2" borderId="2" xfId="2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textRotation="90" wrapText="1"/>
    </xf>
    <xf numFmtId="170" fontId="6" fillId="5" borderId="2" xfId="0" applyNumberFormat="1" applyFont="1" applyFill="1" applyBorder="1" applyAlignment="1">
      <alignment horizontal="center" vertical="center" wrapText="1"/>
    </xf>
    <xf numFmtId="170" fontId="7" fillId="5" borderId="17" xfId="0" applyNumberFormat="1" applyFont="1" applyFill="1" applyBorder="1" applyAlignment="1">
      <alignment horizontal="center" vertical="center" wrapText="1"/>
    </xf>
    <xf numFmtId="170" fontId="20" fillId="5" borderId="17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170" fontId="9" fillId="5" borderId="2" xfId="2" applyNumberFormat="1" applyFont="1" applyFill="1" applyBorder="1" applyAlignment="1">
      <alignment vertical="center"/>
    </xf>
    <xf numFmtId="170" fontId="9" fillId="5" borderId="2" xfId="0" applyNumberFormat="1" applyFont="1" applyFill="1" applyBorder="1" applyAlignment="1">
      <alignment vertical="center"/>
    </xf>
    <xf numFmtId="170" fontId="26" fillId="5" borderId="2" xfId="2" applyNumberFormat="1" applyFont="1" applyFill="1" applyBorder="1" applyAlignment="1">
      <alignment vertical="center"/>
    </xf>
    <xf numFmtId="170" fontId="26" fillId="5" borderId="2" xfId="2" applyNumberFormat="1" applyFont="1" applyFill="1" applyBorder="1" applyAlignment="1">
      <alignment horizontal="center" vertical="center"/>
    </xf>
    <xf numFmtId="170" fontId="9" fillId="5" borderId="17" xfId="2" applyNumberFormat="1" applyFont="1" applyFill="1" applyBorder="1" applyAlignment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21" fillId="2" borderId="3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8" borderId="28" xfId="0" applyFont="1" applyFill="1" applyBorder="1" applyAlignment="1">
      <alignment horizontal="left" vertical="center"/>
    </xf>
    <xf numFmtId="0" fontId="16" fillId="8" borderId="29" xfId="0" applyFont="1" applyFill="1" applyBorder="1" applyAlignment="1">
      <alignment horizontal="left" vertical="center"/>
    </xf>
    <xf numFmtId="0" fontId="24" fillId="2" borderId="1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14" fontId="20" fillId="5" borderId="5" xfId="0" applyNumberFormat="1" applyFont="1" applyFill="1" applyBorder="1" applyAlignment="1">
      <alignment horizontal="center" vertical="center" wrapText="1"/>
    </xf>
    <xf numFmtId="170" fontId="20" fillId="5" borderId="5" xfId="0" applyNumberFormat="1" applyFont="1" applyFill="1" applyBorder="1" applyAlignment="1">
      <alignment horizontal="center" vertical="center"/>
    </xf>
    <xf numFmtId="170" fontId="21" fillId="5" borderId="5" xfId="0" applyNumberFormat="1" applyFont="1" applyFill="1" applyBorder="1" applyAlignment="1">
      <alignment horizontal="center" vertical="center" wrapText="1"/>
    </xf>
    <xf numFmtId="170" fontId="25" fillId="5" borderId="5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textRotation="90" wrapText="1"/>
    </xf>
    <xf numFmtId="170" fontId="20" fillId="5" borderId="15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left" vertical="center" wrapText="1"/>
    </xf>
    <xf numFmtId="44" fontId="21" fillId="2" borderId="32" xfId="1" applyNumberFormat="1" applyFont="1" applyFill="1" applyBorder="1" applyAlignment="1">
      <alignment horizontal="right" vertical="center"/>
    </xf>
    <xf numFmtId="0" fontId="21" fillId="2" borderId="18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169" fontId="9" fillId="9" borderId="17" xfId="1" applyNumberFormat="1" applyFont="1" applyFill="1" applyBorder="1" applyAlignment="1">
      <alignment horizontal="righ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horizontal="left" vertical="center"/>
    </xf>
    <xf numFmtId="169" fontId="9" fillId="9" borderId="38" xfId="1" applyNumberFormat="1" applyFont="1" applyFill="1" applyBorder="1" applyAlignment="1">
      <alignment horizontal="right" vertical="center" wrapText="1"/>
    </xf>
    <xf numFmtId="0" fontId="16" fillId="12" borderId="25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 wrapText="1"/>
    </xf>
    <xf numFmtId="0" fontId="14" fillId="12" borderId="17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49" fontId="5" fillId="12" borderId="2" xfId="0" applyNumberFormat="1" applyFont="1" applyFill="1" applyBorder="1" applyAlignment="1">
      <alignment horizontal="center" vertical="center" wrapText="1"/>
    </xf>
    <xf numFmtId="49" fontId="5" fillId="12" borderId="2" xfId="0" applyNumberFormat="1" applyFont="1" applyFill="1" applyBorder="1" applyAlignment="1">
      <alignment horizontal="center" vertical="center" wrapText="1"/>
    </xf>
    <xf numFmtId="37" fontId="5" fillId="12" borderId="2" xfId="0" applyNumberFormat="1" applyFont="1" applyFill="1" applyBorder="1" applyAlignment="1">
      <alignment horizontal="center" vertical="center" wrapText="1"/>
    </xf>
    <xf numFmtId="44" fontId="5" fillId="12" borderId="2" xfId="0" applyNumberFormat="1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0" fillId="5" borderId="5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20" fillId="2" borderId="12" xfId="4" applyFont="1" applyFill="1" applyBorder="1" applyAlignment="1">
      <alignment vertical="center"/>
    </xf>
    <xf numFmtId="0" fontId="20" fillId="2" borderId="2" xfId="4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0" fillId="12" borderId="25" xfId="0" applyFont="1" applyFill="1" applyBorder="1" applyAlignment="1">
      <alignment horizontal="center" vertical="center" wrapText="1"/>
    </xf>
    <xf numFmtId="0" fontId="30" fillId="1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0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70" fontId="21" fillId="2" borderId="0" xfId="0" applyNumberFormat="1" applyFont="1" applyFill="1" applyBorder="1" applyAlignment="1">
      <alignment vertical="center"/>
    </xf>
    <xf numFmtId="0" fontId="21" fillId="2" borderId="20" xfId="0" applyFont="1" applyFill="1" applyBorder="1" applyAlignment="1">
      <alignment vertical="center"/>
    </xf>
    <xf numFmtId="0" fontId="21" fillId="4" borderId="14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164" fontId="9" fillId="5" borderId="5" xfId="2" applyFont="1" applyFill="1" applyBorder="1" applyAlignment="1">
      <alignment horizontal="center" vertical="center"/>
    </xf>
    <xf numFmtId="170" fontId="9" fillId="0" borderId="5" xfId="0" applyNumberFormat="1" applyFont="1" applyBorder="1" applyAlignment="1">
      <alignment horizontal="center" vertical="center" wrapText="1"/>
    </xf>
    <xf numFmtId="164" fontId="9" fillId="5" borderId="5" xfId="2" applyFont="1" applyFill="1" applyBorder="1" applyAlignment="1">
      <alignment vertical="center"/>
    </xf>
    <xf numFmtId="168" fontId="20" fillId="5" borderId="5" xfId="0" applyNumberFormat="1" applyFont="1" applyFill="1" applyBorder="1" applyAlignment="1">
      <alignment vertical="center"/>
    </xf>
    <xf numFmtId="4" fontId="28" fillId="5" borderId="5" xfId="2" applyNumberFormat="1" applyFont="1" applyFill="1" applyBorder="1" applyAlignment="1">
      <alignment vertical="center"/>
    </xf>
    <xf numFmtId="169" fontId="9" fillId="11" borderId="15" xfId="2" applyNumberFormat="1" applyFont="1" applyFill="1" applyBorder="1" applyAlignment="1">
      <alignment horizontal="right" vertical="center"/>
    </xf>
    <xf numFmtId="0" fontId="5" fillId="12" borderId="39" xfId="0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center" vertical="center" wrapText="1"/>
    </xf>
    <xf numFmtId="0" fontId="5" fillId="12" borderId="40" xfId="0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center" vertical="center" wrapText="1"/>
    </xf>
    <xf numFmtId="0" fontId="16" fillId="12" borderId="42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 wrapText="1"/>
    </xf>
    <xf numFmtId="0" fontId="14" fillId="12" borderId="43" xfId="0" applyFont="1" applyFill="1" applyBorder="1" applyAlignment="1">
      <alignment horizontal="center" vertical="center" wrapText="1"/>
    </xf>
    <xf numFmtId="0" fontId="15" fillId="12" borderId="43" xfId="0" applyFont="1" applyFill="1" applyBorder="1" applyAlignment="1">
      <alignment horizontal="center" vertical="center" textRotation="90" wrapText="1"/>
    </xf>
    <xf numFmtId="0" fontId="5" fillId="12" borderId="43" xfId="0" applyFont="1" applyFill="1" applyBorder="1" applyAlignment="1">
      <alignment horizontal="center" vertical="center" wrapText="1"/>
    </xf>
    <xf numFmtId="0" fontId="14" fillId="12" borderId="3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164" fontId="20" fillId="0" borderId="5" xfId="2" applyFont="1" applyFill="1" applyBorder="1" applyAlignment="1">
      <alignment horizontal="center" vertical="center"/>
    </xf>
    <xf numFmtId="44" fontId="20" fillId="0" borderId="5" xfId="2" applyNumberFormat="1" applyFont="1" applyFill="1" applyBorder="1" applyAlignment="1">
      <alignment horizontal="center" vertical="center"/>
    </xf>
    <xf numFmtId="167" fontId="9" fillId="0" borderId="5" xfId="1" applyNumberFormat="1" applyFont="1" applyFill="1" applyBorder="1" applyAlignment="1">
      <alignment horizontal="center" vertical="center"/>
    </xf>
    <xf numFmtId="168" fontId="20" fillId="0" borderId="5" xfId="5" applyNumberFormat="1" applyFont="1" applyFill="1" applyBorder="1" applyAlignment="1">
      <alignment horizontal="center" vertical="center"/>
    </xf>
    <xf numFmtId="164" fontId="9" fillId="0" borderId="15" xfId="2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vertical="center" wrapText="1"/>
    </xf>
    <xf numFmtId="0" fontId="27" fillId="7" borderId="46" xfId="0" applyFont="1" applyFill="1" applyBorder="1" applyAlignment="1">
      <alignment horizontal="center" vertical="center" wrapText="1"/>
    </xf>
    <xf numFmtId="0" fontId="28" fillId="7" borderId="46" xfId="0" applyFont="1" applyFill="1" applyBorder="1" applyAlignment="1">
      <alignment horizontal="center" vertical="center" textRotation="90" wrapText="1"/>
    </xf>
    <xf numFmtId="0" fontId="27" fillId="7" borderId="4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2" borderId="18" xfId="0" applyFont="1" applyFill="1" applyBorder="1" applyAlignment="1">
      <alignment vertical="center"/>
    </xf>
    <xf numFmtId="14" fontId="6" fillId="5" borderId="2" xfId="0" applyNumberFormat="1" applyFont="1" applyFill="1" applyBorder="1" applyAlignment="1">
      <alignment horizontal="center" vertical="center" wrapText="1"/>
    </xf>
    <xf numFmtId="170" fontId="7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170" fontId="6" fillId="2" borderId="2" xfId="0" applyNumberFormat="1" applyFont="1" applyFill="1" applyBorder="1" applyAlignment="1">
      <alignment horizontal="center" vertical="center"/>
    </xf>
    <xf numFmtId="170" fontId="6" fillId="2" borderId="2" xfId="1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center" vertical="center"/>
    </xf>
    <xf numFmtId="170" fontId="7" fillId="2" borderId="2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70" fontId="6" fillId="2" borderId="5" xfId="1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4" fontId="13" fillId="6" borderId="2" xfId="2" applyFont="1" applyFill="1" applyBorder="1" applyAlignment="1">
      <alignment vertical="center"/>
    </xf>
    <xf numFmtId="44" fontId="12" fillId="0" borderId="0" xfId="0" applyNumberFormat="1" applyFont="1" applyAlignment="1">
      <alignment vertical="center"/>
    </xf>
    <xf numFmtId="0" fontId="12" fillId="0" borderId="0" xfId="0" quotePrefix="1" applyFont="1" applyAlignment="1">
      <alignment vertical="center"/>
    </xf>
    <xf numFmtId="0" fontId="33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5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left" vertical="center"/>
    </xf>
    <xf numFmtId="164" fontId="31" fillId="5" borderId="5" xfId="2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textRotation="90" wrapText="1"/>
    </xf>
    <xf numFmtId="164" fontId="6" fillId="5" borderId="5" xfId="2" applyFont="1" applyFill="1" applyBorder="1" applyAlignment="1">
      <alignment horizontal="center" vertical="center" wrapText="1"/>
    </xf>
    <xf numFmtId="164" fontId="14" fillId="5" borderId="17" xfId="2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169" fontId="5" fillId="0" borderId="0" xfId="1" applyNumberFormat="1" applyFont="1" applyFill="1" applyBorder="1" applyAlignment="1">
      <alignment horizontal="right" vertical="center" wrapText="1"/>
    </xf>
    <xf numFmtId="14" fontId="7" fillId="0" borderId="0" xfId="0" applyNumberFormat="1" applyFont="1" applyAlignment="1">
      <alignment vertical="center"/>
    </xf>
    <xf numFmtId="0" fontId="7" fillId="2" borderId="13" xfId="0" applyFont="1" applyFill="1" applyBorder="1" applyAlignment="1">
      <alignment vertical="center"/>
    </xf>
    <xf numFmtId="0" fontId="23" fillId="13" borderId="16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>
      <alignment horizontal="center" vertical="center" wrapText="1"/>
    </xf>
    <xf numFmtId="49" fontId="5" fillId="12" borderId="6" xfId="0" applyNumberFormat="1" applyFont="1" applyFill="1" applyBorder="1" applyAlignment="1">
      <alignment horizontal="center" vertical="center" wrapText="1"/>
    </xf>
    <xf numFmtId="49" fontId="5" fillId="12" borderId="4" xfId="0" applyNumberFormat="1" applyFont="1" applyFill="1" applyBorder="1" applyAlignment="1">
      <alignment horizontal="center" vertical="center" wrapText="1"/>
    </xf>
    <xf numFmtId="49" fontId="5" fillId="12" borderId="4" xfId="0" applyNumberFormat="1" applyFont="1" applyFill="1" applyBorder="1" applyAlignment="1">
      <alignment horizontal="center" vertical="center" wrapText="1"/>
    </xf>
    <xf numFmtId="165" fontId="5" fillId="12" borderId="2" xfId="0" applyNumberFormat="1" applyFont="1" applyFill="1" applyBorder="1" applyAlignment="1">
      <alignment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14" fontId="6" fillId="5" borderId="5" xfId="0" applyNumberFormat="1" applyFont="1" applyFill="1" applyBorder="1" applyAlignment="1">
      <alignment horizontal="center" vertical="center" wrapText="1"/>
    </xf>
    <xf numFmtId="170" fontId="7" fillId="5" borderId="5" xfId="0" applyNumberFormat="1" applyFont="1" applyFill="1" applyBorder="1" applyAlignment="1">
      <alignment horizontal="center" vertical="center"/>
    </xf>
    <xf numFmtId="170" fontId="7" fillId="5" borderId="5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70" fontId="6" fillId="2" borderId="5" xfId="0" applyNumberFormat="1" applyFont="1" applyFill="1" applyBorder="1" applyAlignment="1">
      <alignment horizontal="center" vertical="center"/>
    </xf>
    <xf numFmtId="170" fontId="6" fillId="2" borderId="5" xfId="2" applyNumberFormat="1" applyFont="1" applyFill="1" applyBorder="1" applyAlignment="1">
      <alignment horizontal="center" vertical="center"/>
    </xf>
    <xf numFmtId="170" fontId="7" fillId="5" borderId="15" xfId="0" applyNumberFormat="1" applyFont="1" applyFill="1" applyBorder="1" applyAlignment="1">
      <alignment horizontal="center" vertical="center" wrapText="1"/>
    </xf>
    <xf numFmtId="0" fontId="5" fillId="13" borderId="39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textRotation="90" wrapText="1"/>
    </xf>
    <xf numFmtId="0" fontId="5" fillId="11" borderId="43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5" fillId="13" borderId="49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vertical="center" wrapText="1"/>
    </xf>
    <xf numFmtId="0" fontId="5" fillId="13" borderId="4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44" fontId="7" fillId="2" borderId="17" xfId="1" applyNumberFormat="1" applyFont="1" applyFill="1" applyBorder="1" applyAlignment="1">
      <alignment horizontal="right" vertical="center"/>
    </xf>
    <xf numFmtId="44" fontId="5" fillId="10" borderId="17" xfId="1" applyNumberFormat="1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4" fontId="5" fillId="10" borderId="32" xfId="1" applyNumberFormat="1" applyFont="1" applyFill="1" applyBorder="1" applyAlignment="1">
      <alignment horizontal="right" vertical="center"/>
    </xf>
    <xf numFmtId="169" fontId="5" fillId="9" borderId="30" xfId="1" applyNumberFormat="1" applyFont="1" applyFill="1" applyBorder="1" applyAlignment="1">
      <alignment horizontal="right" vertical="center" wrapText="1"/>
    </xf>
    <xf numFmtId="0" fontId="22" fillId="13" borderId="16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2" fillId="13" borderId="1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horizontal="center"/>
    </xf>
    <xf numFmtId="165" fontId="7" fillId="2" borderId="17" xfId="1" applyNumberFormat="1" applyFont="1" applyFill="1" applyBorder="1" applyAlignment="1">
      <alignment horizontal="right" vertical="center"/>
    </xf>
    <xf numFmtId="170" fontId="16" fillId="10" borderId="32" xfId="1" applyNumberFormat="1" applyFont="1" applyFill="1" applyBorder="1" applyAlignment="1">
      <alignment horizontal="right" vertical="center"/>
    </xf>
    <xf numFmtId="165" fontId="5" fillId="9" borderId="30" xfId="1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17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70" fontId="7" fillId="0" borderId="0" xfId="0" applyNumberFormat="1" applyFont="1" applyAlignment="1">
      <alignment vertical="center" wrapText="1"/>
    </xf>
    <xf numFmtId="0" fontId="17" fillId="2" borderId="13" xfId="0" applyFont="1" applyFill="1" applyBorder="1" applyAlignment="1">
      <alignment vertical="center"/>
    </xf>
    <xf numFmtId="0" fontId="18" fillId="2" borderId="34" xfId="0" applyFont="1" applyFill="1" applyBorder="1" applyAlignment="1">
      <alignment vertical="center" wrapText="1"/>
    </xf>
    <xf numFmtId="0" fontId="19" fillId="2" borderId="34" xfId="0" applyFont="1" applyFill="1" applyBorder="1" applyAlignment="1">
      <alignment vertical="center" wrapText="1"/>
    </xf>
    <xf numFmtId="0" fontId="18" fillId="2" borderId="3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170" fontId="7" fillId="5" borderId="5" xfId="0" applyNumberFormat="1" applyFont="1" applyFill="1" applyBorder="1" applyAlignment="1">
      <alignment horizontal="right" vertical="center" wrapText="1"/>
    </xf>
    <xf numFmtId="170" fontId="7" fillId="5" borderId="5" xfId="0" applyNumberFormat="1" applyFont="1" applyFill="1" applyBorder="1" applyAlignment="1">
      <alignment horizontal="center" vertical="center" textRotation="90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/>
    </xf>
    <xf numFmtId="0" fontId="6" fillId="2" borderId="5" xfId="4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2" applyFont="1" applyFill="1" applyBorder="1" applyAlignment="1">
      <alignment horizontal="center" vertical="center"/>
    </xf>
    <xf numFmtId="166" fontId="5" fillId="2" borderId="5" xfId="5" applyNumberFormat="1" applyFont="1" applyFill="1" applyBorder="1" applyAlignment="1">
      <alignment horizontal="right" vertical="center"/>
    </xf>
    <xf numFmtId="167" fontId="5" fillId="2" borderId="5" xfId="1" applyNumberFormat="1" applyFont="1" applyFill="1" applyBorder="1" applyAlignment="1">
      <alignment horizontal="center" vertical="center"/>
    </xf>
    <xf numFmtId="168" fontId="6" fillId="2" borderId="5" xfId="5" applyNumberFormat="1" applyFont="1" applyFill="1" applyBorder="1" applyAlignment="1">
      <alignment horizontal="center" vertical="center"/>
    </xf>
    <xf numFmtId="169" fontId="5" fillId="2" borderId="15" xfId="6" applyNumberFormat="1" applyFont="1" applyFill="1" applyBorder="1" applyAlignment="1">
      <alignment horizontal="right" vertical="center"/>
    </xf>
    <xf numFmtId="0" fontId="16" fillId="12" borderId="45" xfId="0" applyFont="1" applyFill="1" applyBorder="1" applyAlignment="1">
      <alignment horizontal="center" vertical="center"/>
    </xf>
    <xf numFmtId="0" fontId="5" fillId="11" borderId="46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center" vertical="center" wrapText="1"/>
    </xf>
    <xf numFmtId="0" fontId="6" fillId="11" borderId="46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5" fillId="11" borderId="46" xfId="0" applyFont="1" applyFill="1" applyBorder="1" applyAlignment="1">
      <alignment horizontal="center" vertical="center" textRotation="90" wrapText="1"/>
    </xf>
    <xf numFmtId="0" fontId="14" fillId="11" borderId="48" xfId="0" applyFont="1" applyFill="1" applyBorder="1" applyAlignment="1">
      <alignment horizontal="center" vertical="center" wrapText="1"/>
    </xf>
    <xf numFmtId="169" fontId="5" fillId="9" borderId="38" xfId="1" applyNumberFormat="1" applyFont="1" applyFill="1" applyBorder="1" applyAlignment="1">
      <alignment horizontal="right" vertical="center" wrapText="1"/>
    </xf>
    <xf numFmtId="0" fontId="17" fillId="2" borderId="13" xfId="0" applyFont="1" applyFill="1" applyBorder="1"/>
    <xf numFmtId="170" fontId="6" fillId="5" borderId="5" xfId="0" applyNumberFormat="1" applyFont="1" applyFill="1" applyBorder="1" applyAlignment="1">
      <alignment horizontal="center" vertical="center"/>
    </xf>
    <xf numFmtId="170" fontId="6" fillId="5" borderId="5" xfId="0" applyNumberFormat="1" applyFont="1" applyFill="1" applyBorder="1" applyAlignment="1">
      <alignment horizontal="center" vertical="center" wrapText="1"/>
    </xf>
    <xf numFmtId="0" fontId="23" fillId="13" borderId="25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wrapText="1"/>
    </xf>
    <xf numFmtId="0" fontId="6" fillId="2" borderId="5" xfId="5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164" fontId="6" fillId="2" borderId="5" xfId="2" applyFont="1" applyFill="1" applyBorder="1" applyAlignment="1">
      <alignment horizontal="center"/>
    </xf>
    <xf numFmtId="0" fontId="16" fillId="11" borderId="46" xfId="0" applyFont="1" applyFill="1" applyBorder="1" applyAlignment="1">
      <alignment horizontal="center" vertical="center" wrapText="1"/>
    </xf>
    <xf numFmtId="0" fontId="16" fillId="11" borderId="48" xfId="0" applyFont="1" applyFill="1" applyBorder="1" applyAlignment="1">
      <alignment horizontal="center" vertical="center" wrapText="1"/>
    </xf>
    <xf numFmtId="0" fontId="12" fillId="0" borderId="0" xfId="0" applyFont="1"/>
    <xf numFmtId="49" fontId="5" fillId="13" borderId="2" xfId="0" applyNumberFormat="1" applyFont="1" applyFill="1" applyBorder="1" applyAlignment="1">
      <alignment horizontal="center" vertical="center" wrapText="1"/>
    </xf>
    <xf numFmtId="0" fontId="16" fillId="12" borderId="3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14" borderId="6" xfId="0" applyFont="1" applyFill="1" applyBorder="1" applyAlignment="1">
      <alignment horizontal="center" wrapText="1"/>
    </xf>
    <xf numFmtId="0" fontId="5" fillId="14" borderId="4" xfId="0" applyFont="1" applyFill="1" applyBorder="1" applyAlignment="1">
      <alignment horizont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center" vertical="center"/>
    </xf>
    <xf numFmtId="0" fontId="5" fillId="11" borderId="53" xfId="0" applyFont="1" applyFill="1" applyBorder="1" applyAlignment="1">
      <alignment horizontal="center" vertical="center" wrapText="1"/>
    </xf>
    <xf numFmtId="0" fontId="16" fillId="11" borderId="53" xfId="0" applyFont="1" applyFill="1" applyBorder="1" applyAlignment="1">
      <alignment horizontal="center" vertical="center" wrapText="1"/>
    </xf>
    <xf numFmtId="0" fontId="16" fillId="11" borderId="54" xfId="0" applyFont="1" applyFill="1" applyBorder="1" applyAlignment="1">
      <alignment horizontal="center" vertical="center" wrapText="1"/>
    </xf>
    <xf numFmtId="164" fontId="12" fillId="0" borderId="0" xfId="2" applyFont="1"/>
    <xf numFmtId="164" fontId="12" fillId="0" borderId="0" xfId="0" applyNumberFormat="1" applyFont="1"/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66FF99"/>
      <color rgb="FFFFCCCC"/>
      <color rgb="FFC6FEC9"/>
      <color rgb="FFE5FFE6"/>
      <color rgb="FF66FFFF"/>
      <color rgb="FF99FFCC"/>
      <color rgb="FFC6FAAC"/>
      <color rgb="FFFDD1C3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108611</xdr:colOff>
      <xdr:row>0</xdr:row>
      <xdr:rowOff>124249</xdr:rowOff>
    </xdr:from>
    <xdr:to>
      <xdr:col>1</xdr:col>
      <xdr:colOff>2309811</xdr:colOff>
      <xdr:row>0</xdr:row>
      <xdr:rowOff>1129848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11" y="124249"/>
          <a:ext cx="2701263" cy="1005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207260</xdr:colOff>
      <xdr:row>0</xdr:row>
      <xdr:rowOff>43866</xdr:rowOff>
    </xdr:from>
    <xdr:to>
      <xdr:col>1</xdr:col>
      <xdr:colOff>1964531</xdr:colOff>
      <xdr:row>0</xdr:row>
      <xdr:rowOff>1015422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260" y="43866"/>
          <a:ext cx="2304959" cy="971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102101</xdr:colOff>
      <xdr:row>0</xdr:row>
      <xdr:rowOff>87909</xdr:rowOff>
    </xdr:from>
    <xdr:to>
      <xdr:col>1</xdr:col>
      <xdr:colOff>2024062</xdr:colOff>
      <xdr:row>0</xdr:row>
      <xdr:rowOff>893221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1" y="87909"/>
          <a:ext cx="2374399" cy="805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0</xdr:row>
      <xdr:rowOff>78384</xdr:rowOff>
    </xdr:from>
    <xdr:to>
      <xdr:col>1</xdr:col>
      <xdr:colOff>2095413</xdr:colOff>
      <xdr:row>0</xdr:row>
      <xdr:rowOff>857250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" y="78384"/>
          <a:ext cx="2238289" cy="778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zoomScale="80" zoomScaleNormal="80" zoomScaleSheetLayoutView="112" zoomScalePageLayoutView="30" workbookViewId="0">
      <selection activeCell="C7" sqref="C7"/>
    </sheetView>
  </sheetViews>
  <sheetFormatPr defaultRowHeight="15" x14ac:dyDescent="0.25"/>
  <cols>
    <col min="1" max="1" width="7.42578125" style="148" customWidth="1"/>
    <col min="2" max="2" width="59.85546875" style="148" customWidth="1"/>
    <col min="3" max="3" width="36.5703125" style="148" customWidth="1"/>
    <col min="4" max="4" width="15.140625" style="148" bestFit="1" customWidth="1"/>
    <col min="5" max="5" width="11" style="148" customWidth="1"/>
    <col min="6" max="6" width="15.85546875" style="148" bestFit="1" customWidth="1"/>
    <col min="7" max="7" width="19" style="148" bestFit="1" customWidth="1"/>
    <col min="8" max="8" width="21.28515625" style="148" bestFit="1" customWidth="1"/>
    <col min="9" max="9" width="24.42578125" style="148" bestFit="1" customWidth="1"/>
    <col min="10" max="10" width="22.7109375" style="148" customWidth="1"/>
    <col min="11" max="11" width="23" style="148" bestFit="1" customWidth="1"/>
    <col min="12" max="12" width="15" style="148" customWidth="1"/>
    <col min="13" max="13" width="17.85546875" style="148" bestFit="1" customWidth="1"/>
    <col min="14" max="15" width="19.42578125" style="148" customWidth="1"/>
    <col min="16" max="16384" width="9.140625" style="148"/>
  </cols>
  <sheetData>
    <row r="1" spans="1:15" s="144" customFormat="1" ht="99" customHeight="1" thickBot="1" x14ac:dyDescent="0.3">
      <c r="A1" s="141" t="s">
        <v>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3"/>
    </row>
    <row r="2" spans="1:15" s="145" customFormat="1" ht="15.75" x14ac:dyDescent="0.25">
      <c r="A2" s="171" t="s">
        <v>51</v>
      </c>
      <c r="B2" s="172"/>
      <c r="C2" s="172"/>
      <c r="D2" s="172" t="s">
        <v>49</v>
      </c>
      <c r="E2" s="172"/>
      <c r="F2" s="173" t="s">
        <v>2</v>
      </c>
      <c r="G2" s="173" t="s">
        <v>3</v>
      </c>
      <c r="H2" s="173" t="s">
        <v>31</v>
      </c>
      <c r="I2" s="173" t="s">
        <v>4</v>
      </c>
      <c r="J2" s="172" t="s">
        <v>5</v>
      </c>
      <c r="K2" s="172"/>
      <c r="L2" s="172"/>
      <c r="M2" s="172"/>
      <c r="N2" s="172"/>
      <c r="O2" s="174"/>
    </row>
    <row r="3" spans="1:15" s="145" customFormat="1" ht="38.25" customHeight="1" x14ac:dyDescent="0.25">
      <c r="A3" s="146" t="s">
        <v>158</v>
      </c>
      <c r="B3" s="147"/>
      <c r="C3" s="147"/>
      <c r="D3" s="129" t="s">
        <v>155</v>
      </c>
      <c r="E3" s="129"/>
      <c r="F3" s="130" t="s">
        <v>95</v>
      </c>
      <c r="G3" s="130" t="s">
        <v>148</v>
      </c>
      <c r="H3" s="131">
        <v>21</v>
      </c>
      <c r="I3" s="132">
        <v>4.8</v>
      </c>
      <c r="J3" s="124" t="s">
        <v>6</v>
      </c>
      <c r="K3" s="124"/>
      <c r="L3" s="124"/>
      <c r="M3" s="124"/>
      <c r="N3" s="124"/>
      <c r="O3" s="128"/>
    </row>
    <row r="4" spans="1:15" s="145" customFormat="1" ht="15.75" x14ac:dyDescent="0.25">
      <c r="A4" s="123" t="s">
        <v>7</v>
      </c>
      <c r="B4" s="125" t="s">
        <v>8</v>
      </c>
      <c r="C4" s="125" t="s">
        <v>9</v>
      </c>
      <c r="D4" s="125" t="s">
        <v>10</v>
      </c>
      <c r="E4" s="124" t="s">
        <v>11</v>
      </c>
      <c r="F4" s="124" t="s">
        <v>48</v>
      </c>
      <c r="G4" s="124" t="s">
        <v>13</v>
      </c>
      <c r="H4" s="125" t="s">
        <v>32</v>
      </c>
      <c r="I4" s="126" t="s">
        <v>14</v>
      </c>
      <c r="J4" s="126" t="s">
        <v>15</v>
      </c>
      <c r="K4" s="126" t="s">
        <v>16</v>
      </c>
      <c r="L4" s="124" t="s">
        <v>17</v>
      </c>
      <c r="M4" s="124"/>
      <c r="N4" s="124"/>
      <c r="O4" s="127" t="s">
        <v>18</v>
      </c>
    </row>
    <row r="5" spans="1:15" s="145" customFormat="1" ht="72.75" customHeight="1" thickBot="1" x14ac:dyDescent="0.3">
      <c r="A5" s="175"/>
      <c r="B5" s="176"/>
      <c r="C5" s="176"/>
      <c r="D5" s="176"/>
      <c r="E5" s="177"/>
      <c r="F5" s="177"/>
      <c r="G5" s="177"/>
      <c r="H5" s="176"/>
      <c r="I5" s="178"/>
      <c r="J5" s="178"/>
      <c r="K5" s="178"/>
      <c r="L5" s="179" t="s">
        <v>19</v>
      </c>
      <c r="M5" s="180" t="s">
        <v>20</v>
      </c>
      <c r="N5" s="180" t="s">
        <v>21</v>
      </c>
      <c r="O5" s="181"/>
    </row>
    <row r="6" spans="1:15" ht="18.75" x14ac:dyDescent="0.25">
      <c r="A6" s="105">
        <v>1</v>
      </c>
      <c r="B6" s="136" t="s">
        <v>52</v>
      </c>
      <c r="C6" s="136" t="s">
        <v>46</v>
      </c>
      <c r="D6" s="136" t="s">
        <v>34</v>
      </c>
      <c r="E6" s="106" t="s">
        <v>157</v>
      </c>
      <c r="F6" s="107">
        <v>45721</v>
      </c>
      <c r="G6" s="107">
        <v>45904</v>
      </c>
      <c r="H6" s="108">
        <v>630</v>
      </c>
      <c r="I6" s="109">
        <v>48</v>
      </c>
      <c r="J6" s="110"/>
      <c r="K6" s="109">
        <f t="shared" ref="K6:K48" si="0">SUM(H6:J6)</f>
        <v>678</v>
      </c>
      <c r="L6" s="111"/>
      <c r="M6" s="109"/>
      <c r="N6" s="109"/>
      <c r="O6" s="112">
        <f t="shared" ref="O6:O48" si="1">K6-M6-N6</f>
        <v>678</v>
      </c>
    </row>
    <row r="7" spans="1:15" ht="18.75" x14ac:dyDescent="0.25">
      <c r="A7" s="33">
        <v>2</v>
      </c>
      <c r="B7" s="137" t="s">
        <v>126</v>
      </c>
      <c r="C7" s="138" t="s">
        <v>55</v>
      </c>
      <c r="D7" s="137" t="s">
        <v>37</v>
      </c>
      <c r="E7" s="34">
        <v>1</v>
      </c>
      <c r="F7" s="39">
        <v>45870</v>
      </c>
      <c r="G7" s="39">
        <v>46056</v>
      </c>
      <c r="H7" s="36">
        <v>630</v>
      </c>
      <c r="I7" s="32">
        <v>100.8</v>
      </c>
      <c r="J7" s="37"/>
      <c r="K7" s="32">
        <f t="shared" si="0"/>
        <v>730.8</v>
      </c>
      <c r="L7" s="38"/>
      <c r="M7" s="32"/>
      <c r="N7" s="32"/>
      <c r="O7" s="69">
        <f t="shared" si="1"/>
        <v>730.8</v>
      </c>
    </row>
    <row r="8" spans="1:15" ht="18.75" x14ac:dyDescent="0.25">
      <c r="A8" s="33">
        <v>3</v>
      </c>
      <c r="B8" s="137" t="s">
        <v>115</v>
      </c>
      <c r="C8" s="138" t="s">
        <v>88</v>
      </c>
      <c r="D8" s="137" t="s">
        <v>34</v>
      </c>
      <c r="E8" s="34">
        <v>1</v>
      </c>
      <c r="F8" s="39">
        <v>45840</v>
      </c>
      <c r="G8" s="39">
        <v>46029</v>
      </c>
      <c r="H8" s="36">
        <v>630</v>
      </c>
      <c r="I8" s="32">
        <v>100.8</v>
      </c>
      <c r="J8" s="37"/>
      <c r="K8" s="32">
        <f t="shared" si="0"/>
        <v>730.8</v>
      </c>
      <c r="L8" s="38"/>
      <c r="M8" s="32"/>
      <c r="N8" s="32"/>
      <c r="O8" s="69">
        <f t="shared" si="1"/>
        <v>730.8</v>
      </c>
    </row>
    <row r="9" spans="1:15" ht="18.75" x14ac:dyDescent="0.25">
      <c r="A9" s="33">
        <v>4</v>
      </c>
      <c r="B9" s="137" t="s">
        <v>116</v>
      </c>
      <c r="C9" s="138" t="s">
        <v>58</v>
      </c>
      <c r="D9" s="137" t="s">
        <v>85</v>
      </c>
      <c r="E9" s="34">
        <v>1</v>
      </c>
      <c r="F9" s="39">
        <v>45841</v>
      </c>
      <c r="G9" s="39">
        <v>46028</v>
      </c>
      <c r="H9" s="36">
        <v>630</v>
      </c>
      <c r="I9" s="32">
        <v>100.8</v>
      </c>
      <c r="J9" s="37"/>
      <c r="K9" s="32">
        <f t="shared" si="0"/>
        <v>730.8</v>
      </c>
      <c r="L9" s="38"/>
      <c r="M9" s="32"/>
      <c r="N9" s="32"/>
      <c r="O9" s="69">
        <f t="shared" si="1"/>
        <v>730.8</v>
      </c>
    </row>
    <row r="10" spans="1:15" ht="18.75" x14ac:dyDescent="0.25">
      <c r="A10" s="33">
        <v>5</v>
      </c>
      <c r="B10" s="137" t="s">
        <v>105</v>
      </c>
      <c r="C10" s="138" t="s">
        <v>149</v>
      </c>
      <c r="D10" s="137" t="s">
        <v>35</v>
      </c>
      <c r="E10" s="34">
        <v>1</v>
      </c>
      <c r="F10" s="39">
        <v>45810</v>
      </c>
      <c r="G10" s="39">
        <v>45992</v>
      </c>
      <c r="H10" s="36">
        <v>630</v>
      </c>
      <c r="I10" s="32">
        <v>100.8</v>
      </c>
      <c r="J10" s="37"/>
      <c r="K10" s="32">
        <f t="shared" si="0"/>
        <v>730.8</v>
      </c>
      <c r="L10" s="38"/>
      <c r="M10" s="32"/>
      <c r="N10" s="32"/>
      <c r="O10" s="69">
        <f t="shared" si="1"/>
        <v>730.8</v>
      </c>
    </row>
    <row r="11" spans="1:15" ht="18.75" x14ac:dyDescent="0.25">
      <c r="A11" s="33">
        <v>6</v>
      </c>
      <c r="B11" s="137" t="s">
        <v>91</v>
      </c>
      <c r="C11" s="138" t="s">
        <v>90</v>
      </c>
      <c r="D11" s="137" t="s">
        <v>34</v>
      </c>
      <c r="E11" s="34">
        <v>1</v>
      </c>
      <c r="F11" s="39">
        <v>45763</v>
      </c>
      <c r="G11" s="39">
        <v>45946</v>
      </c>
      <c r="H11" s="36">
        <v>630</v>
      </c>
      <c r="I11" s="32">
        <v>100.8</v>
      </c>
      <c r="J11" s="37"/>
      <c r="K11" s="32">
        <f t="shared" si="0"/>
        <v>730.8</v>
      </c>
      <c r="L11" s="38"/>
      <c r="M11" s="32"/>
      <c r="N11" s="32"/>
      <c r="O11" s="69">
        <f t="shared" si="1"/>
        <v>730.8</v>
      </c>
    </row>
    <row r="12" spans="1:15" s="149" customFormat="1" ht="18.75" x14ac:dyDescent="0.25">
      <c r="A12" s="33">
        <v>7</v>
      </c>
      <c r="B12" s="133" t="s">
        <v>63</v>
      </c>
      <c r="C12" s="133" t="s">
        <v>46</v>
      </c>
      <c r="D12" s="133" t="s">
        <v>35</v>
      </c>
      <c r="E12" s="34">
        <v>1</v>
      </c>
      <c r="F12" s="40">
        <v>45688</v>
      </c>
      <c r="G12" s="40">
        <v>45839</v>
      </c>
      <c r="H12" s="36">
        <v>630</v>
      </c>
      <c r="I12" s="32">
        <v>100.8</v>
      </c>
      <c r="J12" s="41"/>
      <c r="K12" s="32">
        <f t="shared" si="0"/>
        <v>730.8</v>
      </c>
      <c r="L12" s="38"/>
      <c r="M12" s="32"/>
      <c r="N12" s="32"/>
      <c r="O12" s="69">
        <f t="shared" si="1"/>
        <v>730.8</v>
      </c>
    </row>
    <row r="13" spans="1:15" s="149" customFormat="1" ht="18.75" x14ac:dyDescent="0.25">
      <c r="A13" s="33">
        <v>8</v>
      </c>
      <c r="B13" s="133" t="s">
        <v>66</v>
      </c>
      <c r="C13" s="133" t="s">
        <v>55</v>
      </c>
      <c r="D13" s="133" t="s">
        <v>37</v>
      </c>
      <c r="E13" s="34">
        <v>1</v>
      </c>
      <c r="F13" s="40">
        <v>45901</v>
      </c>
      <c r="G13" s="40">
        <v>46081</v>
      </c>
      <c r="H13" s="36">
        <v>630</v>
      </c>
      <c r="I13" s="32">
        <v>100.8</v>
      </c>
      <c r="J13" s="41"/>
      <c r="K13" s="32">
        <f t="shared" si="0"/>
        <v>730.8</v>
      </c>
      <c r="L13" s="38"/>
      <c r="M13" s="32"/>
      <c r="N13" s="32"/>
      <c r="O13" s="69">
        <f t="shared" si="1"/>
        <v>730.8</v>
      </c>
    </row>
    <row r="14" spans="1:15" s="149" customFormat="1" ht="18.75" x14ac:dyDescent="0.25">
      <c r="A14" s="33">
        <v>9</v>
      </c>
      <c r="B14" s="133" t="s">
        <v>56</v>
      </c>
      <c r="C14" s="133" t="s">
        <v>46</v>
      </c>
      <c r="D14" s="133" t="s">
        <v>35</v>
      </c>
      <c r="E14" s="34">
        <v>1</v>
      </c>
      <c r="F14" s="40">
        <v>45413</v>
      </c>
      <c r="G14" s="40">
        <v>45960</v>
      </c>
      <c r="H14" s="36">
        <v>630</v>
      </c>
      <c r="I14" s="32">
        <v>100.8</v>
      </c>
      <c r="J14" s="41"/>
      <c r="K14" s="32">
        <f t="shared" si="0"/>
        <v>730.8</v>
      </c>
      <c r="L14" s="38"/>
      <c r="M14" s="32"/>
      <c r="N14" s="32"/>
      <c r="O14" s="69">
        <f t="shared" si="1"/>
        <v>730.8</v>
      </c>
    </row>
    <row r="15" spans="1:15" s="149" customFormat="1" ht="18.75" x14ac:dyDescent="0.25">
      <c r="A15" s="33">
        <v>10</v>
      </c>
      <c r="B15" s="133" t="s">
        <v>97</v>
      </c>
      <c r="C15" s="133" t="s">
        <v>0</v>
      </c>
      <c r="D15" s="133" t="s">
        <v>37</v>
      </c>
      <c r="E15" s="34">
        <v>1</v>
      </c>
      <c r="F15" s="40">
        <v>45754</v>
      </c>
      <c r="G15" s="40">
        <v>45934</v>
      </c>
      <c r="H15" s="36">
        <v>630</v>
      </c>
      <c r="I15" s="32">
        <v>100.8</v>
      </c>
      <c r="J15" s="41"/>
      <c r="K15" s="32">
        <f t="shared" si="0"/>
        <v>730.8</v>
      </c>
      <c r="L15" s="38"/>
      <c r="M15" s="32"/>
      <c r="N15" s="32"/>
      <c r="O15" s="69">
        <f t="shared" si="1"/>
        <v>730.8</v>
      </c>
    </row>
    <row r="16" spans="1:15" s="149" customFormat="1" ht="18.75" x14ac:dyDescent="0.25">
      <c r="A16" s="33">
        <v>11</v>
      </c>
      <c r="B16" s="133" t="s">
        <v>113</v>
      </c>
      <c r="C16" s="133" t="s">
        <v>58</v>
      </c>
      <c r="D16" s="133" t="s">
        <v>34</v>
      </c>
      <c r="E16" s="34">
        <v>1</v>
      </c>
      <c r="F16" s="40">
        <v>45779</v>
      </c>
      <c r="G16" s="40">
        <v>45962</v>
      </c>
      <c r="H16" s="36">
        <v>630</v>
      </c>
      <c r="I16" s="32">
        <v>100.8</v>
      </c>
      <c r="J16" s="41"/>
      <c r="K16" s="32">
        <f t="shared" si="0"/>
        <v>730.8</v>
      </c>
      <c r="L16" s="38"/>
      <c r="M16" s="32"/>
      <c r="N16" s="32"/>
      <c r="O16" s="69">
        <f t="shared" si="1"/>
        <v>730.8</v>
      </c>
    </row>
    <row r="17" spans="1:15" s="149" customFormat="1" ht="18.75" x14ac:dyDescent="0.25">
      <c r="A17" s="33">
        <v>12</v>
      </c>
      <c r="B17" s="133" t="s">
        <v>143</v>
      </c>
      <c r="C17" s="133" t="s">
        <v>150</v>
      </c>
      <c r="D17" s="133" t="s">
        <v>35</v>
      </c>
      <c r="E17" s="34">
        <v>2</v>
      </c>
      <c r="F17" s="40">
        <v>45901</v>
      </c>
      <c r="G17" s="40">
        <v>46084</v>
      </c>
      <c r="H17" s="36">
        <v>630</v>
      </c>
      <c r="I17" s="32">
        <v>100.8</v>
      </c>
      <c r="J17" s="41"/>
      <c r="K17" s="32">
        <f t="shared" si="0"/>
        <v>730.8</v>
      </c>
      <c r="L17" s="38"/>
      <c r="M17" s="32"/>
      <c r="N17" s="32"/>
      <c r="O17" s="69">
        <f t="shared" si="1"/>
        <v>730.8</v>
      </c>
    </row>
    <row r="18" spans="1:15" s="149" customFormat="1" ht="18.75" x14ac:dyDescent="0.25">
      <c r="A18" s="33">
        <v>13</v>
      </c>
      <c r="B18" s="133" t="s">
        <v>139</v>
      </c>
      <c r="C18" s="133" t="s">
        <v>33</v>
      </c>
      <c r="D18" s="133" t="s">
        <v>34</v>
      </c>
      <c r="E18" s="34">
        <v>2</v>
      </c>
      <c r="F18" s="40">
        <v>45901</v>
      </c>
      <c r="G18" s="40">
        <v>46084</v>
      </c>
      <c r="H18" s="36">
        <v>630</v>
      </c>
      <c r="I18" s="32">
        <v>100.8</v>
      </c>
      <c r="J18" s="41"/>
      <c r="K18" s="32">
        <f t="shared" si="0"/>
        <v>730.8</v>
      </c>
      <c r="L18" s="38"/>
      <c r="M18" s="32"/>
      <c r="N18" s="32"/>
      <c r="O18" s="69">
        <f t="shared" si="1"/>
        <v>730.8</v>
      </c>
    </row>
    <row r="19" spans="1:15" s="149" customFormat="1" ht="18.75" x14ac:dyDescent="0.25">
      <c r="A19" s="33">
        <v>14</v>
      </c>
      <c r="B19" s="139" t="s">
        <v>106</v>
      </c>
      <c r="C19" s="139" t="s">
        <v>152</v>
      </c>
      <c r="D19" s="139" t="s">
        <v>34</v>
      </c>
      <c r="E19" s="34">
        <v>1</v>
      </c>
      <c r="F19" s="40">
        <v>45813</v>
      </c>
      <c r="G19" s="40">
        <v>45999</v>
      </c>
      <c r="H19" s="36">
        <v>630</v>
      </c>
      <c r="I19" s="32">
        <v>100.8</v>
      </c>
      <c r="J19" s="41"/>
      <c r="K19" s="32">
        <f t="shared" si="0"/>
        <v>730.8</v>
      </c>
      <c r="L19" s="38"/>
      <c r="M19" s="32"/>
      <c r="N19" s="32"/>
      <c r="O19" s="69">
        <f t="shared" si="1"/>
        <v>730.8</v>
      </c>
    </row>
    <row r="20" spans="1:15" s="149" customFormat="1" ht="18.75" x14ac:dyDescent="0.25">
      <c r="A20" s="33">
        <v>15</v>
      </c>
      <c r="B20" s="134" t="s">
        <v>78</v>
      </c>
      <c r="C20" s="134" t="s">
        <v>46</v>
      </c>
      <c r="D20" s="134" t="s">
        <v>35</v>
      </c>
      <c r="E20" s="34">
        <v>3</v>
      </c>
      <c r="F20" s="42">
        <v>45747</v>
      </c>
      <c r="G20" s="42">
        <v>45901</v>
      </c>
      <c r="H20" s="36">
        <v>630</v>
      </c>
      <c r="I20" s="32">
        <v>48</v>
      </c>
      <c r="J20" s="43"/>
      <c r="K20" s="32">
        <f t="shared" si="0"/>
        <v>678</v>
      </c>
      <c r="L20" s="38"/>
      <c r="M20" s="32"/>
      <c r="N20" s="32"/>
      <c r="O20" s="69">
        <f t="shared" si="1"/>
        <v>678</v>
      </c>
    </row>
    <row r="21" spans="1:15" s="149" customFormat="1" ht="18.75" x14ac:dyDescent="0.25">
      <c r="A21" s="33">
        <v>16</v>
      </c>
      <c r="B21" s="134" t="s">
        <v>94</v>
      </c>
      <c r="C21" s="134" t="s">
        <v>46</v>
      </c>
      <c r="D21" s="134" t="s">
        <v>35</v>
      </c>
      <c r="E21" s="34">
        <v>3</v>
      </c>
      <c r="F21" s="44">
        <v>45735</v>
      </c>
      <c r="G21" s="44">
        <v>45918</v>
      </c>
      <c r="H21" s="36">
        <v>630</v>
      </c>
      <c r="I21" s="32">
        <v>48</v>
      </c>
      <c r="J21" s="43"/>
      <c r="K21" s="32">
        <f t="shared" si="0"/>
        <v>678</v>
      </c>
      <c r="L21" s="38"/>
      <c r="M21" s="32"/>
      <c r="N21" s="32"/>
      <c r="O21" s="69">
        <f t="shared" si="1"/>
        <v>678</v>
      </c>
    </row>
    <row r="22" spans="1:15" s="149" customFormat="1" ht="18.75" x14ac:dyDescent="0.25">
      <c r="A22" s="33">
        <v>17</v>
      </c>
      <c r="B22" s="134" t="s">
        <v>138</v>
      </c>
      <c r="C22" s="134" t="s">
        <v>88</v>
      </c>
      <c r="D22" s="134" t="s">
        <v>47</v>
      </c>
      <c r="E22" s="34">
        <v>2</v>
      </c>
      <c r="F22" s="42">
        <v>45901</v>
      </c>
      <c r="G22" s="42">
        <v>46085</v>
      </c>
      <c r="H22" s="36">
        <v>630</v>
      </c>
      <c r="I22" s="32">
        <v>100.8</v>
      </c>
      <c r="J22" s="43"/>
      <c r="K22" s="32">
        <f t="shared" si="0"/>
        <v>730.8</v>
      </c>
      <c r="L22" s="38"/>
      <c r="M22" s="32"/>
      <c r="N22" s="32"/>
      <c r="O22" s="69">
        <f t="shared" si="1"/>
        <v>730.8</v>
      </c>
    </row>
    <row r="23" spans="1:15" s="149" customFormat="1" ht="18.75" x14ac:dyDescent="0.25">
      <c r="A23" s="33">
        <v>18</v>
      </c>
      <c r="B23" s="134" t="s">
        <v>107</v>
      </c>
      <c r="C23" s="134" t="s">
        <v>151</v>
      </c>
      <c r="D23" s="134" t="s">
        <v>34</v>
      </c>
      <c r="E23" s="34">
        <v>1</v>
      </c>
      <c r="F23" s="42">
        <v>45810</v>
      </c>
      <c r="G23" s="42">
        <v>45992</v>
      </c>
      <c r="H23" s="36">
        <v>630</v>
      </c>
      <c r="I23" s="32">
        <v>100.8</v>
      </c>
      <c r="J23" s="43"/>
      <c r="K23" s="32">
        <f t="shared" si="0"/>
        <v>730.8</v>
      </c>
      <c r="L23" s="38"/>
      <c r="M23" s="32"/>
      <c r="N23" s="32"/>
      <c r="O23" s="69">
        <f t="shared" si="1"/>
        <v>730.8</v>
      </c>
    </row>
    <row r="24" spans="1:15" s="149" customFormat="1" ht="18.75" x14ac:dyDescent="0.25">
      <c r="A24" s="33">
        <v>19</v>
      </c>
      <c r="B24" s="134" t="s">
        <v>108</v>
      </c>
      <c r="C24" s="134" t="s">
        <v>0</v>
      </c>
      <c r="D24" s="134" t="s">
        <v>34</v>
      </c>
      <c r="E24" s="34">
        <v>1</v>
      </c>
      <c r="F24" s="42">
        <v>45813</v>
      </c>
      <c r="G24" s="42">
        <v>45999</v>
      </c>
      <c r="H24" s="36">
        <v>630</v>
      </c>
      <c r="I24" s="32">
        <v>100.8</v>
      </c>
      <c r="J24" s="43"/>
      <c r="K24" s="32">
        <f t="shared" si="0"/>
        <v>730.8</v>
      </c>
      <c r="L24" s="38"/>
      <c r="M24" s="32"/>
      <c r="N24" s="32"/>
      <c r="O24" s="69">
        <f t="shared" si="1"/>
        <v>730.8</v>
      </c>
    </row>
    <row r="25" spans="1:15" s="149" customFormat="1" ht="18.75" x14ac:dyDescent="0.25">
      <c r="A25" s="33">
        <v>20</v>
      </c>
      <c r="B25" s="134" t="s">
        <v>137</v>
      </c>
      <c r="C25" s="134" t="s">
        <v>0</v>
      </c>
      <c r="D25" s="134" t="s">
        <v>34</v>
      </c>
      <c r="E25" s="34">
        <v>1</v>
      </c>
      <c r="F25" s="42">
        <v>45413</v>
      </c>
      <c r="G25" s="42">
        <v>45991</v>
      </c>
      <c r="H25" s="36">
        <v>630</v>
      </c>
      <c r="I25" s="32">
        <v>100.8</v>
      </c>
      <c r="J25" s="43"/>
      <c r="K25" s="32">
        <f t="shared" si="0"/>
        <v>730.8</v>
      </c>
      <c r="L25" s="38"/>
      <c r="M25" s="32"/>
      <c r="N25" s="32"/>
      <c r="O25" s="69">
        <f t="shared" si="1"/>
        <v>730.8</v>
      </c>
    </row>
    <row r="26" spans="1:15" s="149" customFormat="1" ht="18.75" x14ac:dyDescent="0.25">
      <c r="A26" s="33">
        <v>21</v>
      </c>
      <c r="B26" s="135" t="s">
        <v>83</v>
      </c>
      <c r="C26" s="135" t="s">
        <v>84</v>
      </c>
      <c r="D26" s="135" t="s">
        <v>85</v>
      </c>
      <c r="E26" s="34">
        <v>1</v>
      </c>
      <c r="F26" s="44">
        <v>45809</v>
      </c>
      <c r="G26" s="44">
        <v>45991</v>
      </c>
      <c r="H26" s="36">
        <v>630</v>
      </c>
      <c r="I26" s="32">
        <v>100.8</v>
      </c>
      <c r="J26" s="43"/>
      <c r="K26" s="32">
        <f t="shared" si="0"/>
        <v>730.8</v>
      </c>
      <c r="L26" s="38"/>
      <c r="M26" s="32"/>
      <c r="N26" s="32"/>
      <c r="O26" s="69">
        <f t="shared" si="1"/>
        <v>730.8</v>
      </c>
    </row>
    <row r="27" spans="1:15" s="149" customFormat="1" ht="18.75" x14ac:dyDescent="0.25">
      <c r="A27" s="33">
        <v>22</v>
      </c>
      <c r="B27" s="135" t="s">
        <v>65</v>
      </c>
      <c r="C27" s="135" t="s">
        <v>53</v>
      </c>
      <c r="D27" s="135" t="s">
        <v>35</v>
      </c>
      <c r="E27" s="34">
        <v>1</v>
      </c>
      <c r="F27" s="44">
        <v>45875</v>
      </c>
      <c r="G27" s="44">
        <v>46058</v>
      </c>
      <c r="H27" s="36">
        <v>630</v>
      </c>
      <c r="I27" s="32">
        <v>100.8</v>
      </c>
      <c r="J27" s="41"/>
      <c r="K27" s="32">
        <f t="shared" si="0"/>
        <v>730.8</v>
      </c>
      <c r="L27" s="38"/>
      <c r="M27" s="32"/>
      <c r="N27" s="32"/>
      <c r="O27" s="69">
        <f t="shared" si="1"/>
        <v>730.8</v>
      </c>
    </row>
    <row r="28" spans="1:15" s="149" customFormat="1" ht="18.75" x14ac:dyDescent="0.25">
      <c r="A28" s="33">
        <v>23</v>
      </c>
      <c r="B28" s="140" t="s">
        <v>67</v>
      </c>
      <c r="C28" s="140" t="s">
        <v>0</v>
      </c>
      <c r="D28" s="140" t="s">
        <v>34</v>
      </c>
      <c r="E28" s="34">
        <v>3</v>
      </c>
      <c r="F28" s="45">
        <v>45717</v>
      </c>
      <c r="G28" s="45">
        <v>45901</v>
      </c>
      <c r="H28" s="36">
        <v>630</v>
      </c>
      <c r="I28" s="32">
        <v>48</v>
      </c>
      <c r="J28" s="41"/>
      <c r="K28" s="32">
        <f t="shared" si="0"/>
        <v>678</v>
      </c>
      <c r="L28" s="38"/>
      <c r="M28" s="32"/>
      <c r="N28" s="32"/>
      <c r="O28" s="69">
        <f t="shared" si="1"/>
        <v>678</v>
      </c>
    </row>
    <row r="29" spans="1:15" s="149" customFormat="1" ht="18.75" x14ac:dyDescent="0.25">
      <c r="A29" s="33">
        <v>24</v>
      </c>
      <c r="B29" s="140" t="s">
        <v>81</v>
      </c>
      <c r="C29" s="140" t="s">
        <v>82</v>
      </c>
      <c r="D29" s="140" t="s">
        <v>35</v>
      </c>
      <c r="E29" s="34">
        <v>1</v>
      </c>
      <c r="F29" s="45">
        <v>45763</v>
      </c>
      <c r="G29" s="45">
        <v>45931</v>
      </c>
      <c r="H29" s="36">
        <v>630</v>
      </c>
      <c r="I29" s="32">
        <v>100.8</v>
      </c>
      <c r="J29" s="41"/>
      <c r="K29" s="32">
        <f t="shared" si="0"/>
        <v>730.8</v>
      </c>
      <c r="L29" s="70"/>
      <c r="M29" s="32"/>
      <c r="N29" s="32"/>
      <c r="O29" s="69">
        <f t="shared" si="1"/>
        <v>730.8</v>
      </c>
    </row>
    <row r="30" spans="1:15" s="149" customFormat="1" ht="18.75" x14ac:dyDescent="0.25">
      <c r="A30" s="33">
        <v>25</v>
      </c>
      <c r="B30" s="140" t="s">
        <v>76</v>
      </c>
      <c r="C30" s="140" t="s">
        <v>77</v>
      </c>
      <c r="D30" s="140" t="s">
        <v>37</v>
      </c>
      <c r="E30" s="34">
        <v>1</v>
      </c>
      <c r="F30" s="45">
        <v>45755</v>
      </c>
      <c r="G30" s="45">
        <v>45937</v>
      </c>
      <c r="H30" s="36">
        <v>630</v>
      </c>
      <c r="I30" s="32">
        <v>100.8</v>
      </c>
      <c r="J30" s="41"/>
      <c r="K30" s="32">
        <f t="shared" si="0"/>
        <v>730.8</v>
      </c>
      <c r="L30" s="38"/>
      <c r="M30" s="32"/>
      <c r="N30" s="32"/>
      <c r="O30" s="69">
        <f t="shared" si="1"/>
        <v>730.8</v>
      </c>
    </row>
    <row r="31" spans="1:15" s="149" customFormat="1" ht="18.75" x14ac:dyDescent="0.25">
      <c r="A31" s="33">
        <v>26</v>
      </c>
      <c r="B31" s="140" t="s">
        <v>64</v>
      </c>
      <c r="C31" s="140" t="s">
        <v>46</v>
      </c>
      <c r="D31" s="140" t="s">
        <v>35</v>
      </c>
      <c r="E31" s="34">
        <v>1</v>
      </c>
      <c r="F31" s="45">
        <v>45689</v>
      </c>
      <c r="G31" s="45">
        <v>45870</v>
      </c>
      <c r="H31" s="36">
        <v>630</v>
      </c>
      <c r="I31" s="32">
        <v>100.8</v>
      </c>
      <c r="J31" s="41"/>
      <c r="K31" s="32">
        <f t="shared" si="0"/>
        <v>730.8</v>
      </c>
      <c r="L31" s="38"/>
      <c r="M31" s="32"/>
      <c r="N31" s="32"/>
      <c r="O31" s="69">
        <f t="shared" si="1"/>
        <v>730.8</v>
      </c>
    </row>
    <row r="32" spans="1:15" s="149" customFormat="1" ht="18.75" x14ac:dyDescent="0.25">
      <c r="A32" s="33">
        <v>27</v>
      </c>
      <c r="B32" s="140" t="s">
        <v>57</v>
      </c>
      <c r="C32" s="140" t="s">
        <v>46</v>
      </c>
      <c r="D32" s="140" t="s">
        <v>35</v>
      </c>
      <c r="E32" s="34">
        <v>1</v>
      </c>
      <c r="F32" s="45">
        <v>45779</v>
      </c>
      <c r="G32" s="45">
        <v>45962</v>
      </c>
      <c r="H32" s="36">
        <v>630</v>
      </c>
      <c r="I32" s="32">
        <v>100.8</v>
      </c>
      <c r="J32" s="41"/>
      <c r="K32" s="32">
        <f t="shared" si="0"/>
        <v>730.8</v>
      </c>
      <c r="L32" s="38"/>
      <c r="M32" s="32"/>
      <c r="N32" s="32"/>
      <c r="O32" s="69">
        <f t="shared" si="1"/>
        <v>730.8</v>
      </c>
    </row>
    <row r="33" spans="1:15" s="149" customFormat="1" ht="18.75" x14ac:dyDescent="0.25">
      <c r="A33" s="33">
        <v>28</v>
      </c>
      <c r="B33" s="140" t="s">
        <v>142</v>
      </c>
      <c r="C33" s="140" t="s">
        <v>54</v>
      </c>
      <c r="D33" s="140" t="s">
        <v>35</v>
      </c>
      <c r="E33" s="34">
        <v>2</v>
      </c>
      <c r="F33" s="45">
        <v>45901</v>
      </c>
      <c r="G33" s="45">
        <v>46084</v>
      </c>
      <c r="H33" s="36">
        <v>630</v>
      </c>
      <c r="I33" s="32">
        <v>100.8</v>
      </c>
      <c r="J33" s="41"/>
      <c r="K33" s="32">
        <f t="shared" si="0"/>
        <v>730.8</v>
      </c>
      <c r="L33" s="38"/>
      <c r="M33" s="32"/>
      <c r="N33" s="32"/>
      <c r="O33" s="69">
        <f t="shared" si="1"/>
        <v>730.8</v>
      </c>
    </row>
    <row r="34" spans="1:15" s="149" customFormat="1" ht="18.75" x14ac:dyDescent="0.25">
      <c r="A34" s="33">
        <v>29</v>
      </c>
      <c r="B34" s="140" t="s">
        <v>140</v>
      </c>
      <c r="C34" s="140" t="s">
        <v>33</v>
      </c>
      <c r="D34" s="140" t="s">
        <v>36</v>
      </c>
      <c r="E34" s="34">
        <v>2</v>
      </c>
      <c r="F34" s="45">
        <v>45901</v>
      </c>
      <c r="G34" s="45">
        <v>46084</v>
      </c>
      <c r="H34" s="36">
        <v>630</v>
      </c>
      <c r="I34" s="32">
        <v>100.8</v>
      </c>
      <c r="J34" s="41"/>
      <c r="K34" s="32">
        <f t="shared" si="0"/>
        <v>730.8</v>
      </c>
      <c r="L34" s="38"/>
      <c r="M34" s="32"/>
      <c r="N34" s="32"/>
      <c r="O34" s="69">
        <f t="shared" si="1"/>
        <v>730.8</v>
      </c>
    </row>
    <row r="35" spans="1:15" s="149" customFormat="1" ht="18.75" x14ac:dyDescent="0.25">
      <c r="A35" s="33">
        <v>30</v>
      </c>
      <c r="B35" s="140" t="s">
        <v>109</v>
      </c>
      <c r="C35" s="140" t="s">
        <v>88</v>
      </c>
      <c r="D35" s="140" t="s">
        <v>34</v>
      </c>
      <c r="E35" s="34">
        <v>1</v>
      </c>
      <c r="F35" s="45">
        <v>45813</v>
      </c>
      <c r="G35" s="45">
        <v>45999</v>
      </c>
      <c r="H35" s="36">
        <v>630</v>
      </c>
      <c r="I35" s="32">
        <v>100.8</v>
      </c>
      <c r="J35" s="41"/>
      <c r="K35" s="32">
        <f t="shared" si="0"/>
        <v>730.8</v>
      </c>
      <c r="L35" s="38"/>
      <c r="M35" s="32"/>
      <c r="N35" s="32"/>
      <c r="O35" s="69">
        <f t="shared" si="1"/>
        <v>730.8</v>
      </c>
    </row>
    <row r="36" spans="1:15" s="149" customFormat="1" ht="18.75" x14ac:dyDescent="0.25">
      <c r="A36" s="33">
        <v>31</v>
      </c>
      <c r="B36" s="53" t="s">
        <v>99</v>
      </c>
      <c r="C36" s="53" t="s">
        <v>33</v>
      </c>
      <c r="D36" s="53" t="s">
        <v>36</v>
      </c>
      <c r="E36" s="34">
        <v>1</v>
      </c>
      <c r="F36" s="45">
        <v>45789</v>
      </c>
      <c r="G36" s="45">
        <v>45972</v>
      </c>
      <c r="H36" s="36">
        <v>630</v>
      </c>
      <c r="I36" s="32">
        <v>100.8</v>
      </c>
      <c r="J36" s="41"/>
      <c r="K36" s="32">
        <f t="shared" si="0"/>
        <v>730.8</v>
      </c>
      <c r="L36" s="38"/>
      <c r="M36" s="32"/>
      <c r="N36" s="32"/>
      <c r="O36" s="69">
        <f t="shared" si="1"/>
        <v>730.8</v>
      </c>
    </row>
    <row r="37" spans="1:15" s="149" customFormat="1" ht="18.75" x14ac:dyDescent="0.25">
      <c r="A37" s="33">
        <v>32</v>
      </c>
      <c r="B37" s="53" t="s">
        <v>79</v>
      </c>
      <c r="C37" s="53" t="s">
        <v>46</v>
      </c>
      <c r="D37" s="53" t="s">
        <v>35</v>
      </c>
      <c r="E37" s="34">
        <v>1</v>
      </c>
      <c r="F37" s="45">
        <v>45938</v>
      </c>
      <c r="G37" s="45">
        <v>46302</v>
      </c>
      <c r="H37" s="36">
        <v>630</v>
      </c>
      <c r="I37" s="32">
        <v>100.8</v>
      </c>
      <c r="J37" s="41"/>
      <c r="K37" s="32">
        <f t="shared" si="0"/>
        <v>730.8</v>
      </c>
      <c r="L37" s="38"/>
      <c r="M37" s="32"/>
      <c r="N37" s="32"/>
      <c r="O37" s="69">
        <f t="shared" si="1"/>
        <v>730.8</v>
      </c>
    </row>
    <row r="38" spans="1:15" s="149" customFormat="1" ht="18.75" x14ac:dyDescent="0.25">
      <c r="A38" s="33">
        <v>33</v>
      </c>
      <c r="B38" s="53" t="s">
        <v>111</v>
      </c>
      <c r="C38" s="53" t="s">
        <v>33</v>
      </c>
      <c r="D38" s="53" t="s">
        <v>34</v>
      </c>
      <c r="E38" s="34" t="s">
        <v>157</v>
      </c>
      <c r="F38" s="45">
        <v>45813</v>
      </c>
      <c r="G38" s="45">
        <v>45999</v>
      </c>
      <c r="H38" s="36">
        <v>630</v>
      </c>
      <c r="I38" s="32">
        <v>67.2</v>
      </c>
      <c r="J38" s="41"/>
      <c r="K38" s="32">
        <f t="shared" si="0"/>
        <v>697.2</v>
      </c>
      <c r="L38" s="38"/>
      <c r="M38" s="32"/>
      <c r="N38" s="32"/>
      <c r="O38" s="69">
        <f t="shared" si="1"/>
        <v>697.2</v>
      </c>
    </row>
    <row r="39" spans="1:15" s="149" customFormat="1" ht="18.75" x14ac:dyDescent="0.25">
      <c r="A39" s="33">
        <v>34</v>
      </c>
      <c r="B39" s="53" t="s">
        <v>153</v>
      </c>
      <c r="C39" s="53" t="s">
        <v>58</v>
      </c>
      <c r="D39" s="53" t="s">
        <v>34</v>
      </c>
      <c r="E39" s="34">
        <v>1</v>
      </c>
      <c r="F39" s="45">
        <v>45813</v>
      </c>
      <c r="G39" s="45">
        <v>45999</v>
      </c>
      <c r="H39" s="36">
        <v>630</v>
      </c>
      <c r="I39" s="32">
        <v>100.8</v>
      </c>
      <c r="J39" s="41"/>
      <c r="K39" s="32">
        <f t="shared" si="0"/>
        <v>730.8</v>
      </c>
      <c r="L39" s="38"/>
      <c r="M39" s="32"/>
      <c r="N39" s="32"/>
      <c r="O39" s="69">
        <f t="shared" si="1"/>
        <v>730.8</v>
      </c>
    </row>
    <row r="40" spans="1:15" s="149" customFormat="1" ht="18.75" x14ac:dyDescent="0.25">
      <c r="A40" s="33">
        <v>35</v>
      </c>
      <c r="B40" s="53" t="s">
        <v>110</v>
      </c>
      <c r="C40" s="53" t="s">
        <v>33</v>
      </c>
      <c r="D40" s="53" t="s">
        <v>34</v>
      </c>
      <c r="E40" s="34">
        <v>1</v>
      </c>
      <c r="F40" s="45">
        <v>45813</v>
      </c>
      <c r="G40" s="45">
        <v>45999</v>
      </c>
      <c r="H40" s="36">
        <v>630</v>
      </c>
      <c r="I40" s="32">
        <v>100.8</v>
      </c>
      <c r="J40" s="41"/>
      <c r="K40" s="32">
        <f t="shared" si="0"/>
        <v>730.8</v>
      </c>
      <c r="L40" s="38"/>
      <c r="M40" s="32"/>
      <c r="N40" s="32"/>
      <c r="O40" s="69">
        <f t="shared" si="1"/>
        <v>730.8</v>
      </c>
    </row>
    <row r="41" spans="1:15" s="149" customFormat="1" ht="18.75" x14ac:dyDescent="0.25">
      <c r="A41" s="33">
        <v>36</v>
      </c>
      <c r="B41" s="53" t="s">
        <v>75</v>
      </c>
      <c r="C41" s="53" t="s">
        <v>46</v>
      </c>
      <c r="D41" s="53" t="s">
        <v>34</v>
      </c>
      <c r="E41" s="34">
        <v>1</v>
      </c>
      <c r="F41" s="45">
        <v>45749</v>
      </c>
      <c r="G41" s="45">
        <v>45931</v>
      </c>
      <c r="H41" s="36">
        <v>630</v>
      </c>
      <c r="I41" s="32">
        <v>100.8</v>
      </c>
      <c r="J41" s="41"/>
      <c r="K41" s="32">
        <f t="shared" si="0"/>
        <v>730.8</v>
      </c>
      <c r="L41" s="38"/>
      <c r="M41" s="32"/>
      <c r="N41" s="32"/>
      <c r="O41" s="69">
        <f t="shared" si="1"/>
        <v>730.8</v>
      </c>
    </row>
    <row r="42" spans="1:15" s="149" customFormat="1" ht="18.75" x14ac:dyDescent="0.25">
      <c r="A42" s="33">
        <v>37</v>
      </c>
      <c r="B42" s="53" t="s">
        <v>68</v>
      </c>
      <c r="C42" s="53" t="s">
        <v>46</v>
      </c>
      <c r="D42" s="53" t="s">
        <v>35</v>
      </c>
      <c r="E42" s="34">
        <v>1</v>
      </c>
      <c r="F42" s="45">
        <v>45704</v>
      </c>
      <c r="G42" s="45">
        <v>45932</v>
      </c>
      <c r="H42" s="36">
        <v>630</v>
      </c>
      <c r="I42" s="32">
        <v>100.8</v>
      </c>
      <c r="J42" s="41"/>
      <c r="K42" s="32">
        <f t="shared" si="0"/>
        <v>730.8</v>
      </c>
      <c r="L42" s="38"/>
      <c r="M42" s="32"/>
      <c r="N42" s="32"/>
      <c r="O42" s="69">
        <f t="shared" si="1"/>
        <v>730.8</v>
      </c>
    </row>
    <row r="43" spans="1:15" s="149" customFormat="1" ht="18.75" x14ac:dyDescent="0.25">
      <c r="A43" s="33">
        <v>38</v>
      </c>
      <c r="B43" s="53" t="s">
        <v>154</v>
      </c>
      <c r="C43" s="53" t="s">
        <v>54</v>
      </c>
      <c r="D43" s="53" t="s">
        <v>35</v>
      </c>
      <c r="E43" s="34">
        <v>1</v>
      </c>
      <c r="F43" s="45">
        <v>45717</v>
      </c>
      <c r="G43" s="45">
        <v>45900</v>
      </c>
      <c r="H43" s="36">
        <v>630</v>
      </c>
      <c r="I43" s="32">
        <v>100.8</v>
      </c>
      <c r="J43" s="41"/>
      <c r="K43" s="32">
        <f t="shared" si="0"/>
        <v>730.8</v>
      </c>
      <c r="L43" s="38"/>
      <c r="M43" s="32"/>
      <c r="N43" s="32"/>
      <c r="O43" s="69">
        <f t="shared" si="1"/>
        <v>730.8</v>
      </c>
    </row>
    <row r="44" spans="1:15" s="149" customFormat="1" ht="18.75" x14ac:dyDescent="0.25">
      <c r="A44" s="33">
        <v>39</v>
      </c>
      <c r="B44" s="53" t="s">
        <v>98</v>
      </c>
      <c r="C44" s="53" t="s">
        <v>84</v>
      </c>
      <c r="D44" s="133" t="s">
        <v>37</v>
      </c>
      <c r="E44" s="34">
        <v>1</v>
      </c>
      <c r="F44" s="40">
        <v>45754</v>
      </c>
      <c r="G44" s="40">
        <v>45932</v>
      </c>
      <c r="H44" s="36">
        <v>630</v>
      </c>
      <c r="I44" s="32">
        <v>100.8</v>
      </c>
      <c r="J44" s="41"/>
      <c r="K44" s="32">
        <f t="shared" si="0"/>
        <v>730.8</v>
      </c>
      <c r="L44" s="38"/>
      <c r="M44" s="32"/>
      <c r="N44" s="32"/>
      <c r="O44" s="69">
        <f t="shared" si="1"/>
        <v>730.8</v>
      </c>
    </row>
    <row r="45" spans="1:15" s="149" customFormat="1" ht="18.75" x14ac:dyDescent="0.25">
      <c r="A45" s="33">
        <v>40</v>
      </c>
      <c r="B45" s="53" t="s">
        <v>117</v>
      </c>
      <c r="C45" s="53" t="s">
        <v>46</v>
      </c>
      <c r="D45" s="53" t="s">
        <v>47</v>
      </c>
      <c r="E45" s="34">
        <v>1</v>
      </c>
      <c r="F45" s="45">
        <v>45839</v>
      </c>
      <c r="G45" s="45">
        <v>46174</v>
      </c>
      <c r="H45" s="36">
        <v>630</v>
      </c>
      <c r="I45" s="32">
        <v>100.8</v>
      </c>
      <c r="J45" s="41"/>
      <c r="K45" s="32">
        <f t="shared" si="0"/>
        <v>730.8</v>
      </c>
      <c r="L45" s="38"/>
      <c r="M45" s="32"/>
      <c r="N45" s="32"/>
      <c r="O45" s="69">
        <f t="shared" si="1"/>
        <v>730.8</v>
      </c>
    </row>
    <row r="46" spans="1:15" s="149" customFormat="1" ht="18.75" x14ac:dyDescent="0.25">
      <c r="A46" s="33">
        <v>41</v>
      </c>
      <c r="B46" s="53" t="s">
        <v>141</v>
      </c>
      <c r="C46" s="53" t="s">
        <v>33</v>
      </c>
      <c r="D46" s="53" t="s">
        <v>36</v>
      </c>
      <c r="E46" s="34">
        <v>2</v>
      </c>
      <c r="F46" s="45">
        <v>45901</v>
      </c>
      <c r="G46" s="45">
        <v>46099</v>
      </c>
      <c r="H46" s="36">
        <v>630</v>
      </c>
      <c r="I46" s="32">
        <v>100.8</v>
      </c>
      <c r="J46" s="41"/>
      <c r="K46" s="32">
        <f t="shared" si="0"/>
        <v>730.8</v>
      </c>
      <c r="L46" s="38"/>
      <c r="M46" s="32"/>
      <c r="N46" s="32"/>
      <c r="O46" s="69">
        <f t="shared" si="1"/>
        <v>730.8</v>
      </c>
    </row>
    <row r="47" spans="1:15" s="149" customFormat="1" ht="18.75" x14ac:dyDescent="0.25">
      <c r="A47" s="33">
        <v>42</v>
      </c>
      <c r="B47" s="53" t="s">
        <v>128</v>
      </c>
      <c r="C47" s="53" t="s">
        <v>55</v>
      </c>
      <c r="D47" s="53" t="s">
        <v>34</v>
      </c>
      <c r="E47" s="34">
        <v>1</v>
      </c>
      <c r="F47" s="35">
        <v>45870</v>
      </c>
      <c r="G47" s="45">
        <v>46056</v>
      </c>
      <c r="H47" s="36">
        <v>630</v>
      </c>
      <c r="I47" s="32">
        <v>100.8</v>
      </c>
      <c r="J47" s="41"/>
      <c r="K47" s="32">
        <f t="shared" si="0"/>
        <v>730.8</v>
      </c>
      <c r="L47" s="38"/>
      <c r="M47" s="32"/>
      <c r="N47" s="32"/>
      <c r="O47" s="69">
        <f t="shared" si="1"/>
        <v>730.8</v>
      </c>
    </row>
    <row r="48" spans="1:15" s="149" customFormat="1" ht="18.75" x14ac:dyDescent="0.25">
      <c r="A48" s="33">
        <v>43</v>
      </c>
      <c r="B48" s="53" t="s">
        <v>62</v>
      </c>
      <c r="C48" s="53" t="s">
        <v>46</v>
      </c>
      <c r="D48" s="53" t="s">
        <v>35</v>
      </c>
      <c r="E48" s="34">
        <v>1</v>
      </c>
      <c r="F48" s="45">
        <v>45871</v>
      </c>
      <c r="G48" s="45">
        <v>46054</v>
      </c>
      <c r="H48" s="36">
        <v>630</v>
      </c>
      <c r="I48" s="32">
        <v>100.8</v>
      </c>
      <c r="J48" s="41"/>
      <c r="K48" s="32">
        <f t="shared" si="0"/>
        <v>730.8</v>
      </c>
      <c r="L48" s="38"/>
      <c r="M48" s="32"/>
      <c r="N48" s="32"/>
      <c r="O48" s="69">
        <f t="shared" si="1"/>
        <v>730.8</v>
      </c>
    </row>
    <row r="49" spans="1:15" ht="18" x14ac:dyDescent="0.25">
      <c r="A49" s="150"/>
      <c r="B49" s="91" t="s">
        <v>22</v>
      </c>
      <c r="C49" s="91"/>
      <c r="D49" s="91"/>
      <c r="E49" s="91"/>
      <c r="F49" s="91"/>
      <c r="G49" s="92"/>
      <c r="H49" s="71">
        <f>SUM(H6:H48)</f>
        <v>27090</v>
      </c>
      <c r="I49" s="71">
        <f>SUM(I6:I48)</f>
        <v>4089.6000000000026</v>
      </c>
      <c r="J49" s="71">
        <f>SUM(J6:J48)</f>
        <v>0</v>
      </c>
      <c r="K49" s="71">
        <f>SUM(K6:K48)</f>
        <v>31179.599999999984</v>
      </c>
      <c r="L49" s="72"/>
      <c r="M49" s="73">
        <f>SUM(M6:M48)</f>
        <v>0</v>
      </c>
      <c r="N49" s="74">
        <f>SUM(N6:N48)</f>
        <v>0</v>
      </c>
      <c r="O49" s="75">
        <f>SUM(O6:O48)</f>
        <v>31179.599999999984</v>
      </c>
    </row>
    <row r="50" spans="1:15" ht="16.5" thickBot="1" x14ac:dyDescent="0.3">
      <c r="A50" s="182" t="s">
        <v>1</v>
      </c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4"/>
    </row>
    <row r="51" spans="1:15" ht="74.25" customHeight="1" thickBot="1" x14ac:dyDescent="0.3">
      <c r="A51" s="195" t="s">
        <v>7</v>
      </c>
      <c r="B51" s="196" t="s">
        <v>8</v>
      </c>
      <c r="C51" s="196" t="s">
        <v>9</v>
      </c>
      <c r="D51" s="197" t="s">
        <v>10</v>
      </c>
      <c r="E51" s="198" t="s">
        <v>11</v>
      </c>
      <c r="F51" s="199" t="s">
        <v>23</v>
      </c>
      <c r="G51" s="199" t="s">
        <v>24</v>
      </c>
      <c r="H51" s="200" t="s">
        <v>25</v>
      </c>
      <c r="I51" s="200" t="s">
        <v>14</v>
      </c>
      <c r="J51" s="200" t="s">
        <v>26</v>
      </c>
      <c r="K51" s="200" t="s">
        <v>16</v>
      </c>
      <c r="L51" s="201" t="s">
        <v>19</v>
      </c>
      <c r="M51" s="198" t="s">
        <v>20</v>
      </c>
      <c r="N51" s="198" t="s">
        <v>21</v>
      </c>
      <c r="O51" s="202" t="s">
        <v>18</v>
      </c>
    </row>
    <row r="52" spans="1:15" s="145" customFormat="1" ht="18" x14ac:dyDescent="0.25">
      <c r="A52" s="185"/>
      <c r="B52" s="186"/>
      <c r="C52" s="187"/>
      <c r="D52" s="187"/>
      <c r="E52" s="188"/>
      <c r="F52" s="189"/>
      <c r="G52" s="189"/>
      <c r="H52" s="190"/>
      <c r="I52" s="190"/>
      <c r="J52" s="191"/>
      <c r="K52" s="190">
        <f>SUM(H52,I52,J52)</f>
        <v>0</v>
      </c>
      <c r="L52" s="192"/>
      <c r="M52" s="193"/>
      <c r="N52" s="190"/>
      <c r="O52" s="194"/>
    </row>
    <row r="53" spans="1:15" ht="18" x14ac:dyDescent="0.25">
      <c r="A53" s="162" t="s">
        <v>1</v>
      </c>
      <c r="B53" s="163"/>
      <c r="C53" s="163"/>
      <c r="D53" s="163"/>
      <c r="E53" s="163"/>
      <c r="F53" s="163"/>
      <c r="G53" s="164"/>
      <c r="H53" s="165"/>
      <c r="I53" s="166"/>
      <c r="J53" s="167"/>
      <c r="K53" s="167"/>
      <c r="L53" s="168"/>
      <c r="M53" s="169">
        <v>0</v>
      </c>
      <c r="N53" s="169">
        <v>0</v>
      </c>
      <c r="O53" s="170">
        <v>0</v>
      </c>
    </row>
    <row r="54" spans="1:15" ht="18" x14ac:dyDescent="0.25">
      <c r="A54" s="154"/>
      <c r="B54" s="155"/>
      <c r="C54" s="155"/>
      <c r="D54" s="155"/>
      <c r="E54" s="155"/>
      <c r="F54" s="155"/>
      <c r="G54" s="155"/>
      <c r="H54" s="155"/>
      <c r="I54" s="156"/>
      <c r="J54" s="155"/>
      <c r="K54" s="155"/>
      <c r="L54" s="155"/>
      <c r="M54" s="155"/>
      <c r="N54" s="155"/>
      <c r="O54" s="157"/>
    </row>
    <row r="55" spans="1:15" ht="18" x14ac:dyDescent="0.25">
      <c r="A55" s="158" t="s">
        <v>1</v>
      </c>
      <c r="B55" s="46" t="s">
        <v>27</v>
      </c>
      <c r="C55" s="46"/>
      <c r="D55" s="46"/>
      <c r="E55" s="46"/>
      <c r="F55" s="46"/>
      <c r="G55" s="47"/>
      <c r="H55" s="48">
        <f>H49</f>
        <v>27090</v>
      </c>
      <c r="I55" s="48">
        <f>I49</f>
        <v>4089.6000000000026</v>
      </c>
      <c r="J55" s="48">
        <f>J49</f>
        <v>0</v>
      </c>
      <c r="K55" s="48">
        <f>K49</f>
        <v>31179.599999999984</v>
      </c>
      <c r="L55" s="49"/>
      <c r="M55" s="50">
        <f>M49</f>
        <v>0</v>
      </c>
      <c r="N55" s="51">
        <f>N49</f>
        <v>0</v>
      </c>
      <c r="O55" s="52">
        <f>O49</f>
        <v>31179.599999999984</v>
      </c>
    </row>
    <row r="56" spans="1:15" ht="18" x14ac:dyDescent="0.25">
      <c r="A56" s="159" t="s">
        <v>112</v>
      </c>
      <c r="B56" s="160"/>
      <c r="C56" s="160"/>
      <c r="D56" s="160"/>
      <c r="E56" s="160"/>
      <c r="F56" s="160"/>
      <c r="G56" s="161"/>
      <c r="H56" s="155"/>
      <c r="I56" s="155"/>
      <c r="J56" s="155"/>
      <c r="K56" s="155"/>
      <c r="L56" s="155"/>
      <c r="M56" s="155"/>
      <c r="N56" s="155"/>
      <c r="O56" s="157"/>
    </row>
    <row r="57" spans="1:15" ht="18" x14ac:dyDescent="0.25">
      <c r="A57" s="113" t="s">
        <v>114</v>
      </c>
      <c r="B57" s="85"/>
      <c r="C57" s="85"/>
      <c r="D57" s="85"/>
      <c r="E57" s="85"/>
      <c r="F57" s="85"/>
      <c r="G57" s="86"/>
      <c r="H57" s="82" t="s">
        <v>43</v>
      </c>
      <c r="I57" s="83"/>
      <c r="J57" s="83"/>
      <c r="K57" s="83"/>
      <c r="L57" s="83"/>
      <c r="M57" s="83"/>
      <c r="N57" s="84"/>
      <c r="O57" s="114">
        <v>30</v>
      </c>
    </row>
    <row r="58" spans="1:15" ht="18" x14ac:dyDescent="0.25">
      <c r="A58" s="115"/>
      <c r="B58" s="116"/>
      <c r="C58" s="116"/>
      <c r="D58" s="116"/>
      <c r="E58" s="116"/>
      <c r="F58" s="116"/>
      <c r="G58" s="87"/>
      <c r="H58" s="88" t="s">
        <v>44</v>
      </c>
      <c r="I58" s="89"/>
      <c r="J58" s="89"/>
      <c r="K58" s="89"/>
      <c r="L58" s="89"/>
      <c r="M58" s="89"/>
      <c r="N58" s="90"/>
      <c r="O58" s="117">
        <f>(O57*A48)</f>
        <v>1290</v>
      </c>
    </row>
    <row r="59" spans="1:15" ht="18.75" thickBot="1" x14ac:dyDescent="0.3">
      <c r="A59" s="118"/>
      <c r="B59" s="119"/>
      <c r="C59" s="119"/>
      <c r="D59" s="119"/>
      <c r="E59" s="119"/>
      <c r="F59" s="119"/>
      <c r="G59" s="120"/>
      <c r="H59" s="93" t="s">
        <v>45</v>
      </c>
      <c r="I59" s="94"/>
      <c r="J59" s="94"/>
      <c r="K59" s="94"/>
      <c r="L59" s="94"/>
      <c r="M59" s="94"/>
      <c r="N59" s="121"/>
      <c r="O59" s="122">
        <f>SUM(O55,O58)</f>
        <v>32469.599999999984</v>
      </c>
    </row>
  </sheetData>
  <sortState ref="A5:O49">
    <sortCondition ref="A13:A45"/>
  </sortState>
  <mergeCells count="27">
    <mergeCell ref="D3:E3"/>
    <mergeCell ref="J3:O3"/>
    <mergeCell ref="A4:A5"/>
    <mergeCell ref="B4:B5"/>
    <mergeCell ref="C4:C5"/>
    <mergeCell ref="D4:D5"/>
    <mergeCell ref="F4:F5"/>
    <mergeCell ref="G4:G5"/>
    <mergeCell ref="H58:N58"/>
    <mergeCell ref="B49:G49"/>
    <mergeCell ref="H4:H5"/>
    <mergeCell ref="I4:I5"/>
    <mergeCell ref="J4:J5"/>
    <mergeCell ref="K4:K5"/>
    <mergeCell ref="L4:N4"/>
    <mergeCell ref="O4:O5"/>
    <mergeCell ref="A2:C2"/>
    <mergeCell ref="D2:E2"/>
    <mergeCell ref="J2:O2"/>
    <mergeCell ref="A3:C3"/>
    <mergeCell ref="A50:O50"/>
    <mergeCell ref="B53:G53"/>
    <mergeCell ref="E4:E5"/>
    <mergeCell ref="H57:N57"/>
    <mergeCell ref="H59:N59"/>
    <mergeCell ref="A57:G59"/>
    <mergeCell ref="A56:G56"/>
  </mergeCells>
  <phoneticPr fontId="11" type="noConversion"/>
  <printOptions horizontalCentered="1" verticalCentered="1"/>
  <pageMargins left="0.23622047244094491" right="0.23622047244094491" top="0.51181102362204722" bottom="0.74803149606299213" header="0.31496062992125984" footer="0.31496062992125984"/>
  <pageSetup paperSize="9" scale="35" fitToWidth="2" fitToHeight="4" orientation="landscape" r:id="rId1"/>
  <headerFooter differentOddEven="1" differentFirst="1">
    <oddHeader>&amp;C&amp;F</oddHeader>
    <evenFooter>&amp;CFOLHA DE PAGAMENTO IEL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80" zoomScaleNormal="80" workbookViewId="0">
      <selection activeCell="B30" sqref="B30"/>
    </sheetView>
  </sheetViews>
  <sheetFormatPr defaultRowHeight="15.75" x14ac:dyDescent="0.25"/>
  <cols>
    <col min="1" max="1" width="8.28515625" style="203" customWidth="1"/>
    <col min="2" max="2" width="47.140625" style="203" customWidth="1"/>
    <col min="3" max="3" width="22.7109375" style="203" customWidth="1"/>
    <col min="4" max="4" width="19.28515625" style="203" customWidth="1"/>
    <col min="5" max="5" width="6.7109375" style="203" customWidth="1"/>
    <col min="6" max="6" width="15.42578125" style="203" bestFit="1" customWidth="1"/>
    <col min="7" max="7" width="17.42578125" style="203" bestFit="1" customWidth="1"/>
    <col min="8" max="8" width="17.85546875" style="203" customWidth="1"/>
    <col min="9" max="9" width="17.5703125" style="203" bestFit="1" customWidth="1"/>
    <col min="10" max="10" width="13.140625" style="203" customWidth="1"/>
    <col min="11" max="11" width="18.5703125" style="203" customWidth="1"/>
    <col min="12" max="12" width="7.5703125" style="203" customWidth="1"/>
    <col min="13" max="13" width="15" style="203" customWidth="1"/>
    <col min="14" max="14" width="15.5703125" style="203" customWidth="1"/>
    <col min="15" max="15" width="16.42578125" style="203" customWidth="1"/>
    <col min="16" max="16" width="12.5703125" style="203" bestFit="1" customWidth="1"/>
    <col min="17" max="16384" width="9.140625" style="203"/>
  </cols>
  <sheetData>
    <row r="1" spans="1:23" ht="86.25" customHeight="1" thickBot="1" x14ac:dyDescent="0.3">
      <c r="A1" s="240" t="s">
        <v>1</v>
      </c>
      <c r="B1" s="252"/>
      <c r="C1" s="252"/>
      <c r="D1" s="252"/>
      <c r="E1" s="253"/>
      <c r="F1" s="252"/>
      <c r="G1" s="252"/>
      <c r="H1" s="252"/>
      <c r="I1" s="252"/>
      <c r="J1" s="252"/>
      <c r="K1" s="252"/>
      <c r="L1" s="252"/>
      <c r="M1" s="252"/>
      <c r="N1" s="252"/>
      <c r="O1" s="254"/>
    </row>
    <row r="2" spans="1:23" x14ac:dyDescent="0.25">
      <c r="A2" s="263" t="s">
        <v>51</v>
      </c>
      <c r="B2" s="264"/>
      <c r="C2" s="264"/>
      <c r="D2" s="270" t="s">
        <v>49</v>
      </c>
      <c r="E2" s="271"/>
      <c r="F2" s="272" t="s">
        <v>2</v>
      </c>
      <c r="G2" s="273" t="s">
        <v>3</v>
      </c>
      <c r="H2" s="273" t="s">
        <v>31</v>
      </c>
      <c r="I2" s="274" t="s">
        <v>4</v>
      </c>
      <c r="J2" s="264" t="s">
        <v>5</v>
      </c>
      <c r="K2" s="264"/>
      <c r="L2" s="264"/>
      <c r="M2" s="264"/>
      <c r="N2" s="264"/>
      <c r="O2" s="275"/>
    </row>
    <row r="3" spans="1:23" ht="39" customHeight="1" x14ac:dyDescent="0.25">
      <c r="A3" s="287" t="s">
        <v>96</v>
      </c>
      <c r="B3" s="288"/>
      <c r="C3" s="289"/>
      <c r="D3" s="244" t="s">
        <v>156</v>
      </c>
      <c r="E3" s="245"/>
      <c r="F3" s="246" t="s">
        <v>95</v>
      </c>
      <c r="G3" s="130" t="s">
        <v>148</v>
      </c>
      <c r="H3" s="131">
        <v>21</v>
      </c>
      <c r="I3" s="247">
        <v>4.8</v>
      </c>
      <c r="J3" s="124" t="s">
        <v>6</v>
      </c>
      <c r="K3" s="124"/>
      <c r="L3" s="124"/>
      <c r="M3" s="124"/>
      <c r="N3" s="124"/>
      <c r="O3" s="128"/>
    </row>
    <row r="4" spans="1:23" x14ac:dyDescent="0.25">
      <c r="A4" s="123" t="s">
        <v>7</v>
      </c>
      <c r="B4" s="248" t="s">
        <v>8</v>
      </c>
      <c r="C4" s="248" t="s">
        <v>9</v>
      </c>
      <c r="D4" s="248" t="s">
        <v>10</v>
      </c>
      <c r="E4" s="248" t="s">
        <v>11</v>
      </c>
      <c r="F4" s="248" t="s">
        <v>12</v>
      </c>
      <c r="G4" s="248" t="s">
        <v>13</v>
      </c>
      <c r="H4" s="249" t="s">
        <v>28</v>
      </c>
      <c r="I4" s="249" t="s">
        <v>14</v>
      </c>
      <c r="J4" s="249" t="s">
        <v>15</v>
      </c>
      <c r="K4" s="249" t="s">
        <v>30</v>
      </c>
      <c r="L4" s="250" t="s">
        <v>17</v>
      </c>
      <c r="M4" s="250"/>
      <c r="N4" s="250"/>
      <c r="O4" s="251" t="s">
        <v>18</v>
      </c>
    </row>
    <row r="5" spans="1:23" ht="61.5" customHeight="1" thickBot="1" x14ac:dyDescent="0.3">
      <c r="A5" s="175"/>
      <c r="B5" s="265"/>
      <c r="C5" s="265"/>
      <c r="D5" s="265"/>
      <c r="E5" s="265"/>
      <c r="F5" s="265"/>
      <c r="G5" s="265"/>
      <c r="H5" s="266"/>
      <c r="I5" s="266"/>
      <c r="J5" s="266"/>
      <c r="K5" s="266"/>
      <c r="L5" s="267" t="s">
        <v>19</v>
      </c>
      <c r="M5" s="268" t="s">
        <v>20</v>
      </c>
      <c r="N5" s="268" t="s">
        <v>21</v>
      </c>
      <c r="O5" s="269"/>
    </row>
    <row r="6" spans="1:23" x14ac:dyDescent="0.25">
      <c r="A6" s="7">
        <v>1</v>
      </c>
      <c r="B6" s="276" t="s">
        <v>86</v>
      </c>
      <c r="C6" s="276" t="s">
        <v>88</v>
      </c>
      <c r="D6" s="276" t="s">
        <v>34</v>
      </c>
      <c r="E6" s="255">
        <v>1</v>
      </c>
      <c r="F6" s="256">
        <v>45870</v>
      </c>
      <c r="G6" s="256">
        <v>46024</v>
      </c>
      <c r="H6" s="257">
        <v>630</v>
      </c>
      <c r="I6" s="258">
        <v>100.8</v>
      </c>
      <c r="J6" s="259"/>
      <c r="K6" s="258">
        <f t="shared" ref="K6:K14" si="0">SUM(H6:J6)</f>
        <v>730.8</v>
      </c>
      <c r="L6" s="260"/>
      <c r="M6" s="215"/>
      <c r="N6" s="261"/>
      <c r="O6" s="262">
        <f t="shared" ref="O6:O13" si="1">K6-M6-N6</f>
        <v>730.8</v>
      </c>
    </row>
    <row r="7" spans="1:23" x14ac:dyDescent="0.25">
      <c r="A7" s="279">
        <v>2</v>
      </c>
      <c r="B7" s="277" t="s">
        <v>136</v>
      </c>
      <c r="C7" s="277" t="s">
        <v>33</v>
      </c>
      <c r="D7" s="277" t="s">
        <v>34</v>
      </c>
      <c r="E7" s="61">
        <v>1</v>
      </c>
      <c r="F7" s="205">
        <v>45875</v>
      </c>
      <c r="G7" s="205">
        <v>46056</v>
      </c>
      <c r="H7" s="206">
        <v>630</v>
      </c>
      <c r="I7" s="64">
        <v>100.8</v>
      </c>
      <c r="J7" s="207"/>
      <c r="K7" s="64">
        <f t="shared" ref="K7" si="2">SUM(H7:J7)</f>
        <v>730.8</v>
      </c>
      <c r="L7" s="208"/>
      <c r="M7" s="209"/>
      <c r="N7" s="65"/>
      <c r="O7" s="68">
        <f t="shared" ref="O7" si="3">K7-M7-N7</f>
        <v>730.8</v>
      </c>
    </row>
    <row r="8" spans="1:23" x14ac:dyDescent="0.25">
      <c r="A8" s="279">
        <v>3</v>
      </c>
      <c r="B8" s="277" t="s">
        <v>134</v>
      </c>
      <c r="C8" s="277" t="s">
        <v>135</v>
      </c>
      <c r="D8" s="277" t="s">
        <v>34</v>
      </c>
      <c r="E8" s="61">
        <v>1</v>
      </c>
      <c r="F8" s="205">
        <v>45870</v>
      </c>
      <c r="G8" s="205">
        <v>46056</v>
      </c>
      <c r="H8" s="206">
        <v>630</v>
      </c>
      <c r="I8" s="64">
        <v>100.8</v>
      </c>
      <c r="J8" s="207"/>
      <c r="K8" s="64">
        <f t="shared" si="0"/>
        <v>730.8</v>
      </c>
      <c r="L8" s="210">
        <v>1</v>
      </c>
      <c r="M8" s="209">
        <v>42</v>
      </c>
      <c r="N8" s="65">
        <v>9.6</v>
      </c>
      <c r="O8" s="68">
        <f t="shared" si="1"/>
        <v>679.19999999999993</v>
      </c>
    </row>
    <row r="9" spans="1:23" x14ac:dyDescent="0.25">
      <c r="A9" s="279">
        <v>4</v>
      </c>
      <c r="B9" s="60" t="s">
        <v>147</v>
      </c>
      <c r="C9" s="60" t="s">
        <v>33</v>
      </c>
      <c r="D9" s="221" t="s">
        <v>34</v>
      </c>
      <c r="E9" s="61">
        <v>2</v>
      </c>
      <c r="F9" s="62">
        <v>45901</v>
      </c>
      <c r="G9" s="62">
        <v>46084</v>
      </c>
      <c r="H9" s="206">
        <v>630</v>
      </c>
      <c r="I9" s="64">
        <v>100.8</v>
      </c>
      <c r="J9" s="65"/>
      <c r="K9" s="64">
        <f t="shared" si="0"/>
        <v>730.8</v>
      </c>
      <c r="L9" s="66"/>
      <c r="M9" s="67"/>
      <c r="N9" s="67"/>
      <c r="O9" s="68">
        <f t="shared" si="1"/>
        <v>730.8</v>
      </c>
    </row>
    <row r="10" spans="1:23" x14ac:dyDescent="0.25">
      <c r="A10" s="279">
        <v>5</v>
      </c>
      <c r="B10" s="277" t="s">
        <v>133</v>
      </c>
      <c r="C10" s="277" t="s">
        <v>33</v>
      </c>
      <c r="D10" s="277" t="s">
        <v>34</v>
      </c>
      <c r="E10" s="61">
        <v>1</v>
      </c>
      <c r="F10" s="205">
        <v>45870</v>
      </c>
      <c r="G10" s="205">
        <v>46056</v>
      </c>
      <c r="H10" s="206">
        <v>630</v>
      </c>
      <c r="I10" s="64">
        <v>100.8</v>
      </c>
      <c r="J10" s="207"/>
      <c r="K10" s="64">
        <f t="shared" si="0"/>
        <v>730.8</v>
      </c>
      <c r="L10" s="208"/>
      <c r="M10" s="209"/>
      <c r="N10" s="65"/>
      <c r="O10" s="68">
        <f t="shared" si="1"/>
        <v>730.8</v>
      </c>
    </row>
    <row r="11" spans="1:23" x14ac:dyDescent="0.25">
      <c r="A11" s="279">
        <v>6</v>
      </c>
      <c r="B11" s="277" t="s">
        <v>132</v>
      </c>
      <c r="C11" s="277" t="s">
        <v>88</v>
      </c>
      <c r="D11" s="277" t="s">
        <v>34</v>
      </c>
      <c r="E11" s="61">
        <v>1</v>
      </c>
      <c r="F11" s="205">
        <v>45870</v>
      </c>
      <c r="G11" s="205">
        <v>46056</v>
      </c>
      <c r="H11" s="206">
        <v>630</v>
      </c>
      <c r="I11" s="64">
        <v>100.8</v>
      </c>
      <c r="J11" s="207"/>
      <c r="K11" s="64">
        <f t="shared" si="0"/>
        <v>730.8</v>
      </c>
      <c r="L11" s="208"/>
      <c r="M11" s="209"/>
      <c r="N11" s="65"/>
      <c r="O11" s="68">
        <f t="shared" si="1"/>
        <v>730.8</v>
      </c>
    </row>
    <row r="12" spans="1:23" x14ac:dyDescent="0.25">
      <c r="A12" s="279">
        <v>7</v>
      </c>
      <c r="B12" s="277" t="s">
        <v>131</v>
      </c>
      <c r="C12" s="277" t="s">
        <v>88</v>
      </c>
      <c r="D12" s="277" t="s">
        <v>34</v>
      </c>
      <c r="E12" s="61">
        <v>1</v>
      </c>
      <c r="F12" s="205">
        <v>45870</v>
      </c>
      <c r="G12" s="205">
        <v>46056</v>
      </c>
      <c r="H12" s="206">
        <v>630</v>
      </c>
      <c r="I12" s="64">
        <v>100.8</v>
      </c>
      <c r="J12" s="207"/>
      <c r="K12" s="64">
        <f t="shared" si="0"/>
        <v>730.8</v>
      </c>
      <c r="L12" s="208"/>
      <c r="M12" s="209"/>
      <c r="N12" s="65">
        <v>4.8</v>
      </c>
      <c r="O12" s="68">
        <f t="shared" si="1"/>
        <v>726</v>
      </c>
    </row>
    <row r="13" spans="1:23" x14ac:dyDescent="0.25">
      <c r="A13" s="279">
        <v>8</v>
      </c>
      <c r="B13" s="277" t="s">
        <v>130</v>
      </c>
      <c r="C13" s="277" t="s">
        <v>0</v>
      </c>
      <c r="D13" s="277" t="s">
        <v>34</v>
      </c>
      <c r="E13" s="61">
        <v>1</v>
      </c>
      <c r="F13" s="205">
        <v>45874</v>
      </c>
      <c r="G13" s="205">
        <v>46056</v>
      </c>
      <c r="H13" s="206">
        <v>630</v>
      </c>
      <c r="I13" s="64">
        <v>100.8</v>
      </c>
      <c r="J13" s="207"/>
      <c r="K13" s="64">
        <f t="shared" si="0"/>
        <v>730.8</v>
      </c>
      <c r="L13" s="208"/>
      <c r="M13" s="209"/>
      <c r="N13" s="65"/>
      <c r="O13" s="68">
        <f t="shared" si="1"/>
        <v>730.8</v>
      </c>
    </row>
    <row r="14" spans="1:23" x14ac:dyDescent="0.25">
      <c r="A14" s="279">
        <v>9</v>
      </c>
      <c r="B14" s="211" t="s">
        <v>87</v>
      </c>
      <c r="C14" s="211" t="s">
        <v>72</v>
      </c>
      <c r="D14" s="278" t="s">
        <v>34</v>
      </c>
      <c r="E14" s="61">
        <v>1</v>
      </c>
      <c r="F14" s="212">
        <v>45688</v>
      </c>
      <c r="G14" s="212">
        <v>45839</v>
      </c>
      <c r="H14" s="206">
        <v>630</v>
      </c>
      <c r="I14" s="64">
        <v>100.8</v>
      </c>
      <c r="J14" s="213"/>
      <c r="K14" s="64">
        <f t="shared" si="0"/>
        <v>730.8</v>
      </c>
      <c r="L14" s="208"/>
      <c r="M14" s="209"/>
      <c r="N14" s="65"/>
      <c r="O14" s="68">
        <f>K14-M14-N14</f>
        <v>730.8</v>
      </c>
    </row>
    <row r="15" spans="1:23" x14ac:dyDescent="0.25">
      <c r="A15" s="216"/>
      <c r="B15" s="95" t="s">
        <v>22</v>
      </c>
      <c r="C15" s="95"/>
      <c r="D15" s="95"/>
      <c r="E15" s="95"/>
      <c r="F15" s="95"/>
      <c r="G15" s="96"/>
      <c r="H15" s="19">
        <f>SUM(H6:H14)</f>
        <v>5670</v>
      </c>
      <c r="I15" s="19">
        <f>SUM(I6:I14)</f>
        <v>907.19999999999982</v>
      </c>
      <c r="J15" s="19">
        <v>0</v>
      </c>
      <c r="K15" s="19">
        <f>SUM(K6:K14)</f>
        <v>6577.2000000000007</v>
      </c>
      <c r="L15" s="20"/>
      <c r="M15" s="217">
        <f>SUM(M6:M14)</f>
        <v>42</v>
      </c>
      <c r="N15" s="217">
        <f>SUM(N6:N14)</f>
        <v>14.399999999999999</v>
      </c>
      <c r="O15" s="22">
        <f>SUM(O6:O14)</f>
        <v>6520.8</v>
      </c>
      <c r="P15" s="218"/>
      <c r="W15" s="219" t="s">
        <v>59</v>
      </c>
    </row>
    <row r="16" spans="1:23" x14ac:dyDescent="0.2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3"/>
    </row>
    <row r="17" spans="1:22" ht="63" x14ac:dyDescent="0.25">
      <c r="A17" s="76" t="s">
        <v>7</v>
      </c>
      <c r="B17" s="77" t="s">
        <v>8</v>
      </c>
      <c r="C17" s="77" t="s">
        <v>9</v>
      </c>
      <c r="D17" s="3" t="s">
        <v>10</v>
      </c>
      <c r="E17" s="23" t="s">
        <v>11</v>
      </c>
      <c r="F17" s="4" t="s">
        <v>23</v>
      </c>
      <c r="G17" s="4" t="s">
        <v>24</v>
      </c>
      <c r="H17" s="78" t="s">
        <v>25</v>
      </c>
      <c r="I17" s="78" t="s">
        <v>14</v>
      </c>
      <c r="J17" s="78" t="s">
        <v>26</v>
      </c>
      <c r="K17" s="78" t="s">
        <v>16</v>
      </c>
      <c r="L17" s="5" t="s">
        <v>19</v>
      </c>
      <c r="M17" s="77" t="s">
        <v>20</v>
      </c>
      <c r="N17" s="77" t="s">
        <v>21</v>
      </c>
      <c r="O17" s="6" t="s">
        <v>18</v>
      </c>
    </row>
    <row r="18" spans="1:22" x14ac:dyDescent="0.25">
      <c r="A18" s="18"/>
      <c r="B18" s="220"/>
      <c r="C18" s="24"/>
      <c r="D18" s="221"/>
      <c r="E18" s="222"/>
      <c r="F18" s="223"/>
      <c r="G18" s="62"/>
      <c r="H18" s="224"/>
      <c r="I18" s="224"/>
      <c r="J18" s="224"/>
      <c r="K18" s="224"/>
      <c r="L18" s="225"/>
      <c r="M18" s="226"/>
      <c r="N18" s="226"/>
      <c r="O18" s="227"/>
    </row>
    <row r="19" spans="1:22" x14ac:dyDescent="0.25">
      <c r="A19" s="228" t="s">
        <v>1</v>
      </c>
      <c r="B19" s="97"/>
      <c r="C19" s="97"/>
      <c r="D19" s="97"/>
      <c r="E19" s="97"/>
      <c r="F19" s="97"/>
      <c r="G19" s="98"/>
      <c r="H19" s="26">
        <v>0</v>
      </c>
      <c r="I19" s="26">
        <v>0</v>
      </c>
      <c r="J19" s="27"/>
      <c r="K19" s="9">
        <v>0</v>
      </c>
      <c r="L19" s="10"/>
      <c r="M19" s="11">
        <v>0</v>
      </c>
      <c r="N19" s="11">
        <v>0</v>
      </c>
      <c r="O19" s="28">
        <v>0</v>
      </c>
      <c r="V19" s="229"/>
    </row>
    <row r="20" spans="1:22" x14ac:dyDescent="0.25">
      <c r="A20" s="204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30"/>
    </row>
    <row r="21" spans="1:22" x14ac:dyDescent="0.25">
      <c r="A21" s="231" t="s">
        <v>1</v>
      </c>
      <c r="B21" s="79" t="s">
        <v>27</v>
      </c>
      <c r="C21" s="79"/>
      <c r="D21" s="79"/>
      <c r="E21" s="29"/>
      <c r="F21" s="79"/>
      <c r="G21" s="80"/>
      <c r="H21" s="19">
        <f>H15</f>
        <v>5670</v>
      </c>
      <c r="I21" s="19">
        <f>I15</f>
        <v>907.19999999999982</v>
      </c>
      <c r="J21" s="19">
        <f>J15</f>
        <v>0</v>
      </c>
      <c r="K21" s="19">
        <f>K15</f>
        <v>6577.2000000000007</v>
      </c>
      <c r="L21" s="20"/>
      <c r="M21" s="21">
        <f>M15</f>
        <v>42</v>
      </c>
      <c r="N21" s="217">
        <f>N15</f>
        <v>14.399999999999999</v>
      </c>
      <c r="O21" s="22">
        <f>K21-M21-N21</f>
        <v>6520.8000000000011</v>
      </c>
    </row>
    <row r="22" spans="1:22" x14ac:dyDescent="0.25">
      <c r="A22" s="232" t="s">
        <v>159</v>
      </c>
      <c r="B22" s="233"/>
      <c r="C22" s="233"/>
      <c r="D22" s="233"/>
      <c r="E22" s="233"/>
      <c r="F22" s="233"/>
      <c r="G22" s="233"/>
      <c r="H22" s="280"/>
      <c r="I22" s="280"/>
      <c r="J22" s="280"/>
      <c r="K22" s="280"/>
      <c r="L22" s="280"/>
      <c r="M22" s="280"/>
      <c r="N22" s="280"/>
      <c r="O22" s="230"/>
    </row>
    <row r="23" spans="1:22" x14ac:dyDescent="0.25">
      <c r="A23" s="204"/>
      <c r="B23" s="280"/>
      <c r="C23" s="280"/>
      <c r="D23" s="280"/>
      <c r="E23" s="280"/>
      <c r="F23" s="280"/>
      <c r="G23" s="280"/>
      <c r="H23" s="99" t="s">
        <v>39</v>
      </c>
      <c r="I23" s="100"/>
      <c r="J23" s="100"/>
      <c r="K23" s="100"/>
      <c r="L23" s="100"/>
      <c r="M23" s="100"/>
      <c r="N23" s="100"/>
      <c r="O23" s="281">
        <v>30</v>
      </c>
    </row>
    <row r="24" spans="1:22" ht="16.5" thickBot="1" x14ac:dyDescent="0.3">
      <c r="A24" s="204"/>
      <c r="B24" s="280"/>
      <c r="C24" s="280"/>
      <c r="D24" s="280"/>
      <c r="E24" s="280"/>
      <c r="F24" s="280"/>
      <c r="G24" s="280"/>
      <c r="H24" s="283" t="s">
        <v>40</v>
      </c>
      <c r="I24" s="284"/>
      <c r="J24" s="284"/>
      <c r="K24" s="284"/>
      <c r="L24" s="284"/>
      <c r="M24" s="284"/>
      <c r="N24" s="284"/>
      <c r="O24" s="285">
        <f>O23*A14</f>
        <v>270</v>
      </c>
    </row>
    <row r="25" spans="1:22" ht="16.5" thickBot="1" x14ac:dyDescent="0.3">
      <c r="A25" s="234"/>
      <c r="B25" s="235"/>
      <c r="C25" s="235"/>
      <c r="D25" s="235"/>
      <c r="E25" s="235"/>
      <c r="F25" s="235"/>
      <c r="G25" s="235"/>
      <c r="H25" s="103" t="s">
        <v>38</v>
      </c>
      <c r="I25" s="104"/>
      <c r="J25" s="104"/>
      <c r="K25" s="104"/>
      <c r="L25" s="104"/>
      <c r="M25" s="104"/>
      <c r="N25" s="104"/>
      <c r="O25" s="286">
        <f>SUM(O21+O24)</f>
        <v>6790.8000000000011</v>
      </c>
    </row>
    <row r="26" spans="1:22" x14ac:dyDescent="0.25">
      <c r="A26" s="236"/>
      <c r="B26" s="236"/>
      <c r="C26" s="236"/>
      <c r="D26" s="236"/>
      <c r="E26" s="236"/>
      <c r="F26" s="236"/>
      <c r="G26" s="236"/>
      <c r="H26" s="237"/>
      <c r="I26" s="237"/>
      <c r="J26" s="237"/>
      <c r="K26" s="237"/>
      <c r="L26" s="237"/>
      <c r="M26" s="237"/>
      <c r="N26" s="237"/>
      <c r="O26" s="238"/>
    </row>
    <row r="27" spans="1:22" x14ac:dyDescent="0.25">
      <c r="A27" s="236"/>
      <c r="B27" s="236"/>
      <c r="C27" s="236"/>
      <c r="D27" s="236"/>
      <c r="E27" s="236"/>
      <c r="F27" s="236"/>
      <c r="G27" s="236"/>
      <c r="H27" s="237"/>
      <c r="I27" s="237"/>
      <c r="J27" s="237"/>
      <c r="K27" s="237"/>
      <c r="L27" s="237"/>
      <c r="M27" s="237"/>
      <c r="N27" s="237"/>
      <c r="O27" s="238"/>
    </row>
    <row r="28" spans="1:22" x14ac:dyDescent="0.25">
      <c r="A28" s="236"/>
      <c r="B28" s="239"/>
      <c r="C28" s="236"/>
      <c r="D28" s="236"/>
      <c r="E28" s="236"/>
      <c r="F28" s="236"/>
      <c r="G28" s="236"/>
      <c r="H28" s="237"/>
      <c r="I28" s="237"/>
      <c r="J28" s="237"/>
      <c r="K28" s="237"/>
      <c r="L28" s="237"/>
      <c r="M28" s="237"/>
      <c r="N28" s="237"/>
      <c r="O28" s="238"/>
    </row>
    <row r="29" spans="1:22" x14ac:dyDescent="0.25">
      <c r="A29" s="236"/>
      <c r="B29" s="236"/>
      <c r="C29" s="236"/>
      <c r="D29" s="236"/>
      <c r="E29" s="236"/>
      <c r="F29" s="236"/>
      <c r="G29" s="236"/>
      <c r="H29" s="237"/>
      <c r="I29" s="237"/>
      <c r="J29" s="237"/>
      <c r="K29" s="237"/>
      <c r="L29" s="237"/>
      <c r="M29" s="237"/>
      <c r="N29" s="237"/>
      <c r="O29" s="238"/>
    </row>
    <row r="30" spans="1:22" x14ac:dyDescent="0.25">
      <c r="A30" s="236"/>
      <c r="B30" s="236"/>
      <c r="C30" s="236"/>
      <c r="D30" s="236"/>
      <c r="E30" s="236"/>
      <c r="F30" s="236"/>
      <c r="G30" s="236"/>
      <c r="H30" s="237"/>
      <c r="I30" s="237"/>
      <c r="J30" s="237"/>
      <c r="K30" s="237"/>
      <c r="L30" s="237"/>
      <c r="M30" s="237"/>
      <c r="N30" s="237"/>
      <c r="O30" s="238"/>
    </row>
  </sheetData>
  <mergeCells count="26"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5:N25"/>
    <mergeCell ref="O4:O5"/>
    <mergeCell ref="B15:G15"/>
    <mergeCell ref="A16:O16"/>
    <mergeCell ref="B19:G19"/>
    <mergeCell ref="H23:N23"/>
    <mergeCell ref="H24:N24"/>
    <mergeCell ref="G4:G5"/>
    <mergeCell ref="H4:H5"/>
    <mergeCell ref="I4:I5"/>
    <mergeCell ref="J4:J5"/>
    <mergeCell ref="K4:K5"/>
    <mergeCell ref="L4:N4"/>
    <mergeCell ref="A22:G22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44" fitToHeight="6" orientation="landscape" r:id="rId1"/>
  <ignoredErrors>
    <ignoredError sqref="K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B22" sqref="B22"/>
    </sheetView>
  </sheetViews>
  <sheetFormatPr defaultColWidth="9.140625" defaultRowHeight="15.75" x14ac:dyDescent="0.25"/>
  <cols>
    <col min="1" max="1" width="6.85546875" style="296" customWidth="1"/>
    <col min="2" max="2" width="39.85546875" style="296" customWidth="1"/>
    <col min="3" max="3" width="20.85546875" style="296" customWidth="1"/>
    <col min="4" max="4" width="24.5703125" style="296" customWidth="1"/>
    <col min="5" max="5" width="7.42578125" style="296" customWidth="1"/>
    <col min="6" max="6" width="16.5703125" style="296" customWidth="1"/>
    <col min="7" max="7" width="18.28515625" style="296" bestFit="1" customWidth="1"/>
    <col min="8" max="8" width="17" style="296" customWidth="1"/>
    <col min="9" max="9" width="16.85546875" style="296" customWidth="1"/>
    <col min="10" max="10" width="14.42578125" style="296" customWidth="1"/>
    <col min="11" max="11" width="17.85546875" style="296" customWidth="1"/>
    <col min="12" max="12" width="5.42578125" style="296" customWidth="1"/>
    <col min="13" max="13" width="13.85546875" style="296" customWidth="1"/>
    <col min="14" max="14" width="15" style="296" customWidth="1"/>
    <col min="15" max="15" width="18.5703125" style="296" customWidth="1"/>
    <col min="16" max="16" width="9.140625" style="296"/>
    <col min="17" max="17" width="11.7109375" style="296" bestFit="1" customWidth="1"/>
    <col min="18" max="16384" width="9.140625" style="296"/>
  </cols>
  <sheetData>
    <row r="1" spans="1:20" ht="83.25" customHeight="1" thickBot="1" x14ac:dyDescent="0.3">
      <c r="A1" s="304" t="s">
        <v>1</v>
      </c>
      <c r="B1" s="305"/>
      <c r="C1" s="305"/>
      <c r="D1" s="305"/>
      <c r="E1" s="306"/>
      <c r="F1" s="305"/>
      <c r="G1" s="305"/>
      <c r="H1" s="305"/>
      <c r="I1" s="305"/>
      <c r="J1" s="305"/>
      <c r="K1" s="305"/>
      <c r="L1" s="305"/>
      <c r="M1" s="305"/>
      <c r="N1" s="305"/>
      <c r="O1" s="307"/>
    </row>
    <row r="2" spans="1:20" s="236" customFormat="1" x14ac:dyDescent="0.25">
      <c r="A2" s="312" t="s">
        <v>51</v>
      </c>
      <c r="B2" s="313"/>
      <c r="C2" s="314"/>
      <c r="D2" s="270" t="s">
        <v>49</v>
      </c>
      <c r="E2" s="271"/>
      <c r="F2" s="272" t="s">
        <v>2</v>
      </c>
      <c r="G2" s="273" t="s">
        <v>3</v>
      </c>
      <c r="H2" s="274" t="s">
        <v>89</v>
      </c>
      <c r="I2" s="273" t="s">
        <v>4</v>
      </c>
      <c r="J2" s="264" t="s">
        <v>5</v>
      </c>
      <c r="K2" s="264"/>
      <c r="L2" s="264"/>
      <c r="M2" s="264"/>
      <c r="N2" s="264"/>
      <c r="O2" s="275"/>
    </row>
    <row r="3" spans="1:20" s="236" customFormat="1" ht="38.25" customHeight="1" x14ac:dyDescent="0.25">
      <c r="A3" s="241" t="s">
        <v>92</v>
      </c>
      <c r="B3" s="242"/>
      <c r="C3" s="243"/>
      <c r="D3" s="244" t="s">
        <v>156</v>
      </c>
      <c r="E3" s="245"/>
      <c r="F3" s="246" t="s">
        <v>95</v>
      </c>
      <c r="G3" s="130" t="s">
        <v>148</v>
      </c>
      <c r="H3" s="131">
        <v>21</v>
      </c>
      <c r="I3" s="247">
        <v>4.8</v>
      </c>
      <c r="J3" s="124" t="s">
        <v>6</v>
      </c>
      <c r="K3" s="124"/>
      <c r="L3" s="124"/>
      <c r="M3" s="124"/>
      <c r="N3" s="124"/>
      <c r="O3" s="128"/>
    </row>
    <row r="4" spans="1:20" s="236" customFormat="1" x14ac:dyDescent="0.25">
      <c r="A4" s="123" t="s">
        <v>7</v>
      </c>
      <c r="B4" s="248" t="s">
        <v>8</v>
      </c>
      <c r="C4" s="248" t="s">
        <v>9</v>
      </c>
      <c r="D4" s="248" t="s">
        <v>10</v>
      </c>
      <c r="E4" s="248" t="s">
        <v>11</v>
      </c>
      <c r="F4" s="248" t="s">
        <v>12</v>
      </c>
      <c r="G4" s="248" t="s">
        <v>13</v>
      </c>
      <c r="H4" s="249" t="s">
        <v>28</v>
      </c>
      <c r="I4" s="249" t="s">
        <v>14</v>
      </c>
      <c r="J4" s="249" t="s">
        <v>15</v>
      </c>
      <c r="K4" s="249" t="s">
        <v>16</v>
      </c>
      <c r="L4" s="250" t="s">
        <v>17</v>
      </c>
      <c r="M4" s="250"/>
      <c r="N4" s="250"/>
      <c r="O4" s="251" t="s">
        <v>18</v>
      </c>
    </row>
    <row r="5" spans="1:20" s="236" customFormat="1" ht="54.75" thickBot="1" x14ac:dyDescent="0.3">
      <c r="A5" s="175"/>
      <c r="B5" s="265"/>
      <c r="C5" s="265"/>
      <c r="D5" s="265"/>
      <c r="E5" s="265"/>
      <c r="F5" s="265"/>
      <c r="G5" s="265"/>
      <c r="H5" s="266"/>
      <c r="I5" s="266"/>
      <c r="J5" s="266"/>
      <c r="K5" s="266"/>
      <c r="L5" s="267" t="s">
        <v>19</v>
      </c>
      <c r="M5" s="268" t="s">
        <v>29</v>
      </c>
      <c r="N5" s="268" t="s">
        <v>21</v>
      </c>
      <c r="O5" s="269"/>
    </row>
    <row r="6" spans="1:20" s="236" customFormat="1" ht="15" x14ac:dyDescent="0.25">
      <c r="A6" s="7">
        <v>1</v>
      </c>
      <c r="B6" s="308" t="s">
        <v>60</v>
      </c>
      <c r="C6" s="308" t="s">
        <v>0</v>
      </c>
      <c r="D6" s="308" t="s">
        <v>61</v>
      </c>
      <c r="E6" s="308">
        <v>1</v>
      </c>
      <c r="F6" s="309">
        <v>45840</v>
      </c>
      <c r="G6" s="309">
        <v>46023</v>
      </c>
      <c r="H6" s="310">
        <v>630</v>
      </c>
      <c r="I6" s="310">
        <v>100.8</v>
      </c>
      <c r="J6" s="258"/>
      <c r="K6" s="258">
        <f>H6+I6+J6</f>
        <v>730.8</v>
      </c>
      <c r="L6" s="311"/>
      <c r="M6" s="258"/>
      <c r="N6" s="258"/>
      <c r="O6" s="262">
        <f>SUM(H6+I6-M6-N6)</f>
        <v>730.8</v>
      </c>
    </row>
    <row r="7" spans="1:20" s="214" customFormat="1" ht="15" x14ac:dyDescent="0.25">
      <c r="A7" s="18"/>
      <c r="B7" s="297"/>
      <c r="C7" s="297"/>
      <c r="D7" s="297"/>
      <c r="E7" s="297"/>
      <c r="F7" s="297"/>
      <c r="G7" s="297"/>
      <c r="H7" s="297"/>
      <c r="I7" s="1"/>
      <c r="J7" s="297"/>
      <c r="K7" s="297"/>
      <c r="L7" s="297"/>
      <c r="M7" s="297"/>
      <c r="N7" s="297"/>
      <c r="O7" s="298"/>
    </row>
    <row r="8" spans="1:20" s="236" customFormat="1" x14ac:dyDescent="0.25">
      <c r="A8" s="216"/>
      <c r="B8" s="95" t="s">
        <v>22</v>
      </c>
      <c r="C8" s="95"/>
      <c r="D8" s="95"/>
      <c r="E8" s="95"/>
      <c r="F8" s="95"/>
      <c r="G8" s="96"/>
      <c r="H8" s="19">
        <f>SUM(H6:H7)</f>
        <v>630</v>
      </c>
      <c r="I8" s="19">
        <f>SUM(I6:I6)</f>
        <v>100.8</v>
      </c>
      <c r="J8" s="19">
        <f>SUM(J6:J6)</f>
        <v>0</v>
      </c>
      <c r="K8" s="19">
        <f>SUM(K6:K7)</f>
        <v>730.8</v>
      </c>
      <c r="L8" s="20"/>
      <c r="M8" s="21">
        <f>SUM(M6:M6)</f>
        <v>0</v>
      </c>
      <c r="N8" s="21">
        <f>SUM(N6:N6)</f>
        <v>0</v>
      </c>
      <c r="O8" s="22">
        <f>SUM(O6:O7)</f>
        <v>730.8</v>
      </c>
    </row>
    <row r="9" spans="1:20" s="236" customFormat="1" ht="16.5" thickBot="1" x14ac:dyDescent="0.3">
      <c r="A9" s="182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</row>
    <row r="10" spans="1:20" s="236" customFormat="1" ht="63.75" thickBot="1" x14ac:dyDescent="0.3">
      <c r="A10" s="324" t="s">
        <v>7</v>
      </c>
      <c r="B10" s="325" t="s">
        <v>8</v>
      </c>
      <c r="C10" s="325" t="s">
        <v>9</v>
      </c>
      <c r="D10" s="326" t="s">
        <v>10</v>
      </c>
      <c r="E10" s="327" t="s">
        <v>11</v>
      </c>
      <c r="F10" s="328" t="s">
        <v>23</v>
      </c>
      <c r="G10" s="328" t="s">
        <v>24</v>
      </c>
      <c r="H10" s="329" t="s">
        <v>25</v>
      </c>
      <c r="I10" s="329" t="s">
        <v>14</v>
      </c>
      <c r="J10" s="329" t="s">
        <v>26</v>
      </c>
      <c r="K10" s="329" t="s">
        <v>16</v>
      </c>
      <c r="L10" s="330" t="s">
        <v>19</v>
      </c>
      <c r="M10" s="325" t="s">
        <v>20</v>
      </c>
      <c r="N10" s="325" t="s">
        <v>21</v>
      </c>
      <c r="O10" s="331" t="s">
        <v>18</v>
      </c>
      <c r="T10" s="236" t="s">
        <v>1</v>
      </c>
    </row>
    <row r="11" spans="1:20" s="236" customFormat="1" x14ac:dyDescent="0.25">
      <c r="A11" s="7"/>
      <c r="B11" s="315"/>
      <c r="C11" s="315"/>
      <c r="D11" s="316"/>
      <c r="E11" s="317"/>
      <c r="F11" s="318"/>
      <c r="G11" s="318"/>
      <c r="H11" s="319"/>
      <c r="I11" s="319"/>
      <c r="J11" s="319">
        <v>0</v>
      </c>
      <c r="K11" s="320"/>
      <c r="L11" s="321"/>
      <c r="M11" s="322"/>
      <c r="N11" s="322"/>
      <c r="O11" s="323"/>
    </row>
    <row r="12" spans="1:20" s="236" customFormat="1" x14ac:dyDescent="0.25">
      <c r="A12" s="228" t="s">
        <v>1</v>
      </c>
      <c r="B12" s="97"/>
      <c r="C12" s="97"/>
      <c r="D12" s="97"/>
      <c r="E12" s="97"/>
      <c r="F12" s="97"/>
      <c r="G12" s="98"/>
      <c r="H12" s="26">
        <v>0</v>
      </c>
      <c r="I12" s="26">
        <v>0</v>
      </c>
      <c r="J12" s="319">
        <v>0</v>
      </c>
      <c r="K12" s="9">
        <f>SUM(K11:K11)</f>
        <v>0</v>
      </c>
      <c r="L12" s="10"/>
      <c r="M12" s="11">
        <f>SUM(M11:M11)</f>
        <v>0</v>
      </c>
      <c r="N12" s="11">
        <f>SUM(N11:N11)</f>
        <v>0</v>
      </c>
      <c r="O12" s="28">
        <f>SUM(O11:O11)</f>
        <v>0</v>
      </c>
    </row>
    <row r="13" spans="1:20" s="236" customFormat="1" ht="15" x14ac:dyDescent="0.25">
      <c r="A13" s="204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30"/>
    </row>
    <row r="14" spans="1:20" s="236" customFormat="1" x14ac:dyDescent="0.25">
      <c r="A14" s="231" t="s">
        <v>1</v>
      </c>
      <c r="B14" s="79" t="s">
        <v>27</v>
      </c>
      <c r="C14" s="79"/>
      <c r="D14" s="79"/>
      <c r="E14" s="29"/>
      <c r="F14" s="79"/>
      <c r="G14" s="80"/>
      <c r="H14" s="19">
        <f>H8</f>
        <v>630</v>
      </c>
      <c r="I14" s="19">
        <f>I8</f>
        <v>100.8</v>
      </c>
      <c r="J14" s="19">
        <f>J8</f>
        <v>0</v>
      </c>
      <c r="K14" s="19">
        <f>K8</f>
        <v>730.8</v>
      </c>
      <c r="L14" s="20"/>
      <c r="M14" s="21">
        <f>M8</f>
        <v>0</v>
      </c>
      <c r="N14" s="21">
        <f>N8</f>
        <v>0</v>
      </c>
      <c r="O14" s="22">
        <f>SUM(K14-M14-N14)</f>
        <v>730.8</v>
      </c>
    </row>
    <row r="15" spans="1:20" s="236" customFormat="1" x14ac:dyDescent="0.25">
      <c r="A15" s="299" t="s">
        <v>50</v>
      </c>
      <c r="B15" s="297"/>
      <c r="C15" s="30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30"/>
    </row>
    <row r="16" spans="1:20" s="236" customFormat="1" ht="15" x14ac:dyDescent="0.25">
      <c r="A16" s="204"/>
      <c r="B16" s="280"/>
      <c r="C16" s="280"/>
      <c r="D16" s="280"/>
      <c r="E16" s="280"/>
      <c r="F16" s="280"/>
      <c r="G16" s="280"/>
      <c r="H16" s="99" t="s">
        <v>39</v>
      </c>
      <c r="I16" s="100"/>
      <c r="J16" s="100"/>
      <c r="K16" s="100"/>
      <c r="L16" s="100"/>
      <c r="M16" s="100"/>
      <c r="N16" s="100"/>
      <c r="O16" s="293">
        <v>30</v>
      </c>
    </row>
    <row r="17" spans="1:17" s="236" customFormat="1" ht="16.5" thickBot="1" x14ac:dyDescent="0.3">
      <c r="A17" s="204"/>
      <c r="B17" s="280"/>
      <c r="C17" s="280"/>
      <c r="D17" s="280"/>
      <c r="E17" s="280"/>
      <c r="F17" s="280"/>
      <c r="G17" s="280"/>
      <c r="H17" s="283" t="s">
        <v>41</v>
      </c>
      <c r="I17" s="284"/>
      <c r="J17" s="284"/>
      <c r="K17" s="284"/>
      <c r="L17" s="284"/>
      <c r="M17" s="284"/>
      <c r="N17" s="284"/>
      <c r="O17" s="294">
        <f>O16*1</f>
        <v>30</v>
      </c>
    </row>
    <row r="18" spans="1:17" s="236" customFormat="1" ht="16.5" thickBot="1" x14ac:dyDescent="0.3">
      <c r="A18" s="234"/>
      <c r="B18" s="235"/>
      <c r="C18" s="235"/>
      <c r="D18" s="235"/>
      <c r="E18" s="235"/>
      <c r="F18" s="235"/>
      <c r="G18" s="235"/>
      <c r="H18" s="103" t="s">
        <v>42</v>
      </c>
      <c r="I18" s="104"/>
      <c r="J18" s="104"/>
      <c r="K18" s="104"/>
      <c r="L18" s="104"/>
      <c r="M18" s="104"/>
      <c r="N18" s="104"/>
      <c r="O18" s="295">
        <f>SUM(O14+O17)</f>
        <v>760.8</v>
      </c>
      <c r="Q18" s="301"/>
    </row>
    <row r="19" spans="1:17" s="302" customFormat="1" ht="15" x14ac:dyDescent="0.25"/>
    <row r="20" spans="1:17" s="302" customFormat="1" ht="15" x14ac:dyDescent="0.25"/>
    <row r="21" spans="1:17" s="302" customFormat="1" ht="15" x14ac:dyDescent="0.25"/>
    <row r="22" spans="1:17" s="302" customFormat="1" ht="15" x14ac:dyDescent="0.25"/>
    <row r="23" spans="1:17" s="302" customFormat="1" ht="15" x14ac:dyDescent="0.25"/>
    <row r="24" spans="1:17" s="302" customFormat="1" ht="15" x14ac:dyDescent="0.25">
      <c r="I24" s="303"/>
    </row>
    <row r="25" spans="1:17" s="302" customFormat="1" ht="15" x14ac:dyDescent="0.25">
      <c r="I25" s="303"/>
    </row>
    <row r="26" spans="1:17" s="302" customFormat="1" ht="15" x14ac:dyDescent="0.25">
      <c r="I26" s="303"/>
    </row>
    <row r="27" spans="1:17" s="302" customFormat="1" ht="15" x14ac:dyDescent="0.25"/>
    <row r="28" spans="1:17" s="302" customFormat="1" ht="15" x14ac:dyDescent="0.25"/>
    <row r="29" spans="1:17" s="302" customFormat="1" ht="15" x14ac:dyDescent="0.25"/>
    <row r="30" spans="1:17" s="302" customFormat="1" ht="15" x14ac:dyDescent="0.25"/>
    <row r="31" spans="1:17" s="302" customFormat="1" ht="15" x14ac:dyDescent="0.25"/>
    <row r="32" spans="1:17" s="302" customFormat="1" ht="15" x14ac:dyDescent="0.25"/>
    <row r="33" spans="8:15" s="302" customFormat="1" ht="15" x14ac:dyDescent="0.25"/>
    <row r="34" spans="8:15" s="302" customFormat="1" ht="15" x14ac:dyDescent="0.25"/>
    <row r="35" spans="8:15" s="302" customFormat="1" ht="15" x14ac:dyDescent="0.25"/>
    <row r="36" spans="8:15" s="302" customFormat="1" ht="15" x14ac:dyDescent="0.25"/>
    <row r="37" spans="8:15" s="302" customFormat="1" ht="15" x14ac:dyDescent="0.25"/>
    <row r="38" spans="8:15" s="302" customFormat="1" ht="15" x14ac:dyDescent="0.25"/>
    <row r="39" spans="8:15" s="302" customFormat="1" ht="15" x14ac:dyDescent="0.25"/>
    <row r="40" spans="8:15" s="302" customFormat="1" ht="15" x14ac:dyDescent="0.25"/>
    <row r="41" spans="8:15" s="236" customFormat="1" x14ac:dyDescent="0.25">
      <c r="H41" s="237"/>
      <c r="I41" s="237"/>
      <c r="J41" s="237"/>
      <c r="K41" s="237"/>
      <c r="L41" s="237"/>
      <c r="M41" s="237"/>
      <c r="N41" s="237"/>
      <c r="O41" s="238"/>
    </row>
  </sheetData>
  <mergeCells count="25">
    <mergeCell ref="A2:C2"/>
    <mergeCell ref="D2:E2"/>
    <mergeCell ref="J2:O2"/>
    <mergeCell ref="A3:C3"/>
    <mergeCell ref="D3:E3"/>
    <mergeCell ref="J3:O3"/>
    <mergeCell ref="H17:N17"/>
    <mergeCell ref="H18:N18"/>
    <mergeCell ref="O4:O5"/>
    <mergeCell ref="A4:A5"/>
    <mergeCell ref="B4:B5"/>
    <mergeCell ref="C4:C5"/>
    <mergeCell ref="D4:D5"/>
    <mergeCell ref="E4:E5"/>
    <mergeCell ref="F4:F5"/>
    <mergeCell ref="G4:G5"/>
    <mergeCell ref="B8:G8"/>
    <mergeCell ref="A9:O9"/>
    <mergeCell ref="B12:G12"/>
    <mergeCell ref="H16:N16"/>
    <mergeCell ref="H4:H5"/>
    <mergeCell ref="I4:I5"/>
    <mergeCell ref="J4:J5"/>
    <mergeCell ref="K4:K5"/>
    <mergeCell ref="L4:N4"/>
  </mergeCells>
  <phoneticPr fontId="11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selection activeCell="A3" sqref="A3:C3"/>
    </sheetView>
  </sheetViews>
  <sheetFormatPr defaultRowHeight="15.75" x14ac:dyDescent="0.25"/>
  <cols>
    <col min="1" max="1" width="5.42578125" style="351" customWidth="1"/>
    <col min="2" max="2" width="50" style="351" customWidth="1"/>
    <col min="3" max="3" width="24.42578125" style="351" customWidth="1"/>
    <col min="4" max="4" width="13.42578125" style="351" customWidth="1"/>
    <col min="5" max="5" width="9.42578125" style="351" bestFit="1" customWidth="1"/>
    <col min="6" max="6" width="13.5703125" style="351" bestFit="1" customWidth="1"/>
    <col min="7" max="7" width="13.42578125" style="351" bestFit="1" customWidth="1"/>
    <col min="8" max="8" width="17.5703125" style="351" bestFit="1" customWidth="1"/>
    <col min="9" max="9" width="15.140625" style="351" bestFit="1" customWidth="1"/>
    <col min="10" max="10" width="13.85546875" style="351" customWidth="1"/>
    <col min="11" max="11" width="17.5703125" style="351" bestFit="1" customWidth="1"/>
    <col min="12" max="12" width="7.5703125" style="351" customWidth="1"/>
    <col min="13" max="13" width="11.140625" style="351" bestFit="1" customWidth="1"/>
    <col min="14" max="14" width="10.85546875" style="351" bestFit="1" customWidth="1"/>
    <col min="15" max="15" width="16.42578125" style="351" bestFit="1" customWidth="1"/>
    <col min="16" max="16" width="0.140625" style="351" customWidth="1"/>
    <col min="17" max="16384" width="9.140625" style="351"/>
  </cols>
  <sheetData>
    <row r="1" spans="1:15" ht="74.25" customHeight="1" thickBot="1" x14ac:dyDescent="0.3">
      <c r="A1" s="333" t="s">
        <v>1</v>
      </c>
      <c r="B1" s="305"/>
      <c r="C1" s="305"/>
      <c r="D1" s="305"/>
      <c r="E1" s="306"/>
      <c r="F1" s="305"/>
      <c r="G1" s="305"/>
      <c r="H1" s="305"/>
      <c r="I1" s="305"/>
      <c r="J1" s="305"/>
      <c r="K1" s="305"/>
      <c r="L1" s="305"/>
      <c r="M1" s="305"/>
      <c r="N1" s="305"/>
      <c r="O1" s="307"/>
    </row>
    <row r="2" spans="1:15" x14ac:dyDescent="0.25">
      <c r="A2" s="263" t="s">
        <v>69</v>
      </c>
      <c r="B2" s="264"/>
      <c r="C2" s="264"/>
      <c r="D2" s="264" t="s">
        <v>49</v>
      </c>
      <c r="E2" s="264"/>
      <c r="F2" s="273" t="s">
        <v>2</v>
      </c>
      <c r="G2" s="273" t="s">
        <v>3</v>
      </c>
      <c r="H2" s="273" t="s">
        <v>31</v>
      </c>
      <c r="I2" s="273" t="s">
        <v>4</v>
      </c>
      <c r="J2" s="264" t="s">
        <v>5</v>
      </c>
      <c r="K2" s="264"/>
      <c r="L2" s="264"/>
      <c r="M2" s="264"/>
      <c r="N2" s="264"/>
      <c r="O2" s="275"/>
    </row>
    <row r="3" spans="1:15" ht="31.5" x14ac:dyDescent="0.25">
      <c r="A3" s="336" t="s">
        <v>93</v>
      </c>
      <c r="B3" s="337"/>
      <c r="C3" s="337"/>
      <c r="D3" s="352" t="s">
        <v>156</v>
      </c>
      <c r="E3" s="352"/>
      <c r="F3" s="130" t="s">
        <v>95</v>
      </c>
      <c r="G3" s="130" t="s">
        <v>148</v>
      </c>
      <c r="H3" s="131">
        <v>21</v>
      </c>
      <c r="I3" s="247">
        <v>4.8</v>
      </c>
      <c r="J3" s="124" t="s">
        <v>6</v>
      </c>
      <c r="K3" s="124"/>
      <c r="L3" s="124"/>
      <c r="M3" s="124"/>
      <c r="N3" s="124"/>
      <c r="O3" s="128"/>
    </row>
    <row r="4" spans="1:15" x14ac:dyDescent="0.25">
      <c r="A4" s="353" t="s">
        <v>7</v>
      </c>
      <c r="B4" s="354" t="s">
        <v>8</v>
      </c>
      <c r="C4" s="354" t="s">
        <v>9</v>
      </c>
      <c r="D4" s="354" t="s">
        <v>10</v>
      </c>
      <c r="E4" s="354" t="s">
        <v>11</v>
      </c>
      <c r="F4" s="354"/>
      <c r="G4" s="354" t="s">
        <v>13</v>
      </c>
      <c r="H4" s="355" t="s">
        <v>28</v>
      </c>
      <c r="I4" s="355" t="s">
        <v>14</v>
      </c>
      <c r="J4" s="355" t="s">
        <v>15</v>
      </c>
      <c r="K4" s="355" t="s">
        <v>16</v>
      </c>
      <c r="L4" s="356" t="s">
        <v>17</v>
      </c>
      <c r="M4" s="357"/>
      <c r="N4" s="358"/>
      <c r="O4" s="359" t="s">
        <v>18</v>
      </c>
    </row>
    <row r="5" spans="1:15" ht="61.5" customHeight="1" thickBot="1" x14ac:dyDescent="0.3">
      <c r="A5" s="360"/>
      <c r="B5" s="361"/>
      <c r="C5" s="361"/>
      <c r="D5" s="361"/>
      <c r="E5" s="361"/>
      <c r="F5" s="361"/>
      <c r="G5" s="361"/>
      <c r="H5" s="362"/>
      <c r="I5" s="362"/>
      <c r="J5" s="362"/>
      <c r="K5" s="362"/>
      <c r="L5" s="267" t="s">
        <v>19</v>
      </c>
      <c r="M5" s="268" t="s">
        <v>20</v>
      </c>
      <c r="N5" s="268" t="s">
        <v>21</v>
      </c>
      <c r="O5" s="363"/>
    </row>
    <row r="6" spans="1:15" x14ac:dyDescent="0.25">
      <c r="A6" s="7">
        <v>1</v>
      </c>
      <c r="B6" s="338" t="s">
        <v>102</v>
      </c>
      <c r="C6" s="338" t="s">
        <v>80</v>
      </c>
      <c r="D6" s="339" t="s">
        <v>34</v>
      </c>
      <c r="E6" s="255">
        <v>1</v>
      </c>
      <c r="F6" s="318">
        <v>45782</v>
      </c>
      <c r="G6" s="318">
        <v>45967</v>
      </c>
      <c r="H6" s="334">
        <v>630</v>
      </c>
      <c r="I6" s="258">
        <v>100.8</v>
      </c>
      <c r="J6" s="261"/>
      <c r="K6" s="258">
        <f t="shared" ref="K6:K22" si="0">H6+I6+J6</f>
        <v>730.8</v>
      </c>
      <c r="L6" s="225"/>
      <c r="M6" s="335"/>
      <c r="N6" s="335"/>
      <c r="O6" s="262">
        <f t="shared" ref="O6:O22" si="1">SUM(K6-M6-N6)</f>
        <v>730.8</v>
      </c>
    </row>
    <row r="7" spans="1:15" x14ac:dyDescent="0.25">
      <c r="A7" s="7">
        <v>2</v>
      </c>
      <c r="B7" s="340" t="s">
        <v>101</v>
      </c>
      <c r="C7" s="340" t="s">
        <v>80</v>
      </c>
      <c r="D7" s="341" t="s">
        <v>34</v>
      </c>
      <c r="E7" s="61">
        <v>1</v>
      </c>
      <c r="F7" s="62">
        <v>45782</v>
      </c>
      <c r="G7" s="62">
        <v>45967</v>
      </c>
      <c r="H7" s="63">
        <v>630</v>
      </c>
      <c r="I7" s="64">
        <v>100.8</v>
      </c>
      <c r="J7" s="65"/>
      <c r="K7" s="64">
        <f t="shared" si="0"/>
        <v>730.8</v>
      </c>
      <c r="L7" s="66"/>
      <c r="M7" s="67"/>
      <c r="N7" s="67"/>
      <c r="O7" s="68">
        <f t="shared" si="1"/>
        <v>730.8</v>
      </c>
    </row>
    <row r="8" spans="1:15" x14ac:dyDescent="0.25">
      <c r="A8" s="7">
        <v>3</v>
      </c>
      <c r="B8" s="340" t="s">
        <v>120</v>
      </c>
      <c r="C8" s="340" t="s">
        <v>88</v>
      </c>
      <c r="D8" s="341" t="s">
        <v>34</v>
      </c>
      <c r="E8" s="61">
        <v>1</v>
      </c>
      <c r="F8" s="62">
        <v>45839</v>
      </c>
      <c r="G8" s="62">
        <v>46028</v>
      </c>
      <c r="H8" s="63">
        <v>630</v>
      </c>
      <c r="I8" s="64">
        <v>100.8</v>
      </c>
      <c r="J8" s="65"/>
      <c r="K8" s="64">
        <f t="shared" si="0"/>
        <v>730.8</v>
      </c>
      <c r="L8" s="66"/>
      <c r="M8" s="67"/>
      <c r="N8" s="67"/>
      <c r="O8" s="68">
        <f t="shared" si="1"/>
        <v>730.8</v>
      </c>
    </row>
    <row r="9" spans="1:15" x14ac:dyDescent="0.25">
      <c r="A9" s="7">
        <v>4</v>
      </c>
      <c r="B9" s="340" t="s">
        <v>144</v>
      </c>
      <c r="C9" s="340" t="s">
        <v>88</v>
      </c>
      <c r="D9" s="341" t="s">
        <v>34</v>
      </c>
      <c r="E9" s="61">
        <v>2</v>
      </c>
      <c r="F9" s="62">
        <v>45901</v>
      </c>
      <c r="G9" s="62">
        <v>46084</v>
      </c>
      <c r="H9" s="63">
        <v>630</v>
      </c>
      <c r="I9" s="64">
        <v>100.8</v>
      </c>
      <c r="J9" s="65"/>
      <c r="K9" s="64">
        <f t="shared" si="0"/>
        <v>730.8</v>
      </c>
      <c r="L9" s="66"/>
      <c r="M9" s="67"/>
      <c r="N9" s="67"/>
      <c r="O9" s="68">
        <f t="shared" si="1"/>
        <v>730.8</v>
      </c>
    </row>
    <row r="10" spans="1:15" x14ac:dyDescent="0.25">
      <c r="A10" s="7">
        <v>5</v>
      </c>
      <c r="B10" s="340" t="s">
        <v>125</v>
      </c>
      <c r="C10" s="340" t="s">
        <v>80</v>
      </c>
      <c r="D10" s="341" t="s">
        <v>34</v>
      </c>
      <c r="E10" s="61">
        <v>1</v>
      </c>
      <c r="F10" s="62">
        <v>45839</v>
      </c>
      <c r="G10" s="62">
        <v>46028</v>
      </c>
      <c r="H10" s="63">
        <v>630</v>
      </c>
      <c r="I10" s="64">
        <v>100.8</v>
      </c>
      <c r="J10" s="65"/>
      <c r="K10" s="64">
        <f t="shared" si="0"/>
        <v>730.8</v>
      </c>
      <c r="L10" s="66"/>
      <c r="M10" s="67"/>
      <c r="N10" s="67"/>
      <c r="O10" s="68">
        <f t="shared" si="1"/>
        <v>730.8</v>
      </c>
    </row>
    <row r="11" spans="1:15" x14ac:dyDescent="0.25">
      <c r="A11" s="7">
        <v>6</v>
      </c>
      <c r="B11" s="340" t="s">
        <v>74</v>
      </c>
      <c r="C11" s="340" t="s">
        <v>73</v>
      </c>
      <c r="D11" s="341" t="s">
        <v>34</v>
      </c>
      <c r="E11" s="61">
        <v>1</v>
      </c>
      <c r="F11" s="62">
        <v>45763</v>
      </c>
      <c r="G11" s="62">
        <v>45932</v>
      </c>
      <c r="H11" s="63">
        <v>630</v>
      </c>
      <c r="I11" s="64">
        <v>100.8</v>
      </c>
      <c r="J11" s="65"/>
      <c r="K11" s="64">
        <f t="shared" si="0"/>
        <v>730.8</v>
      </c>
      <c r="L11" s="66"/>
      <c r="M11" s="67"/>
      <c r="N11" s="67"/>
      <c r="O11" s="68">
        <f t="shared" si="1"/>
        <v>730.8</v>
      </c>
    </row>
    <row r="12" spans="1:15" x14ac:dyDescent="0.25">
      <c r="A12" s="7">
        <v>7</v>
      </c>
      <c r="B12" s="340" t="s">
        <v>104</v>
      </c>
      <c r="C12" s="340" t="s">
        <v>80</v>
      </c>
      <c r="D12" s="341" t="s">
        <v>34</v>
      </c>
      <c r="E12" s="61">
        <v>1</v>
      </c>
      <c r="F12" s="62">
        <v>45782</v>
      </c>
      <c r="G12" s="62">
        <v>45967</v>
      </c>
      <c r="H12" s="63">
        <v>630</v>
      </c>
      <c r="I12" s="64">
        <v>100.8</v>
      </c>
      <c r="J12" s="65"/>
      <c r="K12" s="64">
        <f t="shared" si="0"/>
        <v>730.8</v>
      </c>
      <c r="L12" s="66"/>
      <c r="M12" s="67"/>
      <c r="N12" s="67"/>
      <c r="O12" s="68">
        <f t="shared" si="1"/>
        <v>730.8</v>
      </c>
    </row>
    <row r="13" spans="1:15" x14ac:dyDescent="0.25">
      <c r="A13" s="7">
        <v>8</v>
      </c>
      <c r="B13" s="340" t="s">
        <v>121</v>
      </c>
      <c r="C13" s="340" t="s">
        <v>122</v>
      </c>
      <c r="D13" s="341" t="s">
        <v>34</v>
      </c>
      <c r="E13" s="61">
        <v>1</v>
      </c>
      <c r="F13" s="62">
        <v>45842</v>
      </c>
      <c r="G13" s="62">
        <v>46028</v>
      </c>
      <c r="H13" s="63">
        <v>630</v>
      </c>
      <c r="I13" s="64">
        <v>100.8</v>
      </c>
      <c r="J13" s="65"/>
      <c r="K13" s="64">
        <f t="shared" si="0"/>
        <v>730.8</v>
      </c>
      <c r="L13" s="66"/>
      <c r="M13" s="67"/>
      <c r="N13" s="67"/>
      <c r="O13" s="68">
        <f t="shared" si="1"/>
        <v>730.8</v>
      </c>
    </row>
    <row r="14" spans="1:15" x14ac:dyDescent="0.25">
      <c r="A14" s="7">
        <v>9</v>
      </c>
      <c r="B14" s="342" t="s">
        <v>145</v>
      </c>
      <c r="C14" s="342" t="s">
        <v>80</v>
      </c>
      <c r="D14" s="341" t="s">
        <v>34</v>
      </c>
      <c r="E14" s="61">
        <v>2</v>
      </c>
      <c r="F14" s="25">
        <v>45901</v>
      </c>
      <c r="G14" s="62">
        <v>46084</v>
      </c>
      <c r="H14" s="63">
        <v>630</v>
      </c>
      <c r="I14" s="64">
        <v>100.8</v>
      </c>
      <c r="J14" s="81"/>
      <c r="K14" s="64">
        <f t="shared" si="0"/>
        <v>730.8</v>
      </c>
      <c r="L14" s="66"/>
      <c r="M14" s="67"/>
      <c r="N14" s="67"/>
      <c r="O14" s="68">
        <f t="shared" si="1"/>
        <v>730.8</v>
      </c>
    </row>
    <row r="15" spans="1:15" x14ac:dyDescent="0.25">
      <c r="A15" s="7">
        <v>10</v>
      </c>
      <c r="B15" s="340" t="s">
        <v>119</v>
      </c>
      <c r="C15" s="340" t="s">
        <v>88</v>
      </c>
      <c r="D15" s="341" t="s">
        <v>34</v>
      </c>
      <c r="E15" s="61">
        <v>1</v>
      </c>
      <c r="F15" s="62">
        <v>45839</v>
      </c>
      <c r="G15" s="62">
        <v>46028</v>
      </c>
      <c r="H15" s="63">
        <v>630</v>
      </c>
      <c r="I15" s="64">
        <v>100.8</v>
      </c>
      <c r="J15" s="65"/>
      <c r="K15" s="64">
        <f t="shared" si="0"/>
        <v>730.8</v>
      </c>
      <c r="L15" s="66"/>
      <c r="M15" s="67"/>
      <c r="N15" s="67"/>
      <c r="O15" s="68">
        <f t="shared" si="1"/>
        <v>730.8</v>
      </c>
    </row>
    <row r="16" spans="1:15" x14ac:dyDescent="0.25">
      <c r="A16" s="7">
        <v>11</v>
      </c>
      <c r="B16" s="340" t="s">
        <v>146</v>
      </c>
      <c r="C16" s="340" t="s">
        <v>80</v>
      </c>
      <c r="D16" s="341" t="s">
        <v>34</v>
      </c>
      <c r="E16" s="61">
        <v>2</v>
      </c>
      <c r="F16" s="62">
        <v>45901</v>
      </c>
      <c r="G16" s="62">
        <v>46084</v>
      </c>
      <c r="H16" s="63">
        <v>630</v>
      </c>
      <c r="I16" s="64">
        <v>100.8</v>
      </c>
      <c r="J16" s="65"/>
      <c r="K16" s="64">
        <f t="shared" si="0"/>
        <v>730.8</v>
      </c>
      <c r="L16" s="66"/>
      <c r="M16" s="67"/>
      <c r="N16" s="67"/>
      <c r="O16" s="68">
        <f t="shared" si="1"/>
        <v>730.8</v>
      </c>
    </row>
    <row r="17" spans="1:15" x14ac:dyDescent="0.25">
      <c r="A17" s="7">
        <v>12</v>
      </c>
      <c r="B17" s="340" t="s">
        <v>123</v>
      </c>
      <c r="C17" s="340" t="s">
        <v>80</v>
      </c>
      <c r="D17" s="341" t="s">
        <v>34</v>
      </c>
      <c r="E17" s="61">
        <v>1</v>
      </c>
      <c r="F17" s="62">
        <v>45839</v>
      </c>
      <c r="G17" s="62">
        <v>46028</v>
      </c>
      <c r="H17" s="63">
        <v>630</v>
      </c>
      <c r="I17" s="64">
        <v>100.8</v>
      </c>
      <c r="J17" s="65"/>
      <c r="K17" s="64">
        <f t="shared" si="0"/>
        <v>730.8</v>
      </c>
      <c r="L17" s="66"/>
      <c r="M17" s="67"/>
      <c r="N17" s="67"/>
      <c r="O17" s="68">
        <f t="shared" si="1"/>
        <v>730.8</v>
      </c>
    </row>
    <row r="18" spans="1:15" x14ac:dyDescent="0.25">
      <c r="A18" s="7">
        <v>13</v>
      </c>
      <c r="B18" s="340" t="s">
        <v>129</v>
      </c>
      <c r="C18" s="340" t="s">
        <v>80</v>
      </c>
      <c r="D18" s="341" t="s">
        <v>34</v>
      </c>
      <c r="E18" s="61">
        <v>1</v>
      </c>
      <c r="F18" s="62">
        <v>45750</v>
      </c>
      <c r="G18" s="62">
        <v>46055</v>
      </c>
      <c r="H18" s="63">
        <v>630</v>
      </c>
      <c r="I18" s="64">
        <v>100.8</v>
      </c>
      <c r="J18" s="65"/>
      <c r="K18" s="64">
        <f t="shared" si="0"/>
        <v>730.8</v>
      </c>
      <c r="L18" s="66"/>
      <c r="M18" s="67"/>
      <c r="N18" s="67"/>
      <c r="O18" s="68">
        <f t="shared" si="1"/>
        <v>730.8</v>
      </c>
    </row>
    <row r="19" spans="1:15" x14ac:dyDescent="0.25">
      <c r="A19" s="7">
        <v>14</v>
      </c>
      <c r="B19" s="340" t="s">
        <v>118</v>
      </c>
      <c r="C19" s="340" t="s">
        <v>80</v>
      </c>
      <c r="D19" s="341" t="s">
        <v>34</v>
      </c>
      <c r="E19" s="61">
        <v>1</v>
      </c>
      <c r="F19" s="62">
        <v>45845</v>
      </c>
      <c r="G19" s="62">
        <v>46028</v>
      </c>
      <c r="H19" s="63">
        <v>630</v>
      </c>
      <c r="I19" s="64">
        <v>100.8</v>
      </c>
      <c r="J19" s="65"/>
      <c r="K19" s="64">
        <f t="shared" si="0"/>
        <v>730.8</v>
      </c>
      <c r="L19" s="66">
        <v>1</v>
      </c>
      <c r="M19" s="67">
        <v>21</v>
      </c>
      <c r="N19" s="67">
        <v>4.8</v>
      </c>
      <c r="O19" s="68">
        <f t="shared" si="1"/>
        <v>705</v>
      </c>
    </row>
    <row r="20" spans="1:15" x14ac:dyDescent="0.25">
      <c r="A20" s="7">
        <v>15</v>
      </c>
      <c r="B20" s="340" t="s">
        <v>124</v>
      </c>
      <c r="C20" s="340" t="s">
        <v>122</v>
      </c>
      <c r="D20" s="341" t="s">
        <v>34</v>
      </c>
      <c r="E20" s="61">
        <v>1</v>
      </c>
      <c r="F20" s="62">
        <v>45839</v>
      </c>
      <c r="G20" s="62">
        <v>46028</v>
      </c>
      <c r="H20" s="63">
        <v>630</v>
      </c>
      <c r="I20" s="64">
        <v>100.8</v>
      </c>
      <c r="J20" s="65"/>
      <c r="K20" s="64">
        <f t="shared" si="0"/>
        <v>730.8</v>
      </c>
      <c r="L20" s="66">
        <v>1</v>
      </c>
      <c r="M20" s="67">
        <v>21</v>
      </c>
      <c r="N20" s="67">
        <v>4.8</v>
      </c>
      <c r="O20" s="68">
        <f t="shared" si="1"/>
        <v>705</v>
      </c>
    </row>
    <row r="21" spans="1:15" x14ac:dyDescent="0.25">
      <c r="A21" s="7">
        <v>16</v>
      </c>
      <c r="B21" s="340" t="s">
        <v>100</v>
      </c>
      <c r="C21" s="340" t="s">
        <v>103</v>
      </c>
      <c r="D21" s="341" t="s">
        <v>34</v>
      </c>
      <c r="E21" s="61">
        <v>1</v>
      </c>
      <c r="F21" s="62">
        <v>45782</v>
      </c>
      <c r="G21" s="62">
        <v>45967</v>
      </c>
      <c r="H21" s="63">
        <v>630</v>
      </c>
      <c r="I21" s="64">
        <v>100.8</v>
      </c>
      <c r="J21" s="65"/>
      <c r="K21" s="64">
        <f t="shared" si="0"/>
        <v>730.8</v>
      </c>
      <c r="L21" s="66"/>
      <c r="M21" s="67"/>
      <c r="N21" s="67"/>
      <c r="O21" s="68">
        <f t="shared" si="1"/>
        <v>730.8</v>
      </c>
    </row>
    <row r="22" spans="1:15" x14ac:dyDescent="0.25">
      <c r="A22" s="7">
        <v>17</v>
      </c>
      <c r="B22" s="340" t="s">
        <v>127</v>
      </c>
      <c r="C22" s="340" t="s">
        <v>88</v>
      </c>
      <c r="D22" s="341" t="s">
        <v>34</v>
      </c>
      <c r="E22" s="61">
        <v>1</v>
      </c>
      <c r="F22" s="62">
        <v>45874</v>
      </c>
      <c r="G22" s="62">
        <v>46056</v>
      </c>
      <c r="H22" s="63">
        <v>630</v>
      </c>
      <c r="I22" s="64">
        <v>100.8</v>
      </c>
      <c r="J22" s="65"/>
      <c r="K22" s="64">
        <f t="shared" si="0"/>
        <v>730.8</v>
      </c>
      <c r="L22" s="66"/>
      <c r="M22" s="67"/>
      <c r="N22" s="67"/>
      <c r="O22" s="68">
        <f t="shared" si="1"/>
        <v>730.8</v>
      </c>
    </row>
    <row r="23" spans="1:15" x14ac:dyDescent="0.25">
      <c r="A23" s="2"/>
      <c r="B23" s="95" t="s">
        <v>22</v>
      </c>
      <c r="C23" s="95"/>
      <c r="D23" s="95"/>
      <c r="E23" s="95"/>
      <c r="F23" s="95"/>
      <c r="G23" s="96"/>
      <c r="H23" s="17">
        <f>SUM(H6:H22)</f>
        <v>10710</v>
      </c>
      <c r="I23" s="19">
        <f>SUM(I6:I22)</f>
        <v>1713.5999999999995</v>
      </c>
      <c r="J23" s="54" t="e">
        <f>SUM(#REF!)</f>
        <v>#REF!</v>
      </c>
      <c r="K23" s="16">
        <f>SUM(K6:K22)</f>
        <v>12423.599999999997</v>
      </c>
      <c r="L23" s="55">
        <v>0</v>
      </c>
      <c r="M23" s="56">
        <f>SUM(M6:M22)</f>
        <v>42</v>
      </c>
      <c r="N23" s="56">
        <f>SUM(N6:N22)</f>
        <v>9.6</v>
      </c>
      <c r="O23" s="57">
        <f>SUM(O6:O22)</f>
        <v>12371.999999999998</v>
      </c>
    </row>
    <row r="24" spans="1:15" ht="16.5" thickBot="1" x14ac:dyDescent="0.3">
      <c r="A24" s="343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5"/>
    </row>
    <row r="25" spans="1:15" ht="63.75" thickBot="1" x14ac:dyDescent="0.3">
      <c r="A25" s="324" t="s">
        <v>7</v>
      </c>
      <c r="B25" s="325" t="s">
        <v>8</v>
      </c>
      <c r="C25" s="325" t="s">
        <v>9</v>
      </c>
      <c r="D25" s="326" t="s">
        <v>10</v>
      </c>
      <c r="E25" s="327" t="s">
        <v>11</v>
      </c>
      <c r="F25" s="328" t="s">
        <v>23</v>
      </c>
      <c r="G25" s="328" t="s">
        <v>24</v>
      </c>
      <c r="H25" s="349" t="s">
        <v>25</v>
      </c>
      <c r="I25" s="349" t="s">
        <v>14</v>
      </c>
      <c r="J25" s="349" t="s">
        <v>26</v>
      </c>
      <c r="K25" s="349" t="s">
        <v>16</v>
      </c>
      <c r="L25" s="330" t="s">
        <v>19</v>
      </c>
      <c r="M25" s="325" t="s">
        <v>20</v>
      </c>
      <c r="N25" s="325" t="s">
        <v>21</v>
      </c>
      <c r="O25" s="350" t="s">
        <v>18</v>
      </c>
    </row>
    <row r="26" spans="1:15" x14ac:dyDescent="0.25">
      <c r="A26" s="7"/>
      <c r="B26" s="315"/>
      <c r="C26" s="315"/>
      <c r="D26" s="316"/>
      <c r="E26" s="346"/>
      <c r="F26" s="347"/>
      <c r="G26" s="347"/>
      <c r="H26" s="348"/>
      <c r="I26" s="319"/>
      <c r="J26" s="319">
        <v>0</v>
      </c>
      <c r="K26" s="320"/>
      <c r="L26" s="321"/>
      <c r="M26" s="322"/>
      <c r="N26" s="322"/>
      <c r="O26" s="323"/>
    </row>
    <row r="27" spans="1:15" x14ac:dyDescent="0.25">
      <c r="A27" s="8" t="s">
        <v>1</v>
      </c>
      <c r="B27" s="97"/>
      <c r="C27" s="97"/>
      <c r="D27" s="97"/>
      <c r="E27" s="97"/>
      <c r="F27" s="97"/>
      <c r="G27" s="98"/>
      <c r="H27" s="26">
        <v>0</v>
      </c>
      <c r="I27" s="26">
        <v>0</v>
      </c>
      <c r="J27" s="27"/>
      <c r="K27" s="9">
        <f>SUM(K26:K26)</f>
        <v>0</v>
      </c>
      <c r="L27" s="10"/>
      <c r="M27" s="11"/>
      <c r="N27" s="11"/>
      <c r="O27" s="28">
        <v>0</v>
      </c>
    </row>
    <row r="28" spans="1:15" x14ac:dyDescent="0.25">
      <c r="A28" s="12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13"/>
    </row>
    <row r="29" spans="1:15" x14ac:dyDescent="0.25">
      <c r="A29" s="14" t="s">
        <v>1</v>
      </c>
      <c r="B29" s="79" t="s">
        <v>27</v>
      </c>
      <c r="C29" s="79"/>
      <c r="D29" s="79"/>
      <c r="E29" s="29"/>
      <c r="F29" s="79"/>
      <c r="G29" s="80"/>
      <c r="H29" s="19">
        <f>SUM(H27+H23)</f>
        <v>10710</v>
      </c>
      <c r="I29" s="19">
        <f>SUM(I23+I27)</f>
        <v>1713.5999999999995</v>
      </c>
      <c r="J29" s="19">
        <v>0</v>
      </c>
      <c r="K29" s="19">
        <f>SUM(K23+K27)</f>
        <v>12423.599999999997</v>
      </c>
      <c r="L29" s="58"/>
      <c r="M29" s="59">
        <f>M23</f>
        <v>42</v>
      </c>
      <c r="N29" s="59">
        <f>N23</f>
        <v>9.6</v>
      </c>
      <c r="O29" s="22">
        <f>SUM(O23+O27)</f>
        <v>12371.999999999998</v>
      </c>
    </row>
    <row r="30" spans="1:15" x14ac:dyDescent="0.25">
      <c r="A30" s="15" t="s">
        <v>50</v>
      </c>
      <c r="B30" s="290"/>
      <c r="C30" s="292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13"/>
    </row>
    <row r="31" spans="1:15" x14ac:dyDescent="0.25">
      <c r="A31" s="12"/>
      <c r="B31" s="291"/>
      <c r="C31" s="291"/>
      <c r="D31" s="291"/>
      <c r="E31" s="291"/>
      <c r="F31" s="291"/>
      <c r="G31" s="291"/>
      <c r="H31" s="99" t="s">
        <v>70</v>
      </c>
      <c r="I31" s="100"/>
      <c r="J31" s="100"/>
      <c r="K31" s="100"/>
      <c r="L31" s="100"/>
      <c r="M31" s="100"/>
      <c r="N31" s="100"/>
      <c r="O31" s="281">
        <v>30</v>
      </c>
    </row>
    <row r="32" spans="1:15" ht="16.5" thickBot="1" x14ac:dyDescent="0.3">
      <c r="A32" s="12"/>
      <c r="B32" s="291"/>
      <c r="C32" s="291"/>
      <c r="D32" s="291"/>
      <c r="E32" s="291"/>
      <c r="F32" s="291"/>
      <c r="G32" s="291"/>
      <c r="H32" s="101" t="s">
        <v>71</v>
      </c>
      <c r="I32" s="102"/>
      <c r="J32" s="102"/>
      <c r="K32" s="102"/>
      <c r="L32" s="102"/>
      <c r="M32" s="102"/>
      <c r="N32" s="102"/>
      <c r="O32" s="282">
        <f>O31*A22</f>
        <v>510</v>
      </c>
    </row>
    <row r="33" spans="1:15" ht="16.5" thickBot="1" x14ac:dyDescent="0.3">
      <c r="A33" s="30"/>
      <c r="B33" s="31"/>
      <c r="C33" s="31"/>
      <c r="D33" s="31"/>
      <c r="E33" s="31"/>
      <c r="F33" s="31"/>
      <c r="G33" s="31"/>
      <c r="H33" s="103" t="s">
        <v>38</v>
      </c>
      <c r="I33" s="104"/>
      <c r="J33" s="104"/>
      <c r="K33" s="104"/>
      <c r="L33" s="104"/>
      <c r="M33" s="104"/>
      <c r="N33" s="104"/>
      <c r="O33" s="332">
        <f>SUM(O29+O32)</f>
        <v>12881.999999999998</v>
      </c>
    </row>
    <row r="38" spans="1:15" x14ac:dyDescent="0.25">
      <c r="B38" s="364"/>
      <c r="C38" s="364"/>
      <c r="D38" s="365"/>
    </row>
  </sheetData>
  <mergeCells count="25">
    <mergeCell ref="B27:G27"/>
    <mergeCell ref="H31:N31"/>
    <mergeCell ref="H32:N32"/>
    <mergeCell ref="H33:N33"/>
    <mergeCell ref="J4:J5"/>
    <mergeCell ref="K4:K5"/>
    <mergeCell ref="L4:N4"/>
    <mergeCell ref="O4:O5"/>
    <mergeCell ref="B23:G23"/>
    <mergeCell ref="A24:O24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A2:C2"/>
    <mergeCell ref="D2:E2"/>
    <mergeCell ref="J2:O2"/>
    <mergeCell ref="A3:C3"/>
    <mergeCell ref="D3:E3"/>
    <mergeCell ref="J3:O3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47" fitToHeight="2" orientation="landscape" horizontalDpi="300" verticalDpi="300" r:id="rId1"/>
  <ignoredErrors>
    <ignoredError sqref="J2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customXml/itemProps3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2025-09-24T14:31:44Z</cp:lastPrinted>
  <dcterms:created xsi:type="dcterms:W3CDTF">2017-01-27T13:47:29Z</dcterms:created>
  <dcterms:modified xsi:type="dcterms:W3CDTF">2025-09-30T20:42:14Z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