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tabRatio="765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102"/>
  <c r="N69" s="1"/>
  <c r="M62"/>
  <c r="J62"/>
  <c r="J69" s="1"/>
  <c r="I62"/>
  <c r="I69" s="1"/>
  <c r="H62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13"/>
  <c r="O14"/>
  <c r="O15"/>
  <c r="O16"/>
  <c r="K17"/>
  <c r="O17" s="1"/>
  <c r="K62" l="1"/>
  <c r="K69" s="1"/>
  <c r="O69" s="1"/>
  <c r="O73" s="1"/>
  <c r="O12"/>
  <c r="O11"/>
  <c r="O6"/>
  <c r="O7"/>
  <c r="O8"/>
  <c r="O9"/>
  <c r="O10"/>
  <c r="O5"/>
  <c r="O10" i="101"/>
  <c r="O17" i="103"/>
  <c r="O21" s="1"/>
  <c r="O9"/>
  <c r="O62" i="102" l="1"/>
  <c r="K8" i="103"/>
  <c r="K6" l="1"/>
  <c r="K7" l="1"/>
  <c r="M16" i="101" l="1"/>
  <c r="N16"/>
  <c r="O16" s="1"/>
  <c r="O20" s="1"/>
  <c r="K66" i="102" l="1"/>
  <c r="O71" l="1"/>
  <c r="J67" l="1"/>
  <c r="O14" i="101" l="1"/>
  <c r="N14"/>
  <c r="M14"/>
  <c r="K14"/>
</calcChain>
</file>

<file path=xl/sharedStrings.xml><?xml version="1.0" encoding="utf-8"?>
<sst xmlns="http://schemas.openxmlformats.org/spreadsheetml/2006/main" count="358" uniqueCount="153">
  <si>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</si>
  <si>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</si>
  <si>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</si>
  <si>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</si>
  <si>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</si>
  <si>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</si>
  <si>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</si>
  <si>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</si>
  <si>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</si>
  <si>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</si>
  <si>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</si>
  <si>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</si>
  <si>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</si>
  <si>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</si>
  <si>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</si>
  <si>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</si>
  <si>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</si>
  <si>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</si>
  <si>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</si>
  <si>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</si>
  <si>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</si>
  <si>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</si>
  <si>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</si>
  <si>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</si>
  <si>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</si>
  <si>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</si>
  <si>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</si>
  <si>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</si>
  <si>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</si>
  <si>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</si>
  <si>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</si>
  <si>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</si>
  <si>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</si>
  <si>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</si>
  <si>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</si>
  <si>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</si>
  <si>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</si>
  <si>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</si>
  <si>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</si>
  <si>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</si>
  <si>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</si>
  <si>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</si>
  <si>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</si>
  <si>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</si>
  <si>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</si>
  <si>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</si>
  <si>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</si>
  <si>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</si>
  <si>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</si>
  <si>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</si>
  <si>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</si>
  <si>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</si>
  <si>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ENFERMAGEM</t>
  </si>
  <si>
    <t>PEDAGOGIA</t>
  </si>
  <si>
    <t>SISTEMA DE INFORMAÇÃO</t>
  </si>
  <si>
    <t>SEME</t>
  </si>
  <si>
    <t>JORNALISMO</t>
  </si>
  <si>
    <t>CIÊNCIAS CONTÁBEIS</t>
  </si>
  <si>
    <t>RH</t>
  </si>
  <si>
    <t xml:space="preserve">GABRIELLE FREITAS DE ARAÚJO RAMOS </t>
  </si>
  <si>
    <t>JAMERSON LIMA BARBOSA</t>
  </si>
  <si>
    <t>GEOGRAFIA</t>
  </si>
  <si>
    <t>MARCOS MARTINS DE LIMA (EMANUELLE)</t>
  </si>
  <si>
    <t>MARIA KETLEM BEZERRA DA ROCHA (PCD)</t>
  </si>
  <si>
    <t>NAYRA STHEPHANNY DA SILVA SANTOS</t>
  </si>
  <si>
    <t xml:space="preserve">VANESKA LIMA DE OLIVEIRA SOUZA </t>
  </si>
  <si>
    <t>VILMA DO NASC. BARRETO DAS CHAGAS</t>
  </si>
  <si>
    <t>ANDRIELLE BARBOSA DE LIMA</t>
  </si>
  <si>
    <t>CRAS SOBRAL</t>
  </si>
  <si>
    <t>SERV. SOCIAL</t>
  </si>
  <si>
    <t>JÚLIA AZEVEDO SOUZA</t>
  </si>
  <si>
    <t>JAMERSON SOUZA DA SILVA</t>
  </si>
  <si>
    <t>JONATHAN DA SILVA ANDRADE</t>
  </si>
  <si>
    <t>KAMIYLA HALL DA SILVA</t>
  </si>
  <si>
    <t>ENGENHARIA ELÉTRICA</t>
  </si>
  <si>
    <t>FONOAUDIOLOGIA</t>
  </si>
  <si>
    <t>REST. POPULAR</t>
  </si>
  <si>
    <t>MATHEUS PIRES DA SILVA</t>
  </si>
  <si>
    <t>MATHEUS DE LIMA  ANDRADE</t>
  </si>
  <si>
    <t>ANYELLE DA SILVA BATISTA</t>
  </si>
  <si>
    <t>ANDRÉ LUIZ DE SOUZA PEREIEA</t>
  </si>
  <si>
    <t>INICIO</t>
  </si>
  <si>
    <t>ALLAN RICK CABRAL DE S. OLIVEIRA</t>
  </si>
  <si>
    <t>DATA PROCESSO</t>
  </si>
  <si>
    <t>2023</t>
  </si>
  <si>
    <t>FOLHA MENSAL DE PAGAMENTO DE ESTAGIÁRIOS - 04.034.583/0004-75 (86)</t>
  </si>
  <si>
    <t>GLENNA FARIAS DE LIMA</t>
  </si>
  <si>
    <t>JOÃO PAULO DO CARMO MOREIRA</t>
  </si>
  <si>
    <t>KAWAN RODRIGUES TELES</t>
  </si>
  <si>
    <t>INGRID DO CARMO MOREIRA</t>
  </si>
  <si>
    <t>DOUGLAS ROBERTO DOS SANTOS</t>
  </si>
  <si>
    <t>ENGENHARIA CIVIL</t>
  </si>
  <si>
    <t>TRICYELLEN CASTRO DA SILVA</t>
  </si>
  <si>
    <t>DANIELE BRITO DE SOUZA</t>
  </si>
  <si>
    <t>EMFERMARGEM</t>
  </si>
  <si>
    <t>DANUEY ELEN MENEZES DA SILVA</t>
  </si>
  <si>
    <t>VINICIUS DE LIMA PAES</t>
  </si>
  <si>
    <t>MEDICINA</t>
  </si>
  <si>
    <t>THIFANNY VITÓRIA MENEZES DA SILVA</t>
  </si>
  <si>
    <t>CADMO KAUÂ DA SILVA ALMEIDA</t>
  </si>
  <si>
    <t>NOÊMIE ARAÚJO FERREIRA</t>
  </si>
  <si>
    <t>CARLOS HENRIQUE S. O. NETO</t>
  </si>
  <si>
    <t>FABIANA SANTANA ROCHA</t>
  </si>
  <si>
    <t>LARISSA SILVA DE SOUZA</t>
  </si>
  <si>
    <t>LIVIA DINIZ FERNANDES</t>
  </si>
  <si>
    <t>MARIA CLARA MACIEL BRITTO</t>
  </si>
  <si>
    <t>MARIA LUCIA BEZERRA DE ARAUJO</t>
  </si>
  <si>
    <t>3 E 4</t>
  </si>
  <si>
    <t>TECNOLOGIA EM ANALISES E DESENVOLVIMENTO  DE SISTEMAS</t>
  </si>
  <si>
    <t>FARMACIA</t>
  </si>
  <si>
    <t>ALESSA GABRIELA BARBOSA TORRES</t>
  </si>
  <si>
    <t>ANA PAULA BOAVENTURA RABÊLO</t>
  </si>
  <si>
    <t>ANA VITÓRIA NEGREIROS BANDEIRA</t>
  </si>
  <si>
    <t>BRENDA RAELY MORAIS DA SILVA</t>
  </si>
  <si>
    <t>BRÍGIDA DE SOUZA ARAÚJO</t>
  </si>
  <si>
    <t>DARIELLE LIMA DA CUNHA</t>
  </si>
  <si>
    <t>CIÊNCIAS  CONTABÉIS</t>
  </si>
  <si>
    <t>GIOVANNA VITORIA DA ROCHA OLIVEIRA</t>
  </si>
  <si>
    <t>BIOMEDICINA</t>
  </si>
  <si>
    <t>HIAN VICTOR ANGELIM OLIVEIRA</t>
  </si>
  <si>
    <t>ISABELLE COROLINE FREITAS DE FIGUEIREDO</t>
  </si>
  <si>
    <t>JAMILLY NOURRANY RODRIGUES SILVA</t>
  </si>
  <si>
    <t>LUDMILA LIMA  DE MENEZES</t>
  </si>
  <si>
    <t>MARIA EDUARDA WERNER LEMOS</t>
  </si>
  <si>
    <t>SANNIEL LUIS HANAN CORDEIRO</t>
  </si>
  <si>
    <t>ENGENHARIA FLORESTAL</t>
  </si>
  <si>
    <t>SCARLETT HILLARY ALENCAR ENES LEBRE</t>
  </si>
  <si>
    <t>WENDEL BRENNO BRAGA SOUSA</t>
  </si>
  <si>
    <t>11/09/2023</t>
  </si>
  <si>
    <t>SETEMBRO</t>
  </si>
  <si>
    <t>AMANDA BEATRIZ DE SOUZA</t>
  </si>
  <si>
    <t>EDUCAÇÃO FISICA</t>
  </si>
  <si>
    <t>ALAN HENRIQUE PEREIRA DO NASCIMENTO</t>
  </si>
  <si>
    <t>BEATRIZ SOUZA DEL AGUILA</t>
  </si>
  <si>
    <t>CAROLINE CHRISTINY SOUZA DA SILVA</t>
  </si>
  <si>
    <t>29/02/20244</t>
  </si>
  <si>
    <t>FRANKLIN THEREZINHO PINHEIRO DA SILVA NETO</t>
  </si>
  <si>
    <t>GABRIELA SILVA GATI</t>
  </si>
  <si>
    <t>GABRIEL MONTE PEREIRA</t>
  </si>
  <si>
    <t>IGOR BRUNO SILVA DE  FREITAS</t>
  </si>
  <si>
    <t>JULIANA DE PAULA ALVES</t>
  </si>
  <si>
    <t>KAYLANI  PAREIRA SILVA</t>
  </si>
  <si>
    <t>MARIA EDUARDA SOUZA ROCHA</t>
  </si>
  <si>
    <t>MAKKLINY ALVES HONORIO BARROS</t>
  </si>
  <si>
    <t>YTARA BIANCA MENDES RODRIGUES</t>
  </si>
  <si>
    <t>SERVIÇO SOCIAL</t>
  </si>
  <si>
    <t>CRAS SANTA HELENA</t>
  </si>
  <si>
    <t>MARJORIE SALES DE OLIVEIRA</t>
  </si>
  <si>
    <r>
      <rPr>
        <b/>
        <sz val="12"/>
        <rFont val="Calibri"/>
        <family val="2"/>
        <scheme val="minor"/>
      </rPr>
      <t>ST</t>
    </r>
    <r>
      <rPr>
        <sz val="12"/>
        <rFont val="Calibri"/>
        <family val="2"/>
        <scheme val="minor"/>
      </rPr>
      <t>=SITUAÇÃO NO MÊS = {</t>
    </r>
    <r>
      <rPr>
        <b/>
        <sz val="12"/>
        <rFont val="Calibri"/>
        <family val="2"/>
        <scheme val="minor"/>
      </rPr>
      <t xml:space="preserve"> 1</t>
    </r>
    <r>
      <rPr>
        <sz val="12"/>
        <rFont val="Calibri"/>
        <family val="2"/>
        <scheme val="minor"/>
      </rPr>
      <t xml:space="preserve">- Ativo regular  </t>
    </r>
    <r>
      <rPr>
        <b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-Contrato novo  </t>
    </r>
    <r>
      <rPr>
        <b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-Recesso remunerado  </t>
    </r>
    <r>
      <rPr>
        <b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>-Contrato encerrado}</t>
    </r>
  </si>
  <si>
    <t xml:space="preserve">CONTRATO Nº 044/2020 - PREFEITURA DE RIO BRANCO - PROGRAMA BOLSA ESTÁGIO </t>
  </si>
  <si>
    <t>CONTRATO Nº 044/2020  -   PREFEITURA DE RIO BRANCO                                           RECURSO 117- IGD-M</t>
  </si>
  <si>
    <t>CONTRATO Nº 044/2020 -   PREFEITURA DE RIO BRANCO - RECURSO 117-CRAS</t>
  </si>
  <si>
    <t>CRAS CIDADE DO POVO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</si>
</sst>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198">
    <xf numFmtId="0" fontId="0" fillId="0" borderId="0" xfId="0"/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170" fontId="6" fillId="0" borderId="2" xfId="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70" fontId="6" fillId="0" borderId="2" xfId="1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0" fontId="5" fillId="0" borderId="2" xfId="1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167" fontId="5" fillId="0" borderId="2" xfId="1" applyNumberFormat="1" applyFont="1" applyFill="1" applyBorder="1" applyAlignment="1">
      <alignment horizontal="center" vertical="center"/>
    </xf>
    <xf numFmtId="164" fontId="6" fillId="0" borderId="2" xfId="2" applyFont="1" applyFill="1" applyBorder="1" applyAlignment="1">
      <alignment horizontal="center" vertical="center"/>
    </xf>
    <xf numFmtId="164" fontId="5" fillId="0" borderId="19" xfId="2" applyFont="1" applyFill="1" applyBorder="1" applyAlignment="1">
      <alignment horizontal="center" vertical="center"/>
    </xf>
    <xf numFmtId="164" fontId="6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>
      <alignment vertical="center"/>
    </xf>
    <xf numFmtId="0" fontId="6" fillId="0" borderId="20" xfId="0" applyFont="1" applyFill="1" applyBorder="1"/>
    <xf numFmtId="0" fontId="6" fillId="0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37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4" fontId="5" fillId="2" borderId="2" xfId="2" applyFont="1" applyFill="1" applyBorder="1" applyAlignment="1">
      <alignment horizontal="center" vertical="center" wrapText="1"/>
    </xf>
    <xf numFmtId="164" fontId="5" fillId="2" borderId="2" xfId="2" applyFont="1" applyFill="1" applyBorder="1" applyAlignment="1">
      <alignment vertical="center" wrapText="1"/>
    </xf>
    <xf numFmtId="164" fontId="5" fillId="2" borderId="2" xfId="2" applyFont="1" applyFill="1" applyBorder="1" applyAlignment="1">
      <alignment horizontal="center" vertical="center"/>
    </xf>
    <xf numFmtId="164" fontId="6" fillId="0" borderId="0" xfId="2" applyFont="1" applyFill="1" applyBorder="1"/>
    <xf numFmtId="164" fontId="6" fillId="0" borderId="2" xfId="2" applyFont="1" applyFill="1" applyBorder="1" applyAlignment="1">
      <alignment horizontal="center" vertical="center" wrapText="1"/>
    </xf>
    <xf numFmtId="164" fontId="5" fillId="2" borderId="19" xfId="2" applyFont="1" applyFill="1" applyBorder="1" applyAlignment="1">
      <alignment horizontal="center" vertical="center" wrapText="1"/>
    </xf>
    <xf numFmtId="164" fontId="6" fillId="0" borderId="19" xfId="2" applyFont="1" applyFill="1" applyBorder="1" applyAlignment="1">
      <alignment horizontal="center" vertical="center"/>
    </xf>
    <xf numFmtId="164" fontId="6" fillId="0" borderId="23" xfId="2" applyFont="1" applyFill="1" applyBorder="1"/>
    <xf numFmtId="164" fontId="5" fillId="0" borderId="19" xfId="2" applyFont="1" applyFill="1" applyBorder="1" applyAlignment="1">
      <alignment vertical="center"/>
    </xf>
    <xf numFmtId="164" fontId="5" fillId="2" borderId="5" xfId="2" applyFont="1" applyFill="1" applyBorder="1" applyAlignment="1">
      <alignment horizontal="center" vertical="center" wrapText="1"/>
    </xf>
    <xf numFmtId="164" fontId="5" fillId="0" borderId="19" xfId="2" applyFont="1" applyFill="1" applyBorder="1" applyAlignment="1">
      <alignment horizontal="right" vertical="center"/>
    </xf>
    <xf numFmtId="164" fontId="5" fillId="2" borderId="33" xfId="2" applyFont="1" applyFill="1" applyBorder="1" applyAlignment="1">
      <alignment horizontal="right" vertical="center"/>
    </xf>
    <xf numFmtId="164" fontId="5" fillId="2" borderId="31" xfId="2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" xfId="4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2" xfId="2" applyFont="1" applyFill="1" applyBorder="1" applyAlignment="1">
      <alignment vertical="center"/>
    </xf>
    <xf numFmtId="167" fontId="5" fillId="2" borderId="2" xfId="1" applyNumberFormat="1" applyFont="1" applyFill="1" applyBorder="1" applyAlignment="1">
      <alignment horizontal="center" vertical="center"/>
    </xf>
    <xf numFmtId="164" fontId="5" fillId="2" borderId="19" xfId="2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164" fontId="6" fillId="0" borderId="19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64" fontId="6" fillId="0" borderId="0" xfId="2" applyFont="1" applyFill="1"/>
    <xf numFmtId="0" fontId="6" fillId="0" borderId="24" xfId="0" applyFont="1" applyFill="1" applyBorder="1" applyAlignment="1">
      <alignment horizontal="center"/>
    </xf>
    <xf numFmtId="164" fontId="5" fillId="0" borderId="2" xfId="2" applyFont="1" applyFill="1" applyBorder="1" applyAlignment="1">
      <alignment horizontal="center" vertical="center"/>
    </xf>
    <xf numFmtId="0" fontId="6" fillId="0" borderId="13" xfId="0" applyFont="1" applyFill="1" applyBorder="1"/>
    <xf numFmtId="164" fontId="6" fillId="2" borderId="3" xfId="2" applyFont="1" applyFill="1" applyBorder="1" applyAlignment="1">
      <alignment horizontal="left" vertical="center"/>
    </xf>
    <xf numFmtId="164" fontId="6" fillId="2" borderId="6" xfId="2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64" fontId="6" fillId="2" borderId="19" xfId="2" applyFont="1" applyFill="1" applyBorder="1" applyAlignment="1">
      <alignment horizontal="right" vertical="center"/>
    </xf>
    <xf numFmtId="164" fontId="5" fillId="2" borderId="8" xfId="2" applyFont="1" applyFill="1" applyBorder="1" applyAlignment="1">
      <alignment horizontal="left" vertical="center"/>
    </xf>
    <xf numFmtId="164" fontId="5" fillId="2" borderId="9" xfId="2" applyFont="1" applyFill="1" applyBorder="1" applyAlignment="1">
      <alignment horizontal="left" vertical="center"/>
    </xf>
    <xf numFmtId="0" fontId="6" fillId="0" borderId="26" xfId="0" applyFont="1" applyFill="1" applyBorder="1"/>
    <xf numFmtId="0" fontId="6" fillId="0" borderId="27" xfId="0" applyFont="1" applyFill="1" applyBorder="1" applyAlignment="1">
      <alignment horizontal="left"/>
    </xf>
    <xf numFmtId="0" fontId="6" fillId="0" borderId="27" xfId="0" applyFont="1" applyFill="1" applyBorder="1"/>
    <xf numFmtId="164" fontId="5" fillId="2" borderId="29" xfId="2" applyFont="1" applyFill="1" applyBorder="1" applyAlignment="1">
      <alignment horizontal="left" vertical="center"/>
    </xf>
    <xf numFmtId="164" fontId="5" fillId="2" borderId="30" xfId="2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/>
    </xf>
    <xf numFmtId="0" fontId="5" fillId="0" borderId="2" xfId="5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164" fontId="6" fillId="0" borderId="5" xfId="2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/>
    <xf numFmtId="0" fontId="5" fillId="0" borderId="0" xfId="0" applyFont="1" applyFill="1" applyAlignment="1">
      <alignment horizontal="left" vertical="center"/>
    </xf>
    <xf numFmtId="169" fontId="5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vertical="center" wrapText="1"/>
    </xf>
    <xf numFmtId="44" fontId="5" fillId="2" borderId="2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 wrapText="1"/>
    </xf>
    <xf numFmtId="164" fontId="6" fillId="2" borderId="2" xfId="2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vertical="center"/>
    </xf>
    <xf numFmtId="168" fontId="6" fillId="2" borderId="2" xfId="0" applyNumberFormat="1" applyFont="1" applyFill="1" applyBorder="1" applyAlignment="1">
      <alignment vertical="center"/>
    </xf>
    <xf numFmtId="4" fontId="5" fillId="2" borderId="2" xfId="2" applyNumberFormat="1" applyFont="1" applyFill="1" applyBorder="1" applyAlignment="1">
      <alignment vertical="center"/>
    </xf>
    <xf numFmtId="0" fontId="6" fillId="2" borderId="2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vertical="center"/>
    </xf>
    <xf numFmtId="169" fontId="5" fillId="2" borderId="19" xfId="2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164" fontId="5" fillId="2" borderId="2" xfId="2" applyFont="1" applyFill="1" applyBorder="1" applyAlignment="1">
      <alignment horizontal="center" vertical="center" wrapText="1"/>
    </xf>
    <xf numFmtId="164" fontId="5" fillId="0" borderId="0" xfId="2" applyFont="1" applyFill="1" applyBorder="1" applyAlignment="1">
      <alignment horizontal="left" vertical="center"/>
    </xf>
    <xf numFmtId="164" fontId="5" fillId="0" borderId="0" xfId="2" applyFont="1" applyFill="1" applyAlignment="1">
      <alignment horizontal="left" vertical="center"/>
    </xf>
    <xf numFmtId="164" fontId="5" fillId="2" borderId="19" xfId="2" applyFont="1" applyFill="1" applyBorder="1" applyAlignment="1">
      <alignment horizontal="center" vertical="center" wrapText="1"/>
    </xf>
    <xf numFmtId="164" fontId="5" fillId="0" borderId="23" xfId="2" applyFont="1" applyFill="1" applyBorder="1" applyAlignment="1">
      <alignment horizontal="right" vertical="center" wrapText="1"/>
    </xf>
    <xf numFmtId="164" fontId="5" fillId="0" borderId="0" xfId="2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5" xfId="2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170" fontId="6" fillId="0" borderId="0" xfId="0" applyNumberFormat="1" applyFont="1" applyFill="1"/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44" fontId="6" fillId="0" borderId="2" xfId="1" applyNumberFormat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170" fontId="6" fillId="0" borderId="19" xfId="2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6" fillId="0" borderId="5" xfId="4" applyFont="1" applyFill="1" applyBorder="1" applyAlignment="1">
      <alignment horizontal="left"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164" fontId="6" fillId="0" borderId="5" xfId="2" applyFont="1" applyFill="1" applyBorder="1" applyAlignment="1">
      <alignment horizontal="center"/>
    </xf>
    <xf numFmtId="164" fontId="6" fillId="0" borderId="5" xfId="2" applyFont="1" applyFill="1" applyBorder="1" applyAlignment="1">
      <alignment horizontal="center" vertical="center"/>
    </xf>
    <xf numFmtId="166" fontId="5" fillId="0" borderId="5" xfId="5" applyNumberFormat="1" applyFont="1" applyFill="1" applyBorder="1" applyAlignment="1">
      <alignment horizontal="right" vertical="center"/>
    </xf>
    <xf numFmtId="167" fontId="5" fillId="0" borderId="5" xfId="1" applyNumberFormat="1" applyFont="1" applyFill="1" applyBorder="1" applyAlignment="1">
      <alignment horizontal="center" vertical="center"/>
    </xf>
    <xf numFmtId="168" fontId="6" fillId="0" borderId="5" xfId="5" applyNumberFormat="1" applyFont="1" applyFill="1" applyBorder="1" applyAlignment="1">
      <alignment horizontal="center" vertical="center"/>
    </xf>
    <xf numFmtId="169" fontId="5" fillId="0" borderId="17" xfId="6" applyNumberFormat="1" applyFont="1" applyFill="1" applyBorder="1" applyAlignment="1">
      <alignment horizontal="right" vertical="center"/>
    </xf>
    <xf numFmtId="165" fontId="6" fillId="2" borderId="19" xfId="1" applyNumberFormat="1" applyFont="1" applyFill="1" applyBorder="1" applyAlignment="1">
      <alignment horizontal="right" vertical="center"/>
    </xf>
    <xf numFmtId="170" fontId="5" fillId="2" borderId="33" xfId="1" applyNumberFormat="1" applyFont="1" applyFill="1" applyBorder="1" applyAlignment="1">
      <alignment horizontal="right" vertical="center"/>
    </xf>
    <xf numFmtId="165" fontId="5" fillId="2" borderId="31" xfId="1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Alignment="1">
      <alignment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9" fontId="5" fillId="2" borderId="19" xfId="0" applyNumberFormat="1" applyFont="1" applyFill="1" applyBorder="1" applyAlignment="1">
      <alignment vertical="center"/>
    </xf>
    <xf numFmtId="169" fontId="5" fillId="2" borderId="19" xfId="2" applyNumberFormat="1" applyFont="1" applyFill="1" applyBorder="1" applyAlignment="1">
      <alignment horizontal="right" vertical="center"/>
    </xf>
    <xf numFmtId="164" fontId="5" fillId="2" borderId="19" xfId="2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Separador de milhares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71141</xdr:rowOff>
    </xdr:from>
    <xdr:to>
      <xdr:col>1</xdr:col>
      <xdr:colOff>2054570</xdr:colOff>
      <xdr:row>0</xdr:row>
      <xdr:rowOff>1058746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834" y="71141"/>
          <a:ext cx="2064774" cy="9876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35719</xdr:rowOff>
    </xdr:from>
    <xdr:to>
      <xdr:col>1</xdr:col>
      <xdr:colOff>2347572</xdr:colOff>
      <xdr:row>0</xdr:row>
      <xdr:rowOff>897347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210" y="35719"/>
          <a:ext cx="2347572" cy="8616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83343</xdr:rowOff>
    </xdr:from>
    <xdr:to>
      <xdr:col>1</xdr:col>
      <xdr:colOff>2071686</xdr:colOff>
      <xdr:row>0</xdr:row>
      <xdr:rowOff>809624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4346" y="83343"/>
          <a:ext cx="2071686" cy="726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="80" zoomScaleNormal="80" zoomScaleSheetLayoutView="57" workbookViewId="0">
      <selection activeCell="B9" sqref="B9"/>
    </sheetView>
  </sheetViews>
  <sheetFormatPr defaultRowHeight="15.75"/>
  <cols>
    <col min="1" max="1" width="7.85546875" style="1" customWidth="1"/>
    <col min="2" max="2" width="51" style="104" customWidth="1"/>
    <col min="3" max="3" width="61" style="104" customWidth="1"/>
    <col min="4" max="4" width="17.5703125" style="104" bestFit="1" customWidth="1"/>
    <col min="5" max="5" width="8.28515625" style="1" customWidth="1"/>
    <col min="6" max="6" width="14.42578125" style="1" customWidth="1"/>
    <col min="7" max="7" width="17.140625" style="1" customWidth="1"/>
    <col min="8" max="8" width="20.28515625" style="105" customWidth="1"/>
    <col min="9" max="9" width="18.140625" style="105" customWidth="1"/>
    <col min="10" max="10" width="21" style="105" customWidth="1"/>
    <col min="11" max="11" width="16.5703125" style="105" bestFit="1" customWidth="1"/>
    <col min="12" max="12" width="12.85546875" style="1" customWidth="1"/>
    <col min="13" max="13" width="13.28515625" style="105" bestFit="1" customWidth="1"/>
    <col min="14" max="14" width="16.42578125" style="105" customWidth="1"/>
    <col min="15" max="15" width="18" style="105" customWidth="1"/>
    <col min="16" max="16384" width="9.140625" style="1"/>
  </cols>
  <sheetData>
    <row r="1" spans="1:15" ht="84" customHeight="1">
      <c r="A1" s="98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ht="31.5">
      <c r="A2" s="71" t="s">
        <v>85</v>
      </c>
      <c r="B2" s="72"/>
      <c r="C2" s="73"/>
      <c r="D2" s="63" t="s">
        <v>83</v>
      </c>
      <c r="E2" s="44"/>
      <c r="F2" s="44" t="s">
        <v>4</v>
      </c>
      <c r="G2" s="44" t="s">
        <v>5</v>
      </c>
      <c r="H2" s="74" t="s">
        <v>34</v>
      </c>
      <c r="I2" s="74" t="s">
        <v>7</v>
      </c>
      <c r="J2" s="74" t="s">
        <v>8</v>
      </c>
      <c r="K2" s="74"/>
      <c r="L2" s="44"/>
      <c r="M2" s="74"/>
      <c r="N2" s="74"/>
      <c r="O2" s="79"/>
    </row>
    <row r="3" spans="1:15" ht="48" customHeight="1">
      <c r="A3" s="68" t="s">
        <v>149</v>
      </c>
      <c r="B3" s="69"/>
      <c r="C3" s="70"/>
      <c r="D3" s="62" t="s">
        <v>128</v>
      </c>
      <c r="E3" s="50"/>
      <c r="F3" s="36" t="s">
        <v>84</v>
      </c>
      <c r="G3" s="36" t="s">
        <v>129</v>
      </c>
      <c r="H3" s="74">
        <v>19</v>
      </c>
      <c r="I3" s="75">
        <v>4.8</v>
      </c>
      <c r="J3" s="74" t="s">
        <v>9</v>
      </c>
      <c r="K3" s="74"/>
      <c r="L3" s="54" t="s">
        <v>20</v>
      </c>
      <c r="M3" s="74"/>
      <c r="N3" s="74"/>
      <c r="O3" s="79"/>
    </row>
    <row r="4" spans="1:15" ht="42.75">
      <c r="A4" s="52" t="s">
        <v>10</v>
      </c>
      <c r="B4" s="53" t="s">
        <v>11</v>
      </c>
      <c r="C4" s="87" t="s">
        <v>12</v>
      </c>
      <c r="D4" s="63" t="s">
        <v>13</v>
      </c>
      <c r="E4" s="44" t="s">
        <v>14</v>
      </c>
      <c r="F4" s="44" t="s">
        <v>81</v>
      </c>
      <c r="G4" s="44" t="s">
        <v>16</v>
      </c>
      <c r="H4" s="76" t="s">
        <v>35</v>
      </c>
      <c r="I4" s="74" t="s">
        <v>17</v>
      </c>
      <c r="J4" s="74" t="s">
        <v>18</v>
      </c>
      <c r="K4" s="74" t="s">
        <v>19</v>
      </c>
      <c r="L4" s="43" t="s">
        <v>22</v>
      </c>
      <c r="M4" s="74" t="s">
        <v>23</v>
      </c>
      <c r="N4" s="74" t="s">
        <v>24</v>
      </c>
      <c r="O4" s="79" t="s">
        <v>21</v>
      </c>
    </row>
    <row r="5" spans="1:15">
      <c r="A5" s="101">
        <v>1</v>
      </c>
      <c r="B5" s="88" t="s">
        <v>110</v>
      </c>
      <c r="C5" s="59" t="s">
        <v>52</v>
      </c>
      <c r="D5" s="59" t="s">
        <v>37</v>
      </c>
      <c r="E5" s="4">
        <v>1</v>
      </c>
      <c r="F5" s="5">
        <v>45145</v>
      </c>
      <c r="G5" s="5">
        <v>45328</v>
      </c>
      <c r="H5" s="20">
        <v>630</v>
      </c>
      <c r="I5" s="78">
        <v>91.2</v>
      </c>
      <c r="J5" s="78"/>
      <c r="K5" s="78">
        <v>721.2</v>
      </c>
      <c r="L5" s="102"/>
      <c r="M5" s="78"/>
      <c r="N5" s="78"/>
      <c r="O5" s="103">
        <f>SUM(H5+I5)</f>
        <v>721.2</v>
      </c>
    </row>
    <row r="6" spans="1:15">
      <c r="A6" s="101">
        <v>2</v>
      </c>
      <c r="B6" s="89" t="s">
        <v>80</v>
      </c>
      <c r="C6" s="58" t="s">
        <v>57</v>
      </c>
      <c r="D6" s="58" t="s">
        <v>37</v>
      </c>
      <c r="E6" s="7">
        <v>1</v>
      </c>
      <c r="F6" s="8">
        <v>44837</v>
      </c>
      <c r="G6" s="8">
        <v>44836</v>
      </c>
      <c r="H6" s="20">
        <v>630</v>
      </c>
      <c r="I6" s="78">
        <v>91.2</v>
      </c>
      <c r="J6" s="20"/>
      <c r="K6" s="78">
        <v>721.2</v>
      </c>
      <c r="L6" s="6"/>
      <c r="M6" s="20"/>
      <c r="N6" s="20"/>
      <c r="O6" s="103">
        <f t="shared" ref="O6:O10" si="0">SUM(H6+I6)</f>
        <v>721.2</v>
      </c>
    </row>
    <row r="7" spans="1:15">
      <c r="A7" s="101">
        <v>3</v>
      </c>
      <c r="B7" s="89" t="s">
        <v>130</v>
      </c>
      <c r="C7" s="58" t="s">
        <v>125</v>
      </c>
      <c r="D7" s="58" t="s">
        <v>43</v>
      </c>
      <c r="E7" s="7">
        <v>2</v>
      </c>
      <c r="F7" s="8">
        <v>45170</v>
      </c>
      <c r="G7" s="8">
        <v>45351</v>
      </c>
      <c r="H7" s="20">
        <v>630</v>
      </c>
      <c r="I7" s="78">
        <v>91.2</v>
      </c>
      <c r="J7" s="20"/>
      <c r="K7" s="78">
        <v>721.2</v>
      </c>
      <c r="L7" s="6"/>
      <c r="M7" s="20"/>
      <c r="N7" s="20"/>
      <c r="O7" s="103">
        <f t="shared" si="0"/>
        <v>721.2</v>
      </c>
    </row>
    <row r="8" spans="1:15">
      <c r="A8" s="101">
        <v>4</v>
      </c>
      <c r="B8" s="89" t="s">
        <v>132</v>
      </c>
      <c r="C8" s="58" t="s">
        <v>131</v>
      </c>
      <c r="D8" s="58" t="s">
        <v>37</v>
      </c>
      <c r="E8" s="7">
        <v>2</v>
      </c>
      <c r="F8" s="8">
        <v>45170</v>
      </c>
      <c r="G8" s="8">
        <v>45351</v>
      </c>
      <c r="H8" s="20">
        <v>630</v>
      </c>
      <c r="I8" s="78">
        <v>91.2</v>
      </c>
      <c r="J8" s="20"/>
      <c r="K8" s="78">
        <v>721.2</v>
      </c>
      <c r="L8" s="6"/>
      <c r="M8" s="20"/>
      <c r="N8" s="20"/>
      <c r="O8" s="103">
        <f t="shared" si="0"/>
        <v>721.2</v>
      </c>
    </row>
    <row r="9" spans="1:15">
      <c r="A9" s="101">
        <v>5</v>
      </c>
      <c r="B9" s="89" t="s">
        <v>111</v>
      </c>
      <c r="C9" s="58" t="s">
        <v>52</v>
      </c>
      <c r="D9" s="58" t="s">
        <v>55</v>
      </c>
      <c r="E9" s="4">
        <v>1</v>
      </c>
      <c r="F9" s="8">
        <v>45141</v>
      </c>
      <c r="G9" s="8">
        <v>45324</v>
      </c>
      <c r="H9" s="20">
        <v>630</v>
      </c>
      <c r="I9" s="78">
        <v>91.2</v>
      </c>
      <c r="J9" s="20"/>
      <c r="K9" s="20">
        <v>721.2</v>
      </c>
      <c r="L9" s="6"/>
      <c r="M9" s="20"/>
      <c r="N9" s="20"/>
      <c r="O9" s="103">
        <f t="shared" si="0"/>
        <v>721.2</v>
      </c>
    </row>
    <row r="10" spans="1:15">
      <c r="A10" s="101">
        <v>6</v>
      </c>
      <c r="B10" s="89" t="s">
        <v>112</v>
      </c>
      <c r="C10" s="58" t="s">
        <v>36</v>
      </c>
      <c r="D10" s="58" t="s">
        <v>37</v>
      </c>
      <c r="E10" s="7">
        <v>1</v>
      </c>
      <c r="F10" s="8">
        <v>45139</v>
      </c>
      <c r="G10" s="8">
        <v>45322</v>
      </c>
      <c r="H10" s="20">
        <v>630</v>
      </c>
      <c r="I10" s="78">
        <v>91.2</v>
      </c>
      <c r="J10" s="20"/>
      <c r="K10" s="20">
        <v>721.2</v>
      </c>
      <c r="L10" s="6"/>
      <c r="M10" s="20"/>
      <c r="N10" s="20"/>
      <c r="O10" s="103">
        <f t="shared" si="0"/>
        <v>721.2</v>
      </c>
    </row>
    <row r="11" spans="1:15">
      <c r="A11" s="101">
        <v>7</v>
      </c>
      <c r="B11" s="88" t="s">
        <v>79</v>
      </c>
      <c r="C11" s="59" t="s">
        <v>57</v>
      </c>
      <c r="D11" s="59" t="s">
        <v>37</v>
      </c>
      <c r="E11" s="4" t="s">
        <v>107</v>
      </c>
      <c r="F11" s="12">
        <v>44470</v>
      </c>
      <c r="G11" s="12">
        <v>44834</v>
      </c>
      <c r="H11" s="20"/>
      <c r="I11" s="78"/>
      <c r="J11" s="20">
        <v>630</v>
      </c>
      <c r="K11" s="20">
        <v>630</v>
      </c>
      <c r="L11" s="6"/>
      <c r="M11" s="20"/>
      <c r="N11" s="20"/>
      <c r="O11" s="80">
        <f>SUM(K11)</f>
        <v>630</v>
      </c>
    </row>
    <row r="12" spans="1:15">
      <c r="A12" s="101">
        <v>8</v>
      </c>
      <c r="B12" s="89" t="s">
        <v>113</v>
      </c>
      <c r="C12" s="58" t="s">
        <v>52</v>
      </c>
      <c r="D12" s="58" t="s">
        <v>55</v>
      </c>
      <c r="E12" s="7">
        <v>1</v>
      </c>
      <c r="F12" s="8">
        <v>45141</v>
      </c>
      <c r="G12" s="8">
        <v>45324</v>
      </c>
      <c r="H12" s="20">
        <v>630</v>
      </c>
      <c r="I12" s="78">
        <v>91.2</v>
      </c>
      <c r="J12" s="20"/>
      <c r="K12" s="20">
        <v>721.2</v>
      </c>
      <c r="L12" s="14">
        <v>1</v>
      </c>
      <c r="M12" s="20">
        <v>21</v>
      </c>
      <c r="N12" s="20">
        <v>4.8</v>
      </c>
      <c r="O12" s="80">
        <f>SUM(K12-M12-N12)</f>
        <v>695.40000000000009</v>
      </c>
    </row>
    <row r="13" spans="1:15">
      <c r="A13" s="101">
        <v>9</v>
      </c>
      <c r="B13" s="89" t="s">
        <v>114</v>
      </c>
      <c r="C13" s="58" t="s">
        <v>0</v>
      </c>
      <c r="D13" s="58" t="s">
        <v>37</v>
      </c>
      <c r="E13" s="4">
        <v>1</v>
      </c>
      <c r="F13" s="8">
        <v>45145</v>
      </c>
      <c r="G13" s="8">
        <v>45328</v>
      </c>
      <c r="H13" s="20">
        <v>630</v>
      </c>
      <c r="I13" s="78">
        <v>91.2</v>
      </c>
      <c r="J13" s="20"/>
      <c r="K13" s="20">
        <v>721.2</v>
      </c>
      <c r="L13" s="6"/>
      <c r="M13" s="20"/>
      <c r="N13" s="20"/>
      <c r="O13" s="80">
        <f t="shared" ref="O13:O61" si="1">SUM(K13-M13-N13)</f>
        <v>721.2</v>
      </c>
    </row>
    <row r="14" spans="1:15">
      <c r="A14" s="101">
        <v>10</v>
      </c>
      <c r="B14" s="89" t="s">
        <v>133</v>
      </c>
      <c r="C14" s="58" t="s">
        <v>118</v>
      </c>
      <c r="D14" s="58" t="s">
        <v>40</v>
      </c>
      <c r="E14" s="4">
        <v>2</v>
      </c>
      <c r="F14" s="8">
        <v>45170</v>
      </c>
      <c r="G14" s="8">
        <v>45351</v>
      </c>
      <c r="H14" s="20">
        <v>630</v>
      </c>
      <c r="I14" s="78">
        <v>91.2</v>
      </c>
      <c r="J14" s="20"/>
      <c r="K14" s="20">
        <v>721.2</v>
      </c>
      <c r="L14" s="6"/>
      <c r="M14" s="20"/>
      <c r="N14" s="20"/>
      <c r="O14" s="80">
        <f t="shared" si="1"/>
        <v>721.2</v>
      </c>
    </row>
    <row r="15" spans="1:15">
      <c r="A15" s="101">
        <v>11</v>
      </c>
      <c r="B15" s="89" t="s">
        <v>134</v>
      </c>
      <c r="C15" s="58" t="s">
        <v>36</v>
      </c>
      <c r="D15" s="58" t="s">
        <v>40</v>
      </c>
      <c r="E15" s="4">
        <v>2</v>
      </c>
      <c r="F15" s="8">
        <v>45173</v>
      </c>
      <c r="G15" s="8">
        <v>45354</v>
      </c>
      <c r="H15" s="20">
        <v>567</v>
      </c>
      <c r="I15" s="78">
        <v>86.4</v>
      </c>
      <c r="J15" s="20"/>
      <c r="K15" s="20">
        <v>653.4</v>
      </c>
      <c r="L15" s="6"/>
      <c r="M15" s="20"/>
      <c r="N15" s="20"/>
      <c r="O15" s="80">
        <f t="shared" si="1"/>
        <v>653.4</v>
      </c>
    </row>
    <row r="16" spans="1:15">
      <c r="A16" s="101">
        <v>12</v>
      </c>
      <c r="B16" s="89" t="s">
        <v>101</v>
      </c>
      <c r="C16" s="58" t="s">
        <v>36</v>
      </c>
      <c r="D16" s="58" t="s">
        <v>41</v>
      </c>
      <c r="E16" s="7">
        <v>1</v>
      </c>
      <c r="F16" s="8">
        <v>45112</v>
      </c>
      <c r="G16" s="8">
        <v>45295</v>
      </c>
      <c r="H16" s="20">
        <v>630</v>
      </c>
      <c r="I16" s="78">
        <v>91.2</v>
      </c>
      <c r="J16" s="20"/>
      <c r="K16" s="20">
        <v>721.2</v>
      </c>
      <c r="L16" s="6"/>
      <c r="M16" s="20"/>
      <c r="N16" s="20">
        <v>9.6</v>
      </c>
      <c r="O16" s="80">
        <f t="shared" si="1"/>
        <v>711.6</v>
      </c>
    </row>
    <row r="17" spans="1:15">
      <c r="A17" s="101">
        <v>13</v>
      </c>
      <c r="B17" s="89" t="s">
        <v>93</v>
      </c>
      <c r="C17" s="58" t="s">
        <v>94</v>
      </c>
      <c r="D17" s="58" t="s">
        <v>40</v>
      </c>
      <c r="E17" s="4" t="s">
        <v>107</v>
      </c>
      <c r="F17" s="8">
        <v>45091</v>
      </c>
      <c r="G17" s="8">
        <v>45273</v>
      </c>
      <c r="H17" s="20">
        <v>273</v>
      </c>
      <c r="I17" s="78">
        <v>91.2</v>
      </c>
      <c r="J17" s="20">
        <v>210</v>
      </c>
      <c r="K17" s="20">
        <f>SUM(H17:J17)</f>
        <v>574.20000000000005</v>
      </c>
      <c r="L17" s="6"/>
      <c r="M17" s="20"/>
      <c r="N17" s="20">
        <v>57.6</v>
      </c>
      <c r="O17" s="80">
        <f t="shared" si="1"/>
        <v>516.6</v>
      </c>
    </row>
    <row r="18" spans="1:15">
      <c r="A18" s="101">
        <v>14</v>
      </c>
      <c r="B18" s="89" t="s">
        <v>95</v>
      </c>
      <c r="C18" s="58" t="s">
        <v>36</v>
      </c>
      <c r="D18" s="58" t="s">
        <v>41</v>
      </c>
      <c r="E18" s="4">
        <v>2</v>
      </c>
      <c r="F18" s="8">
        <v>45170</v>
      </c>
      <c r="G18" s="8" t="s">
        <v>135</v>
      </c>
      <c r="H18" s="20">
        <v>630</v>
      </c>
      <c r="I18" s="78">
        <v>91.2</v>
      </c>
      <c r="J18" s="20"/>
      <c r="K18" s="20">
        <v>721.2</v>
      </c>
      <c r="L18" s="6"/>
      <c r="M18" s="20"/>
      <c r="N18" s="20"/>
      <c r="O18" s="80">
        <f t="shared" si="1"/>
        <v>721.2</v>
      </c>
    </row>
    <row r="19" spans="1:15">
      <c r="A19" s="101">
        <v>15</v>
      </c>
      <c r="B19" s="89" t="s">
        <v>90</v>
      </c>
      <c r="C19" s="58" t="s">
        <v>91</v>
      </c>
      <c r="D19" s="58" t="s">
        <v>42</v>
      </c>
      <c r="E19" s="7">
        <v>1</v>
      </c>
      <c r="F19" s="8">
        <v>45048</v>
      </c>
      <c r="G19" s="8">
        <v>45231</v>
      </c>
      <c r="H19" s="20">
        <v>630</v>
      </c>
      <c r="I19" s="78">
        <v>91.2</v>
      </c>
      <c r="J19" s="20"/>
      <c r="K19" s="20">
        <v>721.2</v>
      </c>
      <c r="L19" s="6"/>
      <c r="M19" s="20"/>
      <c r="N19" s="20"/>
      <c r="O19" s="80">
        <f t="shared" si="1"/>
        <v>721.2</v>
      </c>
    </row>
    <row r="20" spans="1:15">
      <c r="A20" s="101">
        <v>16</v>
      </c>
      <c r="B20" s="89" t="s">
        <v>115</v>
      </c>
      <c r="C20" s="58" t="s">
        <v>116</v>
      </c>
      <c r="D20" s="58" t="s">
        <v>55</v>
      </c>
      <c r="E20" s="4">
        <v>1</v>
      </c>
      <c r="F20" s="8">
        <v>45141</v>
      </c>
      <c r="G20" s="8">
        <v>45324</v>
      </c>
      <c r="H20" s="20">
        <v>630</v>
      </c>
      <c r="I20" s="78">
        <v>91.2</v>
      </c>
      <c r="J20" s="20"/>
      <c r="K20" s="20">
        <v>721.2</v>
      </c>
      <c r="L20" s="6"/>
      <c r="M20" s="20"/>
      <c r="N20" s="20"/>
      <c r="O20" s="80">
        <f t="shared" si="1"/>
        <v>721.2</v>
      </c>
    </row>
    <row r="21" spans="1:15">
      <c r="A21" s="101">
        <v>17</v>
      </c>
      <c r="B21" s="89" t="s">
        <v>102</v>
      </c>
      <c r="C21" s="58" t="s">
        <v>54</v>
      </c>
      <c r="D21" s="58" t="s">
        <v>41</v>
      </c>
      <c r="E21" s="7">
        <v>1</v>
      </c>
      <c r="F21" s="8">
        <v>45112</v>
      </c>
      <c r="G21" s="12">
        <v>45295</v>
      </c>
      <c r="H21" s="20">
        <v>630</v>
      </c>
      <c r="I21" s="78">
        <v>91.2</v>
      </c>
      <c r="J21" s="20"/>
      <c r="K21" s="20">
        <v>721.2</v>
      </c>
      <c r="L21" s="6"/>
      <c r="M21" s="20"/>
      <c r="N21" s="20"/>
      <c r="O21" s="80">
        <f t="shared" si="1"/>
        <v>721.2</v>
      </c>
    </row>
    <row r="22" spans="1:15">
      <c r="A22" s="101">
        <v>18</v>
      </c>
      <c r="B22" s="89" t="s">
        <v>136</v>
      </c>
      <c r="C22" s="58" t="s">
        <v>36</v>
      </c>
      <c r="D22" s="58" t="s">
        <v>40</v>
      </c>
      <c r="E22" s="7">
        <v>2</v>
      </c>
      <c r="F22" s="8">
        <v>45170</v>
      </c>
      <c r="G22" s="12">
        <v>45351</v>
      </c>
      <c r="H22" s="20">
        <v>630</v>
      </c>
      <c r="I22" s="78">
        <v>91.2</v>
      </c>
      <c r="J22" s="20"/>
      <c r="K22" s="20">
        <v>721.2</v>
      </c>
      <c r="L22" s="6"/>
      <c r="M22" s="20"/>
      <c r="N22" s="20"/>
      <c r="O22" s="80">
        <f t="shared" si="1"/>
        <v>721.2</v>
      </c>
    </row>
    <row r="23" spans="1:15">
      <c r="A23" s="101">
        <v>19</v>
      </c>
      <c r="B23" s="89" t="s">
        <v>137</v>
      </c>
      <c r="C23" s="58" t="s">
        <v>36</v>
      </c>
      <c r="D23" s="58" t="s">
        <v>41</v>
      </c>
      <c r="E23" s="7">
        <v>2</v>
      </c>
      <c r="F23" s="8">
        <v>45173</v>
      </c>
      <c r="G23" s="12">
        <v>45354</v>
      </c>
      <c r="H23" s="20">
        <v>567</v>
      </c>
      <c r="I23" s="78">
        <v>86.4</v>
      </c>
      <c r="J23" s="20"/>
      <c r="K23" s="20">
        <v>653.4</v>
      </c>
      <c r="L23" s="6"/>
      <c r="M23" s="20"/>
      <c r="N23" s="20"/>
      <c r="O23" s="80">
        <f t="shared" si="1"/>
        <v>653.4</v>
      </c>
    </row>
    <row r="24" spans="1:15">
      <c r="A24" s="101">
        <v>20</v>
      </c>
      <c r="B24" s="89" t="s">
        <v>138</v>
      </c>
      <c r="C24" s="58" t="s">
        <v>91</v>
      </c>
      <c r="D24" s="58" t="s">
        <v>40</v>
      </c>
      <c r="E24" s="7">
        <v>2</v>
      </c>
      <c r="F24" s="8">
        <v>45173</v>
      </c>
      <c r="G24" s="12">
        <v>45354</v>
      </c>
      <c r="H24" s="20">
        <v>567</v>
      </c>
      <c r="I24" s="78">
        <v>86.4</v>
      </c>
      <c r="J24" s="20"/>
      <c r="K24" s="20">
        <v>653.4</v>
      </c>
      <c r="L24" s="6"/>
      <c r="M24" s="20"/>
      <c r="N24" s="20"/>
      <c r="O24" s="80">
        <f t="shared" si="1"/>
        <v>653.4</v>
      </c>
    </row>
    <row r="25" spans="1:15">
      <c r="A25" s="101">
        <v>21</v>
      </c>
      <c r="B25" s="88" t="s">
        <v>86</v>
      </c>
      <c r="C25" s="59" t="s">
        <v>36</v>
      </c>
      <c r="D25" s="59" t="s">
        <v>41</v>
      </c>
      <c r="E25" s="4">
        <v>1</v>
      </c>
      <c r="F25" s="12">
        <v>44958</v>
      </c>
      <c r="G25" s="12">
        <v>45138</v>
      </c>
      <c r="H25" s="20">
        <v>630</v>
      </c>
      <c r="I25" s="78">
        <v>91.2</v>
      </c>
      <c r="J25" s="20"/>
      <c r="K25" s="20">
        <v>721.2</v>
      </c>
      <c r="L25" s="6"/>
      <c r="M25" s="20"/>
      <c r="N25" s="20"/>
      <c r="O25" s="80">
        <f t="shared" si="1"/>
        <v>721.2</v>
      </c>
    </row>
    <row r="26" spans="1:15">
      <c r="A26" s="101">
        <v>22</v>
      </c>
      <c r="B26" s="88" t="s">
        <v>117</v>
      </c>
      <c r="C26" s="59" t="s">
        <v>118</v>
      </c>
      <c r="D26" s="59" t="s">
        <v>40</v>
      </c>
      <c r="E26" s="7">
        <v>1</v>
      </c>
      <c r="F26" s="12">
        <v>45145</v>
      </c>
      <c r="G26" s="12">
        <v>45328</v>
      </c>
      <c r="H26" s="20">
        <v>630</v>
      </c>
      <c r="I26" s="78">
        <v>91.2</v>
      </c>
      <c r="J26" s="20"/>
      <c r="K26" s="20">
        <v>721.2</v>
      </c>
      <c r="L26" s="6"/>
      <c r="M26" s="20"/>
      <c r="N26" s="20"/>
      <c r="O26" s="80">
        <f t="shared" si="1"/>
        <v>721.2</v>
      </c>
    </row>
    <row r="27" spans="1:15">
      <c r="A27" s="101">
        <v>23</v>
      </c>
      <c r="B27" s="90" t="s">
        <v>59</v>
      </c>
      <c r="C27" s="60" t="s">
        <v>52</v>
      </c>
      <c r="D27" s="60" t="s">
        <v>40</v>
      </c>
      <c r="E27" s="4" t="s">
        <v>107</v>
      </c>
      <c r="F27" s="12">
        <v>44470</v>
      </c>
      <c r="G27" s="12">
        <v>44834</v>
      </c>
      <c r="H27" s="20"/>
      <c r="I27" s="78"/>
      <c r="J27" s="20">
        <v>630</v>
      </c>
      <c r="K27" s="20">
        <v>630</v>
      </c>
      <c r="L27" s="6"/>
      <c r="M27" s="20"/>
      <c r="N27" s="20"/>
      <c r="O27" s="80">
        <f t="shared" si="1"/>
        <v>630</v>
      </c>
    </row>
    <row r="28" spans="1:15">
      <c r="A28" s="101">
        <v>24</v>
      </c>
      <c r="B28" s="90" t="s">
        <v>119</v>
      </c>
      <c r="C28" s="60" t="s">
        <v>36</v>
      </c>
      <c r="D28" s="60" t="s">
        <v>40</v>
      </c>
      <c r="E28" s="7">
        <v>1</v>
      </c>
      <c r="F28" s="12">
        <v>45141</v>
      </c>
      <c r="G28" s="12">
        <v>45324</v>
      </c>
      <c r="H28" s="20">
        <v>630</v>
      </c>
      <c r="I28" s="78">
        <v>91.2</v>
      </c>
      <c r="J28" s="20"/>
      <c r="K28" s="20">
        <v>721.2</v>
      </c>
      <c r="L28" s="6"/>
      <c r="M28" s="20"/>
      <c r="N28" s="20"/>
      <c r="O28" s="80">
        <f t="shared" si="1"/>
        <v>721.2</v>
      </c>
    </row>
    <row r="29" spans="1:15">
      <c r="A29" s="101">
        <v>25</v>
      </c>
      <c r="B29" s="90" t="s">
        <v>120</v>
      </c>
      <c r="C29" s="60" t="s">
        <v>56</v>
      </c>
      <c r="D29" s="60" t="s">
        <v>39</v>
      </c>
      <c r="E29" s="4">
        <v>1</v>
      </c>
      <c r="F29" s="12">
        <v>45145</v>
      </c>
      <c r="G29" s="12">
        <v>45328</v>
      </c>
      <c r="H29" s="20">
        <v>630</v>
      </c>
      <c r="I29" s="78">
        <v>91.2</v>
      </c>
      <c r="J29" s="20"/>
      <c r="K29" s="20">
        <v>721.2</v>
      </c>
      <c r="L29" s="6"/>
      <c r="M29" s="20"/>
      <c r="N29" s="20"/>
      <c r="O29" s="80">
        <f t="shared" si="1"/>
        <v>721.2</v>
      </c>
    </row>
    <row r="30" spans="1:15">
      <c r="A30" s="101">
        <v>26</v>
      </c>
      <c r="B30" s="90" t="s">
        <v>139</v>
      </c>
      <c r="C30" s="60" t="s">
        <v>131</v>
      </c>
      <c r="D30" s="60" t="s">
        <v>37</v>
      </c>
      <c r="E30" s="4">
        <v>2</v>
      </c>
      <c r="F30" s="12">
        <v>45170</v>
      </c>
      <c r="G30" s="12">
        <v>45351</v>
      </c>
      <c r="H30" s="20">
        <v>630</v>
      </c>
      <c r="I30" s="78">
        <v>91.2</v>
      </c>
      <c r="J30" s="20"/>
      <c r="K30" s="20">
        <v>721.2</v>
      </c>
      <c r="L30" s="6"/>
      <c r="M30" s="20"/>
      <c r="N30" s="20"/>
      <c r="O30" s="80">
        <f t="shared" si="1"/>
        <v>721.2</v>
      </c>
    </row>
    <row r="31" spans="1:15">
      <c r="A31" s="101">
        <v>27</v>
      </c>
      <c r="B31" s="90" t="s">
        <v>89</v>
      </c>
      <c r="C31" s="60" t="s">
        <v>36</v>
      </c>
      <c r="D31" s="60" t="s">
        <v>37</v>
      </c>
      <c r="E31" s="7">
        <v>1</v>
      </c>
      <c r="F31" s="12">
        <v>44958</v>
      </c>
      <c r="G31" s="12">
        <v>45138</v>
      </c>
      <c r="H31" s="20">
        <v>630</v>
      </c>
      <c r="I31" s="78">
        <v>91.2</v>
      </c>
      <c r="J31" s="20"/>
      <c r="K31" s="20">
        <v>721.2</v>
      </c>
      <c r="L31" s="6"/>
      <c r="M31" s="20"/>
      <c r="N31" s="20"/>
      <c r="O31" s="80">
        <f t="shared" si="1"/>
        <v>721.2</v>
      </c>
    </row>
    <row r="32" spans="1:15">
      <c r="A32" s="101">
        <v>28</v>
      </c>
      <c r="B32" s="88" t="s">
        <v>60</v>
      </c>
      <c r="C32" s="59" t="s">
        <v>61</v>
      </c>
      <c r="D32" s="59" t="s">
        <v>55</v>
      </c>
      <c r="E32" s="4" t="s">
        <v>107</v>
      </c>
      <c r="F32" s="12">
        <v>44470</v>
      </c>
      <c r="G32" s="12">
        <v>44834</v>
      </c>
      <c r="H32" s="20"/>
      <c r="I32" s="78"/>
      <c r="J32" s="20">
        <v>630</v>
      </c>
      <c r="K32" s="20">
        <v>630</v>
      </c>
      <c r="L32" s="6"/>
      <c r="M32" s="20"/>
      <c r="N32" s="20"/>
      <c r="O32" s="80">
        <f t="shared" si="1"/>
        <v>630</v>
      </c>
    </row>
    <row r="33" spans="1:16">
      <c r="A33" s="101">
        <v>29</v>
      </c>
      <c r="B33" s="88" t="s">
        <v>140</v>
      </c>
      <c r="C33" s="59" t="s">
        <v>91</v>
      </c>
      <c r="D33" s="59" t="s">
        <v>40</v>
      </c>
      <c r="E33" s="4">
        <v>2</v>
      </c>
      <c r="F33" s="12">
        <v>45170</v>
      </c>
      <c r="G33" s="12">
        <v>45351</v>
      </c>
      <c r="H33" s="20">
        <v>630</v>
      </c>
      <c r="I33" s="78">
        <v>91.2</v>
      </c>
      <c r="J33" s="20"/>
      <c r="K33" s="20">
        <v>721.2</v>
      </c>
      <c r="L33" s="6"/>
      <c r="M33" s="20"/>
      <c r="N33" s="20"/>
      <c r="O33" s="80">
        <f t="shared" si="1"/>
        <v>721.2</v>
      </c>
    </row>
    <row r="34" spans="1:16">
      <c r="A34" s="101">
        <v>30</v>
      </c>
      <c r="B34" s="88" t="s">
        <v>71</v>
      </c>
      <c r="C34" s="59" t="s">
        <v>1</v>
      </c>
      <c r="D34" s="59" t="s">
        <v>37</v>
      </c>
      <c r="E34" s="7">
        <v>1</v>
      </c>
      <c r="F34" s="12">
        <v>44774</v>
      </c>
      <c r="G34" s="12">
        <v>45138</v>
      </c>
      <c r="H34" s="20">
        <v>630</v>
      </c>
      <c r="I34" s="78">
        <v>91.2</v>
      </c>
      <c r="J34" s="20"/>
      <c r="K34" s="20">
        <v>721.2</v>
      </c>
      <c r="L34" s="6"/>
      <c r="M34" s="20"/>
      <c r="N34" s="20"/>
      <c r="O34" s="80">
        <f t="shared" si="1"/>
        <v>721.2</v>
      </c>
    </row>
    <row r="35" spans="1:16">
      <c r="A35" s="101">
        <v>31</v>
      </c>
      <c r="B35" s="90" t="s">
        <v>72</v>
      </c>
      <c r="C35" s="60" t="s">
        <v>74</v>
      </c>
      <c r="D35" s="60" t="s">
        <v>42</v>
      </c>
      <c r="E35" s="4" t="s">
        <v>107</v>
      </c>
      <c r="F35" s="12">
        <v>44783</v>
      </c>
      <c r="G35" s="12">
        <v>45086</v>
      </c>
      <c r="H35" s="20"/>
      <c r="I35" s="78"/>
      <c r="J35" s="20">
        <v>168</v>
      </c>
      <c r="K35" s="20">
        <v>168</v>
      </c>
      <c r="L35" s="6"/>
      <c r="M35" s="20"/>
      <c r="N35" s="20"/>
      <c r="O35" s="80">
        <f t="shared" si="1"/>
        <v>168</v>
      </c>
    </row>
    <row r="36" spans="1:16">
      <c r="A36" s="101">
        <v>32</v>
      </c>
      <c r="B36" s="90" t="s">
        <v>87</v>
      </c>
      <c r="C36" s="60" t="s">
        <v>36</v>
      </c>
      <c r="D36" s="60" t="s">
        <v>41</v>
      </c>
      <c r="E36" s="7">
        <v>1</v>
      </c>
      <c r="F36" s="12">
        <v>44966</v>
      </c>
      <c r="G36" s="12">
        <v>45146</v>
      </c>
      <c r="H36" s="20">
        <v>630</v>
      </c>
      <c r="I36" s="78">
        <v>91.2</v>
      </c>
      <c r="J36" s="20"/>
      <c r="K36" s="20">
        <v>721.2</v>
      </c>
      <c r="L36" s="6"/>
      <c r="M36" s="20"/>
      <c r="N36" s="20"/>
      <c r="O36" s="80">
        <f t="shared" si="1"/>
        <v>721.2</v>
      </c>
    </row>
    <row r="37" spans="1:16">
      <c r="A37" s="101">
        <v>33</v>
      </c>
      <c r="B37" s="90" t="s">
        <v>70</v>
      </c>
      <c r="C37" s="60" t="s">
        <v>36</v>
      </c>
      <c r="D37" s="60" t="s">
        <v>39</v>
      </c>
      <c r="E37" s="4">
        <v>1</v>
      </c>
      <c r="F37" s="12">
        <v>44652</v>
      </c>
      <c r="G37" s="12">
        <v>44926</v>
      </c>
      <c r="H37" s="20">
        <v>630</v>
      </c>
      <c r="I37" s="78">
        <v>91.2</v>
      </c>
      <c r="J37" s="20"/>
      <c r="K37" s="20">
        <v>721.2</v>
      </c>
      <c r="L37" s="6"/>
      <c r="M37" s="20"/>
      <c r="N37" s="20"/>
      <c r="O37" s="80">
        <f t="shared" si="1"/>
        <v>721.2</v>
      </c>
    </row>
    <row r="38" spans="1:16">
      <c r="A38" s="101">
        <v>34</v>
      </c>
      <c r="B38" s="90" t="s">
        <v>141</v>
      </c>
      <c r="C38" s="60" t="s">
        <v>131</v>
      </c>
      <c r="D38" s="60" t="s">
        <v>39</v>
      </c>
      <c r="E38" s="4">
        <v>2</v>
      </c>
      <c r="F38" s="12">
        <v>45170</v>
      </c>
      <c r="G38" s="12">
        <v>45351</v>
      </c>
      <c r="H38" s="20">
        <v>630</v>
      </c>
      <c r="I38" s="78">
        <v>91.2</v>
      </c>
      <c r="J38" s="20"/>
      <c r="K38" s="20">
        <v>721.2</v>
      </c>
      <c r="L38" s="6"/>
      <c r="M38" s="20"/>
      <c r="N38" s="20"/>
      <c r="O38" s="80">
        <f t="shared" si="1"/>
        <v>721.2</v>
      </c>
    </row>
    <row r="39" spans="1:16">
      <c r="A39" s="101">
        <v>35</v>
      </c>
      <c r="B39" s="90" t="s">
        <v>88</v>
      </c>
      <c r="C39" s="60" t="s">
        <v>36</v>
      </c>
      <c r="D39" s="60" t="s">
        <v>40</v>
      </c>
      <c r="E39" s="7">
        <v>1</v>
      </c>
      <c r="F39" s="12">
        <v>44958</v>
      </c>
      <c r="G39" s="12">
        <v>45138</v>
      </c>
      <c r="H39" s="20">
        <v>630</v>
      </c>
      <c r="I39" s="78">
        <v>91.2</v>
      </c>
      <c r="J39" s="20"/>
      <c r="K39" s="20">
        <v>721.2</v>
      </c>
      <c r="L39" s="14">
        <v>3</v>
      </c>
      <c r="M39" s="20">
        <v>63</v>
      </c>
      <c r="N39" s="20">
        <v>14.4</v>
      </c>
      <c r="O39" s="80">
        <f t="shared" si="1"/>
        <v>643.80000000000007</v>
      </c>
    </row>
    <row r="40" spans="1:16">
      <c r="A40" s="101">
        <v>36</v>
      </c>
      <c r="B40" s="90" t="s">
        <v>121</v>
      </c>
      <c r="C40" s="60" t="s">
        <v>52</v>
      </c>
      <c r="D40" s="60" t="s">
        <v>37</v>
      </c>
      <c r="E40" s="4">
        <v>1</v>
      </c>
      <c r="F40" s="12">
        <v>45145</v>
      </c>
      <c r="G40" s="12">
        <v>45328</v>
      </c>
      <c r="H40" s="20">
        <v>630</v>
      </c>
      <c r="I40" s="78">
        <v>91.2</v>
      </c>
      <c r="J40" s="20"/>
      <c r="K40" s="20">
        <v>721.2</v>
      </c>
      <c r="L40" s="6"/>
      <c r="M40" s="20"/>
      <c r="N40" s="20"/>
      <c r="O40" s="80">
        <f t="shared" si="1"/>
        <v>721.2</v>
      </c>
    </row>
    <row r="41" spans="1:16">
      <c r="A41" s="101">
        <v>37</v>
      </c>
      <c r="B41" s="90" t="s">
        <v>103</v>
      </c>
      <c r="C41" s="60" t="s">
        <v>36</v>
      </c>
      <c r="D41" s="60" t="s">
        <v>41</v>
      </c>
      <c r="E41" s="7">
        <v>1</v>
      </c>
      <c r="F41" s="12">
        <v>45110</v>
      </c>
      <c r="G41" s="12">
        <v>45293</v>
      </c>
      <c r="H41" s="20">
        <v>630</v>
      </c>
      <c r="I41" s="78">
        <v>91.2</v>
      </c>
      <c r="J41" s="20"/>
      <c r="K41" s="20">
        <v>721.2</v>
      </c>
      <c r="L41" s="6"/>
      <c r="M41" s="20"/>
      <c r="N41" s="20"/>
      <c r="O41" s="80">
        <f t="shared" si="1"/>
        <v>721.2</v>
      </c>
    </row>
    <row r="42" spans="1:16">
      <c r="A42" s="101">
        <v>38</v>
      </c>
      <c r="B42" s="90" t="s">
        <v>104</v>
      </c>
      <c r="C42" s="60" t="s">
        <v>108</v>
      </c>
      <c r="D42" s="60" t="s">
        <v>41</v>
      </c>
      <c r="E42" s="4">
        <v>1</v>
      </c>
      <c r="F42" s="12">
        <v>45110</v>
      </c>
      <c r="G42" s="12">
        <v>45293</v>
      </c>
      <c r="H42" s="20">
        <v>630</v>
      </c>
      <c r="I42" s="78">
        <v>91.2</v>
      </c>
      <c r="J42" s="20"/>
      <c r="K42" s="20">
        <v>721.2</v>
      </c>
      <c r="L42" s="6"/>
      <c r="M42" s="20"/>
      <c r="N42" s="20"/>
      <c r="O42" s="80">
        <f t="shared" si="1"/>
        <v>721.2</v>
      </c>
    </row>
    <row r="43" spans="1:16">
      <c r="A43" s="101">
        <v>39</v>
      </c>
      <c r="B43" s="88" t="s">
        <v>73</v>
      </c>
      <c r="C43" s="59" t="s">
        <v>75</v>
      </c>
      <c r="D43" s="59" t="s">
        <v>40</v>
      </c>
      <c r="E43" s="7">
        <v>1</v>
      </c>
      <c r="F43" s="12">
        <v>44774</v>
      </c>
      <c r="G43" s="12">
        <v>45138</v>
      </c>
      <c r="H43" s="20">
        <v>630</v>
      </c>
      <c r="I43" s="78">
        <v>91.2</v>
      </c>
      <c r="J43" s="20"/>
      <c r="K43" s="20">
        <v>721.2</v>
      </c>
      <c r="L43" s="6"/>
      <c r="M43" s="20"/>
      <c r="N43" s="20"/>
      <c r="O43" s="80">
        <f t="shared" si="1"/>
        <v>721.2</v>
      </c>
    </row>
    <row r="44" spans="1:16">
      <c r="A44" s="101">
        <v>40</v>
      </c>
      <c r="B44" s="88" t="s">
        <v>122</v>
      </c>
      <c r="C44" s="59" t="s">
        <v>0</v>
      </c>
      <c r="D44" s="59" t="s">
        <v>55</v>
      </c>
      <c r="E44" s="7">
        <v>1</v>
      </c>
      <c r="F44" s="12">
        <v>45139</v>
      </c>
      <c r="G44" s="12">
        <v>44957</v>
      </c>
      <c r="H44" s="20">
        <v>630</v>
      </c>
      <c r="I44" s="78">
        <v>91.2</v>
      </c>
      <c r="J44" s="20"/>
      <c r="K44" s="20">
        <v>721.2</v>
      </c>
      <c r="L44" s="10">
        <v>1</v>
      </c>
      <c r="M44" s="20">
        <v>21</v>
      </c>
      <c r="N44" s="20">
        <v>4.8</v>
      </c>
      <c r="O44" s="80">
        <f t="shared" si="1"/>
        <v>695.40000000000009</v>
      </c>
    </row>
    <row r="45" spans="1:16">
      <c r="A45" s="101">
        <v>41</v>
      </c>
      <c r="B45" s="88" t="s">
        <v>106</v>
      </c>
      <c r="C45" s="59" t="s">
        <v>36</v>
      </c>
      <c r="D45" s="59" t="s">
        <v>41</v>
      </c>
      <c r="E45" s="4">
        <v>1</v>
      </c>
      <c r="F45" s="12">
        <v>45112</v>
      </c>
      <c r="G45" s="12">
        <v>45295</v>
      </c>
      <c r="H45" s="20">
        <v>630</v>
      </c>
      <c r="I45" s="78">
        <v>91.2</v>
      </c>
      <c r="J45" s="20"/>
      <c r="K45" s="20">
        <v>721.2</v>
      </c>
      <c r="L45" s="13"/>
      <c r="M45" s="20"/>
      <c r="N45" s="20"/>
      <c r="O45" s="80">
        <f t="shared" si="1"/>
        <v>721.2</v>
      </c>
    </row>
    <row r="46" spans="1:16">
      <c r="A46" s="101">
        <v>42</v>
      </c>
      <c r="B46" s="88" t="s">
        <v>62</v>
      </c>
      <c r="C46" s="59" t="s">
        <v>53</v>
      </c>
      <c r="D46" s="59" t="s">
        <v>39</v>
      </c>
      <c r="E46" s="7" t="s">
        <v>107</v>
      </c>
      <c r="F46" s="12">
        <v>44470</v>
      </c>
      <c r="G46" s="12">
        <v>44834</v>
      </c>
      <c r="H46" s="20"/>
      <c r="I46" s="78"/>
      <c r="J46" s="20">
        <v>630</v>
      </c>
      <c r="K46" s="20">
        <v>630</v>
      </c>
      <c r="L46" s="15"/>
      <c r="M46" s="20"/>
      <c r="N46" s="20"/>
      <c r="O46" s="80">
        <f t="shared" si="1"/>
        <v>630</v>
      </c>
    </row>
    <row r="47" spans="1:16">
      <c r="A47" s="101">
        <v>43</v>
      </c>
      <c r="B47" s="88" t="s">
        <v>63</v>
      </c>
      <c r="C47" s="59" t="s">
        <v>58</v>
      </c>
      <c r="D47" s="59" t="s">
        <v>40</v>
      </c>
      <c r="E47" s="4">
        <v>1</v>
      </c>
      <c r="F47" s="12">
        <v>44470</v>
      </c>
      <c r="G47" s="12">
        <v>44834</v>
      </c>
      <c r="H47" s="20"/>
      <c r="I47" s="78"/>
      <c r="J47" s="20">
        <v>630</v>
      </c>
      <c r="K47" s="20">
        <v>630</v>
      </c>
      <c r="L47" s="15"/>
      <c r="M47" s="20"/>
      <c r="N47" s="20"/>
      <c r="O47" s="80">
        <f t="shared" si="1"/>
        <v>630</v>
      </c>
    </row>
    <row r="48" spans="1:16">
      <c r="A48" s="101">
        <v>44</v>
      </c>
      <c r="B48" s="88" t="s">
        <v>77</v>
      </c>
      <c r="C48" s="59" t="s">
        <v>38</v>
      </c>
      <c r="D48" s="59" t="s">
        <v>39</v>
      </c>
      <c r="E48" s="7">
        <v>1</v>
      </c>
      <c r="F48" s="12">
        <v>44774</v>
      </c>
      <c r="G48" s="12">
        <v>45138</v>
      </c>
      <c r="H48" s="20">
        <v>630</v>
      </c>
      <c r="I48" s="78">
        <v>91.2</v>
      </c>
      <c r="J48" s="20"/>
      <c r="K48" s="20">
        <v>721.2</v>
      </c>
      <c r="L48" s="6"/>
      <c r="M48" s="20"/>
      <c r="N48" s="20"/>
      <c r="O48" s="80">
        <f t="shared" si="1"/>
        <v>721.2</v>
      </c>
      <c r="P48" s="2"/>
    </row>
    <row r="49" spans="1:16">
      <c r="A49" s="101">
        <v>45</v>
      </c>
      <c r="B49" s="88" t="s">
        <v>123</v>
      </c>
      <c r="C49" s="59" t="s">
        <v>0</v>
      </c>
      <c r="D49" s="59" t="s">
        <v>40</v>
      </c>
      <c r="E49" s="4">
        <v>1</v>
      </c>
      <c r="F49" s="12">
        <v>45141</v>
      </c>
      <c r="G49" s="12">
        <v>45324</v>
      </c>
      <c r="H49" s="20">
        <v>630</v>
      </c>
      <c r="I49" s="78">
        <v>91.2</v>
      </c>
      <c r="J49" s="20"/>
      <c r="K49" s="20">
        <v>721.2</v>
      </c>
      <c r="L49" s="6"/>
      <c r="M49" s="20"/>
      <c r="N49" s="20"/>
      <c r="O49" s="80">
        <f t="shared" si="1"/>
        <v>721.2</v>
      </c>
      <c r="P49" s="2"/>
    </row>
    <row r="50" spans="1:16">
      <c r="A50" s="101">
        <v>46</v>
      </c>
      <c r="B50" s="88" t="s">
        <v>105</v>
      </c>
      <c r="C50" s="59" t="s">
        <v>109</v>
      </c>
      <c r="D50" s="59" t="s">
        <v>40</v>
      </c>
      <c r="E50" s="7">
        <v>1</v>
      </c>
      <c r="F50" s="12">
        <v>45117</v>
      </c>
      <c r="G50" s="12">
        <v>45300</v>
      </c>
      <c r="H50" s="20">
        <v>630</v>
      </c>
      <c r="I50" s="78">
        <v>91.2</v>
      </c>
      <c r="J50" s="20"/>
      <c r="K50" s="20">
        <v>721.2</v>
      </c>
      <c r="L50" s="6"/>
      <c r="M50" s="20"/>
      <c r="N50" s="20"/>
      <c r="O50" s="80">
        <f t="shared" si="1"/>
        <v>721.2</v>
      </c>
      <c r="P50" s="2"/>
    </row>
    <row r="51" spans="1:16">
      <c r="A51" s="101">
        <v>47</v>
      </c>
      <c r="B51" s="88" t="s">
        <v>142</v>
      </c>
      <c r="C51" s="59" t="s">
        <v>36</v>
      </c>
      <c r="D51" s="59" t="s">
        <v>41</v>
      </c>
      <c r="E51" s="7">
        <v>2</v>
      </c>
      <c r="F51" s="12">
        <v>45170</v>
      </c>
      <c r="G51" s="12">
        <v>45351</v>
      </c>
      <c r="H51" s="20">
        <v>630</v>
      </c>
      <c r="I51" s="78">
        <v>91.2</v>
      </c>
      <c r="J51" s="20"/>
      <c r="K51" s="20">
        <v>721.2</v>
      </c>
      <c r="L51" s="6"/>
      <c r="M51" s="20"/>
      <c r="N51" s="20"/>
      <c r="O51" s="80">
        <f t="shared" si="1"/>
        <v>721.2</v>
      </c>
      <c r="P51" s="2"/>
    </row>
    <row r="52" spans="1:16">
      <c r="A52" s="101">
        <v>48</v>
      </c>
      <c r="B52" s="88" t="s">
        <v>143</v>
      </c>
      <c r="C52" s="59" t="s">
        <v>0</v>
      </c>
      <c r="D52" s="59" t="s">
        <v>37</v>
      </c>
      <c r="E52" s="7">
        <v>2</v>
      </c>
      <c r="F52" s="12">
        <v>45170</v>
      </c>
      <c r="G52" s="12">
        <v>45564</v>
      </c>
      <c r="H52" s="20">
        <v>630</v>
      </c>
      <c r="I52" s="78">
        <v>91.2</v>
      </c>
      <c r="J52" s="20"/>
      <c r="K52" s="20">
        <v>721.2</v>
      </c>
      <c r="L52" s="6"/>
      <c r="M52" s="20"/>
      <c r="N52" s="20"/>
      <c r="O52" s="80">
        <f t="shared" si="1"/>
        <v>721.2</v>
      </c>
      <c r="P52" s="2"/>
    </row>
    <row r="53" spans="1:16">
      <c r="A53" s="101">
        <v>49</v>
      </c>
      <c r="B53" s="88" t="s">
        <v>78</v>
      </c>
      <c r="C53" s="59" t="s">
        <v>0</v>
      </c>
      <c r="D53" s="59" t="s">
        <v>76</v>
      </c>
      <c r="E53" s="4">
        <v>1</v>
      </c>
      <c r="F53" s="12">
        <v>44781</v>
      </c>
      <c r="G53" s="12">
        <v>45145</v>
      </c>
      <c r="H53" s="20">
        <v>630</v>
      </c>
      <c r="I53" s="78">
        <v>91.2</v>
      </c>
      <c r="J53" s="20"/>
      <c r="K53" s="20">
        <v>721.2</v>
      </c>
      <c r="L53" s="10"/>
      <c r="M53" s="20"/>
      <c r="N53" s="20"/>
      <c r="O53" s="80">
        <f t="shared" si="1"/>
        <v>721.2</v>
      </c>
    </row>
    <row r="54" spans="1:16">
      <c r="A54" s="101">
        <v>50</v>
      </c>
      <c r="B54" s="88" t="s">
        <v>64</v>
      </c>
      <c r="C54" s="59" t="s">
        <v>38</v>
      </c>
      <c r="D54" s="59" t="s">
        <v>55</v>
      </c>
      <c r="E54" s="4">
        <v>1</v>
      </c>
      <c r="F54" s="12">
        <v>44505</v>
      </c>
      <c r="G54" s="12">
        <v>45234</v>
      </c>
      <c r="H54" s="20">
        <v>630</v>
      </c>
      <c r="I54" s="78">
        <v>91.2</v>
      </c>
      <c r="J54" s="20"/>
      <c r="K54" s="20">
        <v>721.2</v>
      </c>
      <c r="L54" s="10"/>
      <c r="M54" s="20"/>
      <c r="N54" s="20"/>
      <c r="O54" s="80">
        <f t="shared" si="1"/>
        <v>721.2</v>
      </c>
    </row>
    <row r="55" spans="1:16">
      <c r="A55" s="101">
        <v>51</v>
      </c>
      <c r="B55" s="88" t="s">
        <v>124</v>
      </c>
      <c r="C55" s="59" t="s">
        <v>36</v>
      </c>
      <c r="D55" s="59" t="s">
        <v>55</v>
      </c>
      <c r="E55" s="7">
        <v>1</v>
      </c>
      <c r="F55" s="12">
        <v>45141</v>
      </c>
      <c r="G55" s="12">
        <v>45324</v>
      </c>
      <c r="H55" s="20">
        <v>630</v>
      </c>
      <c r="I55" s="78">
        <v>91.2</v>
      </c>
      <c r="J55" s="20"/>
      <c r="K55" s="20">
        <v>721.2</v>
      </c>
      <c r="L55" s="15"/>
      <c r="M55" s="20"/>
      <c r="N55" s="20"/>
      <c r="O55" s="80">
        <f t="shared" si="1"/>
        <v>721.2</v>
      </c>
    </row>
    <row r="56" spans="1:16">
      <c r="A56" s="101">
        <v>52</v>
      </c>
      <c r="B56" s="88" t="s">
        <v>126</v>
      </c>
      <c r="C56" s="59" t="s">
        <v>125</v>
      </c>
      <c r="D56" s="59" t="s">
        <v>43</v>
      </c>
      <c r="E56" s="4">
        <v>1</v>
      </c>
      <c r="F56" s="12">
        <v>45145</v>
      </c>
      <c r="G56" s="12">
        <v>45328</v>
      </c>
      <c r="H56" s="20">
        <v>630</v>
      </c>
      <c r="I56" s="78">
        <v>91.2</v>
      </c>
      <c r="J56" s="20"/>
      <c r="K56" s="20">
        <v>721.2</v>
      </c>
      <c r="L56" s="15"/>
      <c r="M56" s="20"/>
      <c r="N56" s="20"/>
      <c r="O56" s="80">
        <f t="shared" si="1"/>
        <v>721.2</v>
      </c>
    </row>
    <row r="57" spans="1:16">
      <c r="A57" s="101">
        <v>53</v>
      </c>
      <c r="B57" s="88" t="s">
        <v>98</v>
      </c>
      <c r="C57" s="59" t="s">
        <v>36</v>
      </c>
      <c r="D57" s="59" t="s">
        <v>41</v>
      </c>
      <c r="E57" s="7">
        <v>1</v>
      </c>
      <c r="F57" s="12">
        <v>45096</v>
      </c>
      <c r="G57" s="12">
        <v>45278</v>
      </c>
      <c r="H57" s="20">
        <v>630</v>
      </c>
      <c r="I57" s="78">
        <v>91.2</v>
      </c>
      <c r="J57" s="20"/>
      <c r="K57" s="20">
        <v>721.2</v>
      </c>
      <c r="L57" s="15"/>
      <c r="M57" s="20"/>
      <c r="N57" s="20"/>
      <c r="O57" s="80">
        <f t="shared" si="1"/>
        <v>721.2</v>
      </c>
      <c r="P57" s="3"/>
    </row>
    <row r="58" spans="1:16">
      <c r="A58" s="101">
        <v>54</v>
      </c>
      <c r="B58" s="88" t="s">
        <v>92</v>
      </c>
      <c r="C58" s="59" t="s">
        <v>58</v>
      </c>
      <c r="D58" s="59" t="s">
        <v>40</v>
      </c>
      <c r="E58" s="4">
        <v>1</v>
      </c>
      <c r="F58" s="12">
        <v>45061</v>
      </c>
      <c r="G58" s="12">
        <v>45244</v>
      </c>
      <c r="H58" s="20">
        <v>630</v>
      </c>
      <c r="I58" s="78">
        <v>91.2</v>
      </c>
      <c r="J58" s="20"/>
      <c r="K58" s="20">
        <v>721.2</v>
      </c>
      <c r="L58" s="15"/>
      <c r="M58" s="20"/>
      <c r="N58" s="20"/>
      <c r="O58" s="80">
        <f t="shared" si="1"/>
        <v>721.2</v>
      </c>
      <c r="P58" s="3"/>
    </row>
    <row r="59" spans="1:16">
      <c r="A59" s="101">
        <v>55</v>
      </c>
      <c r="B59" s="88" t="s">
        <v>96</v>
      </c>
      <c r="C59" s="59" t="s">
        <v>97</v>
      </c>
      <c r="D59" s="59" t="s">
        <v>40</v>
      </c>
      <c r="E59" s="7" t="s">
        <v>107</v>
      </c>
      <c r="F59" s="12">
        <v>45096</v>
      </c>
      <c r="G59" s="12">
        <v>45278</v>
      </c>
      <c r="H59" s="20"/>
      <c r="I59" s="78"/>
      <c r="J59" s="20">
        <v>168</v>
      </c>
      <c r="K59" s="20">
        <v>168</v>
      </c>
      <c r="L59" s="15"/>
      <c r="M59" s="20"/>
      <c r="N59" s="20"/>
      <c r="O59" s="80">
        <f t="shared" si="1"/>
        <v>168</v>
      </c>
      <c r="P59" s="3"/>
    </row>
    <row r="60" spans="1:16">
      <c r="A60" s="101">
        <v>56</v>
      </c>
      <c r="B60" s="88" t="s">
        <v>144</v>
      </c>
      <c r="C60" s="59" t="s">
        <v>131</v>
      </c>
      <c r="D60" s="59" t="s">
        <v>37</v>
      </c>
      <c r="E60" s="7">
        <v>2</v>
      </c>
      <c r="F60" s="12">
        <v>45173</v>
      </c>
      <c r="G60" s="12">
        <v>45354</v>
      </c>
      <c r="H60" s="20">
        <v>567</v>
      </c>
      <c r="I60" s="78">
        <v>86.4</v>
      </c>
      <c r="J60" s="20"/>
      <c r="K60" s="20">
        <v>653.4</v>
      </c>
      <c r="L60" s="15"/>
      <c r="M60" s="20"/>
      <c r="N60" s="20"/>
      <c r="O60" s="80">
        <f t="shared" si="1"/>
        <v>653.4</v>
      </c>
      <c r="P60" s="3"/>
    </row>
    <row r="61" spans="1:16">
      <c r="A61" s="101">
        <v>57</v>
      </c>
      <c r="B61" s="88" t="s">
        <v>127</v>
      </c>
      <c r="C61" s="59" t="s">
        <v>0</v>
      </c>
      <c r="D61" s="59" t="s">
        <v>40</v>
      </c>
      <c r="E61" s="4">
        <v>1</v>
      </c>
      <c r="F61" s="12">
        <v>45145</v>
      </c>
      <c r="G61" s="12">
        <v>45328</v>
      </c>
      <c r="H61" s="20">
        <v>630</v>
      </c>
      <c r="I61" s="78">
        <v>91.2</v>
      </c>
      <c r="J61" s="20"/>
      <c r="K61" s="20">
        <v>721.2</v>
      </c>
      <c r="L61" s="15"/>
      <c r="M61" s="20"/>
      <c r="N61" s="20"/>
      <c r="O61" s="80">
        <f t="shared" si="1"/>
        <v>721.2</v>
      </c>
      <c r="P61" s="3"/>
    </row>
    <row r="62" spans="1:16">
      <c r="A62" s="121"/>
      <c r="B62" s="63" t="s">
        <v>25</v>
      </c>
      <c r="C62" s="63"/>
      <c r="D62" s="63"/>
      <c r="E62" s="53"/>
      <c r="F62" s="53"/>
      <c r="G62" s="53"/>
      <c r="H62" s="94">
        <f>SUM(H5:H61)</f>
        <v>30891</v>
      </c>
      <c r="I62" s="94">
        <f>SUM(I5:I61)</f>
        <v>4540.7999999999956</v>
      </c>
      <c r="J62" s="94">
        <f>SUM(J5:J61)</f>
        <v>3696</v>
      </c>
      <c r="K62" s="94">
        <f>SUM(K5:K61)</f>
        <v>39127.799999999996</v>
      </c>
      <c r="L62" s="95"/>
      <c r="M62" s="94">
        <f>SUM(M5:M61)</f>
        <v>105</v>
      </c>
      <c r="N62" s="94">
        <f>SUM(N5:N61)</f>
        <v>91.2</v>
      </c>
      <c r="O62" s="96">
        <f>SUM(O5:O61)</f>
        <v>38931.599999999999</v>
      </c>
    </row>
    <row r="63" spans="1:16">
      <c r="A63" s="28"/>
      <c r="B63" s="64"/>
      <c r="C63" s="64"/>
      <c r="D63" s="64"/>
      <c r="E63" s="45"/>
      <c r="F63" s="45"/>
      <c r="G63" s="45"/>
      <c r="H63" s="77"/>
      <c r="I63" s="77"/>
      <c r="J63" s="77"/>
      <c r="K63" s="77"/>
      <c r="L63" s="45"/>
      <c r="M63" s="77"/>
      <c r="N63" s="77"/>
      <c r="O63" s="81"/>
    </row>
    <row r="64" spans="1:16">
      <c r="A64" s="28"/>
      <c r="B64" s="64"/>
      <c r="C64" s="64"/>
      <c r="D64" s="64"/>
      <c r="E64" s="45"/>
      <c r="F64" s="45"/>
      <c r="G64" s="45"/>
      <c r="H64" s="77"/>
      <c r="I64" s="77"/>
      <c r="J64" s="77"/>
      <c r="K64" s="77"/>
      <c r="L64" s="45"/>
      <c r="M64" s="77"/>
      <c r="N64" s="77"/>
      <c r="O64" s="81"/>
    </row>
    <row r="65" spans="1:24" ht="56.25" customHeight="1">
      <c r="A65" s="52" t="s">
        <v>10</v>
      </c>
      <c r="B65" s="53" t="s">
        <v>11</v>
      </c>
      <c r="C65" s="53" t="s">
        <v>12</v>
      </c>
      <c r="D65" s="63" t="s">
        <v>13</v>
      </c>
      <c r="E65" s="44" t="s">
        <v>14</v>
      </c>
      <c r="F65" s="97" t="s">
        <v>26</v>
      </c>
      <c r="G65" s="97" t="s">
        <v>27</v>
      </c>
      <c r="H65" s="74" t="s">
        <v>28</v>
      </c>
      <c r="I65" s="74" t="s">
        <v>17</v>
      </c>
      <c r="J65" s="74" t="s">
        <v>29</v>
      </c>
      <c r="K65" s="74" t="s">
        <v>19</v>
      </c>
      <c r="L65" s="43" t="s">
        <v>22</v>
      </c>
      <c r="M65" s="74" t="s">
        <v>23</v>
      </c>
      <c r="N65" s="74" t="s">
        <v>24</v>
      </c>
      <c r="O65" s="79" t="s">
        <v>21</v>
      </c>
    </row>
    <row r="66" spans="1:24">
      <c r="A66" s="16"/>
      <c r="B66" s="59"/>
      <c r="C66" s="59"/>
      <c r="D66" s="59"/>
      <c r="E66" s="7"/>
      <c r="F66" s="12"/>
      <c r="G66" s="12"/>
      <c r="H66" s="20"/>
      <c r="I66" s="20"/>
      <c r="J66" s="20"/>
      <c r="K66" s="20">
        <f t="shared" ref="K66" si="2">SUM(H66,I66,J66)</f>
        <v>0</v>
      </c>
      <c r="L66" s="19"/>
      <c r="M66" s="20"/>
      <c r="N66" s="20"/>
      <c r="O66" s="21"/>
      <c r="X66" s="1" t="s">
        <v>2</v>
      </c>
    </row>
    <row r="67" spans="1:24">
      <c r="A67" s="17" t="s">
        <v>2</v>
      </c>
      <c r="B67" s="66"/>
      <c r="C67" s="66"/>
      <c r="D67" s="66"/>
      <c r="E67" s="18"/>
      <c r="F67" s="18"/>
      <c r="G67" s="56"/>
      <c r="H67" s="20">
        <v>0</v>
      </c>
      <c r="I67" s="78"/>
      <c r="J67" s="22">
        <f>SUM(J66:J66)</f>
        <v>0</v>
      </c>
      <c r="K67" s="23">
        <v>0</v>
      </c>
      <c r="L67" s="24"/>
      <c r="M67" s="23">
        <v>0</v>
      </c>
      <c r="N67" s="23">
        <v>0</v>
      </c>
      <c r="O67" s="84"/>
    </row>
    <row r="68" spans="1:24">
      <c r="A68" s="28"/>
      <c r="B68" s="64"/>
      <c r="C68" s="64"/>
      <c r="D68" s="64"/>
      <c r="E68" s="45"/>
      <c r="F68" s="45"/>
      <c r="G68" s="45"/>
      <c r="H68" s="77"/>
      <c r="I68" s="77"/>
      <c r="J68" s="77"/>
      <c r="K68" s="77"/>
      <c r="L68" s="45"/>
      <c r="M68" s="77"/>
      <c r="N68" s="77"/>
      <c r="O68" s="81"/>
    </row>
    <row r="69" spans="1:24">
      <c r="A69" s="106" t="s">
        <v>2</v>
      </c>
      <c r="B69" s="65" t="s">
        <v>30</v>
      </c>
      <c r="C69" s="65"/>
      <c r="D69" s="65"/>
      <c r="E69" s="25"/>
      <c r="F69" s="25"/>
      <c r="G69" s="26"/>
      <c r="H69" s="23">
        <v>30891</v>
      </c>
      <c r="I69" s="23">
        <f>I62</f>
        <v>4540.7999999999956</v>
      </c>
      <c r="J69" s="23">
        <f>J62</f>
        <v>3696</v>
      </c>
      <c r="K69" s="23">
        <f>K62</f>
        <v>39127.799999999996</v>
      </c>
      <c r="L69" s="27"/>
      <c r="M69" s="23">
        <v>105</v>
      </c>
      <c r="N69" s="107">
        <f>N62</f>
        <v>91.2</v>
      </c>
      <c r="O69" s="82">
        <f>SUM(K69-M69-N69)</f>
        <v>38931.599999999999</v>
      </c>
    </row>
    <row r="70" spans="1:24">
      <c r="A70" s="28" t="s">
        <v>148</v>
      </c>
      <c r="B70" s="64"/>
      <c r="C70" s="64"/>
      <c r="D70" s="64"/>
      <c r="E70" s="45"/>
      <c r="F70" s="45"/>
      <c r="G70" s="45"/>
      <c r="H70" s="77"/>
      <c r="I70" s="77"/>
      <c r="J70" s="77"/>
      <c r="K70" s="77"/>
      <c r="L70" s="45"/>
      <c r="M70" s="77"/>
      <c r="N70" s="77"/>
      <c r="O70" s="81"/>
    </row>
    <row r="71" spans="1:24">
      <c r="A71" s="28"/>
      <c r="B71" s="64"/>
      <c r="C71" s="64"/>
      <c r="D71" s="64"/>
      <c r="E71" s="45"/>
      <c r="F71" s="45"/>
      <c r="G71" s="108"/>
      <c r="H71" s="109" t="s">
        <v>49</v>
      </c>
      <c r="I71" s="110"/>
      <c r="J71" s="110"/>
      <c r="K71" s="110"/>
      <c r="L71" s="111"/>
      <c r="M71" s="110"/>
      <c r="N71" s="110"/>
      <c r="O71" s="112">
        <f>30</f>
        <v>30</v>
      </c>
    </row>
    <row r="72" spans="1:24" ht="16.5" thickBot="1">
      <c r="A72" s="28"/>
      <c r="B72" s="64"/>
      <c r="C72" s="64"/>
      <c r="D72" s="64"/>
      <c r="E72" s="45"/>
      <c r="F72" s="45"/>
      <c r="G72" s="108"/>
      <c r="H72" s="113" t="s">
        <v>50</v>
      </c>
      <c r="I72" s="114"/>
      <c r="J72" s="114"/>
      <c r="K72" s="114"/>
      <c r="L72" s="61"/>
      <c r="M72" s="114"/>
      <c r="N72" s="114"/>
      <c r="O72" s="85">
        <v>1710</v>
      </c>
    </row>
    <row r="73" spans="1:24" ht="16.5" thickBot="1">
      <c r="A73" s="115"/>
      <c r="B73" s="116"/>
      <c r="C73" s="116"/>
      <c r="D73" s="116"/>
      <c r="E73" s="117"/>
      <c r="F73" s="117"/>
      <c r="G73" s="117"/>
      <c r="H73" s="118" t="s">
        <v>51</v>
      </c>
      <c r="I73" s="119"/>
      <c r="J73" s="119"/>
      <c r="K73" s="119"/>
      <c r="L73" s="120"/>
      <c r="M73" s="119"/>
      <c r="N73" s="119"/>
      <c r="O73" s="86">
        <f>SUM(O69+O72)</f>
        <v>40641.599999999999</v>
      </c>
    </row>
  </sheetData>
  <sortState ref="A8:A58">
    <sortCondition ref="A8:A58"/>
  </sortState>
  <mergeCells count="3">
    <mergeCell ref="A1:O1"/>
    <mergeCell ref="A2:C2"/>
    <mergeCell ref="A3:C3"/>
  </mergeCells>
  <phoneticPr fontId="4" type="noConversion"/>
  <pageMargins left="3.937007874015748E-2" right="0.19685039370078741" top="0.35433070866141736" bottom="0.35433070866141736" header="0.11811023622047245" footer="0.11811023622047245"/>
  <pageSetup paperSize="9" scale="45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workbookViewId="0">
      <selection activeCell="C6" sqref="C6"/>
    </sheetView>
  </sheetViews>
  <sheetFormatPr defaultRowHeight="15.75"/>
  <cols>
    <col min="1" max="1" width="5.5703125" style="1" customWidth="1"/>
    <col min="2" max="2" width="42.140625" style="104" customWidth="1"/>
    <col min="3" max="3" width="17.42578125" style="104" customWidth="1"/>
    <col min="4" max="4" width="19.28515625" style="104" customWidth="1"/>
    <col min="5" max="5" width="7.5703125" style="1" customWidth="1"/>
    <col min="6" max="6" width="13" style="1" customWidth="1"/>
    <col min="7" max="7" width="13" style="1" bestFit="1" customWidth="1"/>
    <col min="8" max="8" width="15.5703125" style="105" customWidth="1"/>
    <col min="9" max="9" width="18.140625" style="105" bestFit="1" customWidth="1"/>
    <col min="10" max="10" width="17.5703125" style="105" customWidth="1"/>
    <col min="11" max="11" width="16.5703125" style="105" bestFit="1" customWidth="1"/>
    <col min="12" max="12" width="5.28515625" style="1" customWidth="1"/>
    <col min="13" max="13" width="13.28515625" style="105" bestFit="1" customWidth="1"/>
    <col min="14" max="14" width="16.140625" style="105" customWidth="1"/>
    <col min="15" max="15" width="18.42578125" style="105" customWidth="1"/>
    <col min="16" max="16384" width="9.140625" style="1"/>
  </cols>
  <sheetData>
    <row r="1" spans="1:15" ht="80.25" customHeight="1">
      <c r="A1" s="98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>
      <c r="A2" s="133" t="s">
        <v>85</v>
      </c>
      <c r="B2" s="38"/>
      <c r="C2" s="38"/>
      <c r="D2" s="161" t="s">
        <v>3</v>
      </c>
      <c r="E2" s="162"/>
      <c r="F2" s="49" t="s">
        <v>4</v>
      </c>
      <c r="G2" s="67" t="s">
        <v>5</v>
      </c>
      <c r="H2" s="83" t="s">
        <v>6</v>
      </c>
      <c r="I2" s="163" t="s">
        <v>7</v>
      </c>
      <c r="J2" s="48" t="s">
        <v>8</v>
      </c>
      <c r="K2" s="48"/>
      <c r="L2" s="48"/>
      <c r="M2" s="48"/>
      <c r="N2" s="48"/>
      <c r="O2" s="164"/>
    </row>
    <row r="3" spans="1:15">
      <c r="A3" s="31" t="s">
        <v>150</v>
      </c>
      <c r="B3" s="32"/>
      <c r="C3" s="33"/>
      <c r="D3" s="34" t="s">
        <v>128</v>
      </c>
      <c r="E3" s="35"/>
      <c r="F3" s="50" t="s">
        <v>84</v>
      </c>
      <c r="G3" s="36" t="s">
        <v>129</v>
      </c>
      <c r="H3" s="74">
        <v>19</v>
      </c>
      <c r="I3" s="75">
        <v>4.8</v>
      </c>
      <c r="J3" s="38" t="s">
        <v>9</v>
      </c>
      <c r="K3" s="38"/>
      <c r="L3" s="38"/>
      <c r="M3" s="38"/>
      <c r="N3" s="38"/>
      <c r="O3" s="39"/>
    </row>
    <row r="4" spans="1:15" ht="15.75" customHeight="1">
      <c r="A4" s="40" t="s">
        <v>10</v>
      </c>
      <c r="B4" s="38" t="s">
        <v>11</v>
      </c>
      <c r="C4" s="38" t="s">
        <v>12</v>
      </c>
      <c r="D4" s="38" t="s">
        <v>13</v>
      </c>
      <c r="E4" s="38" t="s">
        <v>14</v>
      </c>
      <c r="F4" s="38" t="s">
        <v>15</v>
      </c>
      <c r="G4" s="38" t="s">
        <v>16</v>
      </c>
      <c r="H4" s="155" t="s">
        <v>31</v>
      </c>
      <c r="I4" s="155" t="s">
        <v>17</v>
      </c>
      <c r="J4" s="155" t="s">
        <v>18</v>
      </c>
      <c r="K4" s="155" t="s">
        <v>33</v>
      </c>
      <c r="L4" s="42" t="s">
        <v>20</v>
      </c>
      <c r="M4" s="42"/>
      <c r="N4" s="42"/>
      <c r="O4" s="158" t="s">
        <v>21</v>
      </c>
    </row>
    <row r="5" spans="1:15" ht="42.75">
      <c r="A5" s="40"/>
      <c r="B5" s="38"/>
      <c r="C5" s="38"/>
      <c r="D5" s="38"/>
      <c r="E5" s="38"/>
      <c r="F5" s="38"/>
      <c r="G5" s="38"/>
      <c r="H5" s="155"/>
      <c r="I5" s="155"/>
      <c r="J5" s="155"/>
      <c r="K5" s="155"/>
      <c r="L5" s="43" t="s">
        <v>22</v>
      </c>
      <c r="M5" s="74" t="s">
        <v>23</v>
      </c>
      <c r="N5" s="74" t="s">
        <v>24</v>
      </c>
      <c r="O5" s="158"/>
    </row>
    <row r="6" spans="1:15">
      <c r="A6" s="101">
        <v>1</v>
      </c>
      <c r="B6" s="88" t="s">
        <v>82</v>
      </c>
      <c r="C6" s="60" t="s">
        <v>0</v>
      </c>
      <c r="D6" s="59" t="s">
        <v>68</v>
      </c>
      <c r="E6" s="122">
        <v>3</v>
      </c>
      <c r="F6" s="123">
        <v>44652</v>
      </c>
      <c r="G6" s="12">
        <v>45199</v>
      </c>
      <c r="H6" s="20">
        <v>315</v>
      </c>
      <c r="I6" s="78">
        <v>91.2</v>
      </c>
      <c r="J6" s="20">
        <v>315</v>
      </c>
      <c r="K6" s="20">
        <f t="shared" ref="K6:K8" si="0">H6+I6+J6</f>
        <v>721.2</v>
      </c>
      <c r="L6" s="13"/>
      <c r="M6" s="20"/>
      <c r="N6" s="20">
        <v>48</v>
      </c>
      <c r="O6" s="103">
        <v>673.2</v>
      </c>
    </row>
    <row r="7" spans="1:15">
      <c r="A7" s="101">
        <v>2</v>
      </c>
      <c r="B7" s="88" t="s">
        <v>65</v>
      </c>
      <c r="C7" s="59" t="s">
        <v>53</v>
      </c>
      <c r="D7" s="59" t="s">
        <v>68</v>
      </c>
      <c r="E7" s="122">
        <v>3</v>
      </c>
      <c r="F7" s="124">
        <v>44652</v>
      </c>
      <c r="G7" s="12">
        <v>45199</v>
      </c>
      <c r="H7" s="20">
        <v>315</v>
      </c>
      <c r="I7" s="78">
        <v>91.2</v>
      </c>
      <c r="J7" s="20">
        <v>315</v>
      </c>
      <c r="K7" s="20">
        <f t="shared" si="0"/>
        <v>721.2</v>
      </c>
      <c r="L7" s="125"/>
      <c r="M7" s="20"/>
      <c r="N7" s="20">
        <v>48</v>
      </c>
      <c r="O7" s="103">
        <v>673.2</v>
      </c>
    </row>
    <row r="8" spans="1:15">
      <c r="A8" s="101">
        <v>3</v>
      </c>
      <c r="B8" s="88" t="s">
        <v>66</v>
      </c>
      <c r="C8" s="60" t="s">
        <v>69</v>
      </c>
      <c r="D8" s="59" t="s">
        <v>68</v>
      </c>
      <c r="E8" s="122">
        <v>3</v>
      </c>
      <c r="F8" s="124">
        <v>44652</v>
      </c>
      <c r="G8" s="12">
        <v>45199</v>
      </c>
      <c r="H8" s="20">
        <v>315</v>
      </c>
      <c r="I8" s="78">
        <v>91.2</v>
      </c>
      <c r="J8" s="20">
        <v>315</v>
      </c>
      <c r="K8" s="20">
        <f t="shared" si="0"/>
        <v>721.2</v>
      </c>
      <c r="L8" s="6"/>
      <c r="M8" s="20"/>
      <c r="N8" s="20">
        <v>48</v>
      </c>
      <c r="O8" s="103">
        <v>673.2</v>
      </c>
    </row>
    <row r="9" spans="1:15">
      <c r="A9" s="121"/>
      <c r="B9" s="41" t="s">
        <v>25</v>
      </c>
      <c r="C9" s="41"/>
      <c r="D9" s="41"/>
      <c r="E9" s="41"/>
      <c r="F9" s="41"/>
      <c r="G9" s="41"/>
      <c r="H9" s="94">
        <v>945</v>
      </c>
      <c r="I9" s="94">
        <v>273.60000000000002</v>
      </c>
      <c r="J9" s="94">
        <v>945</v>
      </c>
      <c r="K9" s="94">
        <v>2163.6</v>
      </c>
      <c r="L9" s="95">
        <v>0</v>
      </c>
      <c r="M9" s="94"/>
      <c r="N9" s="94">
        <v>144</v>
      </c>
      <c r="O9" s="96">
        <f>SUM(K9-N9)</f>
        <v>2019.6</v>
      </c>
    </row>
    <row r="10" spans="1:15">
      <c r="A10" s="28"/>
      <c r="B10" s="64"/>
      <c r="C10" s="64"/>
      <c r="D10" s="64"/>
      <c r="E10" s="45"/>
      <c r="F10" s="45"/>
      <c r="G10" s="45"/>
      <c r="H10" s="156"/>
      <c r="I10" s="156"/>
      <c r="J10" s="156"/>
      <c r="K10" s="156"/>
      <c r="L10" s="132"/>
      <c r="M10" s="156"/>
      <c r="N10" s="156"/>
      <c r="O10" s="159"/>
    </row>
    <row r="11" spans="1:15">
      <c r="A11" s="28"/>
      <c r="B11" s="64"/>
      <c r="C11" s="64"/>
      <c r="D11" s="64"/>
      <c r="E11" s="45"/>
      <c r="F11" s="45"/>
      <c r="G11" s="45"/>
      <c r="H11" s="156"/>
      <c r="I11" s="156"/>
      <c r="J11" s="156"/>
      <c r="K11" s="156"/>
      <c r="L11" s="132"/>
      <c r="M11" s="156"/>
      <c r="N11" s="156"/>
      <c r="O11" s="159"/>
    </row>
    <row r="12" spans="1:1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</row>
    <row r="13" spans="1:15" ht="47.25">
      <c r="A13" s="139" t="s">
        <v>10</v>
      </c>
      <c r="B13" s="67" t="s">
        <v>11</v>
      </c>
      <c r="C13" s="67" t="s">
        <v>12</v>
      </c>
      <c r="D13" s="197" t="s">
        <v>13</v>
      </c>
      <c r="E13" s="44" t="s">
        <v>14</v>
      </c>
      <c r="F13" s="197" t="s">
        <v>26</v>
      </c>
      <c r="G13" s="197" t="s">
        <v>27</v>
      </c>
      <c r="H13" s="83" t="s">
        <v>28</v>
      </c>
      <c r="I13" s="83" t="s">
        <v>17</v>
      </c>
      <c r="J13" s="83" t="s">
        <v>29</v>
      </c>
      <c r="K13" s="83" t="s">
        <v>19</v>
      </c>
      <c r="L13" s="140" t="s">
        <v>22</v>
      </c>
      <c r="M13" s="83" t="s">
        <v>23</v>
      </c>
      <c r="N13" s="83" t="s">
        <v>24</v>
      </c>
      <c r="O13" s="79" t="s">
        <v>21</v>
      </c>
    </row>
    <row r="14" spans="1:15">
      <c r="A14" s="16"/>
      <c r="B14" s="59"/>
      <c r="C14" s="60"/>
      <c r="D14" s="59"/>
      <c r="E14" s="126"/>
      <c r="F14" s="123"/>
      <c r="G14" s="12"/>
      <c r="H14" s="127"/>
      <c r="I14" s="127"/>
      <c r="J14" s="127"/>
      <c r="K14" s="127"/>
      <c r="L14" s="128"/>
      <c r="M14" s="127"/>
      <c r="N14" s="127"/>
      <c r="O14" s="21"/>
    </row>
    <row r="15" spans="1:15">
      <c r="A15" s="121" t="s">
        <v>2</v>
      </c>
      <c r="B15" s="41"/>
      <c r="C15" s="41"/>
      <c r="D15" s="41"/>
      <c r="E15" s="41"/>
      <c r="F15" s="41"/>
      <c r="G15" s="41"/>
      <c r="H15" s="141">
        <v>0</v>
      </c>
      <c r="I15" s="141">
        <v>0</v>
      </c>
      <c r="J15" s="142"/>
      <c r="K15" s="94">
        <v>0</v>
      </c>
      <c r="L15" s="143"/>
      <c r="M15" s="94">
        <v>0</v>
      </c>
      <c r="N15" s="94">
        <v>0</v>
      </c>
      <c r="O15" s="196">
        <v>0</v>
      </c>
    </row>
    <row r="16" spans="1:15">
      <c r="A16" s="28"/>
      <c r="B16" s="64"/>
      <c r="C16" s="64"/>
      <c r="D16" s="64"/>
      <c r="E16" s="45"/>
      <c r="F16" s="45"/>
      <c r="G16" s="45"/>
      <c r="H16" s="77"/>
      <c r="I16" s="77"/>
      <c r="J16" s="77"/>
      <c r="K16" s="77"/>
      <c r="L16" s="45"/>
      <c r="M16" s="77"/>
      <c r="N16" s="77"/>
      <c r="O16" s="81"/>
    </row>
    <row r="17" spans="1:15">
      <c r="A17" s="145" t="s">
        <v>2</v>
      </c>
      <c r="B17" s="91" t="s">
        <v>30</v>
      </c>
      <c r="C17" s="91"/>
      <c r="D17" s="91"/>
      <c r="E17" s="146"/>
      <c r="F17" s="92"/>
      <c r="G17" s="93"/>
      <c r="H17" s="94">
        <v>945</v>
      </c>
      <c r="I17" s="94">
        <v>273.60000000000002</v>
      </c>
      <c r="J17" s="94">
        <v>945</v>
      </c>
      <c r="K17" s="94">
        <v>2163.6</v>
      </c>
      <c r="L17" s="147"/>
      <c r="M17" s="94"/>
      <c r="N17" s="94">
        <v>144</v>
      </c>
      <c r="O17" s="96">
        <f>SUM(K17-N17)</f>
        <v>2019.6</v>
      </c>
    </row>
    <row r="18" spans="1:15">
      <c r="A18" s="28" t="s">
        <v>148</v>
      </c>
      <c r="B18" s="64"/>
      <c r="C18" s="64"/>
      <c r="D18" s="64"/>
      <c r="E18" s="45"/>
      <c r="F18" s="45"/>
      <c r="G18" s="45"/>
      <c r="H18" s="77"/>
      <c r="I18" s="77"/>
      <c r="J18" s="77"/>
      <c r="K18" s="77"/>
      <c r="L18" s="45"/>
      <c r="M18" s="77"/>
      <c r="N18" s="77"/>
      <c r="O18" s="81"/>
    </row>
    <row r="19" spans="1:15">
      <c r="A19" s="28"/>
      <c r="B19" s="64"/>
      <c r="C19" s="64"/>
      <c r="D19" s="64"/>
      <c r="E19" s="45"/>
      <c r="F19" s="45"/>
      <c r="G19" s="45"/>
      <c r="H19" s="149" t="s">
        <v>45</v>
      </c>
      <c r="I19" s="150"/>
      <c r="J19" s="150"/>
      <c r="K19" s="150"/>
      <c r="L19" s="150"/>
      <c r="M19" s="150"/>
      <c r="N19" s="150"/>
      <c r="O19" s="112">
        <v>30</v>
      </c>
    </row>
    <row r="20" spans="1:15" ht="16.5" thickBot="1">
      <c r="A20" s="28"/>
      <c r="B20" s="64"/>
      <c r="C20" s="64"/>
      <c r="D20" s="64"/>
      <c r="E20" s="45"/>
      <c r="F20" s="45"/>
      <c r="G20" s="45"/>
      <c r="H20" s="151" t="s">
        <v>46</v>
      </c>
      <c r="I20" s="152"/>
      <c r="J20" s="152"/>
      <c r="K20" s="152"/>
      <c r="L20" s="152"/>
      <c r="M20" s="152"/>
      <c r="N20" s="152"/>
      <c r="O20" s="85">
        <v>90</v>
      </c>
    </row>
    <row r="21" spans="1:15" ht="16.5" thickBot="1">
      <c r="A21" s="115"/>
      <c r="B21" s="116"/>
      <c r="C21" s="116"/>
      <c r="D21" s="116"/>
      <c r="E21" s="117"/>
      <c r="F21" s="117"/>
      <c r="G21" s="117"/>
      <c r="H21" s="153" t="s">
        <v>44</v>
      </c>
      <c r="I21" s="154"/>
      <c r="J21" s="154"/>
      <c r="K21" s="154"/>
      <c r="L21" s="154"/>
      <c r="M21" s="154"/>
      <c r="N21" s="154"/>
      <c r="O21" s="86">
        <f>SUM(O17+O20)</f>
        <v>2109.6</v>
      </c>
    </row>
    <row r="22" spans="1:15">
      <c r="H22" s="157"/>
      <c r="I22" s="157"/>
      <c r="J22" s="157"/>
      <c r="K22" s="157"/>
      <c r="L22" s="130"/>
      <c r="M22" s="157"/>
      <c r="N22" s="157"/>
      <c r="O22" s="160"/>
    </row>
    <row r="23" spans="1:15">
      <c r="H23" s="157"/>
      <c r="I23" s="157"/>
      <c r="J23" s="157"/>
      <c r="K23" s="157"/>
      <c r="L23" s="130"/>
      <c r="M23" s="157"/>
      <c r="N23" s="157"/>
      <c r="O23" s="160"/>
    </row>
    <row r="24" spans="1:15">
      <c r="H24" s="157"/>
      <c r="I24" s="157"/>
      <c r="J24" s="157"/>
      <c r="K24" s="157"/>
      <c r="L24" s="130"/>
      <c r="M24" s="157"/>
      <c r="N24" s="157"/>
      <c r="O24" s="160"/>
    </row>
    <row r="25" spans="1:15">
      <c r="H25" s="157"/>
      <c r="I25" s="157"/>
      <c r="J25" s="157"/>
      <c r="K25" s="157"/>
      <c r="L25" s="130"/>
      <c r="M25" s="157"/>
      <c r="N25" s="157"/>
      <c r="O25" s="160"/>
    </row>
    <row r="26" spans="1:15">
      <c r="H26" s="157"/>
      <c r="I26" s="157"/>
      <c r="J26" s="157"/>
      <c r="K26" s="157"/>
      <c r="L26" s="130"/>
      <c r="M26" s="157"/>
      <c r="N26" s="157"/>
      <c r="O26" s="160"/>
    </row>
  </sheetData>
  <mergeCells count="26">
    <mergeCell ref="A1:O1"/>
    <mergeCell ref="H21:N21"/>
    <mergeCell ref="O4:O5"/>
    <mergeCell ref="B9:G9"/>
    <mergeCell ref="A12:O12"/>
    <mergeCell ref="B15:G15"/>
    <mergeCell ref="H19:N19"/>
    <mergeCell ref="H20:N20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4" type="noConversion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="80" zoomScaleNormal="80" workbookViewId="0">
      <selection activeCell="C18" sqref="C18"/>
    </sheetView>
  </sheetViews>
  <sheetFormatPr defaultColWidth="9.140625" defaultRowHeight="15.75"/>
  <cols>
    <col min="1" max="1" width="6.85546875" style="1" customWidth="1"/>
    <col min="2" max="2" width="39.85546875" style="1" customWidth="1"/>
    <col min="3" max="3" width="20.85546875" style="1" customWidth="1"/>
    <col min="4" max="4" width="24.5703125" style="1" customWidth="1"/>
    <col min="5" max="5" width="5.7109375" style="1" customWidth="1"/>
    <col min="6" max="6" width="13" style="1" customWidth="1"/>
    <col min="7" max="7" width="15.5703125" style="1" customWidth="1"/>
    <col min="8" max="8" width="17" style="1" customWidth="1"/>
    <col min="9" max="9" width="16.85546875" style="1" customWidth="1"/>
    <col min="10" max="10" width="14.42578125" style="1" customWidth="1"/>
    <col min="11" max="11" width="17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.5703125" style="1" customWidth="1"/>
    <col min="16" max="16" width="9.140625" style="1"/>
    <col min="17" max="17" width="11.7109375" style="1" bestFit="1" customWidth="1"/>
    <col min="18" max="16384" width="9.140625" style="1"/>
  </cols>
  <sheetData>
    <row r="1" spans="1:15" ht="71.25" customHeight="1">
      <c r="A1" s="98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ht="18.75">
      <c r="A2" s="188" t="s">
        <v>85</v>
      </c>
      <c r="B2" s="189"/>
      <c r="C2" s="190"/>
      <c r="D2" s="161" t="s">
        <v>3</v>
      </c>
      <c r="E2" s="162"/>
      <c r="F2" s="49" t="s">
        <v>4</v>
      </c>
      <c r="G2" s="67" t="s">
        <v>5</v>
      </c>
      <c r="H2" s="55" t="s">
        <v>6</v>
      </c>
      <c r="I2" s="55" t="s">
        <v>7</v>
      </c>
      <c r="J2" s="48" t="s">
        <v>8</v>
      </c>
      <c r="K2" s="48"/>
      <c r="L2" s="48"/>
      <c r="M2" s="48"/>
      <c r="N2" s="48"/>
      <c r="O2" s="164"/>
    </row>
    <row r="3" spans="1:15" ht="36" customHeight="1">
      <c r="A3" s="191" t="s">
        <v>151</v>
      </c>
      <c r="B3" s="192"/>
      <c r="C3" s="193"/>
      <c r="D3" s="34" t="s">
        <v>128</v>
      </c>
      <c r="E3" s="35"/>
      <c r="F3" s="50" t="s">
        <v>84</v>
      </c>
      <c r="G3" s="36" t="s">
        <v>129</v>
      </c>
      <c r="H3" s="37">
        <v>19</v>
      </c>
      <c r="I3" s="134">
        <v>4.8</v>
      </c>
      <c r="J3" s="38" t="s">
        <v>9</v>
      </c>
      <c r="K3" s="38"/>
      <c r="L3" s="38"/>
      <c r="M3" s="38"/>
      <c r="N3" s="38"/>
      <c r="O3" s="39"/>
    </row>
    <row r="4" spans="1:15">
      <c r="A4" s="166" t="s">
        <v>10</v>
      </c>
      <c r="B4" s="47" t="s">
        <v>11</v>
      </c>
      <c r="C4" s="47" t="s">
        <v>12</v>
      </c>
      <c r="D4" s="47" t="s">
        <v>13</v>
      </c>
      <c r="E4" s="47" t="s">
        <v>14</v>
      </c>
      <c r="F4" s="47" t="s">
        <v>15</v>
      </c>
      <c r="G4" s="30" t="s">
        <v>16</v>
      </c>
      <c r="H4" s="47" t="s">
        <v>31</v>
      </c>
      <c r="I4" s="47" t="s">
        <v>17</v>
      </c>
      <c r="J4" s="47" t="s">
        <v>18</v>
      </c>
      <c r="K4" s="47" t="s">
        <v>19</v>
      </c>
      <c r="L4" s="42" t="s">
        <v>20</v>
      </c>
      <c r="M4" s="42"/>
      <c r="N4" s="42"/>
      <c r="O4" s="39" t="s">
        <v>21</v>
      </c>
    </row>
    <row r="5" spans="1:15" ht="49.5" customHeight="1">
      <c r="A5" s="167"/>
      <c r="B5" s="48"/>
      <c r="C5" s="48"/>
      <c r="D5" s="48"/>
      <c r="E5" s="48"/>
      <c r="F5" s="48"/>
      <c r="G5" s="33"/>
      <c r="H5" s="48"/>
      <c r="I5" s="48"/>
      <c r="J5" s="48"/>
      <c r="K5" s="48"/>
      <c r="L5" s="43" t="s">
        <v>22</v>
      </c>
      <c r="M5" s="44" t="s">
        <v>32</v>
      </c>
      <c r="N5" s="44" t="s">
        <v>24</v>
      </c>
      <c r="O5" s="39"/>
    </row>
    <row r="6" spans="1:15">
      <c r="A6" s="101">
        <v>1</v>
      </c>
      <c r="B6" s="88" t="s">
        <v>67</v>
      </c>
      <c r="C6" s="59" t="s">
        <v>53</v>
      </c>
      <c r="D6" s="59" t="s">
        <v>68</v>
      </c>
      <c r="E6" s="122" t="s">
        <v>107</v>
      </c>
      <c r="F6" s="12">
        <v>44652</v>
      </c>
      <c r="G6" s="12">
        <v>45199</v>
      </c>
      <c r="H6" s="168">
        <v>315</v>
      </c>
      <c r="I6" s="20">
        <v>91.2</v>
      </c>
      <c r="J6" s="6">
        <v>315</v>
      </c>
      <c r="K6" s="9">
        <v>721.2</v>
      </c>
      <c r="L6" s="10"/>
      <c r="M6" s="169"/>
      <c r="N6" s="169">
        <v>48</v>
      </c>
      <c r="O6" s="170">
        <v>673.2</v>
      </c>
    </row>
    <row r="7" spans="1:15">
      <c r="A7" s="101">
        <v>2</v>
      </c>
      <c r="B7" s="88" t="s">
        <v>99</v>
      </c>
      <c r="C7" s="59" t="s">
        <v>36</v>
      </c>
      <c r="D7" s="11" t="s">
        <v>152</v>
      </c>
      <c r="E7" s="122">
        <v>1</v>
      </c>
      <c r="F7" s="12">
        <v>45091</v>
      </c>
      <c r="G7" s="12">
        <v>45273</v>
      </c>
      <c r="H7" s="168">
        <v>630</v>
      </c>
      <c r="I7" s="20">
        <v>91.2</v>
      </c>
      <c r="J7" s="6"/>
      <c r="K7" s="9">
        <v>721.2</v>
      </c>
      <c r="L7" s="10"/>
      <c r="M7" s="169"/>
      <c r="N7" s="169"/>
      <c r="O7" s="170">
        <v>721.2</v>
      </c>
    </row>
    <row r="8" spans="1:15">
      <c r="A8" s="101">
        <v>3</v>
      </c>
      <c r="B8" s="88" t="s">
        <v>147</v>
      </c>
      <c r="C8" s="59" t="s">
        <v>145</v>
      </c>
      <c r="D8" s="11" t="s">
        <v>146</v>
      </c>
      <c r="E8" s="122">
        <v>2</v>
      </c>
      <c r="F8" s="12">
        <v>45170</v>
      </c>
      <c r="G8" s="12">
        <v>45351</v>
      </c>
      <c r="H8" s="168">
        <v>630</v>
      </c>
      <c r="I8" s="20">
        <v>91.2</v>
      </c>
      <c r="J8" s="6"/>
      <c r="K8" s="9">
        <v>721.2</v>
      </c>
      <c r="L8" s="10"/>
      <c r="M8" s="169"/>
      <c r="N8" s="169"/>
      <c r="O8" s="170">
        <v>721.2</v>
      </c>
    </row>
    <row r="9" spans="1:15">
      <c r="A9" s="101">
        <v>4</v>
      </c>
      <c r="B9" s="88" t="s">
        <v>100</v>
      </c>
      <c r="C9" s="59" t="s">
        <v>0</v>
      </c>
      <c r="D9" s="11" t="s">
        <v>152</v>
      </c>
      <c r="E9" s="122">
        <v>1</v>
      </c>
      <c r="F9" s="12">
        <v>45091</v>
      </c>
      <c r="G9" s="12">
        <v>45273</v>
      </c>
      <c r="H9" s="168">
        <v>630</v>
      </c>
      <c r="I9" s="20">
        <v>91.2</v>
      </c>
      <c r="J9" s="6"/>
      <c r="K9" s="9">
        <v>721.2</v>
      </c>
      <c r="L9" s="10"/>
      <c r="M9" s="169"/>
      <c r="N9" s="169"/>
      <c r="O9" s="170">
        <v>721.2</v>
      </c>
    </row>
    <row r="10" spans="1:15">
      <c r="A10" s="121"/>
      <c r="B10" s="41" t="s">
        <v>25</v>
      </c>
      <c r="C10" s="41"/>
      <c r="D10" s="41"/>
      <c r="E10" s="41"/>
      <c r="F10" s="41"/>
      <c r="G10" s="41"/>
      <c r="H10" s="94">
        <v>2205</v>
      </c>
      <c r="I10" s="94">
        <v>364.8</v>
      </c>
      <c r="J10" s="94">
        <v>315</v>
      </c>
      <c r="K10" s="135">
        <v>2884.8</v>
      </c>
      <c r="L10" s="95">
        <v>0</v>
      </c>
      <c r="M10" s="135"/>
      <c r="N10" s="135">
        <v>48</v>
      </c>
      <c r="O10" s="194">
        <f>SUM(K10-N10)</f>
        <v>2836.8</v>
      </c>
    </row>
    <row r="11" spans="1:15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50.25" customHeight="1">
      <c r="A12" s="52" t="s">
        <v>10</v>
      </c>
      <c r="B12" s="44" t="s">
        <v>11</v>
      </c>
      <c r="C12" s="44" t="s">
        <v>12</v>
      </c>
      <c r="D12" s="44" t="s">
        <v>13</v>
      </c>
      <c r="E12" s="44" t="s">
        <v>14</v>
      </c>
      <c r="F12" s="97" t="s">
        <v>26</v>
      </c>
      <c r="G12" s="97" t="s">
        <v>27</v>
      </c>
      <c r="H12" s="44" t="s">
        <v>28</v>
      </c>
      <c r="I12" s="44" t="s">
        <v>17</v>
      </c>
      <c r="J12" s="44" t="s">
        <v>29</v>
      </c>
      <c r="K12" s="44" t="s">
        <v>19</v>
      </c>
      <c r="L12" s="43" t="s">
        <v>22</v>
      </c>
      <c r="M12" s="44" t="s">
        <v>23</v>
      </c>
      <c r="N12" s="44" t="s">
        <v>24</v>
      </c>
      <c r="O12" s="51" t="s">
        <v>21</v>
      </c>
    </row>
    <row r="13" spans="1:15">
      <c r="A13" s="16"/>
      <c r="B13" s="174"/>
      <c r="C13" s="174"/>
      <c r="D13" s="175"/>
      <c r="E13" s="176"/>
      <c r="F13" s="177"/>
      <c r="G13" s="177"/>
      <c r="H13" s="178"/>
      <c r="I13" s="179"/>
      <c r="J13" s="179">
        <v>0</v>
      </c>
      <c r="K13" s="180"/>
      <c r="L13" s="181"/>
      <c r="M13" s="182"/>
      <c r="N13" s="182"/>
      <c r="O13" s="183"/>
    </row>
    <row r="14" spans="1:15">
      <c r="A14" s="121" t="s">
        <v>2</v>
      </c>
      <c r="B14" s="41"/>
      <c r="C14" s="41"/>
      <c r="D14" s="41"/>
      <c r="E14" s="41"/>
      <c r="F14" s="41"/>
      <c r="G14" s="41"/>
      <c r="H14" s="141">
        <v>0</v>
      </c>
      <c r="I14" s="141">
        <v>0</v>
      </c>
      <c r="J14" s="142"/>
      <c r="K14" s="94">
        <f>SUM(K13:K13)</f>
        <v>0</v>
      </c>
      <c r="L14" s="143"/>
      <c r="M14" s="144">
        <f>SUM(M13:M13)</f>
        <v>0</v>
      </c>
      <c r="N14" s="144">
        <f>SUM(N13:N13)</f>
        <v>0</v>
      </c>
      <c r="O14" s="195">
        <f>SUM(O13:O13)</f>
        <v>0</v>
      </c>
    </row>
    <row r="15" spans="1:15">
      <c r="A15" s="28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29"/>
    </row>
    <row r="16" spans="1:15">
      <c r="A16" s="121" t="s">
        <v>2</v>
      </c>
      <c r="B16" s="53" t="s">
        <v>30</v>
      </c>
      <c r="C16" s="53"/>
      <c r="D16" s="53"/>
      <c r="E16" s="57"/>
      <c r="F16" s="53"/>
      <c r="G16" s="53"/>
      <c r="H16" s="94">
        <v>2205</v>
      </c>
      <c r="I16" s="94">
        <v>364.8</v>
      </c>
      <c r="J16" s="94">
        <v>315</v>
      </c>
      <c r="K16" s="94">
        <v>2884.8</v>
      </c>
      <c r="L16" s="147"/>
      <c r="M16" s="94">
        <f>M10</f>
        <v>0</v>
      </c>
      <c r="N16" s="94">
        <f>N10</f>
        <v>48</v>
      </c>
      <c r="O16" s="148">
        <f>SUM(K16-N16)</f>
        <v>2836.8</v>
      </c>
    </row>
    <row r="17" spans="1:17">
      <c r="A17" s="28" t="s">
        <v>148</v>
      </c>
      <c r="B17" s="45"/>
      <c r="C17" s="4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29"/>
    </row>
    <row r="18" spans="1:17">
      <c r="A18" s="28"/>
      <c r="B18" s="45"/>
      <c r="C18" s="45"/>
      <c r="D18" s="45"/>
      <c r="E18" s="45"/>
      <c r="F18" s="45"/>
      <c r="G18" s="45"/>
      <c r="H18" s="149" t="s">
        <v>45</v>
      </c>
      <c r="I18" s="150"/>
      <c r="J18" s="150"/>
      <c r="K18" s="150"/>
      <c r="L18" s="150"/>
      <c r="M18" s="150"/>
      <c r="N18" s="150"/>
      <c r="O18" s="184">
        <v>30</v>
      </c>
    </row>
    <row r="19" spans="1:17" ht="16.5" thickBot="1">
      <c r="A19" s="28"/>
      <c r="B19" s="45"/>
      <c r="C19" s="45"/>
      <c r="D19" s="45"/>
      <c r="E19" s="45"/>
      <c r="F19" s="45"/>
      <c r="G19" s="45"/>
      <c r="H19" s="151" t="s">
        <v>47</v>
      </c>
      <c r="I19" s="152"/>
      <c r="J19" s="152"/>
      <c r="K19" s="152"/>
      <c r="L19" s="152"/>
      <c r="M19" s="152"/>
      <c r="N19" s="152"/>
      <c r="O19" s="185">
        <v>120</v>
      </c>
    </row>
    <row r="20" spans="1:17" ht="16.5" thickBot="1">
      <c r="A20" s="115"/>
      <c r="B20" s="117"/>
      <c r="C20" s="117"/>
      <c r="D20" s="117"/>
      <c r="E20" s="117"/>
      <c r="F20" s="117"/>
      <c r="G20" s="117"/>
      <c r="H20" s="153" t="s">
        <v>48</v>
      </c>
      <c r="I20" s="154"/>
      <c r="J20" s="154"/>
      <c r="K20" s="154"/>
      <c r="L20" s="154"/>
      <c r="M20" s="154"/>
      <c r="N20" s="154"/>
      <c r="O20" s="186">
        <f>SUM(O16+O19)</f>
        <v>2956.8</v>
      </c>
      <c r="Q20" s="165"/>
    </row>
    <row r="21" spans="1:17" s="29" customFormat="1"/>
    <row r="22" spans="1:17" s="29" customFormat="1"/>
    <row r="23" spans="1:17" s="29" customFormat="1"/>
    <row r="24" spans="1:17" s="29" customFormat="1"/>
    <row r="25" spans="1:17" s="29" customFormat="1"/>
    <row r="26" spans="1:17" s="29" customFormat="1">
      <c r="I26" s="187"/>
    </row>
    <row r="27" spans="1:17" s="29" customFormat="1">
      <c r="I27" s="187"/>
    </row>
    <row r="28" spans="1:17" s="29" customFormat="1">
      <c r="I28" s="187"/>
    </row>
    <row r="29" spans="1:17" s="29" customFormat="1"/>
    <row r="30" spans="1:17" s="29" customFormat="1"/>
    <row r="31" spans="1:17" s="29" customFormat="1"/>
    <row r="32" spans="1:17" s="29" customFormat="1"/>
    <row r="33" spans="8:15" s="29" customFormat="1"/>
    <row r="34" spans="8:15" s="29" customFormat="1"/>
    <row r="35" spans="8:15" s="29" customFormat="1"/>
    <row r="36" spans="8:15" s="29" customFormat="1"/>
    <row r="37" spans="8:15" s="29" customFormat="1"/>
    <row r="38" spans="8:15" s="29" customFormat="1"/>
    <row r="39" spans="8:15" s="29" customFormat="1"/>
    <row r="40" spans="8:15" s="29" customFormat="1"/>
    <row r="41" spans="8:15" s="29" customFormat="1"/>
    <row r="42" spans="8:15" s="29" customFormat="1"/>
    <row r="43" spans="8:15">
      <c r="H43" s="130"/>
      <c r="I43" s="130"/>
      <c r="J43" s="130"/>
      <c r="K43" s="130"/>
      <c r="L43" s="130"/>
      <c r="M43" s="130"/>
      <c r="N43" s="130"/>
      <c r="O43" s="131"/>
    </row>
  </sheetData>
  <mergeCells count="26">
    <mergeCell ref="A1:O1"/>
    <mergeCell ref="H18:N18"/>
    <mergeCell ref="H4:H5"/>
    <mergeCell ref="I4:I5"/>
    <mergeCell ref="J4:J5"/>
    <mergeCell ref="K4:K5"/>
    <mergeCell ref="L4:N4"/>
    <mergeCell ref="H19:N19"/>
    <mergeCell ref="H20:N20"/>
    <mergeCell ref="O4:O5"/>
    <mergeCell ref="A4:A5"/>
    <mergeCell ref="B4:B5"/>
    <mergeCell ref="C4:C5"/>
    <mergeCell ref="D4:D5"/>
    <mergeCell ref="E4:E5"/>
    <mergeCell ref="F4:F5"/>
    <mergeCell ref="G4:G5"/>
    <mergeCell ref="B10:G10"/>
    <mergeCell ref="A11:O11"/>
    <mergeCell ref="B14:G14"/>
    <mergeCell ref="A2:C2"/>
    <mergeCell ref="D2:E2"/>
    <mergeCell ref="J2:O2"/>
    <mergeCell ref="A3:C3"/>
    <mergeCell ref="D3:E3"/>
    <mergeCell ref="J3:O3"/>
  </mergeCells>
  <phoneticPr fontId="4" type="noConversion"/>
  <pageMargins left="0.31496062992125984" right="0.11811023622047245" top="0.39370078740157483" bottom="0.3937007874015748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 ABOMORAD</cp:lastModifiedBy>
  <cp:lastPrinted>2023-10-17T20:12:03Z</cp:lastPrinted>
  <dcterms:created xsi:type="dcterms:W3CDTF">2017-01-27T13:47:29Z</dcterms:created>
  <dcterms:modified xsi:type="dcterms:W3CDTF">2023-10-17T20:12:24Z</dcterms:modified>
</cp:coreProperties>
</file>