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/>
  </bookViews>
  <sheets>
    <sheet name="Prog. Estágio" sheetId="102" r:id="rId1"/>
    <sheet name="IGD-M" sheetId="103" r:id="rId2"/>
    <sheet name="CRAS" sheetId="101" r:id="rId3"/>
    <sheet name="CRIANÇA FELIZ" sheetId="106" r:id="rId4"/>
  </sheets>
  <definedNames>
    <definedName name="_xlnm._FilterDatabase" localSheetId="0" hidden="1">'Prog. Estágio'!$A$4:$O$48</definedName>
    <definedName name="_xlnm.Print_Area" localSheetId="0">'Prog. Estágio'!$A$1:$O$59</definedName>
    <definedName name="soma">'Prog. Estágio'!#REF!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7" i="102" l="1"/>
  <c r="O47" i="102"/>
  <c r="H21" i="106"/>
  <c r="I21" i="106"/>
  <c r="K8" i="103"/>
  <c r="O8" i="103" s="1"/>
  <c r="H15" i="103"/>
  <c r="I15" i="103"/>
  <c r="O24" i="103"/>
  <c r="O57" i="102"/>
  <c r="O30" i="106"/>
  <c r="K9" i="106"/>
  <c r="K16" i="106"/>
  <c r="O16" i="106" s="1"/>
  <c r="K8" i="106"/>
  <c r="K7" i="106"/>
  <c r="K9" i="103"/>
  <c r="O9" i="103"/>
  <c r="K10" i="103"/>
  <c r="O10" i="103"/>
  <c r="K11" i="103"/>
  <c r="O11" i="103" s="1"/>
  <c r="K12" i="103"/>
  <c r="O12" i="103"/>
  <c r="K13" i="103"/>
  <c r="K45" i="102"/>
  <c r="O45" i="102" s="1"/>
  <c r="K20" i="106"/>
  <c r="O20" i="106" s="1"/>
  <c r="K7" i="102"/>
  <c r="O7" i="102" s="1"/>
  <c r="K8" i="102"/>
  <c r="O13" i="103" l="1"/>
  <c r="K12" i="106"/>
  <c r="O12" i="106" s="1"/>
  <c r="K15" i="106"/>
  <c r="O15" i="106" s="1"/>
  <c r="O8" i="106"/>
  <c r="K18" i="106"/>
  <c r="O18" i="106" s="1"/>
  <c r="K14" i="106"/>
  <c r="O14" i="106" s="1"/>
  <c r="K17" i="106"/>
  <c r="O17" i="106" s="1"/>
  <c r="O9" i="106"/>
  <c r="K44" i="102"/>
  <c r="O44" i="102" s="1"/>
  <c r="K9" i="102"/>
  <c r="O9" i="102" s="1"/>
  <c r="K7" i="103"/>
  <c r="O7" i="103" s="1"/>
  <c r="O8" i="102"/>
  <c r="H48" i="102"/>
  <c r="I48" i="102"/>
  <c r="M48" i="102" l="1"/>
  <c r="N48" i="102"/>
  <c r="K10" i="102"/>
  <c r="O10" i="102" s="1"/>
  <c r="K18" i="102"/>
  <c r="O18" i="102" s="1"/>
  <c r="K21" i="102"/>
  <c r="O21" i="102" s="1"/>
  <c r="K22" i="102"/>
  <c r="O22" i="102" s="1"/>
  <c r="K32" i="102"/>
  <c r="O32" i="102" s="1"/>
  <c r="K35" i="102"/>
  <c r="O35" i="102" s="1"/>
  <c r="K37" i="102"/>
  <c r="O37" i="102" s="1"/>
  <c r="K38" i="102"/>
  <c r="O38" i="102" s="1"/>
  <c r="K17" i="102"/>
  <c r="O17" i="102" s="1"/>
  <c r="K40" i="102" l="1"/>
  <c r="K41" i="102"/>
  <c r="K42" i="102"/>
  <c r="O42" i="102" s="1"/>
  <c r="K43" i="102"/>
  <c r="K46" i="102"/>
  <c r="K28" i="102"/>
  <c r="K29" i="102"/>
  <c r="K26" i="102"/>
  <c r="K20" i="102"/>
  <c r="K23" i="102"/>
  <c r="K12" i="102"/>
  <c r="K13" i="102"/>
  <c r="K14" i="102"/>
  <c r="K19" i="106"/>
  <c r="O19" i="106" s="1"/>
  <c r="O7" i="106"/>
  <c r="K6" i="106"/>
  <c r="K11" i="106"/>
  <c r="O11" i="106" s="1"/>
  <c r="K33" i="102"/>
  <c r="K15" i="102"/>
  <c r="O15" i="102" s="1"/>
  <c r="O6" i="106" l="1"/>
  <c r="O33" i="102"/>
  <c r="O17" i="101"/>
  <c r="I27" i="106"/>
  <c r="H27" i="106"/>
  <c r="K11" i="102"/>
  <c r="O11" i="102" s="1"/>
  <c r="O12" i="102"/>
  <c r="K14" i="103"/>
  <c r="N21" i="106"/>
  <c r="N54" i="102" l="1"/>
  <c r="M54" i="102"/>
  <c r="H8" i="101"/>
  <c r="I8" i="101"/>
  <c r="M8" i="101"/>
  <c r="N8" i="101"/>
  <c r="O13" i="102"/>
  <c r="O14" i="102"/>
  <c r="K16" i="102"/>
  <c r="K19" i="102"/>
  <c r="K24" i="102"/>
  <c r="K25" i="102"/>
  <c r="O25" i="102" s="1"/>
  <c r="K27" i="102"/>
  <c r="K30" i="102"/>
  <c r="K31" i="102"/>
  <c r="K34" i="102"/>
  <c r="K36" i="102"/>
  <c r="K39" i="102"/>
  <c r="K6" i="102"/>
  <c r="H54" i="102"/>
  <c r="O6" i="102" l="1"/>
  <c r="K48" i="102"/>
  <c r="O31" i="102"/>
  <c r="M14" i="101"/>
  <c r="O6" i="101" l="1"/>
  <c r="O8" i="101" s="1"/>
  <c r="K13" i="106"/>
  <c r="N15" i="103"/>
  <c r="O13" i="106" l="1"/>
  <c r="I21" i="103"/>
  <c r="M15" i="103"/>
  <c r="M21" i="103" s="1"/>
  <c r="N21" i="103"/>
  <c r="O46" i="102"/>
  <c r="H21" i="103"/>
  <c r="O14" i="103" l="1"/>
  <c r="K6" i="103"/>
  <c r="K15" i="103" s="1"/>
  <c r="O6" i="103" l="1"/>
  <c r="O15" i="103" s="1"/>
  <c r="K25" i="106" l="1"/>
  <c r="K10" i="106"/>
  <c r="K21" i="106" s="1"/>
  <c r="O10" i="106" l="1"/>
  <c r="O21" i="106" s="1"/>
  <c r="K27" i="106"/>
  <c r="O16" i="102"/>
  <c r="O19" i="102"/>
  <c r="O20" i="102"/>
  <c r="O23" i="102"/>
  <c r="O24" i="102"/>
  <c r="O26" i="102"/>
  <c r="O27" i="102"/>
  <c r="O28" i="102"/>
  <c r="O29" i="102"/>
  <c r="O30" i="102"/>
  <c r="O34" i="102"/>
  <c r="O36" i="102"/>
  <c r="O39" i="102"/>
  <c r="O40" i="102"/>
  <c r="O41" i="102"/>
  <c r="O43" i="102"/>
  <c r="J48" i="102"/>
  <c r="J54" i="102" s="1"/>
  <c r="I14" i="101"/>
  <c r="H14" i="101"/>
  <c r="N14" i="101"/>
  <c r="J8" i="101"/>
  <c r="J14" i="101" s="1"/>
  <c r="K21" i="103"/>
  <c r="O21" i="103" s="1"/>
  <c r="O25" i="103" s="1"/>
  <c r="J21" i="103"/>
  <c r="O48" i="102" l="1"/>
  <c r="O54" i="102" s="1"/>
  <c r="O58" i="102" s="1"/>
  <c r="O27" i="106"/>
  <c r="O31" i="106" s="1"/>
  <c r="N27" i="106"/>
  <c r="M27" i="106"/>
  <c r="J27" i="106"/>
  <c r="K6" i="101" l="1"/>
  <c r="K8" i="101" s="1"/>
  <c r="K14" i="101" l="1"/>
  <c r="O14" i="101" s="1"/>
  <c r="O18" i="101" s="1"/>
  <c r="K51" i="102"/>
  <c r="O12" i="101" l="1"/>
  <c r="N12" i="101"/>
  <c r="M12" i="101"/>
  <c r="K12" i="101"/>
  <c r="I54" i="102"/>
  <c r="K54" i="102"/>
</calcChain>
</file>

<file path=xl/sharedStrings.xml><?xml version="1.0" encoding="utf-8"?>
<sst xmlns="http://schemas.openxmlformats.org/spreadsheetml/2006/main" count="401" uniqueCount="154">
  <si>
    <t>PSICOLOGIA</t>
  </si>
  <si>
    <t xml:space="preserve"> </t>
  </si>
  <si>
    <t>ANO</t>
  </si>
  <si>
    <t>MÊS REF</t>
  </si>
  <si>
    <t>V. TRANSP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</si>
  <si>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</si>
  <si>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</si>
  <si>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</si>
  <si>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</si>
  <si>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</si>
  <si>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</si>
  <si>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</si>
  <si>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</si>
  <si>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</si>
  <si>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AUXÍLIO TRANSP</t>
  </si>
  <si>
    <t>RECESSO REMUNERADO</t>
  </si>
  <si>
    <t>TOTAL   BRUTO</t>
  </si>
  <si>
    <t>DESCONTOS  - R$</t>
  </si>
  <si>
    <t>VALOR LÍQUIDO (PAGO)</t>
  </si>
  <si>
    <t>FALTAS</t>
  </si>
  <si>
    <t>DA    BOLSA</t>
  </si>
  <si>
    <t>DO   AUXÍLIO TRANSP</t>
  </si>
  <si>
    <t>TOTAL DA FOLHA DO MÊS................................R$</t>
  </si>
  <si>
    <t>DT-CONTR</t>
  </si>
  <si>
    <t>REFERÊNCIA</t>
  </si>
  <si>
    <t>VALOR BOLSA</t>
  </si>
  <si>
    <t>RECESSO REMUN / DIFERENÇAS</t>
  </si>
  <si>
    <t>TOTAL GERAL DA FOLHA.......................................R$</t>
  </si>
  <si>
    <t>VALOR DA BOLSA</t>
  </si>
  <si>
    <t>DA BOLSA</t>
  </si>
  <si>
    <t>TOTAL BRUTO</t>
  </si>
  <si>
    <t>DIAS ÚTEIS</t>
  </si>
  <si>
    <t>BOLSA AUXÍLIO</t>
  </si>
  <si>
    <t>DIREITO</t>
  </si>
  <si>
    <t>SASDH</t>
  </si>
  <si>
    <t>SEMSA</t>
  </si>
  <si>
    <t>PGM</t>
  </si>
  <si>
    <t>SEMEIA</t>
  </si>
  <si>
    <t>TOTAL DA DESPESA - PROGRAMA BOLSA-ESTÁGIO......</t>
  </si>
  <si>
    <t xml:space="preserve">TAXA DE AGENCIAMENTO  - Valor Unitário........................... </t>
  </si>
  <si>
    <t>TOTAL DOS SERVIÇOS MENSAIS A FATURAR...................</t>
  </si>
  <si>
    <t>TOTAL DOS SERVIÇOS MENSAIS A FATURAR..................</t>
  </si>
  <si>
    <t>TOTAL DA DESPESA - PROGRAMA BOLSA-ESTÁGIO.......</t>
  </si>
  <si>
    <t xml:space="preserve">TAXA DE AGENCIAMENTO  - Valor Unitário........................................ </t>
  </si>
  <si>
    <t>TOTAL DOS SERVIÇOS MENSAIS A FATURAR.................................</t>
  </si>
  <si>
    <t>TOTAL DA DESPESA - PROGRAMA BOLSA-ESTÁGIO........................</t>
  </si>
  <si>
    <t>ENFERMAGEM</t>
  </si>
  <si>
    <t>SEME</t>
  </si>
  <si>
    <t>INICIO</t>
  </si>
  <si>
    <t>DATA PROCESSO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</si>
  <si>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</si>
  <si>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FOLHA MENSAL DE PAGAMENTO DE ESTAGIÁRIOS - 04.034.583/0004-75 (86)</t>
  </si>
  <si>
    <t>ALESSA GABRIELA BARBOSA TORRES</t>
  </si>
  <si>
    <t>CIÊNCIAS  CONTABÉIS</t>
  </si>
  <si>
    <t>BIOMEDICINA</t>
  </si>
  <si>
    <t>ENGENHARIA FLORESTAL</t>
  </si>
  <si>
    <t>SCARLETT HILLARY ALENCAR ENES LEBRE</t>
  </si>
  <si>
    <t>WENDEL BRENNO BRAGA SOUSA</t>
  </si>
  <si>
    <t>ATHOS EMMANUEL MARTINS COSTA</t>
  </si>
  <si>
    <t>LUANA DA SILVA GOMES</t>
  </si>
  <si>
    <t>NUTRIÇÃO</t>
  </si>
  <si>
    <t/>
  </si>
  <si>
    <t>ANA PAULA SILVA VITÓRIA</t>
  </si>
  <si>
    <t>CRAS - RUI LINO</t>
  </si>
  <si>
    <t>THAIS CHAVES MIRANDA</t>
  </si>
  <si>
    <t>ADRIANA RODRIGUES DE ALMEIDA DUARTE</t>
  </si>
  <si>
    <t>KAREN GOMES CAVALCANTE</t>
  </si>
  <si>
    <t>GABRIEL FROTA DA SILVA</t>
  </si>
  <si>
    <t>ANA PATRÍCIA TAVARES MENDONÇA</t>
  </si>
  <si>
    <t>ISABEL IRLA GUIOMAR SANTOS PENHA</t>
  </si>
  <si>
    <t xml:space="preserve">SABRINA DA SILVA MILANI </t>
  </si>
  <si>
    <t>SUZIANE  DA SILVA  NOBRE</t>
  </si>
  <si>
    <t>FOLHA MENSAL DE PAGAMENTO DE ESTAGIÁRIOS</t>
  </si>
  <si>
    <t>TAXA DE AGENCIAMENTO  - Valor Unitário........................... R$</t>
  </si>
  <si>
    <t>TOTAL DOS SERVIÇOS MENSAIS A FATURAR...................R$</t>
  </si>
  <si>
    <t>ED. FISÍCA</t>
  </si>
  <si>
    <t>PEGAGOGIA</t>
  </si>
  <si>
    <t>SAMANTHA LOHANE DE SOUZA</t>
  </si>
  <si>
    <t>SUANISLAI  LIMA MARTINS SAMPAIO</t>
  </si>
  <si>
    <t xml:space="preserve">JOÃO FERNANDO FONTELLE PALÁCIO </t>
  </si>
  <si>
    <t xml:space="preserve"> GEOGRAFIA</t>
  </si>
  <si>
    <t>ELAYNNE BARBOSA ARAÚJO</t>
  </si>
  <si>
    <t>RENAN DA SILVA CUNHA</t>
  </si>
  <si>
    <t xml:space="preserve">RAFAELA HORTA LEITE
</t>
  </si>
  <si>
    <t>MARIA DAIANE RODRIGUES DIAS</t>
  </si>
  <si>
    <t xml:space="preserve">PSICOLOGIA </t>
  </si>
  <si>
    <t>JEAN LUCAS SOUZA DO NASCIMENTO</t>
  </si>
  <si>
    <t xml:space="preserve">ENFERMAGEM </t>
  </si>
  <si>
    <t xml:space="preserve">GUILHERME HENRIQUE ARAGÃO PINA </t>
  </si>
  <si>
    <t xml:space="preserve">ENGENHARIA CIVIL </t>
  </si>
  <si>
    <t xml:space="preserve">SEME </t>
  </si>
  <si>
    <t>LARISSA MELO MONTEIRO</t>
  </si>
  <si>
    <t>YAN GRYMMALD DA SILVA</t>
  </si>
  <si>
    <t>PEDAGOGIA</t>
  </si>
  <si>
    <t>KESSYA PATRÍCIA ROSA JUSTA</t>
  </si>
  <si>
    <t>DIAS ÙTEIS</t>
  </si>
  <si>
    <t>RECURSOS HUMANOS</t>
  </si>
  <si>
    <t xml:space="preserve">ANA CLARA ALVES DE LIMA </t>
  </si>
  <si>
    <t>CONTRATO Nº 044/2020 - PREFEITURA DE RIO BRANCO                                                                                RECURSO CRIANÇA FELIZ</t>
  </si>
  <si>
    <t>ERICK RYAN FRANÇA DO NASCIMENTO</t>
  </si>
  <si>
    <t>2025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</si>
  <si>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>-Contrato encerrado}</t>
    </r>
  </si>
  <si>
    <t xml:space="preserve">CONTRATO Nº 044/2020   -   PREFEITURA DE RIO BRANCO  PROGRAMA BOLSA ESTÁGIO </t>
  </si>
  <si>
    <t>BEATRIZ DA SILVA DOS SANTOS</t>
  </si>
  <si>
    <t>SABRINA DA SILVA LOUZADA DE OLIVEIRA</t>
  </si>
  <si>
    <t xml:space="preserve">NATÃ COELHO MARTINS </t>
  </si>
  <si>
    <t>TAYNARA CRISTIANA DO NASCIMENTO</t>
  </si>
  <si>
    <t>FRANCISCO SOCORRO LIMA SILVA</t>
  </si>
  <si>
    <t>ALEXANDRE MORENO</t>
  </si>
  <si>
    <t>SERVIÇO SOCIAL</t>
  </si>
  <si>
    <t>MARTA OLIVEIRA DA SILVA</t>
  </si>
  <si>
    <t>JUDITH KAYLANE ARAÚJO DA COSTA</t>
  </si>
  <si>
    <t>ANA  CLARA SOUSA CIQUEIRA</t>
  </si>
  <si>
    <t>EDSON PEREIRA DA COSTA</t>
  </si>
  <si>
    <t>GERLINE SARA FERREIRA TEXEIRA</t>
  </si>
  <si>
    <t xml:space="preserve">GESSICA FREIRE DE AMORIM </t>
  </si>
  <si>
    <t>MARIANY CRISTINA FELICIO DA SILVA</t>
  </si>
  <si>
    <t>NAYLANE PINHEIRO DE SOUZA</t>
  </si>
  <si>
    <t>SALIM BARBOSA DE SOUZA</t>
  </si>
  <si>
    <t>RYAN JHERRAR CASTRO DA SILVA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</si>
  <si>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 xml:space="preserve">-Contrato encerrado </t>
    </r>
    <r>
      <rPr>
        <b/>
        <sz val="14"/>
        <rFont val="Arial"/>
        <family val="2"/>
      </rPr>
      <t>5-</t>
    </r>
    <r>
      <rPr>
        <sz val="14"/>
        <rFont val="Arial"/>
        <family val="2"/>
      </rPr>
      <t xml:space="preserve"> Ressarcimento}</t>
    </r>
  </si>
  <si>
    <t>BEATRIZ FEITOSA PEREIRA</t>
  </si>
  <si>
    <r>
      <rPr>
        <b/>
        <sz val="14"/>
        <color theme="1"/>
        <rFont val="Arial"/>
        <family val="2"/>
      </rPr>
      <t xml:space="preserve">    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</t>
    </r>
  </si>
  <si>
    <t xml:space="preserve">ALINE FONSECA DA SILVA </t>
  </si>
  <si>
    <t>ISABELE PINTO BARBOSA</t>
  </si>
  <si>
    <t xml:space="preserve">ARTEMIZA OLIVEIRA RODRIGUES COSTA </t>
  </si>
  <si>
    <t>VITORIA CRISTINE GOIS DA SILVA</t>
  </si>
  <si>
    <t>GABRIELY DE FREITAS  LIMA APURINÃ</t>
  </si>
  <si>
    <t xml:space="preserve">KATHEEN DE ASSIS </t>
  </si>
  <si>
    <t>THALITHA CRISTINA CONCEIÇÃO FREITAS</t>
  </si>
  <si>
    <t>SOPHIA BARBOSA NORONHA</t>
  </si>
  <si>
    <t>PSCOLOGIA</t>
  </si>
  <si>
    <t>NAYANA CASAS FONTENELE</t>
  </si>
  <si>
    <t>MARIA DANIELLE LIMA CARIOCA</t>
  </si>
  <si>
    <t>BEATRIZ NASCIMENTO DE SOUSA</t>
  </si>
  <si>
    <t>AGOSTO</t>
  </si>
  <si>
    <t>ALEXSANDRO DA SILVA SOUZA</t>
  </si>
  <si>
    <t>EDINEIDE CRUZ  DE LINO  ALENCAR</t>
  </si>
  <si>
    <t>WILCILENE DA SILVA CARNEIRO</t>
  </si>
  <si>
    <t>MARCOS VINNÍCIUS DE SOUZA BARROS</t>
  </si>
  <si>
    <t xml:space="preserve">YASMIM CRISTINE CAVALCANTE SILVA </t>
  </si>
  <si>
    <t>NATHIELLY ROCHA DE ARAÚJO</t>
  </si>
  <si>
    <t>KETILI TELES DA SILVA</t>
  </si>
  <si>
    <t>MATHEUS LIMA DE OLIVEIRA</t>
  </si>
  <si>
    <t>JESEBEL TORRES PINTO</t>
  </si>
  <si>
    <t>ADMINISTRAÇÃO</t>
  </si>
  <si>
    <t>ANA BEATRIZ ALMEIDA AUTO</t>
  </si>
  <si>
    <t>3 E 4</t>
  </si>
  <si>
    <t xml:space="preserve">3 e 4 </t>
  </si>
  <si>
    <t>21/08/2025</t>
  </si>
  <si>
    <t xml:space="preserve">GEOVANA UCHOA FURTADO </t>
  </si>
  <si>
    <t>ATEST.</t>
  </si>
  <si>
    <t>CONTRATO Nº 044/2020 - PREFEITURA DE RIO BRANCO - RECURSO 117- IGD-M</t>
  </si>
  <si>
    <t>CONTRATO Nº 044/2020 - PREFEITURA DE RIO BRANCO - RECURSO 117-CRAS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</si>
</sst>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;&quot;(R$ &quot;#,##0.00\)"/>
    <numFmt numFmtId="167" formatCode="_(* #,##0_);_(* \(#,##0\);_(* &quot;-&quot;_);_(@_)"/>
    <numFmt numFmtId="168" formatCode="_(* #,##0.00_);_(* \(#,##0.00\);_(* &quot;-&quot;??_);_(@_)"/>
    <numFmt numFmtId="169" formatCode="[$R$-416]\ #,##0.00;[Red]\-[$R$-416]\ #,##0.00"/>
    <numFmt numFmtId="170" formatCode="&quot;R$&quot;\ #,##0.00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theme="3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8"/>
      <name val="Arial"/>
      <family val="2"/>
    </font>
    <font>
      <sz val="14"/>
      <color theme="1"/>
      <name val="Calibri"/>
      <family val="2"/>
      <scheme val="minor"/>
    </font>
    <font>
      <sz val="14"/>
      <color theme="3"/>
      <name val="Arial"/>
      <family val="2"/>
    </font>
    <font>
      <b/>
      <sz val="14"/>
      <color rgb="FFFF0000"/>
      <name val="Arial"/>
      <family val="2"/>
    </font>
    <font>
      <b/>
      <sz val="14"/>
      <color theme="3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sz val="12"/>
      <color rgb="FFC00000"/>
      <name val="Arial"/>
      <family val="2"/>
    </font>
    <font>
      <b/>
      <sz val="16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423">
    <xf numFmtId="0" fontId="0" fillId="0" borderId="0" xfId="0"/>
    <xf numFmtId="0" fontId="4" fillId="0" borderId="0" xfId="0" applyFont="1"/>
    <xf numFmtId="0" fontId="1" fillId="2" borderId="0" xfId="0" applyFont="1" applyFill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left" vertical="center"/>
    </xf>
    <xf numFmtId="169" fontId="13" fillId="0" borderId="0" xfId="1" applyNumberFormat="1" applyFont="1" applyFill="1" applyBorder="1" applyAlignment="1">
      <alignment horizontal="right" vertical="center" wrapText="1"/>
    </xf>
    <xf numFmtId="0" fontId="0" fillId="2" borderId="0" xfId="0" applyFill="1"/>
    <xf numFmtId="164" fontId="5" fillId="5" borderId="2" xfId="2" applyFont="1" applyFill="1" applyBorder="1" applyAlignment="1">
      <alignment vertical="center"/>
    </xf>
    <xf numFmtId="170" fontId="6" fillId="0" borderId="0" xfId="0" applyNumberFormat="1" applyFont="1" applyAlignment="1">
      <alignment wrapText="1"/>
    </xf>
    <xf numFmtId="170" fontId="11" fillId="0" borderId="0" xfId="0" applyNumberFormat="1" applyFont="1"/>
    <xf numFmtId="164" fontId="10" fillId="2" borderId="2" xfId="2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/>
    </xf>
    <xf numFmtId="164" fontId="9" fillId="4" borderId="2" xfId="2" applyFont="1" applyFill="1" applyBorder="1" applyAlignment="1">
      <alignment vertical="center"/>
    </xf>
    <xf numFmtId="168" fontId="10" fillId="4" borderId="2" xfId="0" applyNumberFormat="1" applyFont="1" applyFill="1" applyBorder="1" applyAlignment="1">
      <alignment vertical="center"/>
    </xf>
    <xf numFmtId="4" fontId="19" fillId="4" borderId="2" xfId="2" applyNumberFormat="1" applyFont="1" applyFill="1" applyBorder="1" applyAlignment="1">
      <alignment vertical="center"/>
    </xf>
    <xf numFmtId="0" fontId="11" fillId="2" borderId="18" xfId="0" applyFont="1" applyFill="1" applyBorder="1"/>
    <xf numFmtId="0" fontId="11" fillId="2" borderId="20" xfId="0" applyFont="1" applyFill="1" applyBorder="1"/>
    <xf numFmtId="0" fontId="11" fillId="3" borderId="21" xfId="0" applyFont="1" applyFill="1" applyBorder="1" applyAlignment="1">
      <alignment horizontal="center"/>
    </xf>
    <xf numFmtId="0" fontId="10" fillId="2" borderId="18" xfId="0" applyFont="1" applyFill="1" applyBorder="1"/>
    <xf numFmtId="170" fontId="9" fillId="5" borderId="2" xfId="0" applyNumberFormat="1" applyFont="1" applyFill="1" applyBorder="1" applyAlignment="1">
      <alignment vertical="center"/>
    </xf>
    <xf numFmtId="170" fontId="9" fillId="5" borderId="2" xfId="2" applyNumberFormat="1" applyFont="1" applyFill="1" applyBorder="1" applyAlignment="1">
      <alignment vertical="center"/>
    </xf>
    <xf numFmtId="0" fontId="0" fillId="0" borderId="0" xfId="0" quotePrefix="1"/>
    <xf numFmtId="44" fontId="0" fillId="0" borderId="0" xfId="0" applyNumberFormat="1"/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/>
    <xf numFmtId="164" fontId="9" fillId="5" borderId="2" xfId="2" applyFont="1" applyFill="1" applyBorder="1" applyAlignment="1">
      <alignment vertical="center"/>
    </xf>
    <xf numFmtId="168" fontId="9" fillId="5" borderId="2" xfId="0" applyNumberFormat="1" applyFont="1" applyFill="1" applyBorder="1" applyAlignment="1">
      <alignment vertical="center"/>
    </xf>
    <xf numFmtId="164" fontId="19" fillId="5" borderId="2" xfId="2" applyFont="1" applyFill="1" applyBorder="1" applyAlignment="1">
      <alignment vertical="center"/>
    </xf>
    <xf numFmtId="169" fontId="9" fillId="5" borderId="17" xfId="2" applyNumberFormat="1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/>
    </xf>
    <xf numFmtId="164" fontId="10" fillId="4" borderId="2" xfId="2" applyFont="1" applyFill="1" applyBorder="1" applyAlignment="1">
      <alignment horizontal="center" vertical="center"/>
    </xf>
    <xf numFmtId="169" fontId="9" fillId="4" borderId="17" xfId="2" applyNumberFormat="1" applyFont="1" applyFill="1" applyBorder="1" applyAlignment="1">
      <alignment horizontal="right" vertical="center"/>
    </xf>
    <xf numFmtId="0" fontId="10" fillId="5" borderId="6" xfId="0" applyFont="1" applyFill="1" applyBorder="1" applyAlignment="1">
      <alignment horizontal="center" vertical="center"/>
    </xf>
    <xf numFmtId="0" fontId="11" fillId="2" borderId="23" xfId="0" applyFont="1" applyFill="1" applyBorder="1"/>
    <xf numFmtId="0" fontId="11" fillId="2" borderId="24" xfId="0" applyFont="1" applyFill="1" applyBorder="1"/>
    <xf numFmtId="170" fontId="27" fillId="4" borderId="2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26" fillId="4" borderId="2" xfId="0" applyNumberFormat="1" applyFont="1" applyFill="1" applyBorder="1" applyAlignment="1">
      <alignment horizontal="center" vertical="center" wrapText="1"/>
    </xf>
    <xf numFmtId="170" fontId="26" fillId="2" borderId="2" xfId="2" applyNumberFormat="1" applyFont="1" applyFill="1" applyBorder="1" applyAlignment="1">
      <alignment horizontal="center" vertical="center"/>
    </xf>
    <xf numFmtId="170" fontId="26" fillId="2" borderId="2" xfId="0" applyNumberFormat="1" applyFont="1" applyFill="1" applyBorder="1" applyAlignment="1">
      <alignment horizontal="center" vertical="center"/>
    </xf>
    <xf numFmtId="170" fontId="27" fillId="2" borderId="2" xfId="2" applyNumberFormat="1" applyFont="1" applyFill="1" applyBorder="1" applyAlignment="1">
      <alignment horizontal="center" vertical="center"/>
    </xf>
    <xf numFmtId="170" fontId="26" fillId="2" borderId="2" xfId="1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 wrapText="1"/>
    </xf>
    <xf numFmtId="14" fontId="27" fillId="2" borderId="2" xfId="0" applyNumberFormat="1" applyFont="1" applyFill="1" applyBorder="1" applyAlignment="1">
      <alignment horizontal="center" vertical="center"/>
    </xf>
    <xf numFmtId="0" fontId="26" fillId="2" borderId="2" xfId="4" applyFont="1" applyFill="1" applyBorder="1" applyAlignment="1">
      <alignment horizontal="center" vertical="center"/>
    </xf>
    <xf numFmtId="0" fontId="26" fillId="3" borderId="14" xfId="0" applyFont="1" applyFill="1" applyBorder="1" applyAlignment="1">
      <alignment horizontal="center"/>
    </xf>
    <xf numFmtId="0" fontId="27" fillId="2" borderId="19" xfId="0" applyFont="1" applyFill="1" applyBorder="1" applyAlignment="1">
      <alignment horizontal="center" vertical="center"/>
    </xf>
    <xf numFmtId="164" fontId="26" fillId="2" borderId="2" xfId="2" applyFont="1" applyFill="1" applyBorder="1" applyAlignment="1">
      <alignment horizontal="center" vertical="center"/>
    </xf>
    <xf numFmtId="167" fontId="13" fillId="2" borderId="2" xfId="1" applyNumberFormat="1" applyFont="1" applyFill="1" applyBorder="1" applyAlignment="1">
      <alignment horizontal="center" vertical="center"/>
    </xf>
    <xf numFmtId="168" fontId="26" fillId="2" borderId="2" xfId="5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/>
    </xf>
    <xf numFmtId="164" fontId="13" fillId="4" borderId="2" xfId="2" applyFont="1" applyFill="1" applyBorder="1" applyAlignment="1">
      <alignment vertical="center"/>
    </xf>
    <xf numFmtId="168" fontId="26" fillId="4" borderId="2" xfId="0" applyNumberFormat="1" applyFont="1" applyFill="1" applyBorder="1" applyAlignment="1">
      <alignment vertical="center"/>
    </xf>
    <xf numFmtId="4" fontId="34" fillId="4" borderId="2" xfId="2" applyNumberFormat="1" applyFont="1" applyFill="1" applyBorder="1" applyAlignment="1">
      <alignment vertical="center"/>
    </xf>
    <xf numFmtId="0" fontId="27" fillId="2" borderId="18" xfId="0" applyFont="1" applyFill="1" applyBorder="1"/>
    <xf numFmtId="0" fontId="27" fillId="2" borderId="20" xfId="0" applyFont="1" applyFill="1" applyBorder="1"/>
    <xf numFmtId="170" fontId="27" fillId="4" borderId="2" xfId="0" applyNumberFormat="1" applyFont="1" applyFill="1" applyBorder="1" applyAlignment="1">
      <alignment horizontal="center" vertical="center"/>
    </xf>
    <xf numFmtId="170" fontId="26" fillId="2" borderId="5" xfId="1" applyNumberFormat="1" applyFont="1" applyFill="1" applyBorder="1" applyAlignment="1">
      <alignment horizontal="center" vertical="center"/>
    </xf>
    <xf numFmtId="164" fontId="13" fillId="5" borderId="2" xfId="2" applyFont="1" applyFill="1" applyBorder="1" applyAlignment="1">
      <alignment vertical="center"/>
    </xf>
    <xf numFmtId="168" fontId="13" fillId="5" borderId="2" xfId="0" applyNumberFormat="1" applyFont="1" applyFill="1" applyBorder="1" applyAlignment="1">
      <alignment vertical="center"/>
    </xf>
    <xf numFmtId="164" fontId="32" fillId="5" borderId="2" xfId="2" applyFont="1" applyFill="1" applyBorder="1" applyAlignment="1">
      <alignment vertical="center"/>
    </xf>
    <xf numFmtId="169" fontId="13" fillId="5" borderId="17" xfId="2" applyNumberFormat="1" applyFont="1" applyFill="1" applyBorder="1" applyAlignment="1">
      <alignment vertical="center"/>
    </xf>
    <xf numFmtId="0" fontId="26" fillId="2" borderId="19" xfId="0" applyFont="1" applyFill="1" applyBorder="1" applyAlignment="1">
      <alignment horizontal="center" vertical="center"/>
    </xf>
    <xf numFmtId="0" fontId="26" fillId="2" borderId="2" xfId="4" applyFont="1" applyFill="1" applyBorder="1" applyAlignment="1">
      <alignment horizontal="left" vertical="center"/>
    </xf>
    <xf numFmtId="164" fontId="31" fillId="4" borderId="5" xfId="2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textRotation="90" wrapText="1"/>
    </xf>
    <xf numFmtId="164" fontId="26" fillId="4" borderId="5" xfId="2" applyFont="1" applyFill="1" applyBorder="1" applyAlignment="1">
      <alignment horizontal="center" vertical="center" wrapText="1"/>
    </xf>
    <xf numFmtId="164" fontId="26" fillId="4" borderId="2" xfId="2" applyFont="1" applyFill="1" applyBorder="1" applyAlignment="1">
      <alignment horizontal="center" vertical="center"/>
    </xf>
    <xf numFmtId="164" fontId="26" fillId="4" borderId="2" xfId="2" applyFont="1" applyFill="1" applyBorder="1" applyAlignment="1">
      <alignment vertical="center"/>
    </xf>
    <xf numFmtId="169" fontId="13" fillId="4" borderId="17" xfId="2" applyNumberFormat="1" applyFont="1" applyFill="1" applyBorder="1" applyAlignment="1">
      <alignment horizontal="right" vertical="center"/>
    </xf>
    <xf numFmtId="0" fontId="27" fillId="3" borderId="21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 vertical="center"/>
    </xf>
    <xf numFmtId="164" fontId="34" fillId="5" borderId="2" xfId="2" applyFont="1" applyFill="1" applyBorder="1" applyAlignment="1">
      <alignment vertical="center"/>
    </xf>
    <xf numFmtId="0" fontId="26" fillId="2" borderId="18" xfId="0" applyFont="1" applyFill="1" applyBorder="1"/>
    <xf numFmtId="0" fontId="27" fillId="2" borderId="23" xfId="0" applyFont="1" applyFill="1" applyBorder="1"/>
    <xf numFmtId="0" fontId="27" fillId="2" borderId="24" xfId="0" applyFont="1" applyFill="1" applyBorder="1"/>
    <xf numFmtId="170" fontId="27" fillId="4" borderId="17" xfId="0" applyNumberFormat="1" applyFont="1" applyFill="1" applyBorder="1" applyAlignment="1">
      <alignment horizontal="center" vertical="center" wrapText="1"/>
    </xf>
    <xf numFmtId="14" fontId="26" fillId="2" borderId="2" xfId="0" applyNumberFormat="1" applyFont="1" applyFill="1" applyBorder="1" applyAlignment="1">
      <alignment horizontal="center"/>
    </xf>
    <xf numFmtId="0" fontId="26" fillId="2" borderId="2" xfId="5" applyFont="1" applyFill="1" applyBorder="1" applyAlignment="1">
      <alignment horizontal="center"/>
    </xf>
    <xf numFmtId="164" fontId="26" fillId="2" borderId="2" xfId="2" applyFont="1" applyFill="1" applyBorder="1" applyAlignment="1">
      <alignment horizontal="center"/>
    </xf>
    <xf numFmtId="166" fontId="13" fillId="2" borderId="2" xfId="5" applyNumberFormat="1" applyFont="1" applyFill="1" applyBorder="1" applyAlignment="1">
      <alignment horizontal="right" vertical="center"/>
    </xf>
    <xf numFmtId="169" fontId="13" fillId="2" borderId="17" xfId="6" applyNumberFormat="1" applyFont="1" applyFill="1" applyBorder="1" applyAlignment="1">
      <alignment horizontal="right" vertical="center"/>
    </xf>
    <xf numFmtId="164" fontId="10" fillId="5" borderId="2" xfId="2" applyFont="1" applyFill="1" applyBorder="1" applyAlignment="1">
      <alignment vertical="center"/>
    </xf>
    <xf numFmtId="167" fontId="9" fillId="3" borderId="2" xfId="1" applyNumberFormat="1" applyFont="1" applyFill="1" applyBorder="1" applyAlignment="1">
      <alignment horizontal="center" vertical="center"/>
    </xf>
    <xf numFmtId="44" fontId="17" fillId="5" borderId="2" xfId="0" applyNumberFormat="1" applyFont="1" applyFill="1" applyBorder="1" applyAlignment="1">
      <alignment vertical="center"/>
    </xf>
    <xf numFmtId="170" fontId="17" fillId="5" borderId="2" xfId="0" applyNumberFormat="1" applyFont="1" applyFill="1" applyBorder="1" applyAlignment="1">
      <alignment vertical="center"/>
    </xf>
    <xf numFmtId="169" fontId="9" fillId="5" borderId="17" xfId="0" applyNumberFormat="1" applyFont="1" applyFill="1" applyBorder="1" applyAlignment="1">
      <alignment vertical="center"/>
    </xf>
    <xf numFmtId="168" fontId="10" fillId="5" borderId="2" xfId="0" applyNumberFormat="1" applyFont="1" applyFill="1" applyBorder="1" applyAlignment="1">
      <alignment vertical="center"/>
    </xf>
    <xf numFmtId="4" fontId="19" fillId="5" borderId="2" xfId="2" applyNumberFormat="1" applyFont="1" applyFill="1" applyBorder="1" applyAlignment="1">
      <alignment vertical="center"/>
    </xf>
    <xf numFmtId="165" fontId="13" fillId="7" borderId="30" xfId="1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 vertical="center" wrapText="1"/>
    </xf>
    <xf numFmtId="14" fontId="10" fillId="2" borderId="2" xfId="0" applyNumberFormat="1" applyFont="1" applyFill="1" applyBorder="1" applyAlignment="1">
      <alignment horizontal="center" vertical="center"/>
    </xf>
    <xf numFmtId="170" fontId="10" fillId="4" borderId="2" xfId="0" applyNumberFormat="1" applyFont="1" applyFill="1" applyBorder="1" applyAlignment="1">
      <alignment horizontal="center" vertical="center"/>
    </xf>
    <xf numFmtId="170" fontId="11" fillId="4" borderId="2" xfId="0" applyNumberFormat="1" applyFont="1" applyFill="1" applyBorder="1" applyAlignment="1">
      <alignment horizontal="center" vertical="center" wrapText="1"/>
    </xf>
    <xf numFmtId="170" fontId="10" fillId="2" borderId="2" xfId="2" applyNumberFormat="1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textRotation="90" wrapText="1"/>
    </xf>
    <xf numFmtId="170" fontId="10" fillId="4" borderId="2" xfId="0" applyNumberFormat="1" applyFont="1" applyFill="1" applyBorder="1" applyAlignment="1">
      <alignment horizontal="center" vertical="center" wrapText="1"/>
    </xf>
    <xf numFmtId="170" fontId="11" fillId="4" borderId="17" xfId="0" applyNumberFormat="1" applyFont="1" applyFill="1" applyBorder="1" applyAlignment="1">
      <alignment horizontal="center" vertical="center" wrapText="1"/>
    </xf>
    <xf numFmtId="164" fontId="0" fillId="0" borderId="0" xfId="2" applyFont="1"/>
    <xf numFmtId="164" fontId="0" fillId="0" borderId="0" xfId="0" applyNumberFormat="1"/>
    <xf numFmtId="0" fontId="33" fillId="4" borderId="2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3" fillId="5" borderId="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22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6" borderId="28" xfId="0" applyFont="1" applyFill="1" applyBorder="1" applyAlignment="1">
      <alignment horizontal="left" vertical="center"/>
    </xf>
    <xf numFmtId="0" fontId="12" fillId="6" borderId="29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20" fillId="6" borderId="28" xfId="0" applyFont="1" applyFill="1" applyBorder="1" applyAlignment="1">
      <alignment horizontal="left" vertical="center"/>
    </xf>
    <xf numFmtId="0" fontId="20" fillId="6" borderId="29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0" fillId="0" borderId="0" xfId="0" applyFill="1" applyBorder="1"/>
    <xf numFmtId="0" fontId="0" fillId="0" borderId="0" xfId="0" applyFill="1"/>
    <xf numFmtId="0" fontId="30" fillId="0" borderId="2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26" fillId="0" borderId="2" xfId="0" applyNumberFormat="1" applyFont="1" applyFill="1" applyBorder="1" applyAlignment="1">
      <alignment horizontal="center" vertical="center" wrapText="1"/>
    </xf>
    <xf numFmtId="170" fontId="26" fillId="0" borderId="2" xfId="0" applyNumberFormat="1" applyFont="1" applyFill="1" applyBorder="1" applyAlignment="1">
      <alignment horizontal="center" vertical="center"/>
    </xf>
    <xf numFmtId="170" fontId="27" fillId="0" borderId="2" xfId="0" applyNumberFormat="1" applyFont="1" applyFill="1" applyBorder="1" applyAlignment="1">
      <alignment horizontal="center" vertical="center" wrapText="1"/>
    </xf>
    <xf numFmtId="170" fontId="31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textRotation="90" wrapText="1"/>
    </xf>
    <xf numFmtId="170" fontId="26" fillId="0" borderId="17" xfId="0" applyNumberFormat="1" applyFont="1" applyFill="1" applyBorder="1" applyAlignment="1">
      <alignment horizontal="center" vertical="center" wrapText="1"/>
    </xf>
    <xf numFmtId="14" fontId="26" fillId="0" borderId="12" xfId="0" applyNumberFormat="1" applyFont="1" applyFill="1" applyBorder="1" applyAlignment="1">
      <alignment horizontal="center" vertical="center" wrapText="1"/>
    </xf>
    <xf numFmtId="14" fontId="26" fillId="0" borderId="12" xfId="0" applyNumberFormat="1" applyFont="1" applyFill="1" applyBorder="1" applyAlignment="1">
      <alignment horizontal="center" vertical="center"/>
    </xf>
    <xf numFmtId="170" fontId="26" fillId="0" borderId="2" xfId="2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26" fillId="0" borderId="12" xfId="0" applyFont="1" applyFill="1" applyBorder="1" applyAlignment="1">
      <alignment vertical="center" wrapText="1"/>
    </xf>
    <xf numFmtId="170" fontId="27" fillId="0" borderId="17" xfId="0" applyNumberFormat="1" applyFont="1" applyFill="1" applyBorder="1" applyAlignment="1">
      <alignment horizontal="center" vertical="center" wrapText="1"/>
    </xf>
    <xf numFmtId="14" fontId="26" fillId="0" borderId="2" xfId="0" applyNumberFormat="1" applyFont="1" applyFill="1" applyBorder="1" applyAlignment="1">
      <alignment horizontal="center" vertical="center"/>
    </xf>
    <xf numFmtId="17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7" fillId="0" borderId="12" xfId="0" applyFont="1" applyFill="1" applyBorder="1" applyAlignment="1">
      <alignment vertical="center" wrapText="1"/>
    </xf>
    <xf numFmtId="14" fontId="27" fillId="0" borderId="12" xfId="0" applyNumberFormat="1" applyFont="1" applyFill="1" applyBorder="1" applyAlignment="1">
      <alignment horizontal="center" vertical="center"/>
    </xf>
    <xf numFmtId="170" fontId="27" fillId="0" borderId="2" xfId="2" applyNumberFormat="1" applyFont="1" applyFill="1" applyBorder="1" applyAlignment="1">
      <alignment horizontal="center" vertical="center"/>
    </xf>
    <xf numFmtId="14" fontId="27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164" fontId="13" fillId="0" borderId="2" xfId="2" applyFont="1" applyFill="1" applyBorder="1" applyAlignment="1">
      <alignment horizontal="center" vertical="center"/>
    </xf>
    <xf numFmtId="170" fontId="13" fillId="0" borderId="2" xfId="0" applyNumberFormat="1" applyFont="1" applyFill="1" applyBorder="1" applyAlignment="1">
      <alignment horizontal="center" vertical="center" wrapText="1"/>
    </xf>
    <xf numFmtId="164" fontId="13" fillId="0" borderId="2" xfId="2" applyFont="1" applyFill="1" applyBorder="1" applyAlignment="1">
      <alignment vertical="center"/>
    </xf>
    <xf numFmtId="168" fontId="26" fillId="0" borderId="2" xfId="0" applyNumberFormat="1" applyFont="1" applyFill="1" applyBorder="1" applyAlignment="1">
      <alignment vertical="center"/>
    </xf>
    <xf numFmtId="4" fontId="34" fillId="0" borderId="2" xfId="2" applyNumberFormat="1" applyFont="1" applyFill="1" applyBorder="1" applyAlignment="1">
      <alignment vertical="center"/>
    </xf>
    <xf numFmtId="169" fontId="13" fillId="0" borderId="17" xfId="2" applyNumberFormat="1" applyFont="1" applyFill="1" applyBorder="1" applyAlignment="1">
      <alignment horizontal="right" vertical="center"/>
    </xf>
    <xf numFmtId="0" fontId="27" fillId="0" borderId="18" xfId="0" applyFont="1" applyFill="1" applyBorder="1"/>
    <xf numFmtId="0" fontId="27" fillId="0" borderId="20" xfId="0" applyFont="1" applyFill="1" applyBorder="1"/>
    <xf numFmtId="0" fontId="26" fillId="0" borderId="6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7" fillId="0" borderId="9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7" fillId="0" borderId="33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8" fillId="0" borderId="0" xfId="0" applyFont="1" applyFill="1"/>
    <xf numFmtId="0" fontId="13" fillId="10" borderId="2" xfId="0" applyFont="1" applyFill="1" applyBorder="1" applyAlignment="1">
      <alignment horizontal="center" vertical="center" wrapText="1"/>
    </xf>
    <xf numFmtId="49" fontId="13" fillId="10" borderId="2" xfId="0" applyNumberFormat="1" applyFont="1" applyFill="1" applyBorder="1" applyAlignment="1">
      <alignment horizontal="center" vertical="center" wrapText="1"/>
    </xf>
    <xf numFmtId="49" fontId="13" fillId="10" borderId="2" xfId="0" applyNumberFormat="1" applyFont="1" applyFill="1" applyBorder="1" applyAlignment="1">
      <alignment horizontal="center" vertical="center" wrapText="1"/>
    </xf>
    <xf numFmtId="37" fontId="13" fillId="10" borderId="2" xfId="0" applyNumberFormat="1" applyFont="1" applyFill="1" applyBorder="1" applyAlignment="1">
      <alignment horizontal="center" vertical="center" wrapText="1"/>
    </xf>
    <xf numFmtId="44" fontId="13" fillId="10" borderId="2" xfId="0" applyNumberFormat="1" applyFont="1" applyFill="1" applyBorder="1" applyAlignment="1">
      <alignment vertical="center" wrapText="1"/>
    </xf>
    <xf numFmtId="0" fontId="20" fillId="10" borderId="3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wrapText="1"/>
    </xf>
    <xf numFmtId="0" fontId="9" fillId="10" borderId="6" xfId="0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18" fillId="10" borderId="32" xfId="0" applyFont="1" applyFill="1" applyBorder="1" applyAlignment="1">
      <alignment horizontal="center" vertical="center" wrapText="1"/>
    </xf>
    <xf numFmtId="0" fontId="30" fillId="0" borderId="19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170" fontId="26" fillId="0" borderId="5" xfId="0" applyNumberFormat="1" applyFont="1" applyFill="1" applyBorder="1" applyAlignment="1">
      <alignment horizontal="center" vertical="center"/>
    </xf>
    <xf numFmtId="170" fontId="27" fillId="0" borderId="5" xfId="0" applyNumberFormat="1" applyFont="1" applyFill="1" applyBorder="1" applyAlignment="1">
      <alignment horizontal="center" vertical="center" wrapText="1"/>
    </xf>
    <xf numFmtId="170" fontId="31" fillId="0" borderId="5" xfId="0" applyNumberFormat="1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textRotation="90" wrapText="1"/>
    </xf>
    <xf numFmtId="170" fontId="26" fillId="0" borderId="15" xfId="0" applyNumberFormat="1" applyFont="1" applyFill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35" xfId="0" applyFont="1" applyFill="1" applyBorder="1" applyAlignment="1">
      <alignment horizontal="center" vertical="center" wrapText="1"/>
    </xf>
    <xf numFmtId="0" fontId="13" fillId="10" borderId="36" xfId="0" applyFont="1" applyFill="1" applyBorder="1" applyAlignment="1">
      <alignment horizontal="center" vertical="center" wrapText="1"/>
    </xf>
    <xf numFmtId="0" fontId="13" fillId="10" borderId="17" xfId="0" applyFont="1" applyFill="1" applyBorder="1" applyAlignment="1">
      <alignment horizontal="center" vertical="center" wrapText="1"/>
    </xf>
    <xf numFmtId="0" fontId="20" fillId="10" borderId="37" xfId="0" applyFont="1" applyFill="1" applyBorder="1" applyAlignment="1">
      <alignment horizontal="center" vertical="center"/>
    </xf>
    <xf numFmtId="0" fontId="9" fillId="10" borderId="38" xfId="0" applyFont="1" applyFill="1" applyBorder="1" applyAlignment="1">
      <alignment horizontal="center" vertical="center" wrapText="1"/>
    </xf>
    <xf numFmtId="0" fontId="9" fillId="10" borderId="38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 wrapText="1"/>
    </xf>
    <xf numFmtId="0" fontId="19" fillId="10" borderId="39" xfId="0" applyFont="1" applyFill="1" applyBorder="1" applyAlignment="1">
      <alignment horizontal="center" vertical="center" textRotation="90" wrapText="1"/>
    </xf>
    <xf numFmtId="0" fontId="9" fillId="10" borderId="39" xfId="0" applyFont="1" applyFill="1" applyBorder="1" applyAlignment="1">
      <alignment horizontal="center" vertical="center" wrapText="1"/>
    </xf>
    <xf numFmtId="0" fontId="18" fillId="10" borderId="4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/>
    <xf numFmtId="0" fontId="7" fillId="2" borderId="41" xfId="0" applyFont="1" applyFill="1" applyBorder="1" applyAlignment="1"/>
    <xf numFmtId="0" fontId="7" fillId="2" borderId="42" xfId="0" applyFont="1" applyFill="1" applyBorder="1" applyAlignment="1"/>
    <xf numFmtId="0" fontId="27" fillId="0" borderId="0" xfId="0" applyFont="1" applyFill="1" applyBorder="1"/>
    <xf numFmtId="170" fontId="27" fillId="0" borderId="0" xfId="0" applyNumberFormat="1" applyFont="1" applyFill="1" applyBorder="1"/>
    <xf numFmtId="0" fontId="26" fillId="0" borderId="21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left" vertical="center" wrapText="1"/>
    </xf>
    <xf numFmtId="0" fontId="27" fillId="0" borderId="18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7" fillId="0" borderId="23" xfId="0" applyFont="1" applyFill="1" applyBorder="1" applyAlignment="1">
      <alignment horizontal="left" vertical="center" wrapText="1"/>
    </xf>
    <xf numFmtId="0" fontId="27" fillId="0" borderId="24" xfId="0" applyFont="1" applyFill="1" applyBorder="1" applyAlignment="1">
      <alignment horizontal="left" vertical="center" wrapText="1"/>
    </xf>
    <xf numFmtId="0" fontId="27" fillId="0" borderId="43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12" xfId="0" applyFont="1" applyFill="1" applyBorder="1" applyAlignment="1">
      <alignment vertical="center"/>
    </xf>
    <xf numFmtId="0" fontId="26" fillId="0" borderId="2" xfId="4" applyFont="1" applyFill="1" applyBorder="1" applyAlignment="1">
      <alignment vertical="center" wrapText="1"/>
    </xf>
    <xf numFmtId="0" fontId="26" fillId="0" borderId="2" xfId="4" applyFont="1" applyFill="1" applyBorder="1" applyAlignment="1">
      <alignment vertical="center"/>
    </xf>
    <xf numFmtId="0" fontId="26" fillId="0" borderId="12" xfId="4" applyFont="1" applyFill="1" applyBorder="1" applyAlignment="1">
      <alignment vertical="center" wrapText="1"/>
    </xf>
    <xf numFmtId="0" fontId="26" fillId="0" borderId="12" xfId="4" applyFont="1" applyFill="1" applyBorder="1" applyAlignment="1">
      <alignment vertical="center"/>
    </xf>
    <xf numFmtId="0" fontId="27" fillId="0" borderId="12" xfId="0" applyFont="1" applyFill="1" applyBorder="1" applyAlignment="1">
      <alignment vertical="center"/>
    </xf>
    <xf numFmtId="0" fontId="27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wrapText="1"/>
    </xf>
    <xf numFmtId="0" fontId="37" fillId="10" borderId="25" xfId="0" applyFont="1" applyFill="1" applyBorder="1" applyAlignment="1">
      <alignment horizontal="center" vertical="top" wrapText="1"/>
    </xf>
    <xf numFmtId="0" fontId="37" fillId="10" borderId="2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46" xfId="0" applyFont="1" applyFill="1" applyBorder="1" applyAlignment="1">
      <alignment horizontal="center" wrapText="1"/>
    </xf>
    <xf numFmtId="0" fontId="26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14" fontId="26" fillId="0" borderId="5" xfId="0" applyNumberFormat="1" applyFont="1" applyFill="1" applyBorder="1" applyAlignment="1">
      <alignment horizontal="center" vertical="center"/>
    </xf>
    <xf numFmtId="164" fontId="26" fillId="0" borderId="5" xfId="2" applyFont="1" applyFill="1" applyBorder="1" applyAlignment="1">
      <alignment horizontal="center" vertical="center"/>
    </xf>
    <xf numFmtId="44" fontId="26" fillId="0" borderId="5" xfId="2" applyNumberFormat="1" applyFont="1" applyFill="1" applyBorder="1" applyAlignment="1">
      <alignment horizontal="center" vertical="center"/>
    </xf>
    <xf numFmtId="167" fontId="13" fillId="0" borderId="5" xfId="1" applyNumberFormat="1" applyFont="1" applyFill="1" applyBorder="1" applyAlignment="1">
      <alignment horizontal="center" vertical="center"/>
    </xf>
    <xf numFmtId="168" fontId="26" fillId="0" borderId="5" xfId="5" applyNumberFormat="1" applyFont="1" applyFill="1" applyBorder="1" applyAlignment="1">
      <alignment horizontal="center" vertical="center"/>
    </xf>
    <xf numFmtId="164" fontId="13" fillId="0" borderId="15" xfId="2" applyFont="1" applyFill="1" applyBorder="1" applyAlignment="1">
      <alignment horizontal="center" vertical="center"/>
    </xf>
    <xf numFmtId="0" fontId="12" fillId="10" borderId="47" xfId="0" applyFont="1" applyFill="1" applyBorder="1" applyAlignment="1">
      <alignment horizontal="center" vertical="center"/>
    </xf>
    <xf numFmtId="0" fontId="13" fillId="10" borderId="48" xfId="0" applyFont="1" applyFill="1" applyBorder="1" applyAlignment="1">
      <alignment horizontal="center" vertical="center" wrapText="1"/>
    </xf>
    <xf numFmtId="0" fontId="13" fillId="10" borderId="49" xfId="0" applyFont="1" applyFill="1" applyBorder="1" applyAlignment="1">
      <alignment horizontal="center" vertical="center" wrapText="1"/>
    </xf>
    <xf numFmtId="0" fontId="13" fillId="10" borderId="49" xfId="0" applyFont="1" applyFill="1" applyBorder="1" applyAlignment="1">
      <alignment vertical="center" wrapText="1"/>
    </xf>
    <xf numFmtId="0" fontId="33" fillId="10" borderId="48" xfId="0" applyFont="1" applyFill="1" applyBorder="1" applyAlignment="1">
      <alignment horizontal="center" vertical="center" wrapText="1"/>
    </xf>
    <xf numFmtId="0" fontId="34" fillId="10" borderId="48" xfId="0" applyFont="1" applyFill="1" applyBorder="1" applyAlignment="1">
      <alignment horizontal="center" vertical="center" textRotation="90" wrapText="1"/>
    </xf>
    <xf numFmtId="0" fontId="33" fillId="10" borderId="50" xfId="0" applyFont="1" applyFill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/>
    </xf>
    <xf numFmtId="0" fontId="13" fillId="10" borderId="6" xfId="0" applyFont="1" applyFill="1" applyBorder="1" applyAlignment="1">
      <alignment horizontal="center" vertical="center"/>
    </xf>
    <xf numFmtId="0" fontId="13" fillId="10" borderId="4" xfId="0" applyFont="1" applyFill="1" applyBorder="1" applyAlignment="1">
      <alignment horizontal="center" vertical="center"/>
    </xf>
    <xf numFmtId="170" fontId="13" fillId="10" borderId="2" xfId="2" applyNumberFormat="1" applyFont="1" applyFill="1" applyBorder="1" applyAlignment="1">
      <alignment vertical="center"/>
    </xf>
    <xf numFmtId="170" fontId="13" fillId="10" borderId="2" xfId="0" applyNumberFormat="1" applyFont="1" applyFill="1" applyBorder="1" applyAlignment="1">
      <alignment vertical="center"/>
    </xf>
    <xf numFmtId="170" fontId="32" fillId="10" borderId="2" xfId="2" applyNumberFormat="1" applyFont="1" applyFill="1" applyBorder="1" applyAlignment="1">
      <alignment vertical="center"/>
    </xf>
    <xf numFmtId="170" fontId="32" fillId="10" borderId="2" xfId="2" applyNumberFormat="1" applyFont="1" applyFill="1" applyBorder="1" applyAlignment="1">
      <alignment horizontal="center" vertical="center"/>
    </xf>
    <xf numFmtId="170" fontId="13" fillId="10" borderId="17" xfId="2" applyNumberFormat="1" applyFont="1" applyFill="1" applyBorder="1" applyAlignment="1">
      <alignment vertical="center"/>
    </xf>
    <xf numFmtId="0" fontId="27" fillId="10" borderId="14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27" fillId="10" borderId="3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" xfId="0" applyFont="1" applyFill="1" applyBorder="1" applyAlignment="1">
      <alignment horizontal="left" vertical="center"/>
    </xf>
    <xf numFmtId="44" fontId="27" fillId="10" borderId="32" xfId="1" applyNumberFormat="1" applyFont="1" applyFill="1" applyBorder="1" applyAlignment="1">
      <alignment horizontal="right" vertical="center"/>
    </xf>
    <xf numFmtId="0" fontId="12" fillId="10" borderId="3" xfId="0" applyFont="1" applyFill="1" applyBorder="1" applyAlignment="1">
      <alignment horizontal="left" vertical="center"/>
    </xf>
    <xf numFmtId="0" fontId="12" fillId="10" borderId="6" xfId="0" applyFont="1" applyFill="1" applyBorder="1" applyAlignment="1">
      <alignment horizontal="left" vertical="center"/>
    </xf>
    <xf numFmtId="0" fontId="12" fillId="10" borderId="4" xfId="0" applyFont="1" applyFill="1" applyBorder="1" applyAlignment="1">
      <alignment horizontal="left" vertical="center"/>
    </xf>
    <xf numFmtId="44" fontId="13" fillId="10" borderId="17" xfId="1" applyNumberFormat="1" applyFont="1" applyFill="1" applyBorder="1" applyAlignment="1">
      <alignment horizontal="right" vertical="center"/>
    </xf>
    <xf numFmtId="0" fontId="12" fillId="10" borderId="26" xfId="0" applyFont="1" applyFill="1" applyBorder="1" applyAlignment="1">
      <alignment horizontal="left" vertical="center"/>
    </xf>
    <xf numFmtId="0" fontId="12" fillId="10" borderId="27" xfId="0" applyFont="1" applyFill="1" applyBorder="1" applyAlignment="1">
      <alignment horizontal="left" vertical="center"/>
    </xf>
    <xf numFmtId="0" fontId="12" fillId="10" borderId="44" xfId="0" applyFont="1" applyFill="1" applyBorder="1" applyAlignment="1">
      <alignment horizontal="left" vertical="center"/>
    </xf>
    <xf numFmtId="169" fontId="13" fillId="10" borderId="45" xfId="1" applyNumberFormat="1" applyFont="1" applyFill="1" applyBorder="1" applyAlignment="1">
      <alignment horizontal="right" vertical="center" wrapText="1"/>
    </xf>
    <xf numFmtId="0" fontId="7" fillId="2" borderId="13" xfId="0" applyFont="1" applyFill="1" applyBorder="1"/>
    <xf numFmtId="49" fontId="9" fillId="10" borderId="6" xfId="0" applyNumberFormat="1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49" fontId="9" fillId="10" borderId="4" xfId="0" applyNumberFormat="1" applyFont="1" applyFill="1" applyBorder="1" applyAlignment="1">
      <alignment horizontal="center" vertical="center" wrapText="1"/>
    </xf>
    <xf numFmtId="49" fontId="9" fillId="10" borderId="2" xfId="0" applyNumberFormat="1" applyFont="1" applyFill="1" applyBorder="1" applyAlignment="1">
      <alignment horizontal="center" vertical="center" wrapText="1"/>
    </xf>
    <xf numFmtId="37" fontId="9" fillId="10" borderId="2" xfId="0" applyNumberFormat="1" applyFont="1" applyFill="1" applyBorder="1" applyAlignment="1">
      <alignment horizontal="center" vertical="center" wrapText="1"/>
    </xf>
    <xf numFmtId="165" fontId="9" fillId="10" borderId="2" xfId="0" applyNumberFormat="1" applyFont="1" applyFill="1" applyBorder="1" applyAlignment="1">
      <alignment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vertical="center" wrapText="1"/>
    </xf>
    <xf numFmtId="0" fontId="22" fillId="2" borderId="41" xfId="0" applyFont="1" applyFill="1" applyBorder="1" applyAlignment="1">
      <alignment vertical="center" wrapText="1"/>
    </xf>
    <xf numFmtId="0" fontId="21" fillId="2" borderId="42" xfId="0" applyFont="1" applyFill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14" fontId="26" fillId="4" borderId="5" xfId="0" applyNumberFormat="1" applyFont="1" applyFill="1" applyBorder="1" applyAlignment="1">
      <alignment horizontal="center" vertical="center" wrapText="1"/>
    </xf>
    <xf numFmtId="170" fontId="27" fillId="4" borderId="5" xfId="0" applyNumberFormat="1" applyFont="1" applyFill="1" applyBorder="1" applyAlignment="1">
      <alignment horizontal="center" vertical="center"/>
    </xf>
    <xf numFmtId="170" fontId="27" fillId="4" borderId="5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170" fontId="26" fillId="2" borderId="5" xfId="0" applyNumberFormat="1" applyFont="1" applyFill="1" applyBorder="1" applyAlignment="1">
      <alignment horizontal="center" vertical="center"/>
    </xf>
    <xf numFmtId="170" fontId="26" fillId="2" borderId="5" xfId="2" applyNumberFormat="1" applyFont="1" applyFill="1" applyBorder="1" applyAlignment="1">
      <alignment horizontal="center" vertical="center"/>
    </xf>
    <xf numFmtId="170" fontId="27" fillId="4" borderId="15" xfId="0" applyNumberFormat="1" applyFont="1" applyFill="1" applyBorder="1" applyAlignment="1">
      <alignment horizontal="center" vertical="center" wrapText="1"/>
    </xf>
    <xf numFmtId="0" fontId="9" fillId="11" borderId="34" xfId="0" applyFont="1" applyFill="1" applyBorder="1" applyAlignment="1">
      <alignment horizontal="center" vertical="center" wrapText="1"/>
    </xf>
    <xf numFmtId="0" fontId="9" fillId="11" borderId="35" xfId="0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vertical="center" wrapText="1"/>
    </xf>
    <xf numFmtId="0" fontId="26" fillId="4" borderId="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vertical="center"/>
    </xf>
    <xf numFmtId="0" fontId="9" fillId="11" borderId="51" xfId="0" applyFont="1" applyFill="1" applyBorder="1" applyAlignment="1">
      <alignment horizontal="center" vertical="center" wrapText="1"/>
    </xf>
    <xf numFmtId="0" fontId="9" fillId="11" borderId="52" xfId="0" applyFont="1" applyFill="1" applyBorder="1" applyAlignment="1">
      <alignment horizontal="center" vertical="center" wrapText="1"/>
    </xf>
    <xf numFmtId="0" fontId="9" fillId="11" borderId="52" xfId="0" applyFont="1" applyFill="1" applyBorder="1" applyAlignment="1">
      <alignment horizontal="center" vertical="center" wrapText="1"/>
    </xf>
    <xf numFmtId="0" fontId="9" fillId="11" borderId="35" xfId="0" applyFont="1" applyFill="1" applyBorder="1" applyAlignment="1">
      <alignment horizontal="center" vertical="center" wrapText="1"/>
    </xf>
    <xf numFmtId="0" fontId="9" fillId="11" borderId="35" xfId="0" applyFont="1" applyFill="1" applyBorder="1" applyAlignment="1">
      <alignment vertical="center" wrapText="1"/>
    </xf>
    <xf numFmtId="0" fontId="9" fillId="11" borderId="36" xfId="0" applyFont="1" applyFill="1" applyBorder="1" applyAlignment="1">
      <alignment horizontal="center" vertical="center" wrapText="1"/>
    </xf>
    <xf numFmtId="0" fontId="29" fillId="11" borderId="16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0" fontId="29" fillId="11" borderId="1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46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vertical="center"/>
    </xf>
    <xf numFmtId="0" fontId="26" fillId="2" borderId="5" xfId="4" applyFont="1" applyFill="1" applyBorder="1" applyAlignment="1">
      <alignment horizontal="left" vertical="center"/>
    </xf>
    <xf numFmtId="0" fontId="26" fillId="2" borderId="5" xfId="0" applyFont="1" applyFill="1" applyBorder="1" applyAlignment="1">
      <alignment vertical="center"/>
    </xf>
    <xf numFmtId="0" fontId="26" fillId="2" borderId="5" xfId="5" applyFont="1" applyFill="1" applyBorder="1" applyAlignment="1">
      <alignment horizontal="center" vertical="center"/>
    </xf>
    <xf numFmtId="14" fontId="26" fillId="2" borderId="5" xfId="0" applyNumberFormat="1" applyFont="1" applyFill="1" applyBorder="1" applyAlignment="1">
      <alignment horizontal="left" vertical="center"/>
    </xf>
    <xf numFmtId="14" fontId="26" fillId="2" borderId="5" xfId="0" applyNumberFormat="1" applyFont="1" applyFill="1" applyBorder="1" applyAlignment="1">
      <alignment horizontal="center" vertical="center"/>
    </xf>
    <xf numFmtId="164" fontId="33" fillId="4" borderId="15" xfId="2" applyFont="1" applyFill="1" applyBorder="1" applyAlignment="1">
      <alignment horizontal="center" vertical="center"/>
    </xf>
    <xf numFmtId="0" fontId="13" fillId="9" borderId="48" xfId="0" applyFont="1" applyFill="1" applyBorder="1" applyAlignment="1">
      <alignment horizontal="center" vertical="center" wrapText="1"/>
    </xf>
    <xf numFmtId="0" fontId="13" fillId="9" borderId="49" xfId="0" applyFont="1" applyFill="1" applyBorder="1" applyAlignment="1">
      <alignment horizontal="center" vertical="center" wrapText="1"/>
    </xf>
    <xf numFmtId="0" fontId="13" fillId="9" borderId="49" xfId="0" applyFont="1" applyFill="1" applyBorder="1" applyAlignment="1">
      <alignment vertical="center" wrapText="1"/>
    </xf>
    <xf numFmtId="0" fontId="33" fillId="9" borderId="48" xfId="0" applyFont="1" applyFill="1" applyBorder="1" applyAlignment="1">
      <alignment horizontal="center" vertical="center" wrapText="1"/>
    </xf>
    <xf numFmtId="0" fontId="34" fillId="9" borderId="48" xfId="0" applyFont="1" applyFill="1" applyBorder="1" applyAlignment="1">
      <alignment horizontal="center" vertical="center" textRotation="90" wrapText="1"/>
    </xf>
    <xf numFmtId="0" fontId="33" fillId="9" borderId="50" xfId="0" applyFont="1" applyFill="1" applyBorder="1" applyAlignment="1">
      <alignment horizontal="center" vertical="center" wrapText="1"/>
    </xf>
    <xf numFmtId="0" fontId="20" fillId="10" borderId="2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wrapText="1"/>
    </xf>
    <xf numFmtId="0" fontId="18" fillId="9" borderId="17" xfId="0" applyFont="1" applyFill="1" applyBorder="1" applyAlignment="1">
      <alignment horizontal="center" vertical="center" wrapText="1"/>
    </xf>
    <xf numFmtId="0" fontId="20" fillId="10" borderId="53" xfId="0" applyFont="1" applyFill="1" applyBorder="1" applyAlignment="1">
      <alignment horizontal="center" vertical="center"/>
    </xf>
    <xf numFmtId="0" fontId="9" fillId="9" borderId="39" xfId="0" applyFont="1" applyFill="1" applyBorder="1" applyAlignment="1">
      <alignment horizontal="center" vertical="center" wrapText="1"/>
    </xf>
    <xf numFmtId="0" fontId="18" fillId="9" borderId="39" xfId="0" applyFont="1" applyFill="1" applyBorder="1" applyAlignment="1">
      <alignment horizontal="center" vertical="center" wrapText="1"/>
    </xf>
    <xf numFmtId="0" fontId="19" fillId="9" borderId="39" xfId="0" applyFont="1" applyFill="1" applyBorder="1" applyAlignment="1">
      <alignment horizontal="center" vertical="center" textRotation="90" wrapText="1"/>
    </xf>
    <xf numFmtId="0" fontId="9" fillId="9" borderId="39" xfId="0" applyFont="1" applyFill="1" applyBorder="1" applyAlignment="1">
      <alignment horizontal="center" vertical="center" wrapText="1"/>
    </xf>
    <xf numFmtId="0" fontId="18" fillId="9" borderId="45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/>
    </xf>
    <xf numFmtId="0" fontId="27" fillId="2" borderId="0" xfId="0" applyFont="1" applyFill="1" applyBorder="1"/>
    <xf numFmtId="0" fontId="26" fillId="2" borderId="0" xfId="0" applyFont="1" applyFill="1" applyBorder="1"/>
    <xf numFmtId="0" fontId="26" fillId="2" borderId="0" xfId="0" applyFont="1" applyFill="1" applyBorder="1" applyAlignment="1">
      <alignment horizontal="center"/>
    </xf>
    <xf numFmtId="44" fontId="27" fillId="2" borderId="17" xfId="1" applyNumberFormat="1" applyFont="1" applyFill="1" applyBorder="1" applyAlignment="1">
      <alignment horizontal="right" vertical="center"/>
    </xf>
    <xf numFmtId="44" fontId="13" fillId="8" borderId="32" xfId="1" applyNumberFormat="1" applyFont="1" applyFill="1" applyBorder="1" applyAlignment="1">
      <alignment horizontal="right" vertical="center"/>
    </xf>
    <xf numFmtId="169" fontId="13" fillId="7" borderId="30" xfId="1" applyNumberFormat="1" applyFont="1" applyFill="1" applyBorder="1" applyAlignment="1">
      <alignment horizontal="right" vertical="center" wrapText="1"/>
    </xf>
    <xf numFmtId="0" fontId="10" fillId="2" borderId="0" xfId="0" applyFont="1" applyFill="1" applyBorder="1"/>
    <xf numFmtId="165" fontId="27" fillId="2" borderId="17" xfId="1" applyNumberFormat="1" applyFont="1" applyFill="1" applyBorder="1" applyAlignment="1">
      <alignment horizontal="right" vertical="center"/>
    </xf>
    <xf numFmtId="170" fontId="12" fillId="8" borderId="32" xfId="1" applyNumberFormat="1" applyFont="1" applyFill="1" applyBorder="1" applyAlignment="1">
      <alignment horizontal="right" vertical="center"/>
    </xf>
    <xf numFmtId="0" fontId="27" fillId="4" borderId="5" xfId="0" applyFont="1" applyFill="1" applyBorder="1" applyAlignment="1">
      <alignment horizontal="center" vertical="center" wrapText="1"/>
    </xf>
    <xf numFmtId="14" fontId="27" fillId="4" borderId="5" xfId="0" applyNumberFormat="1" applyFont="1" applyFill="1" applyBorder="1" applyAlignment="1">
      <alignment horizontal="center" vertical="center" wrapText="1"/>
    </xf>
    <xf numFmtId="170" fontId="27" fillId="4" borderId="5" xfId="0" applyNumberFormat="1" applyFont="1" applyFill="1" applyBorder="1" applyAlignment="1">
      <alignment horizontal="right" vertical="center" wrapText="1"/>
    </xf>
    <xf numFmtId="170" fontId="27" fillId="4" borderId="5" xfId="0" applyNumberFormat="1" applyFont="1" applyFill="1" applyBorder="1" applyAlignment="1">
      <alignment horizontal="center" vertical="center" textRotation="90" wrapText="1"/>
    </xf>
    <xf numFmtId="0" fontId="23" fillId="2" borderId="13" xfId="0" applyFont="1" applyFill="1" applyBorder="1"/>
    <xf numFmtId="0" fontId="24" fillId="2" borderId="41" xfId="0" applyFont="1" applyFill="1" applyBorder="1" applyAlignment="1">
      <alignment vertical="center" wrapText="1"/>
    </xf>
    <xf numFmtId="0" fontId="25" fillId="2" borderId="41" xfId="0" applyFont="1" applyFill="1" applyBorder="1" applyAlignment="1">
      <alignment vertical="center" wrapText="1"/>
    </xf>
    <xf numFmtId="0" fontId="24" fillId="2" borderId="42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horizontal="left"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41" xfId="0" applyFont="1" applyFill="1" applyBorder="1" applyAlignment="1">
      <alignment horizontal="center" vertical="center" wrapText="1"/>
    </xf>
    <xf numFmtId="0" fontId="9" fillId="11" borderId="54" xfId="0" applyFont="1" applyFill="1" applyBorder="1" applyAlignment="1">
      <alignment horizontal="center" vertical="center" wrapText="1"/>
    </xf>
    <xf numFmtId="0" fontId="20" fillId="10" borderId="19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textRotation="90" wrapText="1"/>
    </xf>
    <xf numFmtId="0" fontId="18" fillId="9" borderId="1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/>
    </xf>
    <xf numFmtId="0" fontId="11" fillId="2" borderId="0" xfId="0" applyFont="1" applyFill="1" applyBorder="1"/>
    <xf numFmtId="0" fontId="10" fillId="2" borderId="0" xfId="0" applyFont="1" applyFill="1" applyBorder="1" applyAlignment="1">
      <alignment horizontal="center"/>
    </xf>
    <xf numFmtId="44" fontId="11" fillId="2" borderId="17" xfId="1" applyNumberFormat="1" applyFont="1" applyFill="1" applyBorder="1" applyAlignment="1">
      <alignment horizontal="right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44" fontId="9" fillId="8" borderId="32" xfId="1" applyNumberFormat="1" applyFont="1" applyFill="1" applyBorder="1" applyAlignment="1">
      <alignment horizontal="right" vertical="center"/>
    </xf>
    <xf numFmtId="169" fontId="9" fillId="7" borderId="50" xfId="1" applyNumberFormat="1" applyFont="1" applyFill="1" applyBorder="1" applyAlignment="1">
      <alignment horizontal="right" vertic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46" xfId="0" applyFont="1" applyFill="1" applyBorder="1" applyAlignment="1">
      <alignment horizontal="center" wrapText="1"/>
    </xf>
    <xf numFmtId="0" fontId="10" fillId="2" borderId="5" xfId="4" applyFont="1" applyFill="1" applyBorder="1" applyAlignment="1">
      <alignment horizontal="left" vertical="center"/>
    </xf>
    <xf numFmtId="0" fontId="10" fillId="2" borderId="5" xfId="4" applyFont="1" applyFill="1" applyBorder="1" applyAlignment="1">
      <alignment horizontal="center" vertical="center"/>
    </xf>
    <xf numFmtId="0" fontId="10" fillId="2" borderId="5" xfId="5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164" fontId="10" fillId="2" borderId="5" xfId="2" applyFont="1" applyFill="1" applyBorder="1" applyAlignment="1">
      <alignment horizontal="center"/>
    </xf>
    <xf numFmtId="164" fontId="10" fillId="2" borderId="5" xfId="2" applyFont="1" applyFill="1" applyBorder="1" applyAlignment="1">
      <alignment horizontal="center" vertical="center"/>
    </xf>
    <xf numFmtId="166" fontId="9" fillId="2" borderId="5" xfId="5" applyNumberFormat="1" applyFont="1" applyFill="1" applyBorder="1" applyAlignment="1">
      <alignment horizontal="right" vertical="center"/>
    </xf>
    <xf numFmtId="167" fontId="9" fillId="2" borderId="5" xfId="1" applyNumberFormat="1" applyFont="1" applyFill="1" applyBorder="1" applyAlignment="1">
      <alignment horizontal="center" vertical="center"/>
    </xf>
    <xf numFmtId="168" fontId="10" fillId="2" borderId="5" xfId="5" applyNumberFormat="1" applyFont="1" applyFill="1" applyBorder="1" applyAlignment="1">
      <alignment horizontal="center" vertical="center"/>
    </xf>
    <xf numFmtId="169" fontId="9" fillId="2" borderId="15" xfId="6" applyNumberFormat="1" applyFont="1" applyFill="1" applyBorder="1" applyAlignment="1">
      <alignment horizontal="right" vertical="center"/>
    </xf>
    <xf numFmtId="0" fontId="20" fillId="10" borderId="4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 wrapText="1"/>
    </xf>
    <xf numFmtId="0" fontId="9" fillId="9" borderId="49" xfId="0" applyFont="1" applyFill="1" applyBorder="1" applyAlignment="1">
      <alignment horizontal="center" vertical="center" wrapText="1"/>
    </xf>
    <xf numFmtId="0" fontId="10" fillId="9" borderId="48" xfId="0" applyFont="1" applyFill="1" applyBorder="1" applyAlignment="1">
      <alignment horizontal="center" vertical="center" wrapText="1"/>
    </xf>
    <xf numFmtId="0" fontId="9" fillId="9" borderId="49" xfId="0" applyFont="1" applyFill="1" applyBorder="1" applyAlignment="1">
      <alignment vertical="center" wrapText="1"/>
    </xf>
    <xf numFmtId="0" fontId="20" fillId="9" borderId="48" xfId="0" applyFont="1" applyFill="1" applyBorder="1" applyAlignment="1">
      <alignment horizontal="center" vertical="center" wrapText="1"/>
    </xf>
    <xf numFmtId="0" fontId="19" fillId="9" borderId="48" xfId="0" applyFont="1" applyFill="1" applyBorder="1" applyAlignment="1">
      <alignment horizontal="center" vertical="center" textRotation="90" wrapText="1"/>
    </xf>
    <xf numFmtId="0" fontId="20" fillId="9" borderId="5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center" vertical="center" wrapText="1"/>
    </xf>
    <xf numFmtId="14" fontId="10" fillId="2" borderId="5" xfId="0" applyNumberFormat="1" applyFont="1" applyFill="1" applyBorder="1" applyAlignment="1">
      <alignment horizontal="center" vertical="center"/>
    </xf>
    <xf numFmtId="170" fontId="10" fillId="4" borderId="5" xfId="0" applyNumberFormat="1" applyFont="1" applyFill="1" applyBorder="1" applyAlignment="1">
      <alignment horizontal="center" vertical="center"/>
    </xf>
    <xf numFmtId="170" fontId="11" fillId="4" borderId="5" xfId="0" applyNumberFormat="1" applyFont="1" applyFill="1" applyBorder="1" applyAlignment="1">
      <alignment horizontal="center" vertical="center" wrapText="1"/>
    </xf>
    <xf numFmtId="170" fontId="10" fillId="2" borderId="5" xfId="2" applyNumberFormat="1" applyFont="1" applyFill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 textRotation="90" wrapText="1"/>
    </xf>
    <xf numFmtId="170" fontId="10" fillId="4" borderId="5" xfId="0" applyNumberFormat="1" applyFont="1" applyFill="1" applyBorder="1" applyAlignment="1">
      <alignment horizontal="center" vertical="center" wrapText="1"/>
    </xf>
    <xf numFmtId="170" fontId="11" fillId="4" borderId="15" xfId="0" applyNumberFormat="1" applyFont="1" applyFill="1" applyBorder="1" applyAlignment="1">
      <alignment horizontal="center" vertical="center" wrapText="1"/>
    </xf>
    <xf numFmtId="49" fontId="9" fillId="11" borderId="2" xfId="0" applyNumberFormat="1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20" fillId="9" borderId="12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wrapText="1"/>
    </xf>
    <xf numFmtId="0" fontId="9" fillId="12" borderId="6" xfId="0" applyFont="1" applyFill="1" applyBorder="1" applyAlignment="1">
      <alignment horizontal="center" wrapText="1"/>
    </xf>
    <xf numFmtId="0" fontId="9" fillId="12" borderId="4" xfId="0" applyFont="1" applyFill="1" applyBorder="1" applyAlignment="1">
      <alignment horizontal="center" wrapText="1"/>
    </xf>
    <xf numFmtId="0" fontId="20" fillId="9" borderId="32" xfId="0" applyFont="1" applyFill="1" applyBorder="1" applyAlignment="1">
      <alignment horizontal="center" vertical="center" wrapText="1"/>
    </xf>
    <xf numFmtId="0" fontId="9" fillId="9" borderId="38" xfId="0" applyFont="1" applyFill="1" applyBorder="1" applyAlignment="1">
      <alignment horizontal="center" vertical="center" wrapText="1"/>
    </xf>
    <xf numFmtId="0" fontId="20" fillId="9" borderId="38" xfId="0" applyFont="1" applyFill="1" applyBorder="1" applyAlignment="1">
      <alignment horizontal="center" vertical="center" wrapText="1"/>
    </xf>
    <xf numFmtId="0" fontId="20" fillId="9" borderId="40" xfId="0" applyFont="1" applyFill="1" applyBorder="1" applyAlignment="1">
      <alignment horizontal="center" vertical="center" wrapText="1"/>
    </xf>
    <xf numFmtId="0" fontId="29" fillId="11" borderId="25" xfId="0" applyFont="1" applyFill="1" applyBorder="1" applyAlignment="1">
      <alignment horizontal="center" vertical="center" wrapText="1"/>
    </xf>
    <xf numFmtId="0" fontId="29" fillId="11" borderId="2" xfId="0" applyFont="1" applyFill="1" applyBorder="1" applyAlignment="1">
      <alignment horizontal="center" vertical="center" wrapText="1"/>
    </xf>
  </cellXfs>
  <cellStyles count="8">
    <cellStyle name="Moeda" xfId="2" builtinId="4"/>
    <cellStyle name="Normal" xfId="0" builtinId="0"/>
    <cellStyle name="Normal 2" xfId="3"/>
    <cellStyle name="Normal 2 2 2" xfId="4"/>
    <cellStyle name="Normal_Plan1" xfId="6"/>
    <cellStyle name="Normal_Plan3" xfId="5"/>
    <cellStyle name="Vírgula" xfId="1" builtinId="3"/>
    <cellStyle name="Vírgula 2" xfId="7"/>
  </cellStyles>
  <dxfs count="0"/>
  <tableStyles count="0" defaultTableStyle="TableStyleMedium2" defaultPivotStyle="PivotStyleLight16"/>
  <colors>
    <mruColors>
      <color rgb="FFE5FFE6"/>
      <color rgb="FFFFCCCC"/>
      <color rgb="FF66FFFF"/>
      <color rgb="FF66FF99"/>
      <color rgb="FF99FFCC"/>
      <color rgb="FFC6FAAC"/>
      <color rgb="FFFDD1C3"/>
      <color rgb="FFC6FEC9"/>
      <color rgb="FFFFCC66"/>
      <color rgb="FFBB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478788</xdr:colOff>
      <xdr:row>0</xdr:row>
      <xdr:rowOff>160976</xdr:rowOff>
    </xdr:from>
    <xdr:to>
      <xdr:col>1</xdr:col>
      <xdr:colOff>2503714</xdr:colOff>
      <xdr:row>0</xdr:row>
      <xdr:rowOff>1348083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B8C-5465-4330-9CB1-AD45D3F2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88" y="160976"/>
          <a:ext cx="2664462" cy="11871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159635</xdr:colOff>
      <xdr:row>0</xdr:row>
      <xdr:rowOff>162928</xdr:rowOff>
    </xdr:from>
    <xdr:to>
      <xdr:col>1</xdr:col>
      <xdr:colOff>2166936</xdr:colOff>
      <xdr:row>0</xdr:row>
      <xdr:rowOff>1139124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35" y="162928"/>
          <a:ext cx="2554989" cy="9761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137820</xdr:colOff>
      <xdr:row>0</xdr:row>
      <xdr:rowOff>136071</xdr:rowOff>
    </xdr:from>
    <xdr:to>
      <xdr:col>1</xdr:col>
      <xdr:colOff>2000249</xdr:colOff>
      <xdr:row>0</xdr:row>
      <xdr:rowOff>1087896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820" y="136071"/>
          <a:ext cx="2314867" cy="951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126009</xdr:rowOff>
    </xdr:from>
    <xdr:to>
      <xdr:col>1</xdr:col>
      <xdr:colOff>2162387</xdr:colOff>
      <xdr:row>0</xdr:row>
      <xdr:rowOff>978596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0F68AD-6980-46A2-BB8E-6F7E1018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342" y="126009"/>
          <a:ext cx="2162387" cy="852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tabSelected="1" zoomScale="70" zoomScaleNormal="70" zoomScaleSheetLayoutView="112" zoomScalePageLayoutView="30" workbookViewId="0">
      <selection activeCell="A4" sqref="A4:A5"/>
    </sheetView>
  </sheetViews>
  <sheetFormatPr defaultRowHeight="15" x14ac:dyDescent="0.25"/>
  <cols>
    <col min="1" max="1" width="9.5703125" style="134" customWidth="1"/>
    <col min="2" max="2" width="71.5703125" style="134" bestFit="1" customWidth="1"/>
    <col min="3" max="3" width="35.7109375" style="134" bestFit="1" customWidth="1"/>
    <col min="4" max="4" width="15" style="134" bestFit="1" customWidth="1"/>
    <col min="5" max="5" width="7.42578125" style="134" bestFit="1" customWidth="1"/>
    <col min="6" max="6" width="15.5703125" style="134" customWidth="1"/>
    <col min="7" max="7" width="28.7109375" style="134" bestFit="1" customWidth="1"/>
    <col min="8" max="8" width="24.5703125" style="134" customWidth="1"/>
    <col min="9" max="9" width="26" style="134" bestFit="1" customWidth="1"/>
    <col min="10" max="10" width="22.7109375" style="134" customWidth="1"/>
    <col min="11" max="11" width="23.42578125" style="134" bestFit="1" customWidth="1"/>
    <col min="12" max="12" width="15" style="134" customWidth="1"/>
    <col min="13" max="13" width="18.7109375" style="134" customWidth="1"/>
    <col min="14" max="14" width="23.28515625" style="134" customWidth="1"/>
    <col min="15" max="15" width="28.7109375" style="134" customWidth="1"/>
    <col min="16" max="16384" width="9.140625" style="134"/>
  </cols>
  <sheetData>
    <row r="1" spans="1:15" s="132" customFormat="1" ht="114.75" customHeight="1" thickBot="1" x14ac:dyDescent="0.25">
      <c r="A1" s="214" t="s">
        <v>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6"/>
    </row>
    <row r="2" spans="1:15" s="133" customFormat="1" ht="18" x14ac:dyDescent="0.25">
      <c r="A2" s="202" t="s">
        <v>51</v>
      </c>
      <c r="B2" s="203"/>
      <c r="C2" s="203"/>
      <c r="D2" s="203" t="s">
        <v>49</v>
      </c>
      <c r="E2" s="203"/>
      <c r="F2" s="204" t="s">
        <v>2</v>
      </c>
      <c r="G2" s="204" t="s">
        <v>3</v>
      </c>
      <c r="H2" s="204" t="s">
        <v>31</v>
      </c>
      <c r="I2" s="204" t="s">
        <v>4</v>
      </c>
      <c r="J2" s="203" t="s">
        <v>5</v>
      </c>
      <c r="K2" s="203"/>
      <c r="L2" s="203"/>
      <c r="M2" s="203"/>
      <c r="N2" s="203"/>
      <c r="O2" s="205"/>
    </row>
    <row r="3" spans="1:15" s="133" customFormat="1" ht="51" customHeight="1" x14ac:dyDescent="0.25">
      <c r="A3" s="236" t="s">
        <v>102</v>
      </c>
      <c r="B3" s="237"/>
      <c r="C3" s="237"/>
      <c r="D3" s="182" t="s">
        <v>149</v>
      </c>
      <c r="E3" s="182"/>
      <c r="F3" s="183" t="s">
        <v>100</v>
      </c>
      <c r="G3" s="183" t="s">
        <v>135</v>
      </c>
      <c r="H3" s="184">
        <v>20</v>
      </c>
      <c r="I3" s="185">
        <v>4.8</v>
      </c>
      <c r="J3" s="181" t="s">
        <v>6</v>
      </c>
      <c r="K3" s="181"/>
      <c r="L3" s="181"/>
      <c r="M3" s="181"/>
      <c r="N3" s="181"/>
      <c r="O3" s="206"/>
    </row>
    <row r="4" spans="1:15" ht="15.75" x14ac:dyDescent="0.25">
      <c r="A4" s="186" t="s">
        <v>7</v>
      </c>
      <c r="B4" s="187" t="s">
        <v>8</v>
      </c>
      <c r="C4" s="187" t="s">
        <v>9</v>
      </c>
      <c r="D4" s="187" t="s">
        <v>10</v>
      </c>
      <c r="E4" s="187" t="s">
        <v>11</v>
      </c>
      <c r="F4" s="187" t="s">
        <v>48</v>
      </c>
      <c r="G4" s="187" t="s">
        <v>13</v>
      </c>
      <c r="H4" s="188" t="s">
        <v>32</v>
      </c>
      <c r="I4" s="189" t="s">
        <v>14</v>
      </c>
      <c r="J4" s="189" t="s">
        <v>15</v>
      </c>
      <c r="K4" s="189" t="s">
        <v>16</v>
      </c>
      <c r="L4" s="190" t="s">
        <v>17</v>
      </c>
      <c r="M4" s="191"/>
      <c r="N4" s="192"/>
      <c r="O4" s="193" t="s">
        <v>18</v>
      </c>
    </row>
    <row r="5" spans="1:15" ht="57" customHeight="1" thickBot="1" x14ac:dyDescent="0.3">
      <c r="A5" s="207"/>
      <c r="B5" s="208"/>
      <c r="C5" s="208"/>
      <c r="D5" s="208"/>
      <c r="E5" s="208"/>
      <c r="F5" s="208"/>
      <c r="G5" s="208"/>
      <c r="H5" s="209"/>
      <c r="I5" s="210"/>
      <c r="J5" s="210"/>
      <c r="K5" s="210"/>
      <c r="L5" s="211" t="s">
        <v>19</v>
      </c>
      <c r="M5" s="212" t="s">
        <v>20</v>
      </c>
      <c r="N5" s="212" t="s">
        <v>21</v>
      </c>
      <c r="O5" s="213"/>
    </row>
    <row r="6" spans="1:15" ht="18.75" x14ac:dyDescent="0.25">
      <c r="A6" s="194">
        <v>1</v>
      </c>
      <c r="B6" s="226" t="s">
        <v>52</v>
      </c>
      <c r="C6" s="226" t="s">
        <v>46</v>
      </c>
      <c r="D6" s="226" t="s">
        <v>34</v>
      </c>
      <c r="E6" s="159">
        <v>1</v>
      </c>
      <c r="F6" s="196">
        <v>45721</v>
      </c>
      <c r="G6" s="196">
        <v>45904</v>
      </c>
      <c r="H6" s="197">
        <v>630</v>
      </c>
      <c r="I6" s="198">
        <v>96</v>
      </c>
      <c r="J6" s="199"/>
      <c r="K6" s="198">
        <f t="shared" ref="K6:K14" si="0">SUM(H6:J6)</f>
        <v>726</v>
      </c>
      <c r="L6" s="200"/>
      <c r="M6" s="198"/>
      <c r="N6" s="198"/>
      <c r="O6" s="201">
        <f t="shared" ref="O6:O14" si="1">K6-M6-N6</f>
        <v>726</v>
      </c>
    </row>
    <row r="7" spans="1:15" ht="18.75" x14ac:dyDescent="0.25">
      <c r="A7" s="135">
        <v>2</v>
      </c>
      <c r="B7" s="147" t="s">
        <v>136</v>
      </c>
      <c r="C7" s="158"/>
      <c r="D7" s="147" t="s">
        <v>37</v>
      </c>
      <c r="E7" s="136">
        <v>2</v>
      </c>
      <c r="F7" s="143">
        <v>45870</v>
      </c>
      <c r="G7" s="143">
        <v>46056</v>
      </c>
      <c r="H7" s="138">
        <v>630</v>
      </c>
      <c r="I7" s="139">
        <v>96</v>
      </c>
      <c r="J7" s="140"/>
      <c r="K7" s="139">
        <f t="shared" si="0"/>
        <v>726</v>
      </c>
      <c r="L7" s="141"/>
      <c r="M7" s="139"/>
      <c r="N7" s="139"/>
      <c r="O7" s="142">
        <f t="shared" si="1"/>
        <v>726</v>
      </c>
    </row>
    <row r="8" spans="1:15" ht="18.75" x14ac:dyDescent="0.25">
      <c r="A8" s="135">
        <v>3</v>
      </c>
      <c r="B8" s="147" t="s">
        <v>123</v>
      </c>
      <c r="C8" s="158"/>
      <c r="D8" s="147" t="s">
        <v>34</v>
      </c>
      <c r="E8" s="136">
        <v>1</v>
      </c>
      <c r="F8" s="143">
        <v>45840</v>
      </c>
      <c r="G8" s="143">
        <v>46029</v>
      </c>
      <c r="H8" s="138">
        <v>630</v>
      </c>
      <c r="I8" s="139">
        <v>96</v>
      </c>
      <c r="J8" s="140"/>
      <c r="K8" s="139">
        <f t="shared" si="0"/>
        <v>726</v>
      </c>
      <c r="L8" s="141"/>
      <c r="M8" s="139"/>
      <c r="N8" s="139"/>
      <c r="O8" s="142">
        <f>K8-M8-N8</f>
        <v>726</v>
      </c>
    </row>
    <row r="9" spans="1:15" ht="18.75" x14ac:dyDescent="0.25">
      <c r="A9" s="135">
        <v>4</v>
      </c>
      <c r="B9" s="147" t="s">
        <v>125</v>
      </c>
      <c r="C9" s="158"/>
      <c r="D9" s="147" t="s">
        <v>90</v>
      </c>
      <c r="E9" s="136">
        <v>1</v>
      </c>
      <c r="F9" s="143">
        <v>45841</v>
      </c>
      <c r="G9" s="143">
        <v>46028</v>
      </c>
      <c r="H9" s="138">
        <v>630</v>
      </c>
      <c r="I9" s="139">
        <v>96</v>
      </c>
      <c r="J9" s="140"/>
      <c r="K9" s="139">
        <f>SUM(H9:J9)</f>
        <v>726</v>
      </c>
      <c r="L9" s="141"/>
      <c r="M9" s="139"/>
      <c r="N9" s="139"/>
      <c r="O9" s="142">
        <f>K9-M9-N9</f>
        <v>726</v>
      </c>
    </row>
    <row r="10" spans="1:15" ht="18.75" x14ac:dyDescent="0.25">
      <c r="A10" s="135">
        <v>5</v>
      </c>
      <c r="B10" s="147" t="s">
        <v>112</v>
      </c>
      <c r="C10" s="158"/>
      <c r="D10" s="147" t="s">
        <v>35</v>
      </c>
      <c r="E10" s="136">
        <v>1</v>
      </c>
      <c r="F10" s="143">
        <v>45810</v>
      </c>
      <c r="G10" s="143">
        <v>45992</v>
      </c>
      <c r="H10" s="138">
        <v>630</v>
      </c>
      <c r="I10" s="139">
        <v>96</v>
      </c>
      <c r="J10" s="140"/>
      <c r="K10" s="139">
        <f>SUM(H10:J10)</f>
        <v>726</v>
      </c>
      <c r="L10" s="141"/>
      <c r="M10" s="139"/>
      <c r="N10" s="139"/>
      <c r="O10" s="142">
        <f>K10-M10-N10</f>
        <v>726</v>
      </c>
    </row>
    <row r="11" spans="1:15" ht="18.75" x14ac:dyDescent="0.25">
      <c r="A11" s="135">
        <v>6</v>
      </c>
      <c r="B11" s="147" t="s">
        <v>97</v>
      </c>
      <c r="C11" s="158" t="s">
        <v>96</v>
      </c>
      <c r="D11" s="147" t="s">
        <v>34</v>
      </c>
      <c r="E11" s="136">
        <v>1</v>
      </c>
      <c r="F11" s="143">
        <v>45763</v>
      </c>
      <c r="G11" s="143">
        <v>45946</v>
      </c>
      <c r="H11" s="138">
        <v>630</v>
      </c>
      <c r="I11" s="139">
        <v>96</v>
      </c>
      <c r="J11" s="140"/>
      <c r="K11" s="139">
        <f t="shared" si="0"/>
        <v>726</v>
      </c>
      <c r="L11" s="141"/>
      <c r="M11" s="139"/>
      <c r="N11" s="139"/>
      <c r="O11" s="142">
        <f t="shared" si="1"/>
        <v>726</v>
      </c>
    </row>
    <row r="12" spans="1:15" s="146" customFormat="1" ht="18.75" x14ac:dyDescent="0.25">
      <c r="A12" s="135">
        <v>7</v>
      </c>
      <c r="B12" s="147" t="s">
        <v>65</v>
      </c>
      <c r="C12" s="147" t="s">
        <v>46</v>
      </c>
      <c r="D12" s="227" t="s">
        <v>35</v>
      </c>
      <c r="E12" s="136">
        <v>3</v>
      </c>
      <c r="F12" s="144">
        <v>45688</v>
      </c>
      <c r="G12" s="144">
        <v>45839</v>
      </c>
      <c r="H12" s="138">
        <v>630</v>
      </c>
      <c r="I12" s="139">
        <v>0</v>
      </c>
      <c r="J12" s="145"/>
      <c r="K12" s="139">
        <f t="shared" si="0"/>
        <v>630</v>
      </c>
      <c r="L12" s="141"/>
      <c r="M12" s="139"/>
      <c r="N12" s="139"/>
      <c r="O12" s="142">
        <f t="shared" si="1"/>
        <v>630</v>
      </c>
    </row>
    <row r="13" spans="1:15" s="146" customFormat="1" ht="36" x14ac:dyDescent="0.25">
      <c r="A13" s="135">
        <v>8</v>
      </c>
      <c r="B13" s="147" t="s">
        <v>68</v>
      </c>
      <c r="C13" s="147" t="s">
        <v>55</v>
      </c>
      <c r="D13" s="227" t="s">
        <v>37</v>
      </c>
      <c r="E13" s="136">
        <v>3</v>
      </c>
      <c r="F13" s="144">
        <v>45710</v>
      </c>
      <c r="G13" s="144">
        <v>45891</v>
      </c>
      <c r="H13" s="138">
        <v>630</v>
      </c>
      <c r="I13" s="139">
        <v>48</v>
      </c>
      <c r="J13" s="145"/>
      <c r="K13" s="139">
        <f t="shared" si="0"/>
        <v>678</v>
      </c>
      <c r="L13" s="141"/>
      <c r="M13" s="139"/>
      <c r="N13" s="139"/>
      <c r="O13" s="148">
        <f t="shared" si="1"/>
        <v>678</v>
      </c>
    </row>
    <row r="14" spans="1:15" s="146" customFormat="1" ht="18.75" x14ac:dyDescent="0.25">
      <c r="A14" s="135">
        <v>9</v>
      </c>
      <c r="B14" s="147" t="s">
        <v>58</v>
      </c>
      <c r="C14" s="147" t="s">
        <v>46</v>
      </c>
      <c r="D14" s="227" t="s">
        <v>35</v>
      </c>
      <c r="E14" s="136">
        <v>1</v>
      </c>
      <c r="F14" s="144">
        <v>45413</v>
      </c>
      <c r="G14" s="144">
        <v>45960</v>
      </c>
      <c r="H14" s="138">
        <v>630</v>
      </c>
      <c r="I14" s="139">
        <v>96</v>
      </c>
      <c r="J14" s="145"/>
      <c r="K14" s="139">
        <f t="shared" si="0"/>
        <v>726</v>
      </c>
      <c r="L14" s="141"/>
      <c r="M14" s="139"/>
      <c r="N14" s="139"/>
      <c r="O14" s="148">
        <f t="shared" si="1"/>
        <v>726</v>
      </c>
    </row>
    <row r="15" spans="1:15" s="146" customFormat="1" ht="18.75" x14ac:dyDescent="0.25">
      <c r="A15" s="135">
        <v>10</v>
      </c>
      <c r="B15" s="147" t="s">
        <v>103</v>
      </c>
      <c r="C15" s="147"/>
      <c r="D15" s="227" t="s">
        <v>37</v>
      </c>
      <c r="E15" s="136">
        <v>1</v>
      </c>
      <c r="F15" s="144">
        <v>45754</v>
      </c>
      <c r="G15" s="144">
        <v>45934</v>
      </c>
      <c r="H15" s="138">
        <v>630</v>
      </c>
      <c r="I15" s="139">
        <v>96</v>
      </c>
      <c r="J15" s="145"/>
      <c r="K15" s="139">
        <f t="shared" ref="K15:K30" si="2">SUM(H15:J15)</f>
        <v>726</v>
      </c>
      <c r="L15" s="141"/>
      <c r="M15" s="139"/>
      <c r="N15" s="139"/>
      <c r="O15" s="148">
        <f t="shared" ref="O15:O31" si="3">K15-M15-N15</f>
        <v>726</v>
      </c>
    </row>
    <row r="16" spans="1:15" s="146" customFormat="1" ht="18.75" x14ac:dyDescent="0.25">
      <c r="A16" s="135">
        <v>11</v>
      </c>
      <c r="B16" s="147" t="s">
        <v>121</v>
      </c>
      <c r="C16" s="147" t="s">
        <v>60</v>
      </c>
      <c r="D16" s="227" t="s">
        <v>34</v>
      </c>
      <c r="E16" s="136">
        <v>1</v>
      </c>
      <c r="F16" s="144">
        <v>45779</v>
      </c>
      <c r="G16" s="144">
        <v>45962</v>
      </c>
      <c r="H16" s="138">
        <v>630</v>
      </c>
      <c r="I16" s="139">
        <v>96</v>
      </c>
      <c r="J16" s="145"/>
      <c r="K16" s="139">
        <f t="shared" si="2"/>
        <v>726</v>
      </c>
      <c r="L16" s="141"/>
      <c r="M16" s="139"/>
      <c r="N16" s="139"/>
      <c r="O16" s="148">
        <f t="shared" si="3"/>
        <v>726</v>
      </c>
    </row>
    <row r="17" spans="1:15" s="146" customFormat="1" ht="18.75" x14ac:dyDescent="0.25">
      <c r="A17" s="135">
        <v>12</v>
      </c>
      <c r="B17" s="228" t="s">
        <v>111</v>
      </c>
      <c r="C17" s="228" t="s">
        <v>46</v>
      </c>
      <c r="D17" s="229" t="s">
        <v>35</v>
      </c>
      <c r="E17" s="136" t="s">
        <v>148</v>
      </c>
      <c r="F17" s="149">
        <v>45566</v>
      </c>
      <c r="G17" s="149">
        <v>45747</v>
      </c>
      <c r="H17" s="138">
        <v>231</v>
      </c>
      <c r="I17" s="150">
        <v>4.8</v>
      </c>
      <c r="J17" s="145"/>
      <c r="K17" s="150">
        <f t="shared" si="2"/>
        <v>235.8</v>
      </c>
      <c r="L17" s="151"/>
      <c r="M17" s="150"/>
      <c r="N17" s="150"/>
      <c r="O17" s="142">
        <f t="shared" si="3"/>
        <v>235.8</v>
      </c>
    </row>
    <row r="18" spans="1:15" s="146" customFormat="1" ht="18.75" x14ac:dyDescent="0.25">
      <c r="A18" s="135">
        <v>13</v>
      </c>
      <c r="B18" s="230" t="s">
        <v>113</v>
      </c>
      <c r="C18" s="230"/>
      <c r="D18" s="231" t="s">
        <v>34</v>
      </c>
      <c r="E18" s="136">
        <v>1</v>
      </c>
      <c r="F18" s="144">
        <v>45813</v>
      </c>
      <c r="G18" s="144">
        <v>45999</v>
      </c>
      <c r="H18" s="138">
        <v>630</v>
      </c>
      <c r="I18" s="139">
        <v>96</v>
      </c>
      <c r="J18" s="145"/>
      <c r="K18" s="139">
        <f>SUM(H18:J18)</f>
        <v>726</v>
      </c>
      <c r="L18" s="141"/>
      <c r="M18" s="139"/>
      <c r="N18" s="139"/>
      <c r="O18" s="148">
        <f>K18-M18-N18</f>
        <v>726</v>
      </c>
    </row>
    <row r="19" spans="1:15" s="146" customFormat="1" ht="18.75" x14ac:dyDescent="0.25">
      <c r="A19" s="135">
        <v>14</v>
      </c>
      <c r="B19" s="152" t="s">
        <v>81</v>
      </c>
      <c r="C19" s="152" t="s">
        <v>46</v>
      </c>
      <c r="D19" s="232" t="s">
        <v>35</v>
      </c>
      <c r="E19" s="136">
        <v>1</v>
      </c>
      <c r="F19" s="153">
        <v>45747</v>
      </c>
      <c r="G19" s="153">
        <v>45901</v>
      </c>
      <c r="H19" s="138">
        <v>630</v>
      </c>
      <c r="I19" s="139">
        <v>96</v>
      </c>
      <c r="J19" s="154"/>
      <c r="K19" s="139">
        <f t="shared" si="2"/>
        <v>726</v>
      </c>
      <c r="L19" s="141"/>
      <c r="M19" s="139"/>
      <c r="N19" s="139"/>
      <c r="O19" s="148">
        <f>K19-M19-N19</f>
        <v>726</v>
      </c>
    </row>
    <row r="20" spans="1:15" s="146" customFormat="1" ht="18.75" x14ac:dyDescent="0.25">
      <c r="A20" s="135">
        <v>15</v>
      </c>
      <c r="B20" s="152" t="s">
        <v>99</v>
      </c>
      <c r="C20" s="152" t="s">
        <v>46</v>
      </c>
      <c r="D20" s="232" t="s">
        <v>35</v>
      </c>
      <c r="E20" s="136">
        <v>1</v>
      </c>
      <c r="F20" s="155">
        <v>45735</v>
      </c>
      <c r="G20" s="155">
        <v>45918</v>
      </c>
      <c r="H20" s="138">
        <v>630</v>
      </c>
      <c r="I20" s="139">
        <v>96</v>
      </c>
      <c r="J20" s="154"/>
      <c r="K20" s="139">
        <f t="shared" si="2"/>
        <v>726</v>
      </c>
      <c r="L20" s="141"/>
      <c r="M20" s="139"/>
      <c r="N20" s="139"/>
      <c r="O20" s="148">
        <f t="shared" si="3"/>
        <v>726</v>
      </c>
    </row>
    <row r="21" spans="1:15" s="146" customFormat="1" ht="18.75" x14ac:dyDescent="0.25">
      <c r="A21" s="135">
        <v>16</v>
      </c>
      <c r="B21" s="152" t="s">
        <v>114</v>
      </c>
      <c r="C21" s="152"/>
      <c r="D21" s="232" t="s">
        <v>34</v>
      </c>
      <c r="E21" s="136">
        <v>1</v>
      </c>
      <c r="F21" s="153">
        <v>45810</v>
      </c>
      <c r="G21" s="153">
        <v>45992</v>
      </c>
      <c r="H21" s="138">
        <v>630</v>
      </c>
      <c r="I21" s="139">
        <v>96</v>
      </c>
      <c r="J21" s="154"/>
      <c r="K21" s="139">
        <f>SUM(H21:J21)</f>
        <v>726</v>
      </c>
      <c r="L21" s="141"/>
      <c r="M21" s="139"/>
      <c r="N21" s="139"/>
      <c r="O21" s="148">
        <f>K21-M21-N21</f>
        <v>726</v>
      </c>
    </row>
    <row r="22" spans="1:15" s="146" customFormat="1" ht="18.75" x14ac:dyDescent="0.25">
      <c r="A22" s="135">
        <v>17</v>
      </c>
      <c r="B22" s="152" t="s">
        <v>115</v>
      </c>
      <c r="C22" s="152"/>
      <c r="D22" s="232" t="s">
        <v>34</v>
      </c>
      <c r="E22" s="136">
        <v>1</v>
      </c>
      <c r="F22" s="153">
        <v>45813</v>
      </c>
      <c r="G22" s="153">
        <v>45999</v>
      </c>
      <c r="H22" s="138">
        <v>630</v>
      </c>
      <c r="I22" s="139">
        <v>96</v>
      </c>
      <c r="J22" s="154"/>
      <c r="K22" s="139">
        <f>SUM(H22:J22)</f>
        <v>726</v>
      </c>
      <c r="L22" s="141"/>
      <c r="M22" s="139"/>
      <c r="N22" s="139"/>
      <c r="O22" s="148">
        <f>K22-M22-N22</f>
        <v>726</v>
      </c>
    </row>
    <row r="23" spans="1:15" s="146" customFormat="1" ht="18.75" x14ac:dyDescent="0.25">
      <c r="A23" s="135">
        <v>18</v>
      </c>
      <c r="B23" s="152" t="s">
        <v>150</v>
      </c>
      <c r="C23" s="152"/>
      <c r="D23" s="232" t="s">
        <v>34</v>
      </c>
      <c r="E23" s="136">
        <v>1</v>
      </c>
      <c r="F23" s="153">
        <v>45413</v>
      </c>
      <c r="G23" s="153">
        <v>45991</v>
      </c>
      <c r="H23" s="138">
        <v>630</v>
      </c>
      <c r="I23" s="139">
        <v>96</v>
      </c>
      <c r="J23" s="154"/>
      <c r="K23" s="139">
        <f t="shared" si="2"/>
        <v>726</v>
      </c>
      <c r="L23" s="141"/>
      <c r="M23" s="139"/>
      <c r="N23" s="139"/>
      <c r="O23" s="148">
        <f t="shared" si="3"/>
        <v>726</v>
      </c>
    </row>
    <row r="24" spans="1:15" s="146" customFormat="1" ht="18.75" x14ac:dyDescent="0.25">
      <c r="A24" s="135">
        <v>19</v>
      </c>
      <c r="B24" s="156" t="s">
        <v>88</v>
      </c>
      <c r="C24" s="156" t="s">
        <v>89</v>
      </c>
      <c r="D24" s="233" t="s">
        <v>90</v>
      </c>
      <c r="E24" s="136">
        <v>1</v>
      </c>
      <c r="F24" s="155">
        <v>45809</v>
      </c>
      <c r="G24" s="155">
        <v>45991</v>
      </c>
      <c r="H24" s="138">
        <v>630</v>
      </c>
      <c r="I24" s="139">
        <v>96</v>
      </c>
      <c r="J24" s="154"/>
      <c r="K24" s="139">
        <f t="shared" si="2"/>
        <v>726</v>
      </c>
      <c r="L24" s="141"/>
      <c r="M24" s="139"/>
      <c r="N24" s="139"/>
      <c r="O24" s="148">
        <f t="shared" si="3"/>
        <v>726</v>
      </c>
    </row>
    <row r="25" spans="1:15" s="146" customFormat="1" ht="18.75" x14ac:dyDescent="0.25">
      <c r="A25" s="135">
        <v>20</v>
      </c>
      <c r="B25" s="156" t="s">
        <v>67</v>
      </c>
      <c r="C25" s="156" t="s">
        <v>53</v>
      </c>
      <c r="D25" s="233" t="s">
        <v>35</v>
      </c>
      <c r="E25" s="136">
        <v>3</v>
      </c>
      <c r="F25" s="155">
        <v>45693</v>
      </c>
      <c r="G25" s="155">
        <v>45874</v>
      </c>
      <c r="H25" s="138">
        <v>630</v>
      </c>
      <c r="I25" s="139">
        <v>0</v>
      </c>
      <c r="J25" s="145"/>
      <c r="K25" s="139">
        <f t="shared" si="2"/>
        <v>630</v>
      </c>
      <c r="L25" s="141"/>
      <c r="M25" s="139"/>
      <c r="N25" s="139"/>
      <c r="O25" s="148">
        <f t="shared" si="3"/>
        <v>630</v>
      </c>
    </row>
    <row r="26" spans="1:15" s="146" customFormat="1" ht="18.75" x14ac:dyDescent="0.25">
      <c r="A26" s="135">
        <v>21</v>
      </c>
      <c r="B26" s="228" t="s">
        <v>69</v>
      </c>
      <c r="C26" s="228" t="s">
        <v>0</v>
      </c>
      <c r="D26" s="229" t="s">
        <v>34</v>
      </c>
      <c r="E26" s="136">
        <v>1</v>
      </c>
      <c r="F26" s="149">
        <v>45717</v>
      </c>
      <c r="G26" s="149">
        <v>45901</v>
      </c>
      <c r="H26" s="138">
        <v>630</v>
      </c>
      <c r="I26" s="139">
        <v>96</v>
      </c>
      <c r="J26" s="145"/>
      <c r="K26" s="139">
        <f t="shared" si="2"/>
        <v>726</v>
      </c>
      <c r="L26" s="141"/>
      <c r="M26" s="139"/>
      <c r="N26" s="139"/>
      <c r="O26" s="148">
        <f t="shared" si="3"/>
        <v>726</v>
      </c>
    </row>
    <row r="27" spans="1:15" s="146" customFormat="1" ht="18.75" x14ac:dyDescent="0.25">
      <c r="A27" s="135">
        <v>22</v>
      </c>
      <c r="B27" s="228" t="s">
        <v>86</v>
      </c>
      <c r="C27" s="228" t="s">
        <v>87</v>
      </c>
      <c r="D27" s="229" t="s">
        <v>35</v>
      </c>
      <c r="E27" s="136">
        <v>1</v>
      </c>
      <c r="F27" s="149">
        <v>45763</v>
      </c>
      <c r="G27" s="149">
        <v>45931</v>
      </c>
      <c r="H27" s="138">
        <v>630</v>
      </c>
      <c r="I27" s="139">
        <v>96</v>
      </c>
      <c r="J27" s="145"/>
      <c r="K27" s="139">
        <f t="shared" si="2"/>
        <v>726</v>
      </c>
      <c r="L27" s="157" t="s">
        <v>151</v>
      </c>
      <c r="M27" s="139"/>
      <c r="N27" s="139">
        <v>9.6</v>
      </c>
      <c r="O27" s="148">
        <f t="shared" si="3"/>
        <v>716.4</v>
      </c>
    </row>
    <row r="28" spans="1:15" s="146" customFormat="1" ht="18.75" x14ac:dyDescent="0.25">
      <c r="A28" s="135">
        <v>23</v>
      </c>
      <c r="B28" s="228" t="s">
        <v>79</v>
      </c>
      <c r="C28" s="228" t="s">
        <v>80</v>
      </c>
      <c r="D28" s="229" t="s">
        <v>37</v>
      </c>
      <c r="E28" s="136">
        <v>1</v>
      </c>
      <c r="F28" s="149">
        <v>45573</v>
      </c>
      <c r="G28" s="149">
        <v>45754</v>
      </c>
      <c r="H28" s="138">
        <v>630</v>
      </c>
      <c r="I28" s="139">
        <v>96</v>
      </c>
      <c r="J28" s="145"/>
      <c r="K28" s="139">
        <f t="shared" si="2"/>
        <v>726</v>
      </c>
      <c r="L28" s="141"/>
      <c r="M28" s="139"/>
      <c r="N28" s="139"/>
      <c r="O28" s="148">
        <f t="shared" si="3"/>
        <v>726</v>
      </c>
    </row>
    <row r="29" spans="1:15" s="146" customFormat="1" ht="18.75" x14ac:dyDescent="0.25">
      <c r="A29" s="135">
        <v>24</v>
      </c>
      <c r="B29" s="228" t="s">
        <v>94</v>
      </c>
      <c r="C29" s="228" t="s">
        <v>33</v>
      </c>
      <c r="D29" s="229" t="s">
        <v>34</v>
      </c>
      <c r="E29" s="136" t="s">
        <v>148</v>
      </c>
      <c r="F29" s="149">
        <v>45755</v>
      </c>
      <c r="G29" s="149">
        <v>45937</v>
      </c>
      <c r="H29" s="138">
        <v>210</v>
      </c>
      <c r="I29" s="139">
        <v>0</v>
      </c>
      <c r="J29" s="145"/>
      <c r="K29" s="139">
        <f t="shared" si="2"/>
        <v>210</v>
      </c>
      <c r="L29" s="141"/>
      <c r="M29" s="139"/>
      <c r="N29" s="139"/>
      <c r="O29" s="148">
        <f t="shared" si="3"/>
        <v>210</v>
      </c>
    </row>
    <row r="30" spans="1:15" s="146" customFormat="1" ht="18.75" x14ac:dyDescent="0.25">
      <c r="A30" s="135">
        <v>25</v>
      </c>
      <c r="B30" s="228" t="s">
        <v>66</v>
      </c>
      <c r="C30" s="228" t="s">
        <v>46</v>
      </c>
      <c r="D30" s="229" t="s">
        <v>35</v>
      </c>
      <c r="E30" s="136">
        <v>3</v>
      </c>
      <c r="F30" s="149">
        <v>45689</v>
      </c>
      <c r="G30" s="149">
        <v>45870</v>
      </c>
      <c r="H30" s="138">
        <v>630</v>
      </c>
      <c r="I30" s="139">
        <v>48</v>
      </c>
      <c r="J30" s="145"/>
      <c r="K30" s="139">
        <f t="shared" si="2"/>
        <v>678</v>
      </c>
      <c r="L30" s="141"/>
      <c r="M30" s="139"/>
      <c r="N30" s="139"/>
      <c r="O30" s="148">
        <f t="shared" si="3"/>
        <v>678</v>
      </c>
    </row>
    <row r="31" spans="1:15" s="146" customFormat="1" ht="18.75" x14ac:dyDescent="0.25">
      <c r="A31" s="135">
        <v>26</v>
      </c>
      <c r="B31" s="228" t="s">
        <v>59</v>
      </c>
      <c r="C31" s="228" t="s">
        <v>46</v>
      </c>
      <c r="D31" s="229" t="s">
        <v>35</v>
      </c>
      <c r="E31" s="136">
        <v>1</v>
      </c>
      <c r="F31" s="149">
        <v>45779</v>
      </c>
      <c r="G31" s="149">
        <v>45962</v>
      </c>
      <c r="H31" s="138">
        <v>630</v>
      </c>
      <c r="I31" s="139">
        <v>96</v>
      </c>
      <c r="J31" s="145"/>
      <c r="K31" s="139">
        <f t="shared" ref="K31:K47" si="4">SUM(H31:J31)</f>
        <v>726</v>
      </c>
      <c r="L31" s="141"/>
      <c r="M31" s="139"/>
      <c r="N31" s="139"/>
      <c r="O31" s="148">
        <f t="shared" si="3"/>
        <v>726</v>
      </c>
    </row>
    <row r="32" spans="1:15" s="146" customFormat="1" ht="18.75" x14ac:dyDescent="0.25">
      <c r="A32" s="135">
        <v>27</v>
      </c>
      <c r="B32" s="228" t="s">
        <v>116</v>
      </c>
      <c r="C32" s="228"/>
      <c r="D32" s="229" t="s">
        <v>34</v>
      </c>
      <c r="E32" s="136">
        <v>1</v>
      </c>
      <c r="F32" s="149">
        <v>45813</v>
      </c>
      <c r="G32" s="149">
        <v>45999</v>
      </c>
      <c r="H32" s="138">
        <v>630</v>
      </c>
      <c r="I32" s="139">
        <v>96</v>
      </c>
      <c r="J32" s="145"/>
      <c r="K32" s="139">
        <f>SUM(H32:J32)</f>
        <v>726</v>
      </c>
      <c r="L32" s="141"/>
      <c r="M32" s="139"/>
      <c r="N32" s="139"/>
      <c r="O32" s="148">
        <f>K32-M32-N32</f>
        <v>726</v>
      </c>
    </row>
    <row r="33" spans="1:15" s="146" customFormat="1" ht="18.75" x14ac:dyDescent="0.25">
      <c r="A33" s="135">
        <v>28</v>
      </c>
      <c r="B33" s="158" t="s">
        <v>105</v>
      </c>
      <c r="C33" s="158"/>
      <c r="D33" s="234" t="s">
        <v>36</v>
      </c>
      <c r="E33" s="136">
        <v>1</v>
      </c>
      <c r="F33" s="149">
        <v>45789</v>
      </c>
      <c r="G33" s="149">
        <v>45972</v>
      </c>
      <c r="H33" s="138">
        <v>630</v>
      </c>
      <c r="I33" s="139">
        <v>96</v>
      </c>
      <c r="J33" s="145"/>
      <c r="K33" s="139">
        <f>SUM(H33:J33)</f>
        <v>726</v>
      </c>
      <c r="L33" s="141"/>
      <c r="M33" s="139"/>
      <c r="N33" s="139"/>
      <c r="O33" s="148">
        <f>K33-M33-N33</f>
        <v>726</v>
      </c>
    </row>
    <row r="34" spans="1:15" s="146" customFormat="1" ht="36" x14ac:dyDescent="0.25">
      <c r="A34" s="135">
        <v>29</v>
      </c>
      <c r="B34" s="235" t="s">
        <v>83</v>
      </c>
      <c r="C34" s="158" t="s">
        <v>46</v>
      </c>
      <c r="D34" s="158" t="s">
        <v>35</v>
      </c>
      <c r="E34" s="136">
        <v>1</v>
      </c>
      <c r="F34" s="149">
        <v>45755</v>
      </c>
      <c r="G34" s="149">
        <v>45932</v>
      </c>
      <c r="H34" s="138">
        <v>630</v>
      </c>
      <c r="I34" s="139">
        <v>96</v>
      </c>
      <c r="J34" s="145"/>
      <c r="K34" s="139">
        <f t="shared" si="4"/>
        <v>726</v>
      </c>
      <c r="L34" s="141"/>
      <c r="M34" s="139"/>
      <c r="N34" s="139"/>
      <c r="O34" s="148">
        <f t="shared" ref="O34:O43" si="5">K34-M34-N34</f>
        <v>726</v>
      </c>
    </row>
    <row r="35" spans="1:15" s="146" customFormat="1" ht="18.75" x14ac:dyDescent="0.25">
      <c r="A35" s="135">
        <v>30</v>
      </c>
      <c r="B35" s="235" t="s">
        <v>119</v>
      </c>
      <c r="C35" s="158"/>
      <c r="D35" s="158" t="s">
        <v>34</v>
      </c>
      <c r="E35" s="136">
        <v>1</v>
      </c>
      <c r="F35" s="149">
        <v>45813</v>
      </c>
      <c r="G35" s="149">
        <v>45999</v>
      </c>
      <c r="H35" s="138">
        <v>630</v>
      </c>
      <c r="I35" s="139">
        <v>96</v>
      </c>
      <c r="J35" s="145"/>
      <c r="K35" s="139">
        <f t="shared" si="4"/>
        <v>726</v>
      </c>
      <c r="L35" s="141"/>
      <c r="M35" s="139"/>
      <c r="N35" s="139"/>
      <c r="O35" s="148">
        <f t="shared" si="5"/>
        <v>726</v>
      </c>
    </row>
    <row r="36" spans="1:15" s="146" customFormat="1" ht="18.75" x14ac:dyDescent="0.25">
      <c r="A36" s="135">
        <v>31</v>
      </c>
      <c r="B36" s="158" t="s">
        <v>82</v>
      </c>
      <c r="C36" s="158" t="s">
        <v>46</v>
      </c>
      <c r="D36" s="158" t="s">
        <v>35</v>
      </c>
      <c r="E36" s="136">
        <v>1</v>
      </c>
      <c r="F36" s="149">
        <v>45748</v>
      </c>
      <c r="G36" s="149">
        <v>45960</v>
      </c>
      <c r="H36" s="138">
        <v>630</v>
      </c>
      <c r="I36" s="139">
        <v>96</v>
      </c>
      <c r="J36" s="145"/>
      <c r="K36" s="139">
        <f t="shared" si="4"/>
        <v>726</v>
      </c>
      <c r="L36" s="141"/>
      <c r="M36" s="139"/>
      <c r="N36" s="139"/>
      <c r="O36" s="148">
        <f t="shared" si="5"/>
        <v>726</v>
      </c>
    </row>
    <row r="37" spans="1:15" s="146" customFormat="1" ht="18.75" x14ac:dyDescent="0.25">
      <c r="A37" s="135">
        <v>32</v>
      </c>
      <c r="B37" s="158" t="s">
        <v>117</v>
      </c>
      <c r="C37" s="158"/>
      <c r="D37" s="158" t="s">
        <v>34</v>
      </c>
      <c r="E37" s="136">
        <v>1</v>
      </c>
      <c r="F37" s="149">
        <v>45813</v>
      </c>
      <c r="G37" s="149">
        <v>45999</v>
      </c>
      <c r="H37" s="138">
        <v>630</v>
      </c>
      <c r="I37" s="139">
        <v>96</v>
      </c>
      <c r="J37" s="145"/>
      <c r="K37" s="139">
        <f t="shared" si="4"/>
        <v>726</v>
      </c>
      <c r="L37" s="141"/>
      <c r="M37" s="139"/>
      <c r="N37" s="139"/>
      <c r="O37" s="148">
        <f t="shared" si="5"/>
        <v>726</v>
      </c>
    </row>
    <row r="38" spans="1:15" s="146" customFormat="1" ht="18.75" x14ac:dyDescent="0.25">
      <c r="A38" s="135">
        <v>33</v>
      </c>
      <c r="B38" s="158" t="s">
        <v>118</v>
      </c>
      <c r="C38" s="158"/>
      <c r="D38" s="158" t="s">
        <v>34</v>
      </c>
      <c r="E38" s="136">
        <v>1</v>
      </c>
      <c r="F38" s="149">
        <v>45813</v>
      </c>
      <c r="G38" s="149">
        <v>45999</v>
      </c>
      <c r="H38" s="138">
        <v>630</v>
      </c>
      <c r="I38" s="139">
        <v>96</v>
      </c>
      <c r="J38" s="145"/>
      <c r="K38" s="139">
        <f t="shared" si="4"/>
        <v>726</v>
      </c>
      <c r="L38" s="141"/>
      <c r="M38" s="139"/>
      <c r="N38" s="139"/>
      <c r="O38" s="148">
        <f t="shared" si="5"/>
        <v>726</v>
      </c>
    </row>
    <row r="39" spans="1:15" s="146" customFormat="1" ht="18.75" x14ac:dyDescent="0.25">
      <c r="A39" s="135">
        <v>34</v>
      </c>
      <c r="B39" s="158" t="s">
        <v>78</v>
      </c>
      <c r="C39" s="158" t="s">
        <v>46</v>
      </c>
      <c r="D39" s="158" t="s">
        <v>34</v>
      </c>
      <c r="E39" s="136">
        <v>1</v>
      </c>
      <c r="F39" s="149">
        <v>45749</v>
      </c>
      <c r="G39" s="149">
        <v>45931</v>
      </c>
      <c r="H39" s="138">
        <v>630</v>
      </c>
      <c r="I39" s="139">
        <v>96</v>
      </c>
      <c r="J39" s="145"/>
      <c r="K39" s="139">
        <f t="shared" si="4"/>
        <v>726</v>
      </c>
      <c r="L39" s="141"/>
      <c r="M39" s="139"/>
      <c r="N39" s="139"/>
      <c r="O39" s="148">
        <f t="shared" si="5"/>
        <v>726</v>
      </c>
    </row>
    <row r="40" spans="1:15" s="146" customFormat="1" ht="18.75" x14ac:dyDescent="0.25">
      <c r="A40" s="135">
        <v>35</v>
      </c>
      <c r="B40" s="158" t="s">
        <v>71</v>
      </c>
      <c r="C40" s="158" t="s">
        <v>46</v>
      </c>
      <c r="D40" s="234" t="s">
        <v>35</v>
      </c>
      <c r="E40" s="136">
        <v>1</v>
      </c>
      <c r="F40" s="149">
        <v>45704</v>
      </c>
      <c r="G40" s="149">
        <v>45932</v>
      </c>
      <c r="H40" s="138">
        <v>630</v>
      </c>
      <c r="I40" s="139">
        <v>96</v>
      </c>
      <c r="J40" s="145"/>
      <c r="K40" s="139">
        <f t="shared" si="4"/>
        <v>726</v>
      </c>
      <c r="L40" s="141"/>
      <c r="M40" s="139"/>
      <c r="N40" s="139"/>
      <c r="O40" s="148">
        <f t="shared" si="5"/>
        <v>726</v>
      </c>
    </row>
    <row r="41" spans="1:15" s="146" customFormat="1" ht="18.75" x14ac:dyDescent="0.25">
      <c r="A41" s="135">
        <v>36</v>
      </c>
      <c r="B41" s="158" t="s">
        <v>70</v>
      </c>
      <c r="C41" s="158" t="s">
        <v>54</v>
      </c>
      <c r="D41" s="234" t="s">
        <v>35</v>
      </c>
      <c r="E41" s="136">
        <v>1</v>
      </c>
      <c r="F41" s="149">
        <v>45717</v>
      </c>
      <c r="G41" s="149">
        <v>45900</v>
      </c>
      <c r="H41" s="138">
        <v>630</v>
      </c>
      <c r="I41" s="139">
        <v>96</v>
      </c>
      <c r="J41" s="145"/>
      <c r="K41" s="139">
        <f t="shared" si="4"/>
        <v>726</v>
      </c>
      <c r="L41" s="141"/>
      <c r="M41" s="139"/>
      <c r="N41" s="139"/>
      <c r="O41" s="148">
        <f t="shared" si="5"/>
        <v>726</v>
      </c>
    </row>
    <row r="42" spans="1:15" s="146" customFormat="1" ht="18.75" x14ac:dyDescent="0.25">
      <c r="A42" s="135">
        <v>37</v>
      </c>
      <c r="B42" s="158" t="s">
        <v>104</v>
      </c>
      <c r="C42" s="158"/>
      <c r="D42" s="227" t="s">
        <v>37</v>
      </c>
      <c r="E42" s="136">
        <v>1</v>
      </c>
      <c r="F42" s="144">
        <v>45754</v>
      </c>
      <c r="G42" s="144">
        <v>45932</v>
      </c>
      <c r="H42" s="138">
        <v>630</v>
      </c>
      <c r="I42" s="139">
        <v>96</v>
      </c>
      <c r="J42" s="145"/>
      <c r="K42" s="139">
        <f t="shared" si="4"/>
        <v>726</v>
      </c>
      <c r="L42" s="141"/>
      <c r="M42" s="139"/>
      <c r="N42" s="139"/>
      <c r="O42" s="148">
        <f t="shared" si="5"/>
        <v>726</v>
      </c>
    </row>
    <row r="43" spans="1:15" s="146" customFormat="1" ht="36" x14ac:dyDescent="0.25">
      <c r="A43" s="135">
        <v>38</v>
      </c>
      <c r="B43" s="158" t="s">
        <v>56</v>
      </c>
      <c r="C43" s="158" t="s">
        <v>55</v>
      </c>
      <c r="D43" s="234" t="s">
        <v>37</v>
      </c>
      <c r="E43" s="136" t="s">
        <v>148</v>
      </c>
      <c r="F43" s="149">
        <v>45696</v>
      </c>
      <c r="G43" s="149">
        <v>45877</v>
      </c>
      <c r="H43" s="138">
        <v>315</v>
      </c>
      <c r="I43" s="139">
        <v>0</v>
      </c>
      <c r="J43" s="145"/>
      <c r="K43" s="139">
        <f t="shared" si="4"/>
        <v>315</v>
      </c>
      <c r="L43" s="141"/>
      <c r="M43" s="139"/>
      <c r="N43" s="139"/>
      <c r="O43" s="148">
        <f t="shared" si="5"/>
        <v>315</v>
      </c>
    </row>
    <row r="44" spans="1:15" s="146" customFormat="1" ht="18.75" x14ac:dyDescent="0.25">
      <c r="A44" s="135">
        <v>39</v>
      </c>
      <c r="B44" s="158" t="s">
        <v>126</v>
      </c>
      <c r="C44" s="158"/>
      <c r="D44" s="234" t="s">
        <v>47</v>
      </c>
      <c r="E44" s="136">
        <v>1</v>
      </c>
      <c r="F44" s="149">
        <v>45839</v>
      </c>
      <c r="G44" s="149">
        <v>46174</v>
      </c>
      <c r="H44" s="138">
        <v>630</v>
      </c>
      <c r="I44" s="139">
        <v>96</v>
      </c>
      <c r="J44" s="145"/>
      <c r="K44" s="139">
        <f>SUM(H44:J44)</f>
        <v>726</v>
      </c>
      <c r="L44" s="141"/>
      <c r="M44" s="139"/>
      <c r="N44" s="139"/>
      <c r="O44" s="148">
        <f>K44-M44-N44</f>
        <v>726</v>
      </c>
    </row>
    <row r="45" spans="1:15" s="146" customFormat="1" ht="18.75" x14ac:dyDescent="0.25">
      <c r="A45" s="135">
        <v>40</v>
      </c>
      <c r="B45" s="158" t="s">
        <v>138</v>
      </c>
      <c r="C45" s="158"/>
      <c r="D45" s="234" t="s">
        <v>34</v>
      </c>
      <c r="E45" s="136">
        <v>2</v>
      </c>
      <c r="F45" s="137">
        <v>45870</v>
      </c>
      <c r="G45" s="149">
        <v>46056</v>
      </c>
      <c r="H45" s="138">
        <v>630</v>
      </c>
      <c r="I45" s="139">
        <v>96</v>
      </c>
      <c r="J45" s="145"/>
      <c r="K45" s="139">
        <f>SUM(H45:J45)</f>
        <v>726</v>
      </c>
      <c r="L45" s="141"/>
      <c r="M45" s="139"/>
      <c r="N45" s="139"/>
      <c r="O45" s="148">
        <f>K45-M45-N45</f>
        <v>726</v>
      </c>
    </row>
    <row r="46" spans="1:15" s="146" customFormat="1" ht="18.75" x14ac:dyDescent="0.25">
      <c r="A46" s="135">
        <v>41</v>
      </c>
      <c r="B46" s="158" t="s">
        <v>64</v>
      </c>
      <c r="C46" s="158" t="s">
        <v>46</v>
      </c>
      <c r="D46" s="234" t="s">
        <v>35</v>
      </c>
      <c r="E46" s="136">
        <v>3</v>
      </c>
      <c r="F46" s="149">
        <v>45689</v>
      </c>
      <c r="G46" s="149">
        <v>45870</v>
      </c>
      <c r="H46" s="138">
        <v>630</v>
      </c>
      <c r="I46" s="139">
        <v>48</v>
      </c>
      <c r="J46" s="145"/>
      <c r="K46" s="139">
        <f t="shared" si="4"/>
        <v>678</v>
      </c>
      <c r="L46" s="141"/>
      <c r="M46" s="139"/>
      <c r="N46" s="139"/>
      <c r="O46" s="148">
        <f>K46-M46-N46</f>
        <v>678</v>
      </c>
    </row>
    <row r="47" spans="1:15" s="146" customFormat="1" ht="18.75" x14ac:dyDescent="0.25">
      <c r="A47" s="135">
        <v>42</v>
      </c>
      <c r="B47" s="158" t="s">
        <v>57</v>
      </c>
      <c r="C47" s="158" t="s">
        <v>0</v>
      </c>
      <c r="D47" s="234" t="s">
        <v>35</v>
      </c>
      <c r="E47" s="136" t="s">
        <v>148</v>
      </c>
      <c r="F47" s="149">
        <v>45695</v>
      </c>
      <c r="G47" s="149">
        <v>45876</v>
      </c>
      <c r="H47" s="138">
        <v>315</v>
      </c>
      <c r="I47" s="139">
        <v>0</v>
      </c>
      <c r="J47" s="145"/>
      <c r="K47" s="139">
        <f t="shared" si="4"/>
        <v>315</v>
      </c>
      <c r="L47" s="141"/>
      <c r="M47" s="139"/>
      <c r="N47" s="139"/>
      <c r="O47" s="148">
        <f>K47-M47-N47</f>
        <v>315</v>
      </c>
    </row>
    <row r="48" spans="1:15" ht="18" x14ac:dyDescent="0.25">
      <c r="A48" s="256"/>
      <c r="B48" s="257" t="s">
        <v>22</v>
      </c>
      <c r="C48" s="257"/>
      <c r="D48" s="257"/>
      <c r="E48" s="257"/>
      <c r="F48" s="257"/>
      <c r="G48" s="258"/>
      <c r="H48" s="259">
        <f>SUM(H6:H47)</f>
        <v>25011</v>
      </c>
      <c r="I48" s="259">
        <f>SUM(I6:I47)</f>
        <v>3316.8</v>
      </c>
      <c r="J48" s="259">
        <f>SUM(J6:J47)</f>
        <v>0</v>
      </c>
      <c r="K48" s="259">
        <f>SUM(K6:K47)</f>
        <v>28327.8</v>
      </c>
      <c r="L48" s="260"/>
      <c r="M48" s="261">
        <f>SUM(M6:M47)</f>
        <v>0</v>
      </c>
      <c r="N48" s="262">
        <f>SUM(N6:N47)</f>
        <v>9.6</v>
      </c>
      <c r="O48" s="263">
        <f>SUM(O6:O47)</f>
        <v>28318.199999999997</v>
      </c>
    </row>
    <row r="49" spans="1:15" ht="16.5" thickBot="1" x14ac:dyDescent="0.3">
      <c r="A49" s="238" t="s">
        <v>1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39"/>
      <c r="L49" s="239"/>
      <c r="M49" s="239"/>
      <c r="N49" s="239"/>
      <c r="O49" s="240"/>
    </row>
    <row r="50" spans="1:15" ht="54.75" thickBot="1" x14ac:dyDescent="0.3">
      <c r="A50" s="249" t="s">
        <v>7</v>
      </c>
      <c r="B50" s="250" t="s">
        <v>8</v>
      </c>
      <c r="C50" s="250" t="s">
        <v>9</v>
      </c>
      <c r="D50" s="251" t="s">
        <v>10</v>
      </c>
      <c r="E50" s="250" t="s">
        <v>11</v>
      </c>
      <c r="F50" s="252" t="s">
        <v>23</v>
      </c>
      <c r="G50" s="252" t="s">
        <v>24</v>
      </c>
      <c r="H50" s="253" t="s">
        <v>25</v>
      </c>
      <c r="I50" s="253" t="s">
        <v>14</v>
      </c>
      <c r="J50" s="253" t="s">
        <v>26</v>
      </c>
      <c r="K50" s="253" t="s">
        <v>16</v>
      </c>
      <c r="L50" s="254" t="s">
        <v>19</v>
      </c>
      <c r="M50" s="250" t="s">
        <v>20</v>
      </c>
      <c r="N50" s="250" t="s">
        <v>21</v>
      </c>
      <c r="O50" s="255" t="s">
        <v>18</v>
      </c>
    </row>
    <row r="51" spans="1:15" ht="18" x14ac:dyDescent="0.25">
      <c r="A51" s="160"/>
      <c r="B51" s="226"/>
      <c r="C51" s="195"/>
      <c r="D51" s="241"/>
      <c r="E51" s="242"/>
      <c r="F51" s="243"/>
      <c r="G51" s="243"/>
      <c r="H51" s="244"/>
      <c r="I51" s="244"/>
      <c r="J51" s="245"/>
      <c r="K51" s="244">
        <f>SUM(H51,I51,J51)</f>
        <v>0</v>
      </c>
      <c r="L51" s="246"/>
      <c r="M51" s="247"/>
      <c r="N51" s="244"/>
      <c r="O51" s="248"/>
    </row>
    <row r="52" spans="1:15" ht="18" x14ac:dyDescent="0.25">
      <c r="A52" s="161" t="s">
        <v>1</v>
      </c>
      <c r="B52" s="162"/>
      <c r="C52" s="162"/>
      <c r="D52" s="162"/>
      <c r="E52" s="162"/>
      <c r="F52" s="162"/>
      <c r="G52" s="163"/>
      <c r="H52" s="164"/>
      <c r="I52" s="165"/>
      <c r="J52" s="166"/>
      <c r="K52" s="166"/>
      <c r="L52" s="167"/>
      <c r="M52" s="168">
        <v>0</v>
      </c>
      <c r="N52" s="168">
        <v>0</v>
      </c>
      <c r="O52" s="169">
        <v>0</v>
      </c>
    </row>
    <row r="53" spans="1:15" ht="18" x14ac:dyDescent="0.25">
      <c r="A53" s="170"/>
      <c r="B53" s="217"/>
      <c r="C53" s="217"/>
      <c r="D53" s="217"/>
      <c r="E53" s="217"/>
      <c r="F53" s="217"/>
      <c r="G53" s="217"/>
      <c r="H53" s="217"/>
      <c r="I53" s="218"/>
      <c r="J53" s="217"/>
      <c r="K53" s="217"/>
      <c r="L53" s="217"/>
      <c r="M53" s="217"/>
      <c r="N53" s="217"/>
      <c r="O53" s="171"/>
    </row>
    <row r="54" spans="1:15" ht="18" x14ac:dyDescent="0.25">
      <c r="A54" s="264" t="s">
        <v>1</v>
      </c>
      <c r="B54" s="265" t="s">
        <v>27</v>
      </c>
      <c r="C54" s="265"/>
      <c r="D54" s="265"/>
      <c r="E54" s="265"/>
      <c r="F54" s="265"/>
      <c r="G54" s="266"/>
      <c r="H54" s="259">
        <f>H48</f>
        <v>25011</v>
      </c>
      <c r="I54" s="259">
        <f>I48</f>
        <v>3316.8</v>
      </c>
      <c r="J54" s="259">
        <f>J48</f>
        <v>0</v>
      </c>
      <c r="K54" s="259">
        <f>K48</f>
        <v>28327.8</v>
      </c>
      <c r="L54" s="260"/>
      <c r="M54" s="261">
        <f>M48</f>
        <v>0</v>
      </c>
      <c r="N54" s="262">
        <f>N48</f>
        <v>9.6</v>
      </c>
      <c r="O54" s="263">
        <f>O48</f>
        <v>28318.199999999997</v>
      </c>
    </row>
    <row r="55" spans="1:15" ht="18" x14ac:dyDescent="0.25">
      <c r="A55" s="219" t="s">
        <v>120</v>
      </c>
      <c r="B55" s="172"/>
      <c r="C55" s="172"/>
      <c r="D55" s="172"/>
      <c r="E55" s="172"/>
      <c r="F55" s="172"/>
      <c r="G55" s="173"/>
      <c r="H55" s="217"/>
      <c r="I55" s="217"/>
      <c r="J55" s="217"/>
      <c r="K55" s="217"/>
      <c r="L55" s="217"/>
      <c r="M55" s="217"/>
      <c r="N55" s="217"/>
      <c r="O55" s="171"/>
    </row>
    <row r="56" spans="1:15" ht="18" x14ac:dyDescent="0.25">
      <c r="A56" s="220" t="s">
        <v>122</v>
      </c>
      <c r="B56" s="174"/>
      <c r="C56" s="174"/>
      <c r="D56" s="174"/>
      <c r="E56" s="174"/>
      <c r="F56" s="174"/>
      <c r="G56" s="175"/>
      <c r="H56" s="267" t="s">
        <v>43</v>
      </c>
      <c r="I56" s="268"/>
      <c r="J56" s="268"/>
      <c r="K56" s="268"/>
      <c r="L56" s="268"/>
      <c r="M56" s="268"/>
      <c r="N56" s="269"/>
      <c r="O56" s="270">
        <v>30</v>
      </c>
    </row>
    <row r="57" spans="1:15" ht="18" x14ac:dyDescent="0.25">
      <c r="A57" s="221"/>
      <c r="B57" s="222"/>
      <c r="C57" s="222"/>
      <c r="D57" s="222"/>
      <c r="E57" s="222"/>
      <c r="F57" s="222"/>
      <c r="G57" s="176"/>
      <c r="H57" s="271" t="s">
        <v>44</v>
      </c>
      <c r="I57" s="272"/>
      <c r="J57" s="272"/>
      <c r="K57" s="272"/>
      <c r="L57" s="272"/>
      <c r="M57" s="272"/>
      <c r="N57" s="273"/>
      <c r="O57" s="274">
        <f>O56*A47</f>
        <v>1260</v>
      </c>
    </row>
    <row r="58" spans="1:15" ht="18.75" thickBot="1" x14ac:dyDescent="0.3">
      <c r="A58" s="223"/>
      <c r="B58" s="224"/>
      <c r="C58" s="224"/>
      <c r="D58" s="224"/>
      <c r="E58" s="224"/>
      <c r="F58" s="224"/>
      <c r="G58" s="225"/>
      <c r="H58" s="275" t="s">
        <v>45</v>
      </c>
      <c r="I58" s="276"/>
      <c r="J58" s="276"/>
      <c r="K58" s="276"/>
      <c r="L58" s="276"/>
      <c r="M58" s="276"/>
      <c r="N58" s="277"/>
      <c r="O58" s="278">
        <f>SUM(O54,O57)</f>
        <v>29578.199999999997</v>
      </c>
    </row>
    <row r="59" spans="1:15" ht="20.25" x14ac:dyDescent="0.25">
      <c r="A59" s="177"/>
      <c r="B59" s="177"/>
      <c r="C59" s="178"/>
      <c r="D59" s="178"/>
      <c r="E59" s="178"/>
      <c r="F59" s="178"/>
      <c r="G59" s="178"/>
      <c r="O59" s="178"/>
    </row>
    <row r="60" spans="1:15" ht="15.75" x14ac:dyDescent="0.25">
      <c r="A60" s="179"/>
      <c r="B60" s="179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</row>
  </sheetData>
  <sortState ref="A5:O48">
    <sortCondition ref="A13:A44"/>
  </sortState>
  <mergeCells count="29">
    <mergeCell ref="B52:G52"/>
    <mergeCell ref="E4:E5"/>
    <mergeCell ref="H56:N56"/>
    <mergeCell ref="H58:N58"/>
    <mergeCell ref="A59:B59"/>
    <mergeCell ref="A60:B60"/>
    <mergeCell ref="A56:G58"/>
    <mergeCell ref="A55:G55"/>
    <mergeCell ref="F4:F5"/>
    <mergeCell ref="G4:G5"/>
    <mergeCell ref="H57:N57"/>
    <mergeCell ref="B48:G48"/>
    <mergeCell ref="H4:H5"/>
    <mergeCell ref="I4:I5"/>
    <mergeCell ref="J4:J5"/>
    <mergeCell ref="K4:K5"/>
    <mergeCell ref="L4:N4"/>
    <mergeCell ref="O4:O5"/>
    <mergeCell ref="A2:C2"/>
    <mergeCell ref="D2:E2"/>
    <mergeCell ref="J2:O2"/>
    <mergeCell ref="A49:O49"/>
    <mergeCell ref="A3:C3"/>
    <mergeCell ref="D3:E3"/>
    <mergeCell ref="J3:O3"/>
    <mergeCell ref="A4:A5"/>
    <mergeCell ref="B4:B5"/>
    <mergeCell ref="C4:C5"/>
    <mergeCell ref="D4:D5"/>
  </mergeCells>
  <phoneticPr fontId="15" type="noConversion"/>
  <printOptions horizontalCentered="1" verticalCentered="1"/>
  <pageMargins left="0.23622047244094491" right="0.23622047244094491" top="0.51181102362204722" bottom="0.74803149606299213" header="0.31496062992125984" footer="0.31496062992125984"/>
  <pageSetup paperSize="9" scale="35" fitToWidth="2" fitToHeight="4" orientation="landscape" r:id="rId1"/>
  <headerFooter differentOddEven="1" differentFirst="1">
    <oddHeader>&amp;C&amp;F</oddHeader>
    <evenFooter>&amp;CFOLHA DE PAGAMENTO IEL</evenFooter>
  </headerFooter>
  <rowBreaks count="1" manualBreakCount="1">
    <brk id="58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zoomScale="80" zoomScaleNormal="80" workbookViewId="0">
      <selection activeCell="B4" sqref="B4:B5"/>
    </sheetView>
  </sheetViews>
  <sheetFormatPr defaultRowHeight="15" x14ac:dyDescent="0.25"/>
  <cols>
    <col min="1" max="1" width="8.28515625" customWidth="1"/>
    <col min="2" max="2" width="52.42578125" customWidth="1"/>
    <col min="3" max="3" width="22.7109375" customWidth="1"/>
    <col min="4" max="4" width="15" bestFit="1" customWidth="1"/>
    <col min="5" max="5" width="7.5703125" customWidth="1"/>
    <col min="6" max="6" width="15.85546875" bestFit="1" customWidth="1"/>
    <col min="7" max="7" width="18.7109375" bestFit="1" customWidth="1"/>
    <col min="8" max="8" width="20.28515625" bestFit="1" customWidth="1"/>
    <col min="9" max="9" width="17.28515625" bestFit="1" customWidth="1"/>
    <col min="10" max="10" width="24.140625" bestFit="1" customWidth="1"/>
    <col min="11" max="11" width="22.42578125" bestFit="1" customWidth="1"/>
    <col min="12" max="12" width="8" bestFit="1" customWidth="1"/>
    <col min="13" max="13" width="17" bestFit="1" customWidth="1"/>
    <col min="14" max="14" width="18.140625" bestFit="1" customWidth="1"/>
    <col min="15" max="15" width="24.28515625" bestFit="1" customWidth="1"/>
    <col min="16" max="16" width="12.5703125" bestFit="1" customWidth="1"/>
  </cols>
  <sheetData>
    <row r="1" spans="1:23" ht="99" customHeight="1" thickBot="1" x14ac:dyDescent="0.3">
      <c r="A1" s="279" t="s">
        <v>1</v>
      </c>
      <c r="B1" s="288"/>
      <c r="C1" s="288"/>
      <c r="D1" s="288"/>
      <c r="E1" s="289"/>
      <c r="F1" s="288"/>
      <c r="G1" s="288"/>
      <c r="H1" s="288"/>
      <c r="I1" s="288"/>
      <c r="J1" s="288"/>
      <c r="K1" s="288"/>
      <c r="L1" s="288"/>
      <c r="M1" s="288"/>
      <c r="N1" s="288"/>
      <c r="O1" s="290"/>
    </row>
    <row r="2" spans="1:23" ht="35.25" customHeight="1" x14ac:dyDescent="0.25">
      <c r="A2" s="299" t="s">
        <v>51</v>
      </c>
      <c r="B2" s="300"/>
      <c r="C2" s="300"/>
      <c r="D2" s="304" t="s">
        <v>49</v>
      </c>
      <c r="E2" s="305"/>
      <c r="F2" s="306" t="s">
        <v>2</v>
      </c>
      <c r="G2" s="307" t="s">
        <v>3</v>
      </c>
      <c r="H2" s="307" t="s">
        <v>31</v>
      </c>
      <c r="I2" s="308" t="s">
        <v>4</v>
      </c>
      <c r="J2" s="300" t="s">
        <v>5</v>
      </c>
      <c r="K2" s="300"/>
      <c r="L2" s="300"/>
      <c r="M2" s="300"/>
      <c r="N2" s="300"/>
      <c r="O2" s="309"/>
    </row>
    <row r="3" spans="1:23" ht="54" customHeight="1" x14ac:dyDescent="0.25">
      <c r="A3" s="310" t="s">
        <v>152</v>
      </c>
      <c r="B3" s="311"/>
      <c r="C3" s="312"/>
      <c r="D3" s="280" t="s">
        <v>149</v>
      </c>
      <c r="E3" s="281"/>
      <c r="F3" s="282" t="s">
        <v>100</v>
      </c>
      <c r="G3" s="283" t="s">
        <v>135</v>
      </c>
      <c r="H3" s="284">
        <v>20</v>
      </c>
      <c r="I3" s="285">
        <v>4.8</v>
      </c>
      <c r="J3" s="286" t="s">
        <v>6</v>
      </c>
      <c r="K3" s="286"/>
      <c r="L3" s="286"/>
      <c r="M3" s="286"/>
      <c r="N3" s="286"/>
      <c r="O3" s="287"/>
    </row>
    <row r="4" spans="1:23" ht="24.75" customHeight="1" x14ac:dyDescent="0.25">
      <c r="A4" s="329" t="s">
        <v>7</v>
      </c>
      <c r="B4" s="330" t="s">
        <v>8</v>
      </c>
      <c r="C4" s="330" t="s">
        <v>9</v>
      </c>
      <c r="D4" s="330" t="s">
        <v>10</v>
      </c>
      <c r="E4" s="330" t="s">
        <v>11</v>
      </c>
      <c r="F4" s="330" t="s">
        <v>12</v>
      </c>
      <c r="G4" s="330" t="s">
        <v>13</v>
      </c>
      <c r="H4" s="331" t="s">
        <v>28</v>
      </c>
      <c r="I4" s="331" t="s">
        <v>14</v>
      </c>
      <c r="J4" s="331" t="s">
        <v>15</v>
      </c>
      <c r="K4" s="331" t="s">
        <v>30</v>
      </c>
      <c r="L4" s="332" t="s">
        <v>17</v>
      </c>
      <c r="M4" s="332"/>
      <c r="N4" s="332"/>
      <c r="O4" s="333" t="s">
        <v>18</v>
      </c>
    </row>
    <row r="5" spans="1:23" ht="56.25" customHeight="1" thickBot="1" x14ac:dyDescent="0.3">
      <c r="A5" s="334"/>
      <c r="B5" s="335"/>
      <c r="C5" s="335"/>
      <c r="D5" s="335"/>
      <c r="E5" s="335"/>
      <c r="F5" s="335"/>
      <c r="G5" s="335"/>
      <c r="H5" s="336"/>
      <c r="I5" s="336"/>
      <c r="J5" s="336"/>
      <c r="K5" s="336"/>
      <c r="L5" s="337" t="s">
        <v>19</v>
      </c>
      <c r="M5" s="338" t="s">
        <v>20</v>
      </c>
      <c r="N5" s="338" t="s">
        <v>21</v>
      </c>
      <c r="O5" s="339"/>
    </row>
    <row r="6" spans="1:23" ht="28.5" customHeight="1" x14ac:dyDescent="0.25">
      <c r="A6" s="51">
        <v>1</v>
      </c>
      <c r="B6" s="301" t="s">
        <v>91</v>
      </c>
      <c r="C6" s="301" t="s">
        <v>93</v>
      </c>
      <c r="D6" s="301" t="s">
        <v>34</v>
      </c>
      <c r="E6" s="291">
        <v>1</v>
      </c>
      <c r="F6" s="292">
        <v>45870</v>
      </c>
      <c r="G6" s="292">
        <v>46024</v>
      </c>
      <c r="H6" s="293">
        <v>630</v>
      </c>
      <c r="I6" s="294">
        <v>96</v>
      </c>
      <c r="J6" s="295"/>
      <c r="K6" s="294">
        <f>SUM(H6:J6)</f>
        <v>726</v>
      </c>
      <c r="L6" s="296"/>
      <c r="M6" s="62"/>
      <c r="N6" s="297"/>
      <c r="O6" s="298">
        <f>K6-M6-N6</f>
        <v>726</v>
      </c>
    </row>
    <row r="7" spans="1:23" ht="28.5" customHeight="1" x14ac:dyDescent="0.25">
      <c r="A7" s="340">
        <v>2</v>
      </c>
      <c r="B7" s="302" t="s">
        <v>124</v>
      </c>
      <c r="C7" s="302" t="s">
        <v>0</v>
      </c>
      <c r="D7" s="302" t="s">
        <v>34</v>
      </c>
      <c r="E7" s="41">
        <v>1</v>
      </c>
      <c r="F7" s="42">
        <v>45839</v>
      </c>
      <c r="G7" s="42">
        <v>46174</v>
      </c>
      <c r="H7" s="61">
        <v>630</v>
      </c>
      <c r="I7" s="40">
        <v>96</v>
      </c>
      <c r="J7" s="105"/>
      <c r="K7" s="40">
        <f>SUM(H7:J7)</f>
        <v>726</v>
      </c>
      <c r="L7" s="44"/>
      <c r="M7" s="46"/>
      <c r="N7" s="43"/>
      <c r="O7" s="81">
        <f t="shared" ref="O7" si="0">K7-M7-N7</f>
        <v>726</v>
      </c>
    </row>
    <row r="8" spans="1:23" ht="28.5" customHeight="1" x14ac:dyDescent="0.25">
      <c r="A8" s="340">
        <v>3</v>
      </c>
      <c r="B8" s="302" t="s">
        <v>146</v>
      </c>
      <c r="C8" s="302" t="s">
        <v>33</v>
      </c>
      <c r="D8" s="302" t="s">
        <v>34</v>
      </c>
      <c r="E8" s="41">
        <v>2</v>
      </c>
      <c r="F8" s="42">
        <v>45875</v>
      </c>
      <c r="G8" s="42">
        <v>46056</v>
      </c>
      <c r="H8" s="61">
        <v>525</v>
      </c>
      <c r="I8" s="40">
        <v>86.4</v>
      </c>
      <c r="J8" s="105"/>
      <c r="K8" s="40">
        <f>SUM(H8:J8)</f>
        <v>611.4</v>
      </c>
      <c r="L8" s="44"/>
      <c r="M8" s="46"/>
      <c r="N8" s="43"/>
      <c r="O8" s="81">
        <f>K8-M8-N8</f>
        <v>611.4</v>
      </c>
    </row>
    <row r="9" spans="1:23" ht="36.75" customHeight="1" x14ac:dyDescent="0.25">
      <c r="A9" s="340">
        <v>4</v>
      </c>
      <c r="B9" s="302" t="s">
        <v>144</v>
      </c>
      <c r="C9" s="302" t="s">
        <v>145</v>
      </c>
      <c r="D9" s="302" t="s">
        <v>34</v>
      </c>
      <c r="E9" s="41">
        <v>2</v>
      </c>
      <c r="F9" s="42">
        <v>45870</v>
      </c>
      <c r="G9" s="42">
        <v>46056</v>
      </c>
      <c r="H9" s="61">
        <v>630</v>
      </c>
      <c r="I9" s="40">
        <v>96</v>
      </c>
      <c r="J9" s="105"/>
      <c r="K9" s="40">
        <f t="shared" ref="K9:K13" si="1">SUM(H9:J9)</f>
        <v>726</v>
      </c>
      <c r="L9" s="44"/>
      <c r="M9" s="46"/>
      <c r="N9" s="43"/>
      <c r="O9" s="81">
        <f t="shared" ref="O9:O12" si="2">K9-M9-N9</f>
        <v>726</v>
      </c>
    </row>
    <row r="10" spans="1:23" ht="28.5" customHeight="1" x14ac:dyDescent="0.25">
      <c r="A10" s="340">
        <v>5</v>
      </c>
      <c r="B10" s="302" t="s">
        <v>143</v>
      </c>
      <c r="C10" s="302" t="s">
        <v>33</v>
      </c>
      <c r="D10" s="302" t="s">
        <v>34</v>
      </c>
      <c r="E10" s="41">
        <v>2</v>
      </c>
      <c r="F10" s="42">
        <v>45870</v>
      </c>
      <c r="G10" s="42">
        <v>46056</v>
      </c>
      <c r="H10" s="61">
        <v>630</v>
      </c>
      <c r="I10" s="40">
        <v>96</v>
      </c>
      <c r="J10" s="105"/>
      <c r="K10" s="40">
        <f t="shared" si="1"/>
        <v>726</v>
      </c>
      <c r="L10" s="44"/>
      <c r="M10" s="46"/>
      <c r="N10" s="43"/>
      <c r="O10" s="81">
        <f t="shared" si="2"/>
        <v>726</v>
      </c>
    </row>
    <row r="11" spans="1:23" ht="28.5" customHeight="1" x14ac:dyDescent="0.25">
      <c r="A11" s="340">
        <v>6</v>
      </c>
      <c r="B11" s="302" t="s">
        <v>142</v>
      </c>
      <c r="C11" s="302" t="s">
        <v>93</v>
      </c>
      <c r="D11" s="302" t="s">
        <v>34</v>
      </c>
      <c r="E11" s="41">
        <v>2</v>
      </c>
      <c r="F11" s="42">
        <v>45870</v>
      </c>
      <c r="G11" s="42">
        <v>46056</v>
      </c>
      <c r="H11" s="61">
        <v>630</v>
      </c>
      <c r="I11" s="40">
        <v>96</v>
      </c>
      <c r="J11" s="105"/>
      <c r="K11" s="40">
        <f t="shared" si="1"/>
        <v>726</v>
      </c>
      <c r="L11" s="44"/>
      <c r="M11" s="46"/>
      <c r="N11" s="43"/>
      <c r="O11" s="81">
        <f t="shared" si="2"/>
        <v>726</v>
      </c>
    </row>
    <row r="12" spans="1:23" ht="28.5" customHeight="1" x14ac:dyDescent="0.25">
      <c r="A12" s="340">
        <v>7</v>
      </c>
      <c r="B12" s="302" t="s">
        <v>141</v>
      </c>
      <c r="C12" s="302" t="s">
        <v>93</v>
      </c>
      <c r="D12" s="302" t="s">
        <v>34</v>
      </c>
      <c r="E12" s="41">
        <v>2</v>
      </c>
      <c r="F12" s="42">
        <v>45870</v>
      </c>
      <c r="G12" s="42">
        <v>46056</v>
      </c>
      <c r="H12" s="61">
        <v>630</v>
      </c>
      <c r="I12" s="40">
        <v>96</v>
      </c>
      <c r="J12" s="105"/>
      <c r="K12" s="40">
        <f t="shared" si="1"/>
        <v>726</v>
      </c>
      <c r="L12" s="44"/>
      <c r="M12" s="46"/>
      <c r="N12" s="43"/>
      <c r="O12" s="81">
        <f t="shared" si="2"/>
        <v>726</v>
      </c>
    </row>
    <row r="13" spans="1:23" ht="40.5" customHeight="1" x14ac:dyDescent="0.25">
      <c r="A13" s="340">
        <v>8</v>
      </c>
      <c r="B13" s="302" t="s">
        <v>140</v>
      </c>
      <c r="C13" s="302" t="s">
        <v>0</v>
      </c>
      <c r="D13" s="302" t="s">
        <v>34</v>
      </c>
      <c r="E13" s="41">
        <v>2</v>
      </c>
      <c r="F13" s="42">
        <v>45874</v>
      </c>
      <c r="G13" s="42">
        <v>46056</v>
      </c>
      <c r="H13" s="61">
        <v>546</v>
      </c>
      <c r="I13" s="40">
        <v>91.2</v>
      </c>
      <c r="J13" s="105"/>
      <c r="K13" s="40">
        <f t="shared" si="1"/>
        <v>637.20000000000005</v>
      </c>
      <c r="L13" s="44"/>
      <c r="M13" s="46"/>
      <c r="N13" s="43"/>
      <c r="O13" s="81">
        <f>K13-M13-N13</f>
        <v>637.20000000000005</v>
      </c>
    </row>
    <row r="14" spans="1:23" ht="29.25" customHeight="1" x14ac:dyDescent="0.25">
      <c r="A14" s="340">
        <v>9</v>
      </c>
      <c r="B14" s="47" t="s">
        <v>92</v>
      </c>
      <c r="C14" s="47" t="s">
        <v>75</v>
      </c>
      <c r="D14" s="303" t="s">
        <v>34</v>
      </c>
      <c r="E14" s="41">
        <v>1</v>
      </c>
      <c r="F14" s="48">
        <v>45688</v>
      </c>
      <c r="G14" s="48">
        <v>45839</v>
      </c>
      <c r="H14" s="61">
        <v>630</v>
      </c>
      <c r="I14" s="40">
        <v>96</v>
      </c>
      <c r="J14" s="45"/>
      <c r="K14" s="40">
        <f>SUM(H14:J14)</f>
        <v>726</v>
      </c>
      <c r="L14" s="44"/>
      <c r="M14" s="46"/>
      <c r="N14" s="43"/>
      <c r="O14" s="81">
        <f>K14-M14-N14</f>
        <v>726</v>
      </c>
    </row>
    <row r="15" spans="1:23" ht="35.25" customHeight="1" x14ac:dyDescent="0.25">
      <c r="A15" s="50"/>
      <c r="B15" s="118" t="s">
        <v>22</v>
      </c>
      <c r="C15" s="118"/>
      <c r="D15" s="118"/>
      <c r="E15" s="118"/>
      <c r="F15" s="118"/>
      <c r="G15" s="119"/>
      <c r="H15" s="63">
        <f>SUM(H6:H14)</f>
        <v>5481</v>
      </c>
      <c r="I15" s="63">
        <f>SUM(I6:I14)</f>
        <v>849.6</v>
      </c>
      <c r="J15" s="63">
        <v>0</v>
      </c>
      <c r="K15" s="63">
        <f>SUM(K6:K14)</f>
        <v>6330.5999999999995</v>
      </c>
      <c r="L15" s="64"/>
      <c r="M15" s="65">
        <f>SUM(M6:M14)</f>
        <v>0</v>
      </c>
      <c r="N15" s="65">
        <f>SUM(N6:N14)</f>
        <v>0</v>
      </c>
      <c r="O15" s="66">
        <f>SUM(O6:O14)</f>
        <v>6330.5999999999995</v>
      </c>
      <c r="P15" s="27"/>
      <c r="W15" s="26" t="s">
        <v>61</v>
      </c>
    </row>
    <row r="16" spans="1:23" ht="18.75" thickBot="1" x14ac:dyDescent="0.3">
      <c r="A16" s="313"/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5"/>
    </row>
    <row r="17" spans="1:22" ht="64.5" customHeight="1" thickBot="1" x14ac:dyDescent="0.3">
      <c r="A17" s="249" t="s">
        <v>7</v>
      </c>
      <c r="B17" s="323" t="s">
        <v>8</v>
      </c>
      <c r="C17" s="323" t="s">
        <v>9</v>
      </c>
      <c r="D17" s="324" t="s">
        <v>10</v>
      </c>
      <c r="E17" s="323" t="s">
        <v>11</v>
      </c>
      <c r="F17" s="325" t="s">
        <v>23</v>
      </c>
      <c r="G17" s="325" t="s">
        <v>24</v>
      </c>
      <c r="H17" s="326" t="s">
        <v>25</v>
      </c>
      <c r="I17" s="326" t="s">
        <v>14</v>
      </c>
      <c r="J17" s="326" t="s">
        <v>26</v>
      </c>
      <c r="K17" s="326" t="s">
        <v>16</v>
      </c>
      <c r="L17" s="327" t="s">
        <v>19</v>
      </c>
      <c r="M17" s="323" t="s">
        <v>20</v>
      </c>
      <c r="N17" s="323" t="s">
        <v>21</v>
      </c>
      <c r="O17" s="328" t="s">
        <v>18</v>
      </c>
    </row>
    <row r="18" spans="1:22" ht="32.25" customHeight="1" x14ac:dyDescent="0.25">
      <c r="A18" s="67"/>
      <c r="B18" s="316"/>
      <c r="C18" s="317"/>
      <c r="D18" s="318"/>
      <c r="E18" s="319"/>
      <c r="F18" s="320"/>
      <c r="G18" s="321"/>
      <c r="H18" s="69"/>
      <c r="I18" s="69"/>
      <c r="J18" s="69"/>
      <c r="K18" s="69"/>
      <c r="L18" s="70"/>
      <c r="M18" s="71"/>
      <c r="N18" s="71"/>
      <c r="O18" s="322"/>
    </row>
    <row r="19" spans="1:22" ht="18" x14ac:dyDescent="0.25">
      <c r="A19" s="55" t="s">
        <v>1</v>
      </c>
      <c r="B19" s="114"/>
      <c r="C19" s="114"/>
      <c r="D19" s="114"/>
      <c r="E19" s="114"/>
      <c r="F19" s="114"/>
      <c r="G19" s="115"/>
      <c r="H19" s="72">
        <v>0</v>
      </c>
      <c r="I19" s="72">
        <v>0</v>
      </c>
      <c r="J19" s="73"/>
      <c r="K19" s="56">
        <v>0</v>
      </c>
      <c r="L19" s="57"/>
      <c r="M19" s="58">
        <v>0</v>
      </c>
      <c r="N19" s="58">
        <v>0</v>
      </c>
      <c r="O19" s="74">
        <v>0</v>
      </c>
      <c r="V19" s="9"/>
    </row>
    <row r="20" spans="1:22" ht="18" x14ac:dyDescent="0.25">
      <c r="A20" s="59"/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60"/>
    </row>
    <row r="21" spans="1:22" ht="42" customHeight="1" x14ac:dyDescent="0.25">
      <c r="A21" s="75" t="s">
        <v>1</v>
      </c>
      <c r="B21" s="107" t="s">
        <v>27</v>
      </c>
      <c r="C21" s="107"/>
      <c r="D21" s="107"/>
      <c r="E21" s="76"/>
      <c r="F21" s="107"/>
      <c r="G21" s="108"/>
      <c r="H21" s="63">
        <f>H15</f>
        <v>5481</v>
      </c>
      <c r="I21" s="63">
        <f>I15</f>
        <v>849.6</v>
      </c>
      <c r="J21" s="63">
        <f>J15</f>
        <v>0</v>
      </c>
      <c r="K21" s="63">
        <f>K15</f>
        <v>6330.5999999999995</v>
      </c>
      <c r="L21" s="64"/>
      <c r="M21" s="77">
        <f>M15</f>
        <v>0</v>
      </c>
      <c r="N21" s="65">
        <f>N15</f>
        <v>0</v>
      </c>
      <c r="O21" s="66">
        <f>K21-M21-N21</f>
        <v>6330.5999999999995</v>
      </c>
    </row>
    <row r="22" spans="1:22" ht="18" x14ac:dyDescent="0.25">
      <c r="A22" s="78" t="s">
        <v>101</v>
      </c>
      <c r="B22" s="342"/>
      <c r="C22" s="343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60"/>
    </row>
    <row r="23" spans="1:22" ht="30.75" customHeight="1" x14ac:dyDescent="0.25">
      <c r="A23" s="59"/>
      <c r="B23" s="341"/>
      <c r="C23" s="341"/>
      <c r="D23" s="341"/>
      <c r="E23" s="341"/>
      <c r="F23" s="341"/>
      <c r="G23" s="341"/>
      <c r="H23" s="116" t="s">
        <v>39</v>
      </c>
      <c r="I23" s="117"/>
      <c r="J23" s="117"/>
      <c r="K23" s="117"/>
      <c r="L23" s="117"/>
      <c r="M23" s="117"/>
      <c r="N23" s="117"/>
      <c r="O23" s="344">
        <v>30</v>
      </c>
    </row>
    <row r="24" spans="1:22" ht="33.75" customHeight="1" thickBot="1" x14ac:dyDescent="0.3">
      <c r="A24" s="59"/>
      <c r="B24" s="341"/>
      <c r="C24" s="341"/>
      <c r="D24" s="341"/>
      <c r="E24" s="341"/>
      <c r="F24" s="341"/>
      <c r="G24" s="341"/>
      <c r="H24" s="120" t="s">
        <v>40</v>
      </c>
      <c r="I24" s="121"/>
      <c r="J24" s="121"/>
      <c r="K24" s="121"/>
      <c r="L24" s="121"/>
      <c r="M24" s="121"/>
      <c r="N24" s="121"/>
      <c r="O24" s="345">
        <f>O23*A14</f>
        <v>270</v>
      </c>
    </row>
    <row r="25" spans="1:22" ht="33" customHeight="1" thickBot="1" x14ac:dyDescent="0.3">
      <c r="A25" s="79"/>
      <c r="B25" s="80"/>
      <c r="C25" s="80"/>
      <c r="D25" s="80"/>
      <c r="E25" s="80"/>
      <c r="F25" s="80"/>
      <c r="G25" s="80"/>
      <c r="H25" s="122" t="s">
        <v>38</v>
      </c>
      <c r="I25" s="123"/>
      <c r="J25" s="123"/>
      <c r="K25" s="123"/>
      <c r="L25" s="123"/>
      <c r="M25" s="123"/>
      <c r="N25" s="123"/>
      <c r="O25" s="346">
        <f>SUM(O21+O24)</f>
        <v>6600.5999999999995</v>
      </c>
    </row>
    <row r="26" spans="1:22" ht="18" x14ac:dyDescent="0.25">
      <c r="A26" s="3"/>
      <c r="B26" s="3"/>
      <c r="C26" s="3"/>
      <c r="D26" s="3"/>
      <c r="E26" s="3"/>
      <c r="F26" s="3"/>
      <c r="G26" s="3"/>
      <c r="H26" s="7"/>
      <c r="I26" s="7"/>
      <c r="J26" s="7"/>
      <c r="K26" s="7"/>
      <c r="L26" s="7"/>
      <c r="M26" s="7"/>
      <c r="N26" s="7"/>
      <c r="O26" s="8"/>
    </row>
    <row r="27" spans="1:22" ht="18" x14ac:dyDescent="0.25">
      <c r="A27" s="3"/>
      <c r="B27" s="3"/>
      <c r="C27" s="3"/>
      <c r="D27" s="3"/>
      <c r="E27" s="3"/>
      <c r="F27" s="3"/>
      <c r="G27" s="3"/>
      <c r="H27" s="7"/>
      <c r="I27" s="7"/>
      <c r="J27" s="7"/>
      <c r="K27" s="7"/>
      <c r="L27" s="7"/>
      <c r="M27" s="7"/>
      <c r="N27" s="7"/>
      <c r="O27" s="8"/>
    </row>
    <row r="28" spans="1:22" ht="18" x14ac:dyDescent="0.25">
      <c r="A28" s="3"/>
      <c r="B28" s="3"/>
      <c r="C28" s="3"/>
      <c r="D28" s="3"/>
      <c r="E28" s="3"/>
      <c r="F28" s="3"/>
      <c r="G28" s="3"/>
      <c r="H28" s="7"/>
      <c r="I28" s="7"/>
      <c r="J28" s="7"/>
      <c r="K28" s="7"/>
      <c r="L28" s="7"/>
      <c r="M28" s="7"/>
      <c r="N28" s="7"/>
      <c r="O28" s="8"/>
    </row>
    <row r="29" spans="1:22" ht="18" x14ac:dyDescent="0.25">
      <c r="A29" s="3"/>
      <c r="B29" s="3"/>
      <c r="C29" s="3"/>
      <c r="D29" s="3"/>
      <c r="E29" s="3"/>
      <c r="F29" s="3"/>
      <c r="G29" s="3"/>
      <c r="H29" s="7"/>
      <c r="I29" s="7"/>
      <c r="J29" s="7"/>
      <c r="K29" s="7"/>
      <c r="L29" s="7"/>
      <c r="M29" s="7"/>
      <c r="N29" s="7"/>
      <c r="O29" s="8"/>
    </row>
    <row r="30" spans="1:22" ht="18" x14ac:dyDescent="0.25">
      <c r="A30" s="3"/>
      <c r="B30" s="3"/>
      <c r="C30" s="3"/>
      <c r="D30" s="3"/>
      <c r="E30" s="3"/>
      <c r="F30" s="3"/>
      <c r="G30" s="3"/>
      <c r="H30" s="7"/>
      <c r="I30" s="7"/>
      <c r="J30" s="7"/>
      <c r="K30" s="7"/>
      <c r="L30" s="7"/>
      <c r="M30" s="7"/>
      <c r="N30" s="7"/>
      <c r="O30" s="8"/>
    </row>
  </sheetData>
  <mergeCells count="25">
    <mergeCell ref="H25:N25"/>
    <mergeCell ref="O4:O5"/>
    <mergeCell ref="B15:G15"/>
    <mergeCell ref="A16:O16"/>
    <mergeCell ref="B19:G19"/>
    <mergeCell ref="H23:N23"/>
    <mergeCell ref="H24:N24"/>
    <mergeCell ref="G4:G5"/>
    <mergeCell ref="H4:H5"/>
    <mergeCell ref="I4:I5"/>
    <mergeCell ref="J4:J5"/>
    <mergeCell ref="K4:K5"/>
    <mergeCell ref="L4:N4"/>
    <mergeCell ref="A4:A5"/>
    <mergeCell ref="B4:B5"/>
    <mergeCell ref="C4:C5"/>
    <mergeCell ref="D4:D5"/>
    <mergeCell ref="E4:E5"/>
    <mergeCell ref="F4:F5"/>
    <mergeCell ref="A2:C2"/>
    <mergeCell ref="D2:E2"/>
    <mergeCell ref="J2:O2"/>
    <mergeCell ref="A3:C3"/>
    <mergeCell ref="D3:E3"/>
    <mergeCell ref="J3:O3"/>
  </mergeCells>
  <phoneticPr fontId="15" type="noConversion"/>
  <pageMargins left="0.51181102362204722" right="0.51181102362204722" top="0.78740157480314965" bottom="0.78740157480314965" header="0.31496062992125984" footer="0.31496062992125984"/>
  <pageSetup paperSize="9" scale="45" fitToHeight="6" orientation="landscape" r:id="rId1"/>
  <ignoredErrors>
    <ignoredError sqref="K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80" zoomScaleNormal="80" workbookViewId="0">
      <selection activeCell="B21" sqref="B21"/>
    </sheetView>
  </sheetViews>
  <sheetFormatPr defaultColWidth="9.140625" defaultRowHeight="12.75" x14ac:dyDescent="0.2"/>
  <cols>
    <col min="1" max="1" width="6.85546875" style="1" customWidth="1"/>
    <col min="2" max="2" width="49.140625" style="1" customWidth="1"/>
    <col min="3" max="3" width="20.85546875" style="1" customWidth="1"/>
    <col min="4" max="4" width="24.5703125" style="1" customWidth="1"/>
    <col min="5" max="5" width="7.42578125" style="1" customWidth="1"/>
    <col min="6" max="6" width="16.5703125" style="1" customWidth="1"/>
    <col min="7" max="7" width="18.28515625" style="1" bestFit="1" customWidth="1"/>
    <col min="8" max="8" width="17" style="1" customWidth="1"/>
    <col min="9" max="9" width="16.85546875" style="1" customWidth="1"/>
    <col min="10" max="10" width="17.7109375" style="1" bestFit="1" customWidth="1"/>
    <col min="11" max="11" width="17.85546875" style="1" customWidth="1"/>
    <col min="12" max="12" width="5.42578125" style="1" customWidth="1"/>
    <col min="13" max="13" width="13.85546875" style="1" customWidth="1"/>
    <col min="14" max="14" width="15" style="1" customWidth="1"/>
    <col min="15" max="15" width="18.5703125" style="1" customWidth="1"/>
    <col min="16" max="16" width="9.140625" style="1"/>
    <col min="17" max="17" width="11.7109375" style="1" bestFit="1" customWidth="1"/>
    <col min="18" max="16384" width="9.140625" style="1"/>
  </cols>
  <sheetData>
    <row r="1" spans="1:20" ht="93.75" customHeight="1" thickBot="1" x14ac:dyDescent="0.3">
      <c r="A1" s="354" t="s">
        <v>1</v>
      </c>
      <c r="B1" s="355"/>
      <c r="C1" s="355"/>
      <c r="D1" s="355"/>
      <c r="E1" s="356"/>
      <c r="F1" s="355"/>
      <c r="G1" s="355"/>
      <c r="H1" s="355"/>
      <c r="I1" s="355"/>
      <c r="J1" s="355"/>
      <c r="K1" s="355"/>
      <c r="L1" s="355"/>
      <c r="M1" s="355"/>
      <c r="N1" s="355"/>
      <c r="O1" s="357"/>
    </row>
    <row r="2" spans="1:20" s="6" customFormat="1" ht="15.75" x14ac:dyDescent="0.2">
      <c r="A2" s="359" t="s">
        <v>51</v>
      </c>
      <c r="B2" s="360"/>
      <c r="C2" s="361"/>
      <c r="D2" s="304" t="s">
        <v>49</v>
      </c>
      <c r="E2" s="305"/>
      <c r="F2" s="306" t="s">
        <v>2</v>
      </c>
      <c r="G2" s="307" t="s">
        <v>3</v>
      </c>
      <c r="H2" s="308" t="s">
        <v>95</v>
      </c>
      <c r="I2" s="307" t="s">
        <v>4</v>
      </c>
      <c r="J2" s="300" t="s">
        <v>5</v>
      </c>
      <c r="K2" s="300"/>
      <c r="L2" s="300"/>
      <c r="M2" s="300"/>
      <c r="N2" s="300"/>
      <c r="O2" s="309"/>
    </row>
    <row r="3" spans="1:20" s="6" customFormat="1" ht="18" x14ac:dyDescent="0.2">
      <c r="A3" s="310" t="s">
        <v>153</v>
      </c>
      <c r="B3" s="311"/>
      <c r="C3" s="312"/>
      <c r="D3" s="280" t="s">
        <v>149</v>
      </c>
      <c r="E3" s="281"/>
      <c r="F3" s="282" t="s">
        <v>100</v>
      </c>
      <c r="G3" s="283" t="s">
        <v>135</v>
      </c>
      <c r="H3" s="284">
        <v>20</v>
      </c>
      <c r="I3" s="285">
        <v>4.8</v>
      </c>
      <c r="J3" s="286" t="s">
        <v>6</v>
      </c>
      <c r="K3" s="286"/>
      <c r="L3" s="286"/>
      <c r="M3" s="286"/>
      <c r="N3" s="286"/>
      <c r="O3" s="287"/>
    </row>
    <row r="4" spans="1:20" s="3" customFormat="1" ht="15.75" x14ac:dyDescent="0.25">
      <c r="A4" s="329" t="s">
        <v>7</v>
      </c>
      <c r="B4" s="330" t="s">
        <v>8</v>
      </c>
      <c r="C4" s="330" t="s">
        <v>9</v>
      </c>
      <c r="D4" s="330" t="s">
        <v>10</v>
      </c>
      <c r="E4" s="330" t="s">
        <v>11</v>
      </c>
      <c r="F4" s="330" t="s">
        <v>12</v>
      </c>
      <c r="G4" s="330" t="s">
        <v>13</v>
      </c>
      <c r="H4" s="331" t="s">
        <v>28</v>
      </c>
      <c r="I4" s="331" t="s">
        <v>14</v>
      </c>
      <c r="J4" s="331" t="s">
        <v>15</v>
      </c>
      <c r="K4" s="331" t="s">
        <v>16</v>
      </c>
      <c r="L4" s="332" t="s">
        <v>17</v>
      </c>
      <c r="M4" s="332"/>
      <c r="N4" s="332"/>
      <c r="O4" s="333" t="s">
        <v>18</v>
      </c>
    </row>
    <row r="5" spans="1:20" s="4" customFormat="1" ht="54.75" thickBot="1" x14ac:dyDescent="0.25">
      <c r="A5" s="334"/>
      <c r="B5" s="335"/>
      <c r="C5" s="335"/>
      <c r="D5" s="335"/>
      <c r="E5" s="335"/>
      <c r="F5" s="335"/>
      <c r="G5" s="335"/>
      <c r="H5" s="336"/>
      <c r="I5" s="336"/>
      <c r="J5" s="336"/>
      <c r="K5" s="336"/>
      <c r="L5" s="337" t="s">
        <v>19</v>
      </c>
      <c r="M5" s="338" t="s">
        <v>29</v>
      </c>
      <c r="N5" s="338" t="s">
        <v>21</v>
      </c>
      <c r="O5" s="339"/>
    </row>
    <row r="6" spans="1:20" s="4" customFormat="1" ht="18" x14ac:dyDescent="0.2">
      <c r="A6" s="15">
        <v>1</v>
      </c>
      <c r="B6" s="358" t="s">
        <v>62</v>
      </c>
      <c r="C6" s="358" t="s">
        <v>0</v>
      </c>
      <c r="D6" s="358" t="s">
        <v>63</v>
      </c>
      <c r="E6" s="350">
        <v>3</v>
      </c>
      <c r="F6" s="351">
        <v>45840</v>
      </c>
      <c r="G6" s="351">
        <v>46023</v>
      </c>
      <c r="H6" s="352">
        <v>630</v>
      </c>
      <c r="I6" s="352">
        <v>48</v>
      </c>
      <c r="J6" s="294"/>
      <c r="K6" s="294">
        <f>H6+I6+J6</f>
        <v>678</v>
      </c>
      <c r="L6" s="353"/>
      <c r="M6" s="294"/>
      <c r="N6" s="294"/>
      <c r="O6" s="298">
        <f>SUM(H6+I6-M6-N6)</f>
        <v>678</v>
      </c>
    </row>
    <row r="7" spans="1:20" s="2" customFormat="1" ht="15" x14ac:dyDescent="0.2">
      <c r="A7" s="28"/>
      <c r="B7" s="347"/>
      <c r="C7" s="347"/>
      <c r="D7" s="347"/>
      <c r="E7" s="347"/>
      <c r="F7" s="347"/>
      <c r="G7" s="347"/>
      <c r="H7" s="347"/>
      <c r="I7" s="13"/>
      <c r="J7" s="347"/>
      <c r="K7" s="347"/>
      <c r="L7" s="347"/>
      <c r="M7" s="347"/>
      <c r="N7" s="347"/>
      <c r="O7" s="29"/>
    </row>
    <row r="8" spans="1:20" s="3" customFormat="1" ht="15.75" x14ac:dyDescent="0.2">
      <c r="A8" s="14"/>
      <c r="B8" s="124" t="s">
        <v>22</v>
      </c>
      <c r="C8" s="124"/>
      <c r="D8" s="124"/>
      <c r="E8" s="124"/>
      <c r="F8" s="124"/>
      <c r="G8" s="125"/>
      <c r="H8" s="10">
        <f>SUM(H6:H7)</f>
        <v>630</v>
      </c>
      <c r="I8" s="30">
        <f>SUM(I6:I6)</f>
        <v>48</v>
      </c>
      <c r="J8" s="30">
        <f>SUM(J6:J6)</f>
        <v>0</v>
      </c>
      <c r="K8" s="30">
        <f>SUM(K6:K7)</f>
        <v>678</v>
      </c>
      <c r="L8" s="31"/>
      <c r="M8" s="32">
        <f>SUM(M6:M6)</f>
        <v>0</v>
      </c>
      <c r="N8" s="32">
        <f>SUM(N6:N6)</f>
        <v>0</v>
      </c>
      <c r="O8" s="33">
        <f>SUM(O6:O7)</f>
        <v>678</v>
      </c>
    </row>
    <row r="9" spans="1:20" s="3" customFormat="1" ht="15.75" x14ac:dyDescent="0.25">
      <c r="A9" s="111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3"/>
    </row>
    <row r="10" spans="1:20" s="4" customFormat="1" ht="54" x14ac:dyDescent="0.2">
      <c r="A10" s="362" t="s">
        <v>7</v>
      </c>
      <c r="B10" s="363" t="s">
        <v>8</v>
      </c>
      <c r="C10" s="363" t="s">
        <v>9</v>
      </c>
      <c r="D10" s="364" t="s">
        <v>10</v>
      </c>
      <c r="E10" s="365" t="s">
        <v>11</v>
      </c>
      <c r="F10" s="366" t="s">
        <v>23</v>
      </c>
      <c r="G10" s="366" t="s">
        <v>24</v>
      </c>
      <c r="H10" s="367" t="s">
        <v>25</v>
      </c>
      <c r="I10" s="367" t="s">
        <v>14</v>
      </c>
      <c r="J10" s="367" t="s">
        <v>26</v>
      </c>
      <c r="K10" s="367" t="s">
        <v>16</v>
      </c>
      <c r="L10" s="368" t="s">
        <v>19</v>
      </c>
      <c r="M10" s="363" t="s">
        <v>20</v>
      </c>
      <c r="N10" s="363" t="s">
        <v>21</v>
      </c>
      <c r="O10" s="369" t="s">
        <v>18</v>
      </c>
      <c r="T10" s="4" t="s">
        <v>1</v>
      </c>
    </row>
    <row r="11" spans="1:20" s="3" customFormat="1" ht="18" x14ac:dyDescent="0.25">
      <c r="A11" s="51"/>
      <c r="B11" s="68"/>
      <c r="C11" s="68"/>
      <c r="D11" s="49"/>
      <c r="E11" s="83"/>
      <c r="F11" s="82"/>
      <c r="G11" s="82"/>
      <c r="H11" s="84"/>
      <c r="I11" s="52"/>
      <c r="J11" s="52">
        <v>0</v>
      </c>
      <c r="K11" s="85"/>
      <c r="L11" s="53"/>
      <c r="M11" s="54"/>
      <c r="N11" s="54"/>
      <c r="O11" s="86"/>
    </row>
    <row r="12" spans="1:20" s="3" customFormat="1" ht="18" x14ac:dyDescent="0.25">
      <c r="A12" s="55" t="s">
        <v>1</v>
      </c>
      <c r="B12" s="114"/>
      <c r="C12" s="114"/>
      <c r="D12" s="114"/>
      <c r="E12" s="114"/>
      <c r="F12" s="114"/>
      <c r="G12" s="115"/>
      <c r="H12" s="72">
        <v>0</v>
      </c>
      <c r="I12" s="72">
        <v>0</v>
      </c>
      <c r="J12" s="73"/>
      <c r="K12" s="56">
        <f>SUM(K11:K11)</f>
        <v>0</v>
      </c>
      <c r="L12" s="57"/>
      <c r="M12" s="58">
        <f>SUM(M11:M11)</f>
        <v>0</v>
      </c>
      <c r="N12" s="58">
        <f>SUM(N11:N11)</f>
        <v>0</v>
      </c>
      <c r="O12" s="74">
        <f>SUM(O11:O11)</f>
        <v>0</v>
      </c>
    </row>
    <row r="13" spans="1:20" s="3" customFormat="1" ht="18" x14ac:dyDescent="0.25">
      <c r="A13" s="59"/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60"/>
    </row>
    <row r="14" spans="1:20" s="3" customFormat="1" ht="18" x14ac:dyDescent="0.25">
      <c r="A14" s="75" t="s">
        <v>1</v>
      </c>
      <c r="B14" s="107" t="s">
        <v>27</v>
      </c>
      <c r="C14" s="107"/>
      <c r="D14" s="107"/>
      <c r="E14" s="76"/>
      <c r="F14" s="107"/>
      <c r="G14" s="108"/>
      <c r="H14" s="63">
        <f>H8</f>
        <v>630</v>
      </c>
      <c r="I14" s="63">
        <f>I8</f>
        <v>48</v>
      </c>
      <c r="J14" s="63">
        <f>J8</f>
        <v>0</v>
      </c>
      <c r="K14" s="63">
        <f>K8</f>
        <v>678</v>
      </c>
      <c r="L14" s="64"/>
      <c r="M14" s="77">
        <f>M8</f>
        <v>0</v>
      </c>
      <c r="N14" s="77">
        <f>N8</f>
        <v>0</v>
      </c>
      <c r="O14" s="66">
        <f>SUM(K14-M14-N14)</f>
        <v>678</v>
      </c>
    </row>
    <row r="15" spans="1:20" s="3" customFormat="1" ht="18" x14ac:dyDescent="0.25">
      <c r="A15" s="78" t="s">
        <v>101</v>
      </c>
      <c r="B15" s="342"/>
      <c r="C15" s="343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60"/>
    </row>
    <row r="16" spans="1:20" s="6" customFormat="1" ht="18" x14ac:dyDescent="0.25">
      <c r="A16" s="59"/>
      <c r="B16" s="341"/>
      <c r="C16" s="341"/>
      <c r="D16" s="341"/>
      <c r="E16" s="341"/>
      <c r="F16" s="341"/>
      <c r="G16" s="341"/>
      <c r="H16" s="116" t="s">
        <v>39</v>
      </c>
      <c r="I16" s="117"/>
      <c r="J16" s="117"/>
      <c r="K16" s="117"/>
      <c r="L16" s="117"/>
      <c r="M16" s="117"/>
      <c r="N16" s="117"/>
      <c r="O16" s="348">
        <v>30</v>
      </c>
    </row>
    <row r="17" spans="1:17" s="6" customFormat="1" ht="18.75" thickBot="1" x14ac:dyDescent="0.3">
      <c r="A17" s="59"/>
      <c r="B17" s="341"/>
      <c r="C17" s="341"/>
      <c r="D17" s="341"/>
      <c r="E17" s="341"/>
      <c r="F17" s="341"/>
      <c r="G17" s="341"/>
      <c r="H17" s="120" t="s">
        <v>41</v>
      </c>
      <c r="I17" s="121"/>
      <c r="J17" s="121"/>
      <c r="K17" s="121"/>
      <c r="L17" s="121"/>
      <c r="M17" s="121"/>
      <c r="N17" s="121"/>
      <c r="O17" s="349">
        <f>O16*1</f>
        <v>30</v>
      </c>
    </row>
    <row r="18" spans="1:17" s="6" customFormat="1" ht="18.75" thickBot="1" x14ac:dyDescent="0.3">
      <c r="A18" s="79"/>
      <c r="B18" s="80"/>
      <c r="C18" s="80"/>
      <c r="D18" s="80"/>
      <c r="E18" s="80"/>
      <c r="F18" s="80"/>
      <c r="G18" s="80"/>
      <c r="H18" s="122" t="s">
        <v>42</v>
      </c>
      <c r="I18" s="123"/>
      <c r="J18" s="123"/>
      <c r="K18" s="123"/>
      <c r="L18" s="123"/>
      <c r="M18" s="123"/>
      <c r="N18" s="123"/>
      <c r="O18" s="94">
        <f>SUM(O14+O17)</f>
        <v>708</v>
      </c>
      <c r="Q18" s="12"/>
    </row>
    <row r="19" spans="1:17" s="5" customFormat="1" x14ac:dyDescent="0.2"/>
    <row r="20" spans="1:17" s="5" customFormat="1" x14ac:dyDescent="0.2"/>
    <row r="21" spans="1:17" s="5" customFormat="1" x14ac:dyDescent="0.2"/>
    <row r="22" spans="1:17" s="5" customFormat="1" x14ac:dyDescent="0.2"/>
    <row r="23" spans="1:17" s="5" customFormat="1" x14ac:dyDescent="0.2"/>
    <row r="24" spans="1:17" s="5" customFormat="1" x14ac:dyDescent="0.2">
      <c r="I24" s="11"/>
    </row>
    <row r="25" spans="1:17" s="5" customFormat="1" x14ac:dyDescent="0.2">
      <c r="I25" s="11"/>
    </row>
    <row r="26" spans="1:17" s="5" customFormat="1" x14ac:dyDescent="0.2">
      <c r="I26" s="11"/>
    </row>
    <row r="27" spans="1:17" s="5" customFormat="1" x14ac:dyDescent="0.2"/>
    <row r="28" spans="1:17" s="5" customFormat="1" x14ac:dyDescent="0.2"/>
    <row r="29" spans="1:17" s="5" customFormat="1" x14ac:dyDescent="0.2"/>
    <row r="30" spans="1:17" s="5" customFormat="1" x14ac:dyDescent="0.2"/>
    <row r="31" spans="1:17" s="5" customFormat="1" x14ac:dyDescent="0.2"/>
    <row r="32" spans="1:17" s="5" customFormat="1" x14ac:dyDescent="0.2"/>
    <row r="33" spans="8:15" s="5" customFormat="1" x14ac:dyDescent="0.2"/>
    <row r="34" spans="8:15" s="5" customFormat="1" x14ac:dyDescent="0.2"/>
    <row r="35" spans="8:15" s="5" customFormat="1" x14ac:dyDescent="0.2"/>
    <row r="36" spans="8:15" s="5" customFormat="1" x14ac:dyDescent="0.2"/>
    <row r="37" spans="8:15" s="5" customFormat="1" x14ac:dyDescent="0.2"/>
    <row r="38" spans="8:15" s="5" customFormat="1" x14ac:dyDescent="0.2"/>
    <row r="39" spans="8:15" s="5" customFormat="1" x14ac:dyDescent="0.2"/>
    <row r="40" spans="8:15" s="5" customFormat="1" x14ac:dyDescent="0.2"/>
    <row r="41" spans="8:15" s="3" customFormat="1" ht="18" x14ac:dyDescent="0.2">
      <c r="H41" s="7"/>
      <c r="I41" s="7"/>
      <c r="J41" s="7"/>
      <c r="K41" s="7"/>
      <c r="L41" s="7"/>
      <c r="M41" s="7"/>
      <c r="N41" s="7"/>
      <c r="O41" s="8"/>
    </row>
  </sheetData>
  <mergeCells count="25">
    <mergeCell ref="J4:J5"/>
    <mergeCell ref="K4:K5"/>
    <mergeCell ref="L4:N4"/>
    <mergeCell ref="H17:N17"/>
    <mergeCell ref="H18:N18"/>
    <mergeCell ref="O4:O5"/>
    <mergeCell ref="A4:A5"/>
    <mergeCell ref="B4:B5"/>
    <mergeCell ref="C4:C5"/>
    <mergeCell ref="D4:D5"/>
    <mergeCell ref="E4:E5"/>
    <mergeCell ref="F4:F5"/>
    <mergeCell ref="G4:G5"/>
    <mergeCell ref="B8:G8"/>
    <mergeCell ref="A9:O9"/>
    <mergeCell ref="B12:G12"/>
    <mergeCell ref="H16:N16"/>
    <mergeCell ref="H4:H5"/>
    <mergeCell ref="I4:I5"/>
    <mergeCell ref="A2:C2"/>
    <mergeCell ref="D2:E2"/>
    <mergeCell ref="J2:O2"/>
    <mergeCell ref="A3:C3"/>
    <mergeCell ref="D3:E3"/>
    <mergeCell ref="J3:O3"/>
  </mergeCells>
  <phoneticPr fontId="15" type="noConversion"/>
  <pageMargins left="0.31496062992125984" right="0.11811023622047245" top="0.39370078740157483" bottom="0.3937007874015748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zoomScale="80" zoomScaleNormal="80" workbookViewId="0">
      <selection activeCell="B9" sqref="B9"/>
    </sheetView>
  </sheetViews>
  <sheetFormatPr defaultRowHeight="15" x14ac:dyDescent="0.25"/>
  <cols>
    <col min="1" max="1" width="5.42578125" customWidth="1"/>
    <col min="2" max="2" width="54.85546875" customWidth="1"/>
    <col min="3" max="3" width="24.42578125" customWidth="1"/>
    <col min="4" max="4" width="12.42578125" bestFit="1" customWidth="1"/>
    <col min="5" max="5" width="9.42578125" bestFit="1" customWidth="1"/>
    <col min="6" max="6" width="13.5703125" bestFit="1" customWidth="1"/>
    <col min="7" max="7" width="13.42578125" bestFit="1" customWidth="1"/>
    <col min="8" max="8" width="17.5703125" bestFit="1" customWidth="1"/>
    <col min="9" max="9" width="15.140625" bestFit="1" customWidth="1"/>
    <col min="10" max="10" width="13.85546875" customWidth="1"/>
    <col min="11" max="11" width="17.5703125" bestFit="1" customWidth="1"/>
    <col min="12" max="12" width="7.5703125" customWidth="1"/>
    <col min="13" max="13" width="11.140625" bestFit="1" customWidth="1"/>
    <col min="14" max="14" width="10.85546875" bestFit="1" customWidth="1"/>
    <col min="15" max="15" width="16.42578125" bestFit="1" customWidth="1"/>
    <col min="16" max="16" width="0.140625" customWidth="1"/>
  </cols>
  <sheetData>
    <row r="1" spans="1:15" ht="88.5" customHeight="1" thickBot="1" x14ac:dyDescent="0.3">
      <c r="A1" s="354" t="s">
        <v>1</v>
      </c>
      <c r="B1" s="355"/>
      <c r="C1" s="355"/>
      <c r="D1" s="355"/>
      <c r="E1" s="356"/>
      <c r="F1" s="355"/>
      <c r="G1" s="355"/>
      <c r="H1" s="355"/>
      <c r="I1" s="355"/>
      <c r="J1" s="355"/>
      <c r="K1" s="355"/>
      <c r="L1" s="355"/>
      <c r="M1" s="355"/>
      <c r="N1" s="355"/>
      <c r="O1" s="357"/>
    </row>
    <row r="2" spans="1:15" ht="27" customHeight="1" x14ac:dyDescent="0.25">
      <c r="A2" s="299" t="s">
        <v>72</v>
      </c>
      <c r="B2" s="300"/>
      <c r="C2" s="300"/>
      <c r="D2" s="300" t="s">
        <v>49</v>
      </c>
      <c r="E2" s="300"/>
      <c r="F2" s="307" t="s">
        <v>2</v>
      </c>
      <c r="G2" s="307" t="s">
        <v>3</v>
      </c>
      <c r="H2" s="307" t="s">
        <v>31</v>
      </c>
      <c r="I2" s="307" t="s">
        <v>4</v>
      </c>
      <c r="J2" s="300" t="s">
        <v>5</v>
      </c>
      <c r="K2" s="300"/>
      <c r="L2" s="300"/>
      <c r="M2" s="300"/>
      <c r="N2" s="300"/>
      <c r="O2" s="309"/>
    </row>
    <row r="3" spans="1:15" ht="40.5" customHeight="1" x14ac:dyDescent="0.25">
      <c r="A3" s="421" t="s">
        <v>98</v>
      </c>
      <c r="B3" s="422"/>
      <c r="C3" s="422"/>
      <c r="D3" s="411" t="s">
        <v>149</v>
      </c>
      <c r="E3" s="411"/>
      <c r="F3" s="283" t="s">
        <v>100</v>
      </c>
      <c r="G3" s="283" t="s">
        <v>135</v>
      </c>
      <c r="H3" s="284">
        <v>20</v>
      </c>
      <c r="I3" s="285">
        <v>4.8</v>
      </c>
      <c r="J3" s="286" t="s">
        <v>6</v>
      </c>
      <c r="K3" s="286"/>
      <c r="L3" s="286"/>
      <c r="M3" s="286"/>
      <c r="N3" s="286"/>
      <c r="O3" s="287"/>
    </row>
    <row r="4" spans="1:15" ht="15.75" x14ac:dyDescent="0.25">
      <c r="A4" s="186" t="s">
        <v>7</v>
      </c>
      <c r="B4" s="412" t="s">
        <v>8</v>
      </c>
      <c r="C4" s="412" t="s">
        <v>9</v>
      </c>
      <c r="D4" s="412" t="s">
        <v>10</v>
      </c>
      <c r="E4" s="412" t="s">
        <v>11</v>
      </c>
      <c r="F4" s="412"/>
      <c r="G4" s="412" t="s">
        <v>13</v>
      </c>
      <c r="H4" s="413" t="s">
        <v>28</v>
      </c>
      <c r="I4" s="413" t="s">
        <v>14</v>
      </c>
      <c r="J4" s="413" t="s">
        <v>15</v>
      </c>
      <c r="K4" s="413" t="s">
        <v>16</v>
      </c>
      <c r="L4" s="414" t="s">
        <v>17</v>
      </c>
      <c r="M4" s="415"/>
      <c r="N4" s="416"/>
      <c r="O4" s="417" t="s">
        <v>18</v>
      </c>
    </row>
    <row r="5" spans="1:15" ht="60" customHeight="1" thickBot="1" x14ac:dyDescent="0.3">
      <c r="A5" s="207"/>
      <c r="B5" s="418"/>
      <c r="C5" s="418"/>
      <c r="D5" s="418"/>
      <c r="E5" s="418"/>
      <c r="F5" s="418"/>
      <c r="G5" s="418"/>
      <c r="H5" s="419"/>
      <c r="I5" s="419"/>
      <c r="J5" s="419"/>
      <c r="K5" s="419"/>
      <c r="L5" s="337" t="s">
        <v>19</v>
      </c>
      <c r="M5" s="338" t="s">
        <v>20</v>
      </c>
      <c r="N5" s="338" t="s">
        <v>21</v>
      </c>
      <c r="O5" s="420"/>
    </row>
    <row r="6" spans="1:15" ht="15.75" x14ac:dyDescent="0.25">
      <c r="A6" s="15">
        <v>1</v>
      </c>
      <c r="B6" s="401" t="s">
        <v>108</v>
      </c>
      <c r="C6" s="401" t="s">
        <v>85</v>
      </c>
      <c r="D6" s="402" t="s">
        <v>34</v>
      </c>
      <c r="E6" s="403">
        <v>1</v>
      </c>
      <c r="F6" s="404">
        <v>45782</v>
      </c>
      <c r="G6" s="404">
        <v>45967</v>
      </c>
      <c r="H6" s="405">
        <v>630</v>
      </c>
      <c r="I6" s="406">
        <v>96</v>
      </c>
      <c r="J6" s="407"/>
      <c r="K6" s="406">
        <f t="shared" ref="K6:K20" si="0">H6+I6+J6</f>
        <v>726</v>
      </c>
      <c r="L6" s="408"/>
      <c r="M6" s="409"/>
      <c r="N6" s="409"/>
      <c r="O6" s="410">
        <f t="shared" ref="O6:O20" si="1">SUM(K6-M6-N6)</f>
        <v>726</v>
      </c>
    </row>
    <row r="7" spans="1:15" ht="15.75" x14ac:dyDescent="0.25">
      <c r="A7" s="15">
        <v>2</v>
      </c>
      <c r="B7" s="370" t="s">
        <v>107</v>
      </c>
      <c r="C7" s="370" t="s">
        <v>85</v>
      </c>
      <c r="D7" s="371" t="s">
        <v>34</v>
      </c>
      <c r="E7" s="95">
        <v>1</v>
      </c>
      <c r="F7" s="96">
        <v>45782</v>
      </c>
      <c r="G7" s="96">
        <v>45967</v>
      </c>
      <c r="H7" s="97">
        <v>630</v>
      </c>
      <c r="I7" s="98">
        <v>96</v>
      </c>
      <c r="J7" s="99"/>
      <c r="K7" s="98">
        <f t="shared" si="0"/>
        <v>726</v>
      </c>
      <c r="L7" s="100"/>
      <c r="M7" s="101"/>
      <c r="N7" s="101"/>
      <c r="O7" s="102">
        <f t="shared" si="1"/>
        <v>726</v>
      </c>
    </row>
    <row r="8" spans="1:15" ht="15.75" x14ac:dyDescent="0.25">
      <c r="A8" s="15">
        <v>3</v>
      </c>
      <c r="B8" s="370" t="s">
        <v>129</v>
      </c>
      <c r="C8" s="370" t="s">
        <v>93</v>
      </c>
      <c r="D8" s="371" t="s">
        <v>34</v>
      </c>
      <c r="E8" s="95">
        <v>1</v>
      </c>
      <c r="F8" s="96">
        <v>45839</v>
      </c>
      <c r="G8" s="96">
        <v>46028</v>
      </c>
      <c r="H8" s="97">
        <v>630</v>
      </c>
      <c r="I8" s="98">
        <v>96</v>
      </c>
      <c r="J8" s="99"/>
      <c r="K8" s="98">
        <f t="shared" si="0"/>
        <v>726</v>
      </c>
      <c r="L8" s="100"/>
      <c r="M8" s="101"/>
      <c r="N8" s="101"/>
      <c r="O8" s="102">
        <f t="shared" si="1"/>
        <v>726</v>
      </c>
    </row>
    <row r="9" spans="1:15" ht="15.75" x14ac:dyDescent="0.25">
      <c r="A9" s="15">
        <v>4</v>
      </c>
      <c r="B9" s="370" t="s">
        <v>134</v>
      </c>
      <c r="C9" s="370" t="s">
        <v>85</v>
      </c>
      <c r="D9" s="371" t="s">
        <v>34</v>
      </c>
      <c r="E9" s="95">
        <v>1</v>
      </c>
      <c r="F9" s="96">
        <v>45839</v>
      </c>
      <c r="G9" s="96">
        <v>46028</v>
      </c>
      <c r="H9" s="97">
        <v>630</v>
      </c>
      <c r="I9" s="98">
        <v>96</v>
      </c>
      <c r="J9" s="99"/>
      <c r="K9" s="98">
        <f t="shared" si="0"/>
        <v>726</v>
      </c>
      <c r="L9" s="100"/>
      <c r="M9" s="101"/>
      <c r="N9" s="101"/>
      <c r="O9" s="102">
        <f t="shared" si="1"/>
        <v>726</v>
      </c>
    </row>
    <row r="10" spans="1:15" ht="15.75" x14ac:dyDescent="0.25">
      <c r="A10" s="15">
        <v>5</v>
      </c>
      <c r="B10" s="370" t="s">
        <v>77</v>
      </c>
      <c r="C10" s="370" t="s">
        <v>76</v>
      </c>
      <c r="D10" s="371" t="s">
        <v>34</v>
      </c>
      <c r="E10" s="95">
        <v>1</v>
      </c>
      <c r="F10" s="96">
        <v>45763</v>
      </c>
      <c r="G10" s="96">
        <v>45932</v>
      </c>
      <c r="H10" s="97">
        <v>630</v>
      </c>
      <c r="I10" s="98">
        <v>96</v>
      </c>
      <c r="J10" s="99"/>
      <c r="K10" s="98">
        <f t="shared" si="0"/>
        <v>726</v>
      </c>
      <c r="L10" s="100"/>
      <c r="M10" s="101"/>
      <c r="N10" s="101"/>
      <c r="O10" s="102">
        <f t="shared" si="1"/>
        <v>726</v>
      </c>
    </row>
    <row r="11" spans="1:15" ht="15.75" x14ac:dyDescent="0.25">
      <c r="A11" s="15">
        <v>6</v>
      </c>
      <c r="B11" s="370" t="s">
        <v>110</v>
      </c>
      <c r="C11" s="370" t="s">
        <v>85</v>
      </c>
      <c r="D11" s="371" t="s">
        <v>34</v>
      </c>
      <c r="E11" s="95">
        <v>1</v>
      </c>
      <c r="F11" s="96">
        <v>45782</v>
      </c>
      <c r="G11" s="96">
        <v>45967</v>
      </c>
      <c r="H11" s="97">
        <v>630</v>
      </c>
      <c r="I11" s="98">
        <v>96</v>
      </c>
      <c r="J11" s="99"/>
      <c r="K11" s="98">
        <f t="shared" si="0"/>
        <v>726</v>
      </c>
      <c r="L11" s="100"/>
      <c r="M11" s="101"/>
      <c r="N11" s="101"/>
      <c r="O11" s="102">
        <f t="shared" si="1"/>
        <v>726</v>
      </c>
    </row>
    <row r="12" spans="1:15" ht="15.75" x14ac:dyDescent="0.25">
      <c r="A12" s="15">
        <v>7</v>
      </c>
      <c r="B12" s="370" t="s">
        <v>130</v>
      </c>
      <c r="C12" s="370" t="s">
        <v>131</v>
      </c>
      <c r="D12" s="371" t="s">
        <v>34</v>
      </c>
      <c r="E12" s="95">
        <v>1</v>
      </c>
      <c r="F12" s="96">
        <v>45842</v>
      </c>
      <c r="G12" s="96">
        <v>588</v>
      </c>
      <c r="H12" s="97">
        <v>630</v>
      </c>
      <c r="I12" s="98">
        <v>96</v>
      </c>
      <c r="J12" s="99"/>
      <c r="K12" s="98">
        <f t="shared" si="0"/>
        <v>726</v>
      </c>
      <c r="L12" s="100"/>
      <c r="M12" s="101"/>
      <c r="N12" s="101"/>
      <c r="O12" s="102">
        <f t="shared" si="1"/>
        <v>726</v>
      </c>
    </row>
    <row r="13" spans="1:15" ht="15.75" x14ac:dyDescent="0.25">
      <c r="A13" s="15">
        <v>8</v>
      </c>
      <c r="B13" s="372" t="s">
        <v>84</v>
      </c>
      <c r="C13" s="372" t="s">
        <v>85</v>
      </c>
      <c r="D13" s="371" t="s">
        <v>34</v>
      </c>
      <c r="E13" s="95" t="s">
        <v>147</v>
      </c>
      <c r="F13" s="34">
        <v>45567</v>
      </c>
      <c r="G13" s="96">
        <v>45778</v>
      </c>
      <c r="H13" s="97">
        <v>462</v>
      </c>
      <c r="I13" s="98">
        <v>43.2</v>
      </c>
      <c r="J13" s="106"/>
      <c r="K13" s="98">
        <f t="shared" si="0"/>
        <v>505.2</v>
      </c>
      <c r="L13" s="100"/>
      <c r="M13" s="101"/>
      <c r="N13" s="101"/>
      <c r="O13" s="102">
        <f t="shared" si="1"/>
        <v>505.2</v>
      </c>
    </row>
    <row r="14" spans="1:15" ht="15.75" x14ac:dyDescent="0.25">
      <c r="A14" s="15">
        <v>9</v>
      </c>
      <c r="B14" s="370" t="s">
        <v>128</v>
      </c>
      <c r="C14" s="370" t="s">
        <v>93</v>
      </c>
      <c r="D14" s="371" t="s">
        <v>34</v>
      </c>
      <c r="E14" s="95">
        <v>1</v>
      </c>
      <c r="F14" s="96">
        <v>45839</v>
      </c>
      <c r="G14" s="96">
        <v>46028</v>
      </c>
      <c r="H14" s="97">
        <v>630</v>
      </c>
      <c r="I14" s="98">
        <v>96</v>
      </c>
      <c r="J14" s="99"/>
      <c r="K14" s="98">
        <f t="shared" si="0"/>
        <v>726</v>
      </c>
      <c r="L14" s="100"/>
      <c r="M14" s="101"/>
      <c r="N14" s="101"/>
      <c r="O14" s="102">
        <f t="shared" si="1"/>
        <v>726</v>
      </c>
    </row>
    <row r="15" spans="1:15" ht="15.75" x14ac:dyDescent="0.25">
      <c r="A15" s="15">
        <v>10</v>
      </c>
      <c r="B15" s="370" t="s">
        <v>132</v>
      </c>
      <c r="C15" s="370" t="s">
        <v>85</v>
      </c>
      <c r="D15" s="371" t="s">
        <v>34</v>
      </c>
      <c r="E15" s="95">
        <v>1</v>
      </c>
      <c r="F15" s="96">
        <v>45839</v>
      </c>
      <c r="G15" s="96">
        <v>46028</v>
      </c>
      <c r="H15" s="97">
        <v>630</v>
      </c>
      <c r="I15" s="98">
        <v>96</v>
      </c>
      <c r="J15" s="99"/>
      <c r="K15" s="98">
        <f t="shared" si="0"/>
        <v>726</v>
      </c>
      <c r="L15" s="100"/>
      <c r="M15" s="101"/>
      <c r="N15" s="101"/>
      <c r="O15" s="102">
        <f t="shared" si="1"/>
        <v>726</v>
      </c>
    </row>
    <row r="16" spans="1:15" ht="15.75" x14ac:dyDescent="0.25">
      <c r="A16" s="15">
        <v>11</v>
      </c>
      <c r="B16" s="370" t="s">
        <v>139</v>
      </c>
      <c r="C16" s="370" t="s">
        <v>85</v>
      </c>
      <c r="D16" s="371" t="s">
        <v>34</v>
      </c>
      <c r="E16" s="95">
        <v>2</v>
      </c>
      <c r="F16" s="96">
        <v>45750</v>
      </c>
      <c r="G16" s="96">
        <v>46055</v>
      </c>
      <c r="H16" s="97">
        <v>630</v>
      </c>
      <c r="I16" s="98">
        <v>96</v>
      </c>
      <c r="J16" s="99"/>
      <c r="K16" s="98">
        <f t="shared" si="0"/>
        <v>726</v>
      </c>
      <c r="L16" s="100"/>
      <c r="M16" s="101"/>
      <c r="N16" s="101"/>
      <c r="O16" s="102">
        <f t="shared" si="1"/>
        <v>726</v>
      </c>
    </row>
    <row r="17" spans="1:15" ht="15.75" x14ac:dyDescent="0.25">
      <c r="A17" s="15">
        <v>12</v>
      </c>
      <c r="B17" s="370" t="s">
        <v>127</v>
      </c>
      <c r="C17" s="370" t="s">
        <v>85</v>
      </c>
      <c r="D17" s="371" t="s">
        <v>34</v>
      </c>
      <c r="E17" s="95">
        <v>1</v>
      </c>
      <c r="F17" s="96">
        <v>45845</v>
      </c>
      <c r="G17" s="96">
        <v>46028</v>
      </c>
      <c r="H17" s="97">
        <v>630</v>
      </c>
      <c r="I17" s="98">
        <v>96</v>
      </c>
      <c r="J17" s="99"/>
      <c r="K17" s="98">
        <f t="shared" si="0"/>
        <v>726</v>
      </c>
      <c r="L17" s="100"/>
      <c r="M17" s="101"/>
      <c r="N17" s="101"/>
      <c r="O17" s="102">
        <f t="shared" si="1"/>
        <v>726</v>
      </c>
    </row>
    <row r="18" spans="1:15" ht="15.75" x14ac:dyDescent="0.25">
      <c r="A18" s="15">
        <v>13</v>
      </c>
      <c r="B18" s="370" t="s">
        <v>133</v>
      </c>
      <c r="C18" s="370" t="s">
        <v>131</v>
      </c>
      <c r="D18" s="371" t="s">
        <v>34</v>
      </c>
      <c r="E18" s="95">
        <v>1</v>
      </c>
      <c r="F18" s="96">
        <v>45839</v>
      </c>
      <c r="G18" s="96">
        <v>46028</v>
      </c>
      <c r="H18" s="97">
        <v>630</v>
      </c>
      <c r="I18" s="98">
        <v>96</v>
      </c>
      <c r="J18" s="99"/>
      <c r="K18" s="98">
        <f t="shared" si="0"/>
        <v>726</v>
      </c>
      <c r="L18" s="100"/>
      <c r="M18" s="101"/>
      <c r="N18" s="101"/>
      <c r="O18" s="102">
        <f t="shared" si="1"/>
        <v>726</v>
      </c>
    </row>
    <row r="19" spans="1:15" ht="15.75" x14ac:dyDescent="0.25">
      <c r="A19" s="15">
        <v>14</v>
      </c>
      <c r="B19" s="370" t="s">
        <v>106</v>
      </c>
      <c r="C19" s="370" t="s">
        <v>109</v>
      </c>
      <c r="D19" s="371" t="s">
        <v>34</v>
      </c>
      <c r="E19" s="95">
        <v>1</v>
      </c>
      <c r="F19" s="96">
        <v>45782</v>
      </c>
      <c r="G19" s="96">
        <v>45967</v>
      </c>
      <c r="H19" s="97">
        <v>630</v>
      </c>
      <c r="I19" s="98">
        <v>96</v>
      </c>
      <c r="J19" s="99"/>
      <c r="K19" s="98">
        <f t="shared" si="0"/>
        <v>726</v>
      </c>
      <c r="L19" s="100"/>
      <c r="M19" s="101"/>
      <c r="N19" s="101"/>
      <c r="O19" s="102">
        <f t="shared" si="1"/>
        <v>726</v>
      </c>
    </row>
    <row r="20" spans="1:15" ht="15.75" x14ac:dyDescent="0.25">
      <c r="A20" s="15">
        <v>15</v>
      </c>
      <c r="B20" s="370" t="s">
        <v>137</v>
      </c>
      <c r="C20" s="370" t="s">
        <v>93</v>
      </c>
      <c r="D20" s="371" t="s">
        <v>34</v>
      </c>
      <c r="E20" s="95">
        <v>2</v>
      </c>
      <c r="F20" s="96">
        <v>45874</v>
      </c>
      <c r="G20" s="96">
        <v>46056</v>
      </c>
      <c r="H20" s="97">
        <v>546</v>
      </c>
      <c r="I20" s="98">
        <v>91.2</v>
      </c>
      <c r="J20" s="99"/>
      <c r="K20" s="98">
        <f t="shared" si="0"/>
        <v>637.20000000000005</v>
      </c>
      <c r="L20" s="100"/>
      <c r="M20" s="101"/>
      <c r="N20" s="101"/>
      <c r="O20" s="102">
        <f t="shared" si="1"/>
        <v>637.20000000000005</v>
      </c>
    </row>
    <row r="21" spans="1:15" ht="15.75" x14ac:dyDescent="0.25">
      <c r="A21" s="14"/>
      <c r="B21" s="124" t="s">
        <v>22</v>
      </c>
      <c r="C21" s="124"/>
      <c r="D21" s="124"/>
      <c r="E21" s="124"/>
      <c r="F21" s="124"/>
      <c r="G21" s="125"/>
      <c r="H21" s="25">
        <f>SUM(H6:H20)</f>
        <v>9198</v>
      </c>
      <c r="I21" s="30">
        <f>SUM(I6:I20)</f>
        <v>1382.4</v>
      </c>
      <c r="J21" s="87">
        <v>0</v>
      </c>
      <c r="K21" s="24">
        <f>SUM(K6:K20)</f>
        <v>10580.400000000001</v>
      </c>
      <c r="L21" s="88">
        <v>0</v>
      </c>
      <c r="M21" s="89">
        <v>0</v>
      </c>
      <c r="N21" s="90">
        <f>SUM(N6:N20)</f>
        <v>0</v>
      </c>
      <c r="O21" s="91">
        <f>SUM(O6:O20)</f>
        <v>10580.400000000001</v>
      </c>
    </row>
    <row r="22" spans="1:15" ht="16.5" thickBot="1" x14ac:dyDescent="0.3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2"/>
    </row>
    <row r="23" spans="1:15" ht="63.75" thickBot="1" x14ac:dyDescent="0.3">
      <c r="A23" s="393" t="s">
        <v>7</v>
      </c>
      <c r="B23" s="394" t="s">
        <v>8</v>
      </c>
      <c r="C23" s="394" t="s">
        <v>9</v>
      </c>
      <c r="D23" s="395" t="s">
        <v>10</v>
      </c>
      <c r="E23" s="396" t="s">
        <v>11</v>
      </c>
      <c r="F23" s="397" t="s">
        <v>23</v>
      </c>
      <c r="G23" s="397" t="s">
        <v>24</v>
      </c>
      <c r="H23" s="398" t="s">
        <v>25</v>
      </c>
      <c r="I23" s="398" t="s">
        <v>14</v>
      </c>
      <c r="J23" s="398" t="s">
        <v>26</v>
      </c>
      <c r="K23" s="398" t="s">
        <v>16</v>
      </c>
      <c r="L23" s="399" t="s">
        <v>19</v>
      </c>
      <c r="M23" s="394" t="s">
        <v>20</v>
      </c>
      <c r="N23" s="394" t="s">
        <v>21</v>
      </c>
      <c r="O23" s="400" t="s">
        <v>18</v>
      </c>
    </row>
    <row r="24" spans="1:15" ht="15.75" x14ac:dyDescent="0.25">
      <c r="A24" s="15"/>
      <c r="B24" s="383"/>
      <c r="C24" s="383"/>
      <c r="D24" s="384"/>
      <c r="E24" s="385"/>
      <c r="F24" s="386"/>
      <c r="G24" s="386"/>
      <c r="H24" s="387"/>
      <c r="I24" s="388"/>
      <c r="J24" s="388">
        <v>0</v>
      </c>
      <c r="K24" s="389"/>
      <c r="L24" s="390"/>
      <c r="M24" s="391"/>
      <c r="N24" s="391"/>
      <c r="O24" s="392"/>
    </row>
    <row r="25" spans="1:15" ht="15.75" x14ac:dyDescent="0.25">
      <c r="A25" s="16" t="s">
        <v>1</v>
      </c>
      <c r="B25" s="126"/>
      <c r="C25" s="126"/>
      <c r="D25" s="126"/>
      <c r="E25" s="126"/>
      <c r="F25" s="126"/>
      <c r="G25" s="127"/>
      <c r="H25" s="35">
        <v>0</v>
      </c>
      <c r="I25" s="35">
        <v>0</v>
      </c>
      <c r="J25" s="388">
        <v>0</v>
      </c>
      <c r="K25" s="17">
        <f>SUM(K24:K24)</f>
        <v>0</v>
      </c>
      <c r="L25" s="18"/>
      <c r="M25" s="19"/>
      <c r="N25" s="19"/>
      <c r="O25" s="36">
        <v>0</v>
      </c>
    </row>
    <row r="26" spans="1:15" ht="15.75" x14ac:dyDescent="0.25">
      <c r="A26" s="20"/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3"/>
      <c r="O26" s="21"/>
    </row>
    <row r="27" spans="1:15" ht="15.75" x14ac:dyDescent="0.25">
      <c r="A27" s="22" t="s">
        <v>1</v>
      </c>
      <c r="B27" s="109" t="s">
        <v>27</v>
      </c>
      <c r="C27" s="109"/>
      <c r="D27" s="109"/>
      <c r="E27" s="37"/>
      <c r="F27" s="109"/>
      <c r="G27" s="110"/>
      <c r="H27" s="30">
        <f>SUM(H25+H21)</f>
        <v>9198</v>
      </c>
      <c r="I27" s="30">
        <f>SUM(I21+I25)</f>
        <v>1382.4</v>
      </c>
      <c r="J27" s="87">
        <f>J21</f>
        <v>0</v>
      </c>
      <c r="K27" s="30">
        <f>SUM(K21+K25)</f>
        <v>10580.400000000001</v>
      </c>
      <c r="L27" s="92"/>
      <c r="M27" s="93">
        <f>M21</f>
        <v>0</v>
      </c>
      <c r="N27" s="93">
        <f>N21</f>
        <v>0</v>
      </c>
      <c r="O27" s="33">
        <f>SUM(O21+O25)</f>
        <v>10580.400000000001</v>
      </c>
    </row>
    <row r="28" spans="1:15" ht="15.75" x14ac:dyDescent="0.25">
      <c r="A28" s="23" t="s">
        <v>50</v>
      </c>
      <c r="B28" s="347"/>
      <c r="C28" s="374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21"/>
    </row>
    <row r="29" spans="1:15" ht="15.75" x14ac:dyDescent="0.25">
      <c r="A29" s="20"/>
      <c r="B29" s="373"/>
      <c r="C29" s="373"/>
      <c r="D29" s="373"/>
      <c r="E29" s="373"/>
      <c r="F29" s="373"/>
      <c r="G29" s="373"/>
      <c r="H29" s="128" t="s">
        <v>73</v>
      </c>
      <c r="I29" s="129"/>
      <c r="J29" s="129"/>
      <c r="K29" s="129"/>
      <c r="L29" s="129"/>
      <c r="M29" s="129"/>
      <c r="N29" s="129"/>
      <c r="O29" s="375">
        <v>30</v>
      </c>
    </row>
    <row r="30" spans="1:15" ht="16.5" thickBot="1" x14ac:dyDescent="0.3">
      <c r="A30" s="20"/>
      <c r="B30" s="373"/>
      <c r="C30" s="373"/>
      <c r="D30" s="373"/>
      <c r="E30" s="373"/>
      <c r="F30" s="373"/>
      <c r="G30" s="373"/>
      <c r="H30" s="376" t="s">
        <v>74</v>
      </c>
      <c r="I30" s="377"/>
      <c r="J30" s="377"/>
      <c r="K30" s="377"/>
      <c r="L30" s="377"/>
      <c r="M30" s="377"/>
      <c r="N30" s="377"/>
      <c r="O30" s="378">
        <f>O29*A20</f>
        <v>450</v>
      </c>
    </row>
    <row r="31" spans="1:15" ht="16.5" thickBot="1" x14ac:dyDescent="0.3">
      <c r="A31" s="38"/>
      <c r="B31" s="39"/>
      <c r="C31" s="39"/>
      <c r="D31" s="39"/>
      <c r="E31" s="39"/>
      <c r="F31" s="39"/>
      <c r="G31" s="39"/>
      <c r="H31" s="130" t="s">
        <v>38</v>
      </c>
      <c r="I31" s="131"/>
      <c r="J31" s="131"/>
      <c r="K31" s="131"/>
      <c r="L31" s="131"/>
      <c r="M31" s="131"/>
      <c r="N31" s="131"/>
      <c r="O31" s="379">
        <f>SUM(O27+O30)</f>
        <v>11030.400000000001</v>
      </c>
    </row>
    <row r="36" spans="2:4" x14ac:dyDescent="0.25">
      <c r="B36" s="103"/>
      <c r="C36" s="103"/>
      <c r="D36" s="104"/>
    </row>
  </sheetData>
  <mergeCells count="25">
    <mergeCell ref="A2:C2"/>
    <mergeCell ref="D2:E2"/>
    <mergeCell ref="J2:O2"/>
    <mergeCell ref="A3:C3"/>
    <mergeCell ref="D3:E3"/>
    <mergeCell ref="J3:O3"/>
    <mergeCell ref="O4:O5"/>
    <mergeCell ref="B21:G21"/>
    <mergeCell ref="A22:O22"/>
    <mergeCell ref="D4:D5"/>
    <mergeCell ref="E4:E5"/>
    <mergeCell ref="F4:F5"/>
    <mergeCell ref="G4:G5"/>
    <mergeCell ref="H4:H5"/>
    <mergeCell ref="I4:I5"/>
    <mergeCell ref="A4:A5"/>
    <mergeCell ref="B4:B5"/>
    <mergeCell ref="C4:C5"/>
    <mergeCell ref="B25:G25"/>
    <mergeCell ref="H29:N29"/>
    <mergeCell ref="H30:N30"/>
    <mergeCell ref="H31:N31"/>
    <mergeCell ref="J4:J5"/>
    <mergeCell ref="K4:K5"/>
    <mergeCell ref="L4:N4"/>
  </mergeCells>
  <phoneticPr fontId="15" type="noConversion"/>
  <pageMargins left="0.51181102362204722" right="0.51181102362204722" top="0.78740157480314965" bottom="0.78740157480314965" header="0.31496062992125984" footer="0.31496062992125984"/>
  <pageSetup paperSize="9" scale="47" fitToHeight="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AE0EE7621BF847BB161AA9F846959E" ma:contentTypeVersion="15" ma:contentTypeDescription="Crie um novo documento." ma:contentTypeScope="" ma:versionID="64d567e487ce25293320c8425d6f1244">
  <xsd:schema xmlns:xsd="http://www.w3.org/2001/XMLSchema" xmlns:xs="http://www.w3.org/2001/XMLSchema" xmlns:p="http://schemas.microsoft.com/office/2006/metadata/properties" xmlns:ns2="88567f53-9834-4087-b4db-58b6dcbce5c9" xmlns:ns3="9538b830-2cd6-4fe6-b4dd-8eb6b8dc6b2f" targetNamespace="http://schemas.microsoft.com/office/2006/metadata/properties" ma:root="true" ma:fieldsID="71dc0ec0aad6fcab94131aa52b2fae97" ns2:_="" ns3:_="">
    <xsd:import namespace="88567f53-9834-4087-b4db-58b6dcbce5c9"/>
    <xsd:import namespace="9538b830-2cd6-4fe6-b4dd-8eb6b8dc6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67f53-9834-4087-b4db-58b6dcbce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c0adfc-57f8-4e57-b706-e92450e15f70}" ma:internalName="TaxCatchAll" ma:showField="CatchAllData" ma:web="88567f53-9834-4087-b4db-58b6dcbce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8b830-2cd6-4fe6-b4dd-8eb6b8dc6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696c08b-d01c-4a4d-9eed-b48c3335f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8b830-2cd6-4fe6-b4dd-8eb6b8dc6b2f">
      <Terms xmlns="http://schemas.microsoft.com/office/infopath/2007/PartnerControls"/>
    </lcf76f155ced4ddcb4097134ff3c332f>
    <TaxCatchAll xmlns="88567f53-9834-4087-b4db-58b6dcbce5c9" xsi:nil="true"/>
  </documentManagement>
</p:properties>
</file>

<file path=customXml/itemProps1.xml><?xml version="1.0" encoding="utf-8"?>
<ds:datastoreItem xmlns:ds="http://schemas.openxmlformats.org/officeDocument/2006/customXml" ds:itemID="{243C1342-C231-4105-9EBE-32C0DA1C8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67f53-9834-4087-b4db-58b6dcbce5c9"/>
    <ds:schemaRef ds:uri="9538b830-2cd6-4fe6-b4dd-8eb6b8dc6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D48CFC-9820-42B5-ABFB-2E8A76D19E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EA2F29-DA20-4C21-AD2D-74D6C1191C45}">
  <ds:schemaRefs>
    <ds:schemaRef ds:uri="http://schemas.microsoft.com/office/2006/metadata/properties"/>
    <ds:schemaRef ds:uri="http://schemas.microsoft.com/office/infopath/2007/PartnerControls"/>
    <ds:schemaRef ds:uri="9538b830-2cd6-4fe6-b4dd-8eb6b8dc6b2f"/>
    <ds:schemaRef ds:uri="88567f53-9834-4087-b4db-58b6dcbce5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Prog. Estágio</vt:lpstr>
      <vt:lpstr>IGD-M</vt:lpstr>
      <vt:lpstr>CRAS</vt:lpstr>
      <vt:lpstr>CRIANÇA FELIZ</vt:lpstr>
      <vt:lpstr>'Prog. Estágio'!Area_de_impressao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2025-08-28T15:47:46Z</cp:lastPrinted>
  <dcterms:created xsi:type="dcterms:W3CDTF">2017-01-27T13:47:29Z</dcterms:created>
  <dcterms:modified xsi:type="dcterms:W3CDTF">2025-09-30T20:09:04Z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a25f9-02cd-4cbd-87d8-d4a5179b21ee_Enabled">
    <vt:lpwstr>true</vt:lpwstr>
  </property>
  <property fmtid="{D5CDD505-2E9C-101B-9397-08002B2CF9AE}" pid="3" name="MSIP_Label_40aa25f9-02cd-4cbd-87d8-d4a5179b21ee_SetDate">
    <vt:lpwstr>2023-11-22T15:38:06Z</vt:lpwstr>
  </property>
  <property fmtid="{D5CDD505-2E9C-101B-9397-08002B2CF9AE}" pid="4" name="MSIP_Label_40aa25f9-02cd-4cbd-87d8-d4a5179b21ee_Method">
    <vt:lpwstr>Standard</vt:lpwstr>
  </property>
  <property fmtid="{D5CDD505-2E9C-101B-9397-08002B2CF9AE}" pid="5" name="MSIP_Label_40aa25f9-02cd-4cbd-87d8-d4a5179b21ee_Name">
    <vt:lpwstr>defa4170-0d19-0005-0004-bc88714345d2</vt:lpwstr>
  </property>
  <property fmtid="{D5CDD505-2E9C-101B-9397-08002B2CF9AE}" pid="6" name="MSIP_Label_40aa25f9-02cd-4cbd-87d8-d4a5179b21ee_SiteId">
    <vt:lpwstr>8e302684-0245-48e2-9345-31008cbfcf66</vt:lpwstr>
  </property>
  <property fmtid="{D5CDD505-2E9C-101B-9397-08002B2CF9AE}" pid="7" name="MSIP_Label_40aa25f9-02cd-4cbd-87d8-d4a5179b21ee_ActionId">
    <vt:lpwstr>886bfc3b-5fd8-499a-ac25-8e05158ac821</vt:lpwstr>
  </property>
  <property fmtid="{D5CDD505-2E9C-101B-9397-08002B2CF9AE}" pid="8" name="MSIP_Label_40aa25f9-02cd-4cbd-87d8-d4a5179b21ee_ContentBits">
    <vt:lpwstr>0</vt:lpwstr>
  </property>
  <property fmtid="{D5CDD505-2E9C-101B-9397-08002B2CF9AE}" pid="9" name="ContentTypeId">
    <vt:lpwstr>0x0101001FAE0EE7621BF847BB161AA9F846959E</vt:lpwstr>
  </property>
  <property fmtid="{D5CDD505-2E9C-101B-9397-08002B2CF9AE}" pid="10" name="MediaServiceImageTags">
    <vt:lpwstr/>
  </property>
</Properties>
</file>