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-120" yWindow="-120" windowWidth="29040" windowHeight="15720" tabRatio="741"/>
  </bookViews>
  <sheets>
    <sheet name="Prog. Estágio" sheetId="102" r:id="rId1"/>
    <sheet name="IGD-M" sheetId="103" r:id="rId2"/>
    <sheet name="CRAS" sheetId="101" r:id="rId3"/>
    <sheet name="CRIANÇA FELIZ" sheetId="106" r:id="rId4"/>
  </sheets>
  <definedNames>
    <definedName name="_xlnm.Print_Area" localSheetId="0">'Prog. Estágio'!$A$1:$O$113</definedName>
    <definedName name="soma">'Prog. Estágio'!#REF!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2" i="102" l="1"/>
  <c r="H8" i="101"/>
  <c r="I8" i="101"/>
  <c r="M8" i="101"/>
  <c r="M14" i="101" s="1"/>
  <c r="N12" i="106"/>
  <c r="M12" i="106"/>
  <c r="I12" i="106"/>
  <c r="H12" i="106"/>
  <c r="I50" i="102" l="1"/>
  <c r="I102" i="102" s="1"/>
  <c r="H50" i="102"/>
  <c r="K50" i="102" s="1"/>
  <c r="O50" i="102" s="1"/>
  <c r="N41" i="102"/>
  <c r="N40" i="102"/>
  <c r="N27" i="102"/>
  <c r="N26" i="102"/>
  <c r="N21" i="102"/>
  <c r="N102" i="102" s="1"/>
  <c r="O17" i="101"/>
  <c r="N8" i="101"/>
  <c r="O17" i="103"/>
  <c r="O111" i="102"/>
  <c r="O6" i="101"/>
  <c r="O7" i="101"/>
  <c r="O21" i="106"/>
  <c r="K96" i="102"/>
  <c r="O96" i="102" s="1"/>
  <c r="K13" i="102"/>
  <c r="O13" i="102" s="1"/>
  <c r="K6" i="102"/>
  <c r="K26" i="102"/>
  <c r="O26" i="102" s="1"/>
  <c r="K23" i="102"/>
  <c r="O21" i="102"/>
  <c r="K21" i="102"/>
  <c r="K7" i="102"/>
  <c r="O7" i="102" s="1"/>
  <c r="K6" i="106"/>
  <c r="O10" i="106"/>
  <c r="K10" i="106"/>
  <c r="O9" i="106"/>
  <c r="K9" i="106"/>
  <c r="O11" i="106"/>
  <c r="K11" i="106"/>
  <c r="K8" i="106"/>
  <c r="O8" i="106"/>
  <c r="N8" i="103"/>
  <c r="O6" i="106" l="1"/>
  <c r="O8" i="101"/>
  <c r="I8" i="103"/>
  <c r="I14" i="103" s="1"/>
  <c r="M8" i="103"/>
  <c r="M14" i="103" s="1"/>
  <c r="N14" i="103"/>
  <c r="H102" i="102"/>
  <c r="K98" i="102"/>
  <c r="O98" i="102" s="1"/>
  <c r="H8" i="103"/>
  <c r="H14" i="103" s="1"/>
  <c r="K11" i="102" l="1"/>
  <c r="K12" i="102"/>
  <c r="K14" i="102"/>
  <c r="K15" i="102"/>
  <c r="O15" i="102" s="1"/>
  <c r="K16" i="102"/>
  <c r="K17" i="102"/>
  <c r="K18" i="102"/>
  <c r="K7" i="103" l="1"/>
  <c r="O7" i="103" s="1"/>
  <c r="K6" i="103"/>
  <c r="K80" i="102"/>
  <c r="O80" i="102" s="1"/>
  <c r="K55" i="102"/>
  <c r="O55" i="102" s="1"/>
  <c r="K30" i="102"/>
  <c r="O30" i="102" s="1"/>
  <c r="O6" i="103" l="1"/>
  <c r="O8" i="103" s="1"/>
  <c r="K101" i="102"/>
  <c r="O101" i="102" s="1"/>
  <c r="K29" i="102"/>
  <c r="O29" i="102" s="1"/>
  <c r="K16" i="106" l="1"/>
  <c r="I18" i="106"/>
  <c r="K7" i="106"/>
  <c r="O7" i="106" l="1"/>
  <c r="O12" i="106" s="1"/>
  <c r="O18" i="106" s="1"/>
  <c r="K12" i="106"/>
  <c r="K51" i="102"/>
  <c r="O51" i="102" s="1"/>
  <c r="K8" i="102"/>
  <c r="K9" i="102"/>
  <c r="O9" i="102" s="1"/>
  <c r="K10" i="102"/>
  <c r="O10" i="102" s="1"/>
  <c r="O11" i="102"/>
  <c r="O12" i="102"/>
  <c r="O14" i="102"/>
  <c r="O16" i="102"/>
  <c r="O17" i="102"/>
  <c r="O18" i="102"/>
  <c r="K19" i="102"/>
  <c r="O19" i="102" s="1"/>
  <c r="K20" i="102"/>
  <c r="O20" i="102" s="1"/>
  <c r="K22" i="102"/>
  <c r="O22" i="102" s="1"/>
  <c r="O23" i="102"/>
  <c r="K24" i="102"/>
  <c r="O24" i="102" s="1"/>
  <c r="K25" i="102"/>
  <c r="O25" i="102" s="1"/>
  <c r="K27" i="102"/>
  <c r="O27" i="102" s="1"/>
  <c r="K28" i="102"/>
  <c r="O28" i="102" s="1"/>
  <c r="K31" i="102"/>
  <c r="O31" i="102" s="1"/>
  <c r="K32" i="102"/>
  <c r="O32" i="102" s="1"/>
  <c r="K33" i="102"/>
  <c r="O33" i="102" s="1"/>
  <c r="K34" i="102"/>
  <c r="O34" i="102" s="1"/>
  <c r="K35" i="102"/>
  <c r="O35" i="102" s="1"/>
  <c r="K36" i="102"/>
  <c r="O36" i="102" s="1"/>
  <c r="K37" i="102"/>
  <c r="O37" i="102" s="1"/>
  <c r="K38" i="102"/>
  <c r="O38" i="102" s="1"/>
  <c r="K39" i="102"/>
  <c r="O39" i="102" s="1"/>
  <c r="K40" i="102"/>
  <c r="O40" i="102" s="1"/>
  <c r="K41" i="102"/>
  <c r="O41" i="102" s="1"/>
  <c r="K42" i="102"/>
  <c r="O42" i="102" s="1"/>
  <c r="K43" i="102"/>
  <c r="O43" i="102" s="1"/>
  <c r="K44" i="102"/>
  <c r="O44" i="102" s="1"/>
  <c r="K45" i="102"/>
  <c r="O45" i="102" s="1"/>
  <c r="K46" i="102"/>
  <c r="O46" i="102" s="1"/>
  <c r="K47" i="102"/>
  <c r="O47" i="102" s="1"/>
  <c r="K48" i="102"/>
  <c r="O48" i="102" s="1"/>
  <c r="K49" i="102"/>
  <c r="O49" i="102" s="1"/>
  <c r="K52" i="102"/>
  <c r="O52" i="102" s="1"/>
  <c r="K53" i="102"/>
  <c r="O53" i="102" s="1"/>
  <c r="K54" i="102"/>
  <c r="O54" i="102" s="1"/>
  <c r="K56" i="102"/>
  <c r="O56" i="102" s="1"/>
  <c r="K57" i="102"/>
  <c r="O57" i="102" s="1"/>
  <c r="K58" i="102"/>
  <c r="O58" i="102" s="1"/>
  <c r="K59" i="102"/>
  <c r="O59" i="102" s="1"/>
  <c r="K60" i="102"/>
  <c r="O60" i="102" s="1"/>
  <c r="K61" i="102"/>
  <c r="O61" i="102" s="1"/>
  <c r="K62" i="102"/>
  <c r="O62" i="102" s="1"/>
  <c r="K63" i="102"/>
  <c r="O63" i="102" s="1"/>
  <c r="K64" i="102"/>
  <c r="O64" i="102" s="1"/>
  <c r="K65" i="102"/>
  <c r="O65" i="102" s="1"/>
  <c r="K66" i="102"/>
  <c r="O66" i="102" s="1"/>
  <c r="K67" i="102"/>
  <c r="O67" i="102" s="1"/>
  <c r="K68" i="102"/>
  <c r="O68" i="102" s="1"/>
  <c r="K69" i="102"/>
  <c r="O69" i="102" s="1"/>
  <c r="K70" i="102"/>
  <c r="O70" i="102" s="1"/>
  <c r="K71" i="102"/>
  <c r="O71" i="102" s="1"/>
  <c r="K72" i="102"/>
  <c r="O72" i="102" s="1"/>
  <c r="K73" i="102"/>
  <c r="O73" i="102" s="1"/>
  <c r="K74" i="102"/>
  <c r="O74" i="102" s="1"/>
  <c r="K75" i="102"/>
  <c r="O75" i="102" s="1"/>
  <c r="K76" i="102"/>
  <c r="O76" i="102" s="1"/>
  <c r="K77" i="102"/>
  <c r="O77" i="102" s="1"/>
  <c r="K78" i="102"/>
  <c r="O78" i="102" s="1"/>
  <c r="K79" i="102"/>
  <c r="O79" i="102" s="1"/>
  <c r="K81" i="102"/>
  <c r="O81" i="102" s="1"/>
  <c r="K82" i="102"/>
  <c r="O82" i="102" s="1"/>
  <c r="K83" i="102"/>
  <c r="O83" i="102" s="1"/>
  <c r="K84" i="102"/>
  <c r="O84" i="102" s="1"/>
  <c r="K85" i="102"/>
  <c r="O85" i="102" s="1"/>
  <c r="K86" i="102"/>
  <c r="O86" i="102" s="1"/>
  <c r="K87" i="102"/>
  <c r="O87" i="102" s="1"/>
  <c r="K88" i="102"/>
  <c r="O88" i="102" s="1"/>
  <c r="K89" i="102"/>
  <c r="O89" i="102" s="1"/>
  <c r="K90" i="102"/>
  <c r="O90" i="102" s="1"/>
  <c r="K91" i="102"/>
  <c r="O91" i="102" s="1"/>
  <c r="K92" i="102"/>
  <c r="O92" i="102" s="1"/>
  <c r="K93" i="102"/>
  <c r="O93" i="102" s="1"/>
  <c r="K94" i="102"/>
  <c r="O94" i="102" s="1"/>
  <c r="K95" i="102"/>
  <c r="O95" i="102" s="1"/>
  <c r="K97" i="102"/>
  <c r="O97" i="102" s="1"/>
  <c r="K99" i="102"/>
  <c r="O99" i="102" s="1"/>
  <c r="O6" i="102"/>
  <c r="H108" i="102"/>
  <c r="N108" i="102"/>
  <c r="M108" i="102"/>
  <c r="J102" i="102"/>
  <c r="I14" i="101"/>
  <c r="H14" i="101"/>
  <c r="H18" i="106"/>
  <c r="O22" i="106"/>
  <c r="K100" i="102"/>
  <c r="O100" i="102" s="1"/>
  <c r="N14" i="101"/>
  <c r="J8" i="101"/>
  <c r="J14" i="101" s="1"/>
  <c r="K8" i="103"/>
  <c r="K14" i="103" s="1"/>
  <c r="O14" i="103" s="1"/>
  <c r="O18" i="103" s="1"/>
  <c r="J14" i="103"/>
  <c r="K102" i="102" l="1"/>
  <c r="K108" i="102"/>
  <c r="O108" i="102" s="1"/>
  <c r="O112" i="102" s="1"/>
  <c r="O8" i="102"/>
  <c r="O102" i="102" s="1"/>
  <c r="N18" i="106" l="1"/>
  <c r="M18" i="106"/>
  <c r="J12" i="106"/>
  <c r="J18" i="106" s="1"/>
  <c r="K18" i="106" l="1"/>
  <c r="K7" i="101"/>
  <c r="K6" i="101"/>
  <c r="K8" i="101" s="1"/>
  <c r="J108" i="102"/>
  <c r="I108" i="102"/>
  <c r="K14" i="101" l="1"/>
  <c r="O14" i="101" s="1"/>
  <c r="O18" i="101" s="1"/>
  <c r="K105" i="102"/>
  <c r="O12" i="101" l="1"/>
  <c r="N12" i="101"/>
  <c r="M12" i="101"/>
  <c r="K12" i="101"/>
</calcChain>
</file>

<file path=xl/comments1.xml><?xml version="1.0" encoding="utf-8"?>
<comments xmlns="http://schemas.openxmlformats.org/spreadsheetml/2006/main">
  <authors>
    <author>sandra.alves</author>
  </authors>
  <commentList>
    <comment ref="L24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10 DIAS ÙTEIS EM JULHO, QUE DESCONTA EM AGOSTO. </t>
        </r>
      </text>
    </comment>
    <comment ref="L36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ATESTADO</t>
        </r>
      </text>
    </comment>
    <comment ref="N36" authorId="0" shapeId="0">
      <text>
        <r>
          <rPr>
            <b/>
            <sz val="9"/>
            <color indexed="81"/>
            <rFont val="Segoe UI"/>
            <family val="2"/>
          </rPr>
          <t>sandra.alves:</t>
        </r>
        <r>
          <rPr>
            <sz val="9"/>
            <color indexed="81"/>
            <rFont val="Segoe UI"/>
            <family val="2"/>
          </rPr>
          <t xml:space="preserve">
10 DIAS EM JULHO</t>
        </r>
      </text>
    </comment>
  </commentList>
</comments>
</file>

<file path=xl/sharedStrings.xml><?xml version="1.0" encoding="utf-8"?>
<sst xmlns="http://schemas.openxmlformats.org/spreadsheetml/2006/main" count="534" uniqueCount="217">
  <si>
    <t>PSICOLOGIA</t>
  </si>
  <si>
    <t xml:space="preserve"> </t>
  </si>
  <si>
    <t>DATA PROCESS</t>
  </si>
  <si>
    <t>ANO</t>
  </si>
  <si>
    <t>MÊS REF</t>
  </si>
  <si>
    <t>Dias úteis</t>
  </si>
  <si>
    <t>V. TRANSP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</si>
  <si>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</si>
  <si>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</si>
  <si>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</si>
  <si>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</si>
  <si>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</si>
  <si>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</si>
  <si>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</si>
  <si>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</si>
  <si>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</si>
  <si>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AUXÍLIO TRANSP</t>
  </si>
  <si>
    <t>RECESSO REMUNERADO</t>
  </si>
  <si>
    <t>TOTAL   BRUTO</t>
  </si>
  <si>
    <t>DESCONTOS  - R$</t>
  </si>
  <si>
    <t>VALOR LÍQUIDO (PAGO)</t>
  </si>
  <si>
    <t>FALTAS</t>
  </si>
  <si>
    <t>DA    BOLSA</t>
  </si>
  <si>
    <t>DO   AUXÍLIO TRANSP</t>
  </si>
  <si>
    <t>TOTAL DA FOLHA DO MÊS................................R$</t>
  </si>
  <si>
    <t>DT-CONTR</t>
  </si>
  <si>
    <t>REFERÊNCIA</t>
  </si>
  <si>
    <t>VALOR BOLSA</t>
  </si>
  <si>
    <t>RECESSO REMUN / DIFERENÇAS</t>
  </si>
  <si>
    <t>TOTAL GERAL DA FOLHA.......................................R$</t>
  </si>
  <si>
    <t>VALOR DA BOLSA</t>
  </si>
  <si>
    <t>DA BOLSA</t>
  </si>
  <si>
    <t>TOTAL BRUTO</t>
  </si>
  <si>
    <t>DIAS ÚTEIS</t>
  </si>
  <si>
    <t>BOLSA AUXÍLIO</t>
  </si>
  <si>
    <t>DIREITO</t>
  </si>
  <si>
    <t>SASDH</t>
  </si>
  <si>
    <t>FGB</t>
  </si>
  <si>
    <t>SEMSA</t>
  </si>
  <si>
    <t>PGM</t>
  </si>
  <si>
    <t>SEINFRA</t>
  </si>
  <si>
    <t>SEMEIA</t>
  </si>
  <si>
    <t>TOTAL DA DESPESA - PROGRAMA BOLSA-ESTÁGIO......</t>
  </si>
  <si>
    <t xml:space="preserve">TAXA DE AGENCIAMENTO  - Valor Unitário........................... </t>
  </si>
  <si>
    <t>TOTAL DOS SERVIÇOS MENSAIS A FATURAR...................</t>
  </si>
  <si>
    <t>TOTAL DOS SERVIÇOS MENSAIS A FATURAR..................</t>
  </si>
  <si>
    <t>TOTAL DA DESPESA - PROGRAMA BOLSA-ESTÁGIO.......</t>
  </si>
  <si>
    <t xml:space="preserve">TAXA DE AGENCIAMENTO  - Valor Unitário........................................ </t>
  </si>
  <si>
    <t>TOTAL DOS SERVIÇOS MENSAIS A FATURAR.................................</t>
  </si>
  <si>
    <t>TOTAL DA DESPESA - PROGRAMA BOLSA-ESTÁGIO........................</t>
  </si>
  <si>
    <t>ENFERMAGEM</t>
  </si>
  <si>
    <t>SEME</t>
  </si>
  <si>
    <t>RH</t>
  </si>
  <si>
    <t>INICIO</t>
  </si>
  <si>
    <t xml:space="preserve">CONTRATO Nº 044/2020   -   PREFEITURA DE RIO BRANCO                                                PROGRAMA BOLSA ESTÁGIO </t>
  </si>
  <si>
    <t>DATA PROCESSO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</si>
  <si>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</si>
  <si>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FOLHA MENSAL DE PAGAMENTO DE ESTAGIÁRIOS - 04.034.583/0004-75 (86)</t>
  </si>
  <si>
    <t>INGRID DO CARMO MOREIRA</t>
  </si>
  <si>
    <t>ENGENHARIA CIVIL</t>
  </si>
  <si>
    <t>TRICYELLEN CASTRO DA SILVA</t>
  </si>
  <si>
    <t>THIFANNY VITÓRIA MENEZES DA SILVA</t>
  </si>
  <si>
    <t>MARIA LUCIA BEZERRA DE ARAUJO</t>
  </si>
  <si>
    <t>ALESSA GABRIELA BARBOSA TORRES</t>
  </si>
  <si>
    <t>ANA PAULA BOAVENTURA RABÊLO</t>
  </si>
  <si>
    <t>BRÍGIDA DE SOUZA ARAÚJO</t>
  </si>
  <si>
    <t>DARIELLE LIMA DA CUNHA</t>
  </si>
  <si>
    <t>CIÊNCIAS  CONTABÉIS</t>
  </si>
  <si>
    <t>GIOVANNA VITORIA DA ROCHA OLIVEIRA</t>
  </si>
  <si>
    <t>BIOMEDICINA</t>
  </si>
  <si>
    <t>HIAN VICTOR ANGELIM OLIVEIRA</t>
  </si>
  <si>
    <t>ENGENHARIA FLORESTAL</t>
  </si>
  <si>
    <t>SCARLETT HILLARY ALENCAR ENES LEBRE</t>
  </si>
  <si>
    <t>WENDEL BRENNO BRAGA SOUSA</t>
  </si>
  <si>
    <t>EDUCAÇÃO FISICA</t>
  </si>
  <si>
    <t>BEATRIZ SOUZA DEL AGUILA</t>
  </si>
  <si>
    <t>CAROLINE CHRISTINY SOUZA DA SILVA</t>
  </si>
  <si>
    <t>MARIA EDUARDA SOUZA ROCHA</t>
  </si>
  <si>
    <t>MAKKLINY ALVES HONORIO BARROS</t>
  </si>
  <si>
    <t>SERVIÇO SOCIAL</t>
  </si>
  <si>
    <t>CRAS SANTA HELENA</t>
  </si>
  <si>
    <t>MARJORIE SALES DE OLIVEIRA</t>
  </si>
  <si>
    <t>BRENNER MELO DA SILVA</t>
  </si>
  <si>
    <t>DANIELE BRITO DE SOUZA</t>
  </si>
  <si>
    <t>WENDHEL SANCHO DA SILVA</t>
  </si>
  <si>
    <t>ATHOS EMMANUEL MARTINS COSTA</t>
  </si>
  <si>
    <t>ANA BEATRIZ LIMA DA ROCHA</t>
  </si>
  <si>
    <t>INGRID SARAIVA DA SILVA</t>
  </si>
  <si>
    <t>NATIELE DA SILVA FERREIRA</t>
  </si>
  <si>
    <t>LUANA DA SILVA GOMES</t>
  </si>
  <si>
    <t>NUTRIÇÃO</t>
  </si>
  <si>
    <t>SYNNDEL NATALIA MATOS ARAÚJO</t>
  </si>
  <si>
    <t>ANA ALICIA OLIVEIRA GOMES</t>
  </si>
  <si>
    <t>PAULO HERIQUE FONTE JUCÁ</t>
  </si>
  <si>
    <t/>
  </si>
  <si>
    <t>2024</t>
  </si>
  <si>
    <t>ANA PAULA SILVA VITÓRIA</t>
  </si>
  <si>
    <t>CRAS - RUI LINO</t>
  </si>
  <si>
    <t>JONH CLÉSIO ALMEIDA MENESES</t>
  </si>
  <si>
    <t>THAIS CHAVES MIRANDA</t>
  </si>
  <si>
    <t>MATEUS MARTINS DO  NASCIMENTO</t>
  </si>
  <si>
    <t>CIÊNCIAS CONTABÉIS</t>
  </si>
  <si>
    <t xml:space="preserve">MARIA KELIS  DOS SANTOS MELO DE CARVALHO </t>
  </si>
  <si>
    <t>ELLEN CRISTINNA FERREIRA DE MELO</t>
  </si>
  <si>
    <t>ERICK  RYAN FRANÇA DO NASCIMENTO</t>
  </si>
  <si>
    <t>ADRIANA RODRIGUES DE ALMEIDA DUARTE</t>
  </si>
  <si>
    <t>KAREN GOMES CAVALCANTE</t>
  </si>
  <si>
    <t>GABRIEL FROTA DA SILVA</t>
  </si>
  <si>
    <t>JOSÉ REBOUÇOS DE FREITAS NETO</t>
  </si>
  <si>
    <t>SAERB</t>
  </si>
  <si>
    <t>SDTI</t>
  </si>
  <si>
    <t>ANA PATRÍCIA TAVARES MENDONÇA</t>
  </si>
  <si>
    <t>DANIEL DE ALBUQUERQUE CAVALCANTE</t>
  </si>
  <si>
    <t>ENGENHARIA AGRONOMICA</t>
  </si>
  <si>
    <t>SEAGRO</t>
  </si>
  <si>
    <t>ISABEL IRLA GUIOMAR SANTOS PENHA</t>
  </si>
  <si>
    <t>CASA ROSA</t>
  </si>
  <si>
    <t xml:space="preserve">ELISSANDRA SILVA DA ROCHA </t>
  </si>
  <si>
    <t xml:space="preserve">ENGENHARIA FLORESTAL </t>
  </si>
  <si>
    <t xml:space="preserve">SABRINA DA SILVA MILANI </t>
  </si>
  <si>
    <t>DENARTE NORVATO NASCIMENTO RAXINAWÁ</t>
  </si>
  <si>
    <t>BRUNA FURTADO DA SILVA</t>
  </si>
  <si>
    <t>JOSÉ ORLANDO DE ALBUQUERQUE</t>
  </si>
  <si>
    <t>SISTEMA PARA INTERNET</t>
  </si>
  <si>
    <t>FARMÁCIA</t>
  </si>
  <si>
    <t xml:space="preserve">KELVISSON DUARTE BEZERRA </t>
  </si>
  <si>
    <t>01/1032024</t>
  </si>
  <si>
    <t>GESTÃO FINANCEIRA</t>
  </si>
  <si>
    <t>SUZIANE  DA SILVA  NOBRE</t>
  </si>
  <si>
    <t xml:space="preserve">PEDRO HENRIQUE FERNANDES SANTARÉM </t>
  </si>
  <si>
    <t>FOLHA MENSAL DE PAGAMENTO DE ESTAGIÁRIOS</t>
  </si>
  <si>
    <t>TAXA DE AGENCIAMENTO  - Valor Unitário........................... R$</t>
  </si>
  <si>
    <t>TOTAL DOS SERVIÇOS MENSAIS A FATURAR...................R$</t>
  </si>
  <si>
    <t>ANA ALICE DE MELO WAYLAND</t>
  </si>
  <si>
    <t>ALICE LIMA MONTEIRO</t>
  </si>
  <si>
    <t>ED. FISÍCA</t>
  </si>
  <si>
    <t>DOUGLAS HENRIQUE DE SOUZA MONTEIRO</t>
  </si>
  <si>
    <t>SISTEMA DE INFORMÇÃO</t>
  </si>
  <si>
    <t>LAILA RODRIGUES VIANA</t>
  </si>
  <si>
    <t>FELIPE FERREIRA COELHO</t>
  </si>
  <si>
    <t>PEGAGOGIA</t>
  </si>
  <si>
    <t>SAMANTHA LOHANE DE SOUZA</t>
  </si>
  <si>
    <t>ANTÔNIO JOSÉ ALVES QUEIROZ</t>
  </si>
  <si>
    <t>HIGILA MARIA CAVALCANTE DE OLIVEIRA</t>
  </si>
  <si>
    <t xml:space="preserve">ENGENHARIA </t>
  </si>
  <si>
    <t>MARIA CLARA MENDONÇA STAFF</t>
  </si>
  <si>
    <t>GUSTAVO LÚCIO VITORIANO LIMA</t>
  </si>
  <si>
    <t>ENGENHARIA CIVIAL</t>
  </si>
  <si>
    <t>SUANISLAI  LIMA MARTINS SAMPAIO</t>
  </si>
  <si>
    <t xml:space="preserve">JOÃO FERNANDO FONTELLE PALÁCIO </t>
  </si>
  <si>
    <t xml:space="preserve"> GEOGRAFIA</t>
  </si>
  <si>
    <t>IAMYLLY DA CRUZ OLIVEIRA</t>
  </si>
  <si>
    <t>PEDRO HENRIQUE SILVA DA ROCHA</t>
  </si>
  <si>
    <t xml:space="preserve">EMILY SOARES DOS SANTOS </t>
  </si>
  <si>
    <t>ADMINISTRAÇÃO</t>
  </si>
  <si>
    <t>KAROLYANE ARAÚJO SELHORT</t>
  </si>
  <si>
    <t>ELAYNNE BARBOSA ARAÚJO</t>
  </si>
  <si>
    <t>JUDITH KAYLANE ARAÚJO DA COSTA</t>
  </si>
  <si>
    <t>LORENA PAIXÃO DAMASCENO</t>
  </si>
  <si>
    <t>RENAN DA SILVA CUNHA</t>
  </si>
  <si>
    <t>JONATA SILVA DA SILVA</t>
  </si>
  <si>
    <t>SMGA</t>
  </si>
  <si>
    <t xml:space="preserve">RAFAELA HORTA LEITE
</t>
  </si>
  <si>
    <t>THIAGO SILVA HOLANDA</t>
  </si>
  <si>
    <t>ENGELHARIA CIVIL</t>
  </si>
  <si>
    <t>THAUAN FELIPE DA SILVA</t>
  </si>
  <si>
    <t>ARTHUR COSTA LAMEIRA</t>
  </si>
  <si>
    <t>MARIA DAIANE RODRIGUES DIAS</t>
  </si>
  <si>
    <t xml:space="preserve">PSICOLOGIA </t>
  </si>
  <si>
    <t>EDITH LAURYNNE DO NASCIMENTO SILVA</t>
  </si>
  <si>
    <t>SHIRLEY KATRYNE DE ALMEIDA LIMA</t>
  </si>
  <si>
    <t>JAIANE DE CASTRO E SOUZA</t>
  </si>
  <si>
    <t xml:space="preserve">GUSTAVO SOUZA MOREIRA </t>
  </si>
  <si>
    <t xml:space="preserve">EMAD </t>
  </si>
  <si>
    <t>JEAN LUCAS SOUZA DO NASCIMENTO</t>
  </si>
  <si>
    <t xml:space="preserve">ENFERMAGEM </t>
  </si>
  <si>
    <t>KAMILLY VIEIRA SOUZA</t>
  </si>
  <si>
    <t xml:space="preserve">GABRIELA JIALDI QUEIROZ </t>
  </si>
  <si>
    <t xml:space="preserve">FISIOTERAPIA </t>
  </si>
  <si>
    <t xml:space="preserve">JOÃO VICTOR BRAGA ROCHA </t>
  </si>
  <si>
    <t xml:space="preserve">GEOVANA UCHOA FURTADA </t>
  </si>
  <si>
    <t xml:space="preserve">IANA SILVA DA CUNHA </t>
  </si>
  <si>
    <t xml:space="preserve">DARIO MOURA MARINO </t>
  </si>
  <si>
    <t xml:space="preserve">ANA ALICE DA ROCHA NUNES </t>
  </si>
  <si>
    <t>02/0/2025</t>
  </si>
  <si>
    <t>BEATRIZ FEITOSA PEREIRA</t>
  </si>
  <si>
    <t xml:space="preserve">JAKELENE  NONATO NASCIMENTO KAXINAWÁ </t>
  </si>
  <si>
    <t xml:space="preserve">GUILHERME HENRIQUE ARAGÃO PINA </t>
  </si>
  <si>
    <t xml:space="preserve">ENGENHARIA CIVIL </t>
  </si>
  <si>
    <t xml:space="preserve">SEME </t>
  </si>
  <si>
    <t>IDALILIA SARAIVA ALVES</t>
  </si>
  <si>
    <t xml:space="preserve">ANA PAULA DE LIMA E SILVA </t>
  </si>
  <si>
    <t>PUBLICIDADE E PROPOGANDA</t>
  </si>
  <si>
    <t>SEFIN</t>
  </si>
  <si>
    <t>DÉBORA SANTOS DOS REIS</t>
  </si>
  <si>
    <t>DAIANE DA SILVA AMARAL</t>
  </si>
  <si>
    <t>JÉSSICA BRANDÃO ARAÚJO SHANENAWÁ</t>
  </si>
  <si>
    <t>NAUÃ OLIVEIRA COSTA</t>
  </si>
  <si>
    <t>LARISSA MELO MONTEIRO</t>
  </si>
  <si>
    <t>YAN GRYMMALD DA SILVA</t>
  </si>
  <si>
    <t>PEDAGOGIA</t>
  </si>
  <si>
    <t>3 E 4</t>
  </si>
  <si>
    <t>KESSYA PATRÍCIA ROSA JUSTA</t>
  </si>
  <si>
    <t>AGOSTO</t>
  </si>
  <si>
    <t>THAIS VITORIA DA SILVA MAGALHÃES</t>
  </si>
  <si>
    <t>VALÉRIA DE SOUZA SILVA</t>
  </si>
  <si>
    <t>YARA BEATRIZ ARAÚJO MIRANDA</t>
  </si>
  <si>
    <t>SASDHA</t>
  </si>
  <si>
    <t>RAQUEL A SILVA RAMOS</t>
  </si>
  <si>
    <t>ANNA CLARA FRANCO MEDEIROS</t>
  </si>
  <si>
    <t>ISABELLA JULIANA DA SILVA ALBUQUERQUE</t>
  </si>
  <si>
    <t xml:space="preserve">3  e 4 </t>
  </si>
  <si>
    <t>23/08/2024</t>
  </si>
  <si>
    <t>CONTRATO Nº 044/2020  -   PREFEITURA DE RIO BRANCO                                           RECURSO 117- IGD-M</t>
  </si>
  <si>
    <t>CONTRATO Nº 044/2020 - PREFEITURA DE RIO BRANCO                        RECURSO CRIANÇA FELIZ</t>
  </si>
  <si>
    <t>21</t>
  </si>
  <si>
    <t>CONTRATO Nº 044/2020 - PREFEITURA DE RIO BRANCO - RECURSO 117-CRAS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</si>
</sst>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_);_(* \(#,##0\);_(* &quot;-&quot;_);_(@_)"/>
    <numFmt numFmtId="166" formatCode="_(* #,##0.00_);_(* \(#,##0.00\);_(* &quot;-&quot;??_);_(@_)"/>
    <numFmt numFmtId="167" formatCode="&quot;R$&quot;\ 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2" fillId="0" borderId="0" applyFont="0" applyFill="0" applyBorder="0" applyAlignment="0" applyProtection="0"/>
  </cellStyleXfs>
  <cellXfs count="20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167" fontId="9" fillId="0" borderId="0" xfId="0" applyNumberFormat="1" applyFont="1"/>
    <xf numFmtId="0" fontId="8" fillId="0" borderId="2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textRotation="90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8" fillId="0" borderId="2" xfId="2" applyFont="1" applyFill="1" applyBorder="1" applyAlignment="1">
      <alignment horizontal="center" vertical="center"/>
    </xf>
    <xf numFmtId="164" fontId="7" fillId="0" borderId="2" xfId="2" applyFont="1" applyFill="1" applyBorder="1" applyAlignment="1">
      <alignment horizontal="center" vertical="center"/>
    </xf>
    <xf numFmtId="164" fontId="7" fillId="0" borderId="2" xfId="2" applyFont="1" applyFill="1" applyBorder="1" applyAlignment="1">
      <alignment vertical="center"/>
    </xf>
    <xf numFmtId="166" fontId="8" fillId="0" borderId="2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2" xfId="4" applyFont="1" applyFill="1" applyBorder="1" applyAlignment="1">
      <alignment vertical="center"/>
    </xf>
    <xf numFmtId="0" fontId="8" fillId="0" borderId="9" xfId="4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/>
    </xf>
    <xf numFmtId="167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textRotation="90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textRotation="90" wrapText="1"/>
    </xf>
    <xf numFmtId="0" fontId="7" fillId="2" borderId="35" xfId="0" applyFont="1" applyFill="1" applyBorder="1" applyAlignment="1">
      <alignment horizontal="center" vertical="center" wrapText="1"/>
    </xf>
    <xf numFmtId="164" fontId="7" fillId="2" borderId="35" xfId="2" applyFont="1" applyFill="1" applyBorder="1" applyAlignment="1">
      <alignment horizontal="center" vertical="center" wrapText="1"/>
    </xf>
    <xf numFmtId="164" fontId="7" fillId="2" borderId="2" xfId="2" applyFont="1" applyFill="1" applyBorder="1" applyAlignment="1">
      <alignment vertical="center" wrapText="1"/>
    </xf>
    <xf numFmtId="164" fontId="8" fillId="0" borderId="5" xfId="2" applyFont="1" applyFill="1" applyBorder="1" applyAlignment="1">
      <alignment horizontal="center" vertical="center"/>
    </xf>
    <xf numFmtId="164" fontId="8" fillId="0" borderId="5" xfId="2" applyFont="1" applyFill="1" applyBorder="1" applyAlignment="1">
      <alignment horizontal="center" vertical="center" wrapText="1"/>
    </xf>
    <xf numFmtId="164" fontId="8" fillId="0" borderId="2" xfId="2" applyFont="1" applyFill="1" applyBorder="1" applyAlignment="1">
      <alignment horizontal="center" vertical="center" wrapText="1"/>
    </xf>
    <xf numFmtId="164" fontId="8" fillId="0" borderId="0" xfId="2" applyFont="1" applyFill="1" applyBorder="1" applyAlignment="1">
      <alignment vertical="center"/>
    </xf>
    <xf numFmtId="164" fontId="7" fillId="0" borderId="5" xfId="2" applyFont="1" applyFill="1" applyBorder="1" applyAlignment="1">
      <alignment horizontal="center" vertical="center" wrapText="1"/>
    </xf>
    <xf numFmtId="164" fontId="7" fillId="0" borderId="2" xfId="2" applyFont="1" applyFill="1" applyBorder="1" applyAlignment="1">
      <alignment horizontal="center" vertical="center" wrapText="1"/>
    </xf>
    <xf numFmtId="164" fontId="8" fillId="0" borderId="0" xfId="2" applyFont="1" applyFill="1" applyAlignment="1">
      <alignment vertical="center"/>
    </xf>
    <xf numFmtId="164" fontId="7" fillId="2" borderId="38" xfId="2" applyFont="1" applyFill="1" applyBorder="1" applyAlignment="1">
      <alignment horizontal="center" vertical="center" wrapText="1"/>
    </xf>
    <xf numFmtId="164" fontId="8" fillId="0" borderId="13" xfId="2" applyFont="1" applyFill="1" applyBorder="1" applyAlignment="1">
      <alignment horizontal="center" vertical="center" wrapText="1"/>
    </xf>
    <xf numFmtId="164" fontId="8" fillId="0" borderId="15" xfId="2" applyFont="1" applyFill="1" applyBorder="1" applyAlignment="1">
      <alignment horizontal="center" vertical="center" wrapText="1"/>
    </xf>
    <xf numFmtId="164" fontId="8" fillId="0" borderId="18" xfId="2" applyFont="1" applyFill="1" applyBorder="1" applyAlignment="1">
      <alignment vertical="center"/>
    </xf>
    <xf numFmtId="164" fontId="7" fillId="0" borderId="15" xfId="2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64" fontId="8" fillId="0" borderId="9" xfId="2" applyFont="1" applyFill="1" applyBorder="1" applyAlignment="1">
      <alignment horizontal="center" vertical="center"/>
    </xf>
    <xf numFmtId="164" fontId="8" fillId="0" borderId="9" xfId="2" applyFont="1" applyFill="1" applyBorder="1" applyAlignment="1">
      <alignment horizontal="center" vertical="center" wrapText="1"/>
    </xf>
    <xf numFmtId="167" fontId="8" fillId="0" borderId="9" xfId="0" applyNumberFormat="1" applyFont="1" applyFill="1" applyBorder="1" applyAlignment="1">
      <alignment horizontal="center" vertical="center"/>
    </xf>
    <xf numFmtId="164" fontId="8" fillId="0" borderId="29" xfId="2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164" fontId="7" fillId="2" borderId="40" xfId="2" applyFont="1" applyFill="1" applyBorder="1" applyAlignment="1">
      <alignment vertical="center"/>
    </xf>
    <xf numFmtId="167" fontId="7" fillId="2" borderId="40" xfId="0" applyNumberFormat="1" applyFont="1" applyFill="1" applyBorder="1" applyAlignment="1">
      <alignment vertical="center"/>
    </xf>
    <xf numFmtId="164" fontId="7" fillId="2" borderId="40" xfId="2" applyFont="1" applyFill="1" applyBorder="1" applyAlignment="1">
      <alignment horizontal="center" vertical="center"/>
    </xf>
    <xf numFmtId="164" fontId="7" fillId="2" borderId="41" xfId="2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165" fontId="7" fillId="0" borderId="5" xfId="1" applyNumberFormat="1" applyFont="1" applyFill="1" applyBorder="1" applyAlignment="1">
      <alignment horizontal="center" vertical="center"/>
    </xf>
    <xf numFmtId="164" fontId="7" fillId="0" borderId="13" xfId="2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vertical="center" wrapText="1"/>
    </xf>
    <xf numFmtId="164" fontId="7" fillId="2" borderId="40" xfId="2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textRotation="90" wrapText="1"/>
    </xf>
    <xf numFmtId="164" fontId="7" fillId="2" borderId="4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164" fontId="7" fillId="2" borderId="46" xfId="2" applyFont="1" applyFill="1" applyBorder="1" applyAlignment="1">
      <alignment horizontal="right" vertical="center"/>
    </xf>
    <xf numFmtId="164" fontId="7" fillId="2" borderId="15" xfId="2" applyFont="1" applyFill="1" applyBorder="1" applyAlignment="1">
      <alignment horizontal="right" vertical="center"/>
    </xf>
    <xf numFmtId="164" fontId="7" fillId="2" borderId="33" xfId="2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44" fontId="8" fillId="0" borderId="0" xfId="0" applyNumberFormat="1" applyFont="1" applyFill="1" applyAlignment="1">
      <alignment vertical="center"/>
    </xf>
    <xf numFmtId="0" fontId="8" fillId="0" borderId="0" xfId="0" quotePrefix="1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 textRotation="90" wrapText="1"/>
    </xf>
    <xf numFmtId="164" fontId="8" fillId="0" borderId="2" xfId="2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166" fontId="7" fillId="2" borderId="40" xfId="0" applyNumberFormat="1" applyFont="1" applyFill="1" applyBorder="1" applyAlignment="1">
      <alignment vertical="center"/>
    </xf>
    <xf numFmtId="0" fontId="7" fillId="2" borderId="43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vertical="center"/>
    </xf>
    <xf numFmtId="0" fontId="8" fillId="0" borderId="50" xfId="4" applyFont="1" applyFill="1" applyBorder="1" applyAlignment="1">
      <alignment horizontal="left" vertical="center"/>
    </xf>
    <xf numFmtId="0" fontId="8" fillId="0" borderId="50" xfId="5" applyFont="1" applyFill="1" applyBorder="1" applyAlignment="1">
      <alignment horizontal="center" vertical="center"/>
    </xf>
    <xf numFmtId="14" fontId="8" fillId="0" borderId="50" xfId="0" applyNumberFormat="1" applyFont="1" applyFill="1" applyBorder="1" applyAlignment="1">
      <alignment horizontal="left" vertical="center"/>
    </xf>
    <xf numFmtId="14" fontId="8" fillId="0" borderId="50" xfId="0" applyNumberFormat="1" applyFont="1" applyFill="1" applyBorder="1" applyAlignment="1">
      <alignment horizontal="center" vertical="center"/>
    </xf>
    <xf numFmtId="164" fontId="8" fillId="0" borderId="50" xfId="2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textRotation="90" wrapText="1"/>
    </xf>
    <xf numFmtId="164" fontId="7" fillId="0" borderId="51" xfId="2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164" fontId="8" fillId="2" borderId="40" xfId="2" applyFont="1" applyFill="1" applyBorder="1" applyAlignment="1">
      <alignment horizontal="center" vertical="center"/>
    </xf>
    <xf numFmtId="164" fontId="8" fillId="2" borderId="40" xfId="2" applyFont="1" applyFill="1" applyBorder="1" applyAlignment="1">
      <alignment vertical="center"/>
    </xf>
    <xf numFmtId="166" fontId="8" fillId="2" borderId="40" xfId="0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64" fontId="7" fillId="2" borderId="35" xfId="2" applyFont="1" applyFill="1" applyBorder="1" applyAlignment="1">
      <alignment vertical="center" wrapText="1"/>
    </xf>
    <xf numFmtId="164" fontId="7" fillId="0" borderId="0" xfId="2" applyFont="1" applyFill="1" applyAlignment="1">
      <alignment horizontal="left" vertical="center"/>
    </xf>
    <xf numFmtId="164" fontId="7" fillId="2" borderId="41" xfId="2" applyFont="1" applyFill="1" applyBorder="1" applyAlignment="1">
      <alignment horizontal="right" vertical="center"/>
    </xf>
    <xf numFmtId="164" fontId="7" fillId="2" borderId="36" xfId="2" applyFont="1" applyFill="1" applyBorder="1" applyAlignment="1">
      <alignment horizontal="right" vertical="center"/>
    </xf>
    <xf numFmtId="164" fontId="7" fillId="2" borderId="27" xfId="2" applyFont="1" applyFill="1" applyBorder="1" applyAlignment="1">
      <alignment horizontal="right" vertical="center" wrapText="1"/>
    </xf>
    <xf numFmtId="164" fontId="7" fillId="0" borderId="0" xfId="2" applyFont="1" applyFill="1" applyBorder="1" applyAlignment="1">
      <alignment horizontal="right" vertical="center" wrapText="1"/>
    </xf>
    <xf numFmtId="167" fontId="7" fillId="0" borderId="2" xfId="1" applyNumberFormat="1" applyFont="1" applyFill="1" applyBorder="1" applyAlignment="1">
      <alignment horizontal="center" vertical="center"/>
    </xf>
    <xf numFmtId="0" fontId="8" fillId="0" borderId="50" xfId="4" applyFont="1" applyFill="1" applyBorder="1" applyAlignment="1">
      <alignment horizontal="center" vertical="center"/>
    </xf>
    <xf numFmtId="164" fontId="8" fillId="0" borderId="50" xfId="2" applyFont="1" applyFill="1" applyBorder="1" applyAlignment="1">
      <alignment horizontal="center" vertical="center"/>
    </xf>
    <xf numFmtId="165" fontId="7" fillId="0" borderId="50" xfId="1" applyNumberFormat="1" applyFont="1" applyFill="1" applyBorder="1" applyAlignment="1">
      <alignment horizontal="center" vertical="center"/>
    </xf>
    <xf numFmtId="164" fontId="8" fillId="0" borderId="5" xfId="2" applyFont="1" applyFill="1" applyBorder="1" applyAlignment="1">
      <alignment horizontal="right" vertical="center" wrapText="1"/>
    </xf>
    <xf numFmtId="164" fontId="8" fillId="0" borderId="2" xfId="2" applyFont="1" applyFill="1" applyBorder="1" applyAlignment="1">
      <alignment horizontal="right" vertical="center" wrapText="1"/>
    </xf>
    <xf numFmtId="164" fontId="7" fillId="0" borderId="50" xfId="2" applyFont="1" applyFill="1" applyBorder="1" applyAlignment="1">
      <alignment horizontal="right" vertical="center"/>
    </xf>
    <xf numFmtId="164" fontId="5" fillId="0" borderId="0" xfId="2" applyFont="1" applyAlignment="1">
      <alignment wrapText="1"/>
    </xf>
    <xf numFmtId="164" fontId="10" fillId="0" borderId="0" xfId="2" applyFont="1" applyAlignment="1">
      <alignment horizontal="left" vertical="center"/>
    </xf>
    <xf numFmtId="164" fontId="4" fillId="0" borderId="0" xfId="2" applyFont="1"/>
    <xf numFmtId="164" fontId="7" fillId="0" borderId="51" xfId="2" applyFont="1" applyFill="1" applyBorder="1" applyAlignment="1">
      <alignment horizontal="right" vertical="center"/>
    </xf>
    <xf numFmtId="164" fontId="7" fillId="2" borderId="29" xfId="2" applyFont="1" applyFill="1" applyBorder="1" applyAlignment="1">
      <alignment horizontal="right" vertical="center"/>
    </xf>
    <xf numFmtId="164" fontId="7" fillId="2" borderId="26" xfId="2" applyFont="1" applyFill="1" applyBorder="1" applyAlignment="1">
      <alignment horizontal="right" vertical="center" wrapText="1"/>
    </xf>
    <xf numFmtId="164" fontId="11" fillId="0" borderId="0" xfId="2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/>
    </xf>
    <xf numFmtId="164" fontId="8" fillId="0" borderId="9" xfId="2" applyFont="1" applyFill="1" applyBorder="1" applyAlignment="1">
      <alignment vertical="center"/>
    </xf>
    <xf numFmtId="165" fontId="7" fillId="2" borderId="40" xfId="1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164" fontId="7" fillId="2" borderId="2" xfId="2" applyFont="1" applyFill="1" applyBorder="1" applyAlignment="1">
      <alignment horizontal="center" vertical="center"/>
    </xf>
    <xf numFmtId="164" fontId="7" fillId="2" borderId="38" xfId="2" applyFont="1" applyFill="1" applyBorder="1" applyAlignment="1">
      <alignment horizontal="center" vertical="center"/>
    </xf>
    <xf numFmtId="164" fontId="7" fillId="2" borderId="2" xfId="2" applyFont="1" applyFill="1" applyBorder="1" applyAlignment="1">
      <alignment horizontal="center" vertical="center" wrapText="1"/>
    </xf>
    <xf numFmtId="164" fontId="7" fillId="2" borderId="38" xfId="2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164" fontId="7" fillId="2" borderId="15" xfId="2" applyFont="1" applyFill="1" applyBorder="1" applyAlignment="1">
      <alignment horizontal="center" vertical="center" wrapText="1"/>
    </xf>
    <xf numFmtId="164" fontId="7" fillId="2" borderId="33" xfId="2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164" fontId="7" fillId="2" borderId="9" xfId="2" applyFont="1" applyFill="1" applyBorder="1" applyAlignment="1">
      <alignment horizontal="center" vertical="center" wrapText="1"/>
    </xf>
    <xf numFmtId="164" fontId="7" fillId="2" borderId="54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29" xfId="2" applyFont="1" applyFill="1" applyBorder="1" applyAlignment="1">
      <alignment horizontal="center" vertical="center" wrapText="1"/>
    </xf>
    <xf numFmtId="164" fontId="7" fillId="2" borderId="55" xfId="2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</cellXfs>
  <cellStyles count="7">
    <cellStyle name="Moeda" xfId="2" builtinId="4"/>
    <cellStyle name="Normal" xfId="0" builtinId="0"/>
    <cellStyle name="Normal 2" xfId="3"/>
    <cellStyle name="Normal 2 2 2" xfId="4"/>
    <cellStyle name="Normal_Plan3" xfId="5"/>
    <cellStyle name="Vírgula" xfId="1" builtinId="3"/>
    <cellStyle name="Vírgula 2" xfId="6"/>
  </cellStyles>
  <dxfs count="0"/>
  <tableStyles count="0" defaultTableStyle="TableStyleMedium2" defaultPivotStyle="PivotStyleLight16"/>
  <colors>
    <mruColors>
      <color rgb="FF66FFFF"/>
      <color rgb="FFFF3300"/>
      <color rgb="FF2EC44B"/>
      <color rgb="FFFFFFCC"/>
      <color rgb="FF00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192859</xdr:colOff>
      <xdr:row>0</xdr:row>
      <xdr:rowOff>72403</xdr:rowOff>
    </xdr:from>
    <xdr:to>
      <xdr:col>1</xdr:col>
      <xdr:colOff>1964531</xdr:colOff>
      <xdr:row>0</xdr:row>
      <xdr:rowOff>1059696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732B8C-5465-4330-9CB1-AD45D3F24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59" y="72403"/>
          <a:ext cx="2224110" cy="987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147730</xdr:colOff>
      <xdr:row>0</xdr:row>
      <xdr:rowOff>55771</xdr:rowOff>
    </xdr:from>
    <xdr:to>
      <xdr:col>1</xdr:col>
      <xdr:colOff>2087846</xdr:colOff>
      <xdr:row>0</xdr:row>
      <xdr:rowOff>904874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0" y="55771"/>
          <a:ext cx="2309210" cy="8491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209257</xdr:colOff>
      <xdr:row>0</xdr:row>
      <xdr:rowOff>99815</xdr:rowOff>
    </xdr:from>
    <xdr:to>
      <xdr:col>1</xdr:col>
      <xdr:colOff>1952624</xdr:colOff>
      <xdr:row>0</xdr:row>
      <xdr:rowOff>860093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257" y="99815"/>
          <a:ext cx="2195805" cy="7602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214311</xdr:colOff>
      <xdr:row>0</xdr:row>
      <xdr:rowOff>78384</xdr:rowOff>
    </xdr:from>
    <xdr:to>
      <xdr:col>1</xdr:col>
      <xdr:colOff>1967107</xdr:colOff>
      <xdr:row>0</xdr:row>
      <xdr:rowOff>857250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0F68AD-6980-46A2-BB8E-6F7E10185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78384"/>
          <a:ext cx="2193327" cy="7788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4"/>
  <sheetViews>
    <sheetView tabSelected="1" zoomScale="80" zoomScaleNormal="80" zoomScaleSheetLayoutView="80" workbookViewId="0">
      <selection activeCell="B4" sqref="B4:B5"/>
    </sheetView>
  </sheetViews>
  <sheetFormatPr defaultRowHeight="15" x14ac:dyDescent="0.25"/>
  <cols>
    <col min="1" max="1" width="6.7109375" style="10" customWidth="1"/>
    <col min="2" max="2" width="62.7109375" style="10" bestFit="1" customWidth="1"/>
    <col min="3" max="3" width="37.140625" style="10" bestFit="1" customWidth="1"/>
    <col min="4" max="4" width="15.140625" style="10" bestFit="1" customWidth="1"/>
    <col min="5" max="5" width="8.28515625" style="10" customWidth="1"/>
    <col min="6" max="6" width="15.5703125" style="10" customWidth="1"/>
    <col min="7" max="7" width="18.28515625" style="10" customWidth="1"/>
    <col min="8" max="8" width="24.5703125" style="54" customWidth="1"/>
    <col min="9" max="9" width="22.5703125" style="54" customWidth="1"/>
    <col min="10" max="10" width="21.140625" style="54" customWidth="1"/>
    <col min="11" max="11" width="23.42578125" style="54" bestFit="1" customWidth="1"/>
    <col min="12" max="12" width="10.7109375" style="10" bestFit="1" customWidth="1"/>
    <col min="13" max="13" width="18.7109375" style="54" customWidth="1"/>
    <col min="14" max="14" width="19" style="54" customWidth="1"/>
    <col min="15" max="15" width="25" style="54" customWidth="1"/>
    <col min="16" max="16384" width="9.140625" style="10"/>
  </cols>
  <sheetData>
    <row r="1" spans="1:15" s="33" customFormat="1" ht="93.75" customHeight="1" thickBot="1" x14ac:dyDescent="0.3">
      <c r="A1" s="174" t="s">
        <v>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6"/>
    </row>
    <row r="2" spans="1:15" s="33" customFormat="1" ht="15.75" x14ac:dyDescent="0.25">
      <c r="A2" s="142" t="s">
        <v>57</v>
      </c>
      <c r="B2" s="143"/>
      <c r="C2" s="143"/>
      <c r="D2" s="143" t="s">
        <v>55</v>
      </c>
      <c r="E2" s="143"/>
      <c r="F2" s="45" t="s">
        <v>3</v>
      </c>
      <c r="G2" s="45" t="s">
        <v>4</v>
      </c>
      <c r="H2" s="46" t="s">
        <v>33</v>
      </c>
      <c r="I2" s="46" t="s">
        <v>6</v>
      </c>
      <c r="J2" s="143" t="s">
        <v>7</v>
      </c>
      <c r="K2" s="143"/>
      <c r="L2" s="143"/>
      <c r="M2" s="143"/>
      <c r="N2" s="143"/>
      <c r="O2" s="144"/>
    </row>
    <row r="3" spans="1:15" s="33" customFormat="1" ht="37.5" customHeight="1" x14ac:dyDescent="0.25">
      <c r="A3" s="201" t="s">
        <v>54</v>
      </c>
      <c r="B3" s="202"/>
      <c r="C3" s="202"/>
      <c r="D3" s="146" t="s">
        <v>212</v>
      </c>
      <c r="E3" s="146"/>
      <c r="F3" s="43" t="s">
        <v>95</v>
      </c>
      <c r="G3" s="43" t="s">
        <v>203</v>
      </c>
      <c r="H3" s="200">
        <v>21</v>
      </c>
      <c r="I3" s="47">
        <v>4.8</v>
      </c>
      <c r="J3" s="145" t="s">
        <v>8</v>
      </c>
      <c r="K3" s="145"/>
      <c r="L3" s="145"/>
      <c r="M3" s="145"/>
      <c r="N3" s="145"/>
      <c r="O3" s="147"/>
    </row>
    <row r="4" spans="1:15" ht="15.75" x14ac:dyDescent="0.25">
      <c r="A4" s="148" t="s">
        <v>9</v>
      </c>
      <c r="B4" s="150" t="s">
        <v>10</v>
      </c>
      <c r="C4" s="150" t="s">
        <v>11</v>
      </c>
      <c r="D4" s="150" t="s">
        <v>12</v>
      </c>
      <c r="E4" s="145" t="s">
        <v>13</v>
      </c>
      <c r="F4" s="145" t="s">
        <v>53</v>
      </c>
      <c r="G4" s="145" t="s">
        <v>15</v>
      </c>
      <c r="H4" s="156" t="s">
        <v>34</v>
      </c>
      <c r="I4" s="158" t="s">
        <v>16</v>
      </c>
      <c r="J4" s="158" t="s">
        <v>17</v>
      </c>
      <c r="K4" s="158" t="s">
        <v>18</v>
      </c>
      <c r="L4" s="145" t="s">
        <v>19</v>
      </c>
      <c r="M4" s="145"/>
      <c r="N4" s="145"/>
      <c r="O4" s="167" t="s">
        <v>20</v>
      </c>
    </row>
    <row r="5" spans="1:15" ht="38.25" thickBot="1" x14ac:dyDescent="0.3">
      <c r="A5" s="149"/>
      <c r="B5" s="151"/>
      <c r="C5" s="151"/>
      <c r="D5" s="151"/>
      <c r="E5" s="152"/>
      <c r="F5" s="152"/>
      <c r="G5" s="152"/>
      <c r="H5" s="157"/>
      <c r="I5" s="159"/>
      <c r="J5" s="159"/>
      <c r="K5" s="159"/>
      <c r="L5" s="44" t="s">
        <v>21</v>
      </c>
      <c r="M5" s="55" t="s">
        <v>22</v>
      </c>
      <c r="N5" s="55" t="s">
        <v>23</v>
      </c>
      <c r="O5" s="168"/>
    </row>
    <row r="6" spans="1:15" ht="15.75" x14ac:dyDescent="0.25">
      <c r="A6" s="21">
        <v>1</v>
      </c>
      <c r="B6" s="38" t="s">
        <v>63</v>
      </c>
      <c r="C6" s="38" t="s">
        <v>50</v>
      </c>
      <c r="D6" s="38" t="s">
        <v>36</v>
      </c>
      <c r="E6" s="23">
        <v>1</v>
      </c>
      <c r="F6" s="39">
        <v>45145</v>
      </c>
      <c r="G6" s="39">
        <v>45328</v>
      </c>
      <c r="H6" s="48">
        <v>630</v>
      </c>
      <c r="I6" s="49">
        <v>100.8</v>
      </c>
      <c r="J6" s="49"/>
      <c r="K6" s="49">
        <f>SUM(H6:J6)</f>
        <v>730.8</v>
      </c>
      <c r="L6" s="42"/>
      <c r="M6" s="49"/>
      <c r="N6" s="49"/>
      <c r="O6" s="56">
        <f>K6-M6-N6</f>
        <v>730.8</v>
      </c>
    </row>
    <row r="7" spans="1:15" ht="15.75" x14ac:dyDescent="0.25">
      <c r="A7" s="12">
        <v>2</v>
      </c>
      <c r="B7" s="29" t="s">
        <v>209</v>
      </c>
      <c r="C7" s="8" t="s">
        <v>35</v>
      </c>
      <c r="D7" s="29" t="s">
        <v>36</v>
      </c>
      <c r="E7" s="11">
        <v>2</v>
      </c>
      <c r="F7" s="15">
        <v>45505</v>
      </c>
      <c r="G7" s="15">
        <v>45688</v>
      </c>
      <c r="H7" s="25">
        <v>630</v>
      </c>
      <c r="I7" s="50">
        <v>100.8</v>
      </c>
      <c r="J7" s="50"/>
      <c r="K7" s="50">
        <f>SUM(H7:J7)</f>
        <v>730.8</v>
      </c>
      <c r="L7" s="14"/>
      <c r="M7" s="50"/>
      <c r="N7" s="50"/>
      <c r="O7" s="57">
        <f t="shared" ref="O7:O15" si="0">K7-M7-N7</f>
        <v>730.8</v>
      </c>
    </row>
    <row r="8" spans="1:15" ht="15.75" x14ac:dyDescent="0.25">
      <c r="A8" s="12">
        <v>3</v>
      </c>
      <c r="B8" s="29" t="s">
        <v>183</v>
      </c>
      <c r="C8" s="8" t="s">
        <v>35</v>
      </c>
      <c r="D8" s="29" t="s">
        <v>36</v>
      </c>
      <c r="E8" s="11">
        <v>1</v>
      </c>
      <c r="F8" s="15" t="s">
        <v>184</v>
      </c>
      <c r="G8" s="15">
        <v>45597</v>
      </c>
      <c r="H8" s="25">
        <v>630</v>
      </c>
      <c r="I8" s="50">
        <v>100.8</v>
      </c>
      <c r="J8" s="50"/>
      <c r="K8" s="50">
        <f t="shared" ref="K8:K65" si="1">SUM(H8:J8)</f>
        <v>730.8</v>
      </c>
      <c r="L8" s="14"/>
      <c r="M8" s="50"/>
      <c r="N8" s="50"/>
      <c r="O8" s="57">
        <f t="shared" si="0"/>
        <v>730.8</v>
      </c>
    </row>
    <row r="9" spans="1:15" ht="15.75" x14ac:dyDescent="0.25">
      <c r="A9" s="12">
        <v>4</v>
      </c>
      <c r="B9" s="29" t="s">
        <v>133</v>
      </c>
      <c r="C9" s="8" t="s">
        <v>50</v>
      </c>
      <c r="D9" s="29" t="s">
        <v>38</v>
      </c>
      <c r="E9" s="11">
        <v>1</v>
      </c>
      <c r="F9" s="15">
        <v>45383</v>
      </c>
      <c r="G9" s="15">
        <v>45565</v>
      </c>
      <c r="H9" s="25">
        <v>630</v>
      </c>
      <c r="I9" s="50">
        <v>100.8</v>
      </c>
      <c r="J9" s="50"/>
      <c r="K9" s="50">
        <f t="shared" si="1"/>
        <v>730.8</v>
      </c>
      <c r="L9" s="14"/>
      <c r="M9" s="50"/>
      <c r="N9" s="50"/>
      <c r="O9" s="57">
        <f t="shared" si="0"/>
        <v>730.8</v>
      </c>
    </row>
    <row r="10" spans="1:15" ht="15.75" x14ac:dyDescent="0.25">
      <c r="A10" s="12">
        <v>5</v>
      </c>
      <c r="B10" s="29" t="s">
        <v>134</v>
      </c>
      <c r="C10" s="8" t="s">
        <v>35</v>
      </c>
      <c r="D10" s="29" t="s">
        <v>39</v>
      </c>
      <c r="E10" s="11">
        <v>1</v>
      </c>
      <c r="F10" s="15">
        <v>45383</v>
      </c>
      <c r="G10" s="15">
        <v>45565</v>
      </c>
      <c r="H10" s="25">
        <v>630</v>
      </c>
      <c r="I10" s="50">
        <v>100.8</v>
      </c>
      <c r="J10" s="50"/>
      <c r="K10" s="50">
        <f t="shared" si="1"/>
        <v>730.8</v>
      </c>
      <c r="L10" s="14"/>
      <c r="M10" s="50"/>
      <c r="N10" s="50"/>
      <c r="O10" s="57">
        <f t="shared" si="0"/>
        <v>730.8</v>
      </c>
    </row>
    <row r="11" spans="1:15" ht="15.75" x14ac:dyDescent="0.25">
      <c r="A11" s="12">
        <v>6</v>
      </c>
      <c r="B11" s="29" t="s">
        <v>105</v>
      </c>
      <c r="C11" s="29" t="s">
        <v>50</v>
      </c>
      <c r="D11" s="29" t="s">
        <v>38</v>
      </c>
      <c r="E11" s="11">
        <v>1</v>
      </c>
      <c r="F11" s="17">
        <v>45323</v>
      </c>
      <c r="G11" s="17"/>
      <c r="H11" s="25">
        <v>630</v>
      </c>
      <c r="I11" s="50">
        <v>100.8</v>
      </c>
      <c r="J11" s="25"/>
      <c r="K11" s="50">
        <f t="shared" si="1"/>
        <v>730.8</v>
      </c>
      <c r="L11" s="13"/>
      <c r="M11" s="25"/>
      <c r="N11" s="25"/>
      <c r="O11" s="57">
        <f t="shared" si="0"/>
        <v>730.8</v>
      </c>
    </row>
    <row r="12" spans="1:15" ht="15.75" x14ac:dyDescent="0.25">
      <c r="A12" s="12">
        <v>7</v>
      </c>
      <c r="B12" s="29" t="s">
        <v>111</v>
      </c>
      <c r="C12" s="29" t="s">
        <v>71</v>
      </c>
      <c r="D12" s="29" t="s">
        <v>41</v>
      </c>
      <c r="E12" s="11">
        <v>1</v>
      </c>
      <c r="F12" s="17">
        <v>45352</v>
      </c>
      <c r="G12" s="17">
        <v>45535</v>
      </c>
      <c r="H12" s="25">
        <v>630</v>
      </c>
      <c r="I12" s="50">
        <v>100.8</v>
      </c>
      <c r="J12" s="25"/>
      <c r="K12" s="50">
        <f t="shared" si="1"/>
        <v>730.8</v>
      </c>
      <c r="L12" s="13"/>
      <c r="M12" s="25"/>
      <c r="N12" s="51"/>
      <c r="O12" s="57">
        <f t="shared" si="0"/>
        <v>730.8</v>
      </c>
    </row>
    <row r="13" spans="1:15" ht="15.75" x14ac:dyDescent="0.25">
      <c r="A13" s="12">
        <v>8</v>
      </c>
      <c r="B13" s="29" t="s">
        <v>64</v>
      </c>
      <c r="C13" s="29" t="s">
        <v>50</v>
      </c>
      <c r="D13" s="29" t="s">
        <v>51</v>
      </c>
      <c r="E13" s="11" t="s">
        <v>201</v>
      </c>
      <c r="F13" s="17">
        <v>45141</v>
      </c>
      <c r="G13" s="17">
        <v>45324</v>
      </c>
      <c r="H13" s="25">
        <v>630</v>
      </c>
      <c r="I13" s="50">
        <v>100.8</v>
      </c>
      <c r="J13" s="25"/>
      <c r="K13" s="50">
        <f>SUM(H13+I13-J13)</f>
        <v>730.8</v>
      </c>
      <c r="L13" s="13"/>
      <c r="M13" s="25">
        <v>315</v>
      </c>
      <c r="N13" s="25">
        <v>100.8</v>
      </c>
      <c r="O13" s="57">
        <f>K13-M13-N13</f>
        <v>314.99999999999994</v>
      </c>
    </row>
    <row r="14" spans="1:15" ht="15.75" x14ac:dyDescent="0.25">
      <c r="A14" s="12">
        <v>9</v>
      </c>
      <c r="B14" s="29" t="s">
        <v>85</v>
      </c>
      <c r="C14" s="29" t="s">
        <v>50</v>
      </c>
      <c r="D14" s="29" t="s">
        <v>38</v>
      </c>
      <c r="E14" s="11">
        <v>1</v>
      </c>
      <c r="F14" s="17">
        <v>45231</v>
      </c>
      <c r="G14" s="17">
        <v>45412</v>
      </c>
      <c r="H14" s="25">
        <v>630</v>
      </c>
      <c r="I14" s="50">
        <v>100.8</v>
      </c>
      <c r="J14" s="25"/>
      <c r="K14" s="50">
        <f t="shared" si="1"/>
        <v>730.8</v>
      </c>
      <c r="L14" s="13"/>
      <c r="M14" s="25"/>
      <c r="N14" s="25"/>
      <c r="O14" s="57">
        <f t="shared" si="0"/>
        <v>730.8</v>
      </c>
    </row>
    <row r="15" spans="1:15" ht="15.75" x14ac:dyDescent="0.25">
      <c r="A15" s="12">
        <v>10</v>
      </c>
      <c r="B15" s="29" t="s">
        <v>191</v>
      </c>
      <c r="C15" s="29" t="s">
        <v>192</v>
      </c>
      <c r="D15" s="29" t="s">
        <v>193</v>
      </c>
      <c r="E15" s="11">
        <v>1</v>
      </c>
      <c r="F15" s="17">
        <v>45467</v>
      </c>
      <c r="G15" s="17">
        <v>45649</v>
      </c>
      <c r="H15" s="25">
        <v>630</v>
      </c>
      <c r="I15" s="50">
        <v>100.8</v>
      </c>
      <c r="J15" s="25"/>
      <c r="K15" s="50">
        <f t="shared" si="1"/>
        <v>730.8</v>
      </c>
      <c r="L15" s="13"/>
      <c r="M15" s="25"/>
      <c r="N15" s="25"/>
      <c r="O15" s="57">
        <f t="shared" si="0"/>
        <v>730.8</v>
      </c>
    </row>
    <row r="16" spans="1:15" ht="15.75" x14ac:dyDescent="0.25">
      <c r="A16" s="12">
        <v>11</v>
      </c>
      <c r="B16" s="29" t="s">
        <v>86</v>
      </c>
      <c r="C16" s="29" t="s">
        <v>69</v>
      </c>
      <c r="D16" s="29" t="s">
        <v>38</v>
      </c>
      <c r="E16" s="11">
        <v>1</v>
      </c>
      <c r="F16" s="17">
        <v>45243</v>
      </c>
      <c r="G16" s="17">
        <v>45424</v>
      </c>
      <c r="H16" s="25">
        <v>630</v>
      </c>
      <c r="I16" s="50">
        <v>100.8</v>
      </c>
      <c r="J16" s="25"/>
      <c r="K16" s="50">
        <f t="shared" si="1"/>
        <v>730.8</v>
      </c>
      <c r="L16" s="13"/>
      <c r="M16" s="25"/>
      <c r="N16" s="25"/>
      <c r="O16" s="57">
        <f t="shared" ref="O16:O72" si="2">K16-M16-N16</f>
        <v>730.8</v>
      </c>
    </row>
    <row r="17" spans="1:15" ht="15.75" x14ac:dyDescent="0.25">
      <c r="A17" s="12">
        <v>12</v>
      </c>
      <c r="B17" s="29" t="s">
        <v>142</v>
      </c>
      <c r="C17" s="29" t="s">
        <v>59</v>
      </c>
      <c r="D17" s="29" t="s">
        <v>40</v>
      </c>
      <c r="E17" s="11">
        <v>1</v>
      </c>
      <c r="F17" s="17">
        <v>45385</v>
      </c>
      <c r="G17" s="17">
        <v>45567</v>
      </c>
      <c r="H17" s="25">
        <v>630</v>
      </c>
      <c r="I17" s="50">
        <v>100.8</v>
      </c>
      <c r="J17" s="25"/>
      <c r="K17" s="50">
        <f t="shared" si="1"/>
        <v>730.8</v>
      </c>
      <c r="L17" s="13"/>
      <c r="M17" s="25"/>
      <c r="N17" s="25"/>
      <c r="O17" s="57">
        <f t="shared" si="2"/>
        <v>730.8</v>
      </c>
    </row>
    <row r="18" spans="1:15" ht="15.75" x14ac:dyDescent="0.25">
      <c r="A18" s="12">
        <v>13</v>
      </c>
      <c r="B18" s="29" t="s">
        <v>166</v>
      </c>
      <c r="C18" s="29" t="s">
        <v>35</v>
      </c>
      <c r="D18" s="29" t="s">
        <v>161</v>
      </c>
      <c r="E18" s="11">
        <v>1</v>
      </c>
      <c r="F18" s="17">
        <v>45390</v>
      </c>
      <c r="G18" s="17">
        <v>45572</v>
      </c>
      <c r="H18" s="25">
        <v>630</v>
      </c>
      <c r="I18" s="50">
        <v>100.8</v>
      </c>
      <c r="J18" s="25"/>
      <c r="K18" s="50">
        <f t="shared" si="1"/>
        <v>730.8</v>
      </c>
      <c r="L18" s="13"/>
      <c r="M18" s="25"/>
      <c r="N18" s="25"/>
      <c r="O18" s="57">
        <f>K18-M18-N18</f>
        <v>730.8</v>
      </c>
    </row>
    <row r="19" spans="1:15" ht="15.75" x14ac:dyDescent="0.25">
      <c r="A19" s="12">
        <v>14</v>
      </c>
      <c r="B19" s="29" t="s">
        <v>92</v>
      </c>
      <c r="C19" s="29" t="s">
        <v>90</v>
      </c>
      <c r="D19" s="29" t="s">
        <v>36</v>
      </c>
      <c r="E19" s="11">
        <v>1</v>
      </c>
      <c r="F19" s="17">
        <v>45261</v>
      </c>
      <c r="G19" s="17"/>
      <c r="H19" s="25">
        <v>630</v>
      </c>
      <c r="I19" s="50">
        <v>100.8</v>
      </c>
      <c r="J19" s="25"/>
      <c r="K19" s="50">
        <f t="shared" si="1"/>
        <v>730.8</v>
      </c>
      <c r="L19" s="13"/>
      <c r="M19" s="25"/>
      <c r="N19" s="25"/>
      <c r="O19" s="57">
        <f t="shared" si="2"/>
        <v>730.8</v>
      </c>
    </row>
    <row r="20" spans="1:15" ht="15.75" x14ac:dyDescent="0.25">
      <c r="A20" s="12">
        <v>15</v>
      </c>
      <c r="B20" s="29" t="s">
        <v>185</v>
      </c>
      <c r="C20" s="29" t="s">
        <v>90</v>
      </c>
      <c r="D20" s="29" t="s">
        <v>36</v>
      </c>
      <c r="E20" s="11">
        <v>1</v>
      </c>
      <c r="F20" s="17">
        <v>45414</v>
      </c>
      <c r="G20" s="17">
        <v>45292</v>
      </c>
      <c r="H20" s="25">
        <v>630</v>
      </c>
      <c r="I20" s="50">
        <v>100.8</v>
      </c>
      <c r="J20" s="25"/>
      <c r="K20" s="50">
        <f t="shared" si="1"/>
        <v>730.8</v>
      </c>
      <c r="L20" s="13"/>
      <c r="M20" s="25"/>
      <c r="N20" s="25"/>
      <c r="O20" s="57">
        <f t="shared" si="2"/>
        <v>730.8</v>
      </c>
    </row>
    <row r="21" spans="1:15" ht="15.75" x14ac:dyDescent="0.25">
      <c r="A21" s="12">
        <v>16</v>
      </c>
      <c r="B21" s="29" t="s">
        <v>65</v>
      </c>
      <c r="C21" s="29" t="s">
        <v>0</v>
      </c>
      <c r="D21" s="29" t="s">
        <v>36</v>
      </c>
      <c r="E21" s="11">
        <v>3</v>
      </c>
      <c r="F21" s="17">
        <v>45145</v>
      </c>
      <c r="G21" s="17">
        <v>45328</v>
      </c>
      <c r="H21" s="25">
        <v>630</v>
      </c>
      <c r="I21" s="50">
        <v>100.8</v>
      </c>
      <c r="J21" s="25"/>
      <c r="K21" s="50">
        <f>SUM(H21+I21-J21)</f>
        <v>730.8</v>
      </c>
      <c r="L21" s="13"/>
      <c r="M21" s="25"/>
      <c r="N21" s="25">
        <f>11*4.8</f>
        <v>52.8</v>
      </c>
      <c r="O21" s="57">
        <f>K21-M21-N21</f>
        <v>678</v>
      </c>
    </row>
    <row r="22" spans="1:15" ht="15.75" x14ac:dyDescent="0.25">
      <c r="A22" s="12">
        <v>17</v>
      </c>
      <c r="B22" s="29" t="s">
        <v>82</v>
      </c>
      <c r="C22" s="29" t="s">
        <v>59</v>
      </c>
      <c r="D22" s="29" t="s">
        <v>40</v>
      </c>
      <c r="E22" s="11">
        <v>1</v>
      </c>
      <c r="F22" s="17">
        <v>45201</v>
      </c>
      <c r="G22" s="17">
        <v>45383</v>
      </c>
      <c r="H22" s="25">
        <v>630</v>
      </c>
      <c r="I22" s="50">
        <v>100.8</v>
      </c>
      <c r="J22" s="25"/>
      <c r="K22" s="50">
        <f t="shared" si="1"/>
        <v>730.8</v>
      </c>
      <c r="L22" s="13"/>
      <c r="M22" s="25"/>
      <c r="N22" s="25"/>
      <c r="O22" s="57">
        <f>K22-M22-N22</f>
        <v>730.8</v>
      </c>
    </row>
    <row r="23" spans="1:15" ht="15.75" x14ac:dyDescent="0.25">
      <c r="A23" s="12">
        <v>18</v>
      </c>
      <c r="B23" s="29" t="s">
        <v>75</v>
      </c>
      <c r="C23" s="29" t="s">
        <v>69</v>
      </c>
      <c r="D23" s="29" t="s">
        <v>38</v>
      </c>
      <c r="E23" s="11">
        <v>3</v>
      </c>
      <c r="F23" s="17">
        <v>45170</v>
      </c>
      <c r="G23" s="17">
        <v>45351</v>
      </c>
      <c r="H23" s="25">
        <v>630</v>
      </c>
      <c r="I23" s="50">
        <v>100.8</v>
      </c>
      <c r="J23" s="25"/>
      <c r="K23" s="50">
        <f t="shared" si="1"/>
        <v>730.8</v>
      </c>
      <c r="L23" s="16"/>
      <c r="M23" s="25"/>
      <c r="N23" s="25">
        <v>52.8</v>
      </c>
      <c r="O23" s="57">
        <f t="shared" si="2"/>
        <v>678</v>
      </c>
    </row>
    <row r="24" spans="1:15" ht="15.75" x14ac:dyDescent="0.25">
      <c r="A24" s="12">
        <v>19</v>
      </c>
      <c r="B24" s="29" t="s">
        <v>121</v>
      </c>
      <c r="C24" s="29" t="s">
        <v>71</v>
      </c>
      <c r="D24" s="29" t="s">
        <v>36</v>
      </c>
      <c r="E24" s="11">
        <v>1</v>
      </c>
      <c r="F24" s="17">
        <v>45352</v>
      </c>
      <c r="G24" s="17">
        <v>45535</v>
      </c>
      <c r="H24" s="25">
        <v>630</v>
      </c>
      <c r="I24" s="50">
        <v>100.8</v>
      </c>
      <c r="J24" s="25"/>
      <c r="K24" s="50">
        <f t="shared" si="1"/>
        <v>730.8</v>
      </c>
      <c r="L24" s="16">
        <v>10</v>
      </c>
      <c r="M24" s="25">
        <v>210</v>
      </c>
      <c r="N24" s="25">
        <v>48</v>
      </c>
      <c r="O24" s="57">
        <f t="shared" si="2"/>
        <v>472.79999999999995</v>
      </c>
    </row>
    <row r="25" spans="1:15" ht="15.75" x14ac:dyDescent="0.25">
      <c r="A25" s="12">
        <v>20</v>
      </c>
      <c r="B25" s="29" t="s">
        <v>76</v>
      </c>
      <c r="C25" s="29" t="s">
        <v>35</v>
      </c>
      <c r="D25" s="29" t="s">
        <v>38</v>
      </c>
      <c r="E25" s="11">
        <v>1</v>
      </c>
      <c r="F25" s="17">
        <v>45173</v>
      </c>
      <c r="G25" s="17">
        <v>45354</v>
      </c>
      <c r="H25" s="25">
        <v>630</v>
      </c>
      <c r="I25" s="50">
        <v>100.8</v>
      </c>
      <c r="J25" s="25"/>
      <c r="K25" s="50">
        <f t="shared" si="1"/>
        <v>730.8</v>
      </c>
      <c r="L25" s="13"/>
      <c r="M25" s="25"/>
      <c r="N25" s="25"/>
      <c r="O25" s="57">
        <f t="shared" si="2"/>
        <v>730.8</v>
      </c>
    </row>
    <row r="26" spans="1:15" ht="15.75" x14ac:dyDescent="0.25">
      <c r="A26" s="12">
        <v>21</v>
      </c>
      <c r="B26" s="29" t="s">
        <v>112</v>
      </c>
      <c r="C26" s="29" t="s">
        <v>113</v>
      </c>
      <c r="D26" s="29" t="s">
        <v>114</v>
      </c>
      <c r="E26" s="11" t="s">
        <v>201</v>
      </c>
      <c r="F26" s="17">
        <v>45352</v>
      </c>
      <c r="G26" s="17">
        <v>45507</v>
      </c>
      <c r="H26" s="25">
        <v>630</v>
      </c>
      <c r="I26" s="50">
        <v>100.8</v>
      </c>
      <c r="J26" s="25"/>
      <c r="K26" s="50">
        <f>SUM(H26+I26-J26)</f>
        <v>730.8</v>
      </c>
      <c r="L26" s="13"/>
      <c r="M26" s="25"/>
      <c r="N26" s="25">
        <f>11*4.8</f>
        <v>52.8</v>
      </c>
      <c r="O26" s="57">
        <f>K26-M26-N26</f>
        <v>678</v>
      </c>
    </row>
    <row r="27" spans="1:15" ht="15.75" x14ac:dyDescent="0.25">
      <c r="A27" s="12">
        <v>22</v>
      </c>
      <c r="B27" s="29" t="s">
        <v>120</v>
      </c>
      <c r="C27" s="29" t="s">
        <v>71</v>
      </c>
      <c r="D27" s="29" t="s">
        <v>41</v>
      </c>
      <c r="E27" s="11">
        <v>3</v>
      </c>
      <c r="F27" s="17">
        <v>45352</v>
      </c>
      <c r="G27" s="17">
        <v>45535</v>
      </c>
      <c r="H27" s="25">
        <v>630</v>
      </c>
      <c r="I27" s="50">
        <v>100.8</v>
      </c>
      <c r="J27" s="25"/>
      <c r="K27" s="50">
        <f t="shared" si="1"/>
        <v>730.8</v>
      </c>
      <c r="L27" s="13"/>
      <c r="M27" s="25"/>
      <c r="N27" s="25">
        <f>11*4.8</f>
        <v>52.8</v>
      </c>
      <c r="O27" s="57">
        <f t="shared" si="2"/>
        <v>678</v>
      </c>
    </row>
    <row r="28" spans="1:15" ht="15.75" x14ac:dyDescent="0.25">
      <c r="A28" s="12">
        <v>23</v>
      </c>
      <c r="B28" s="29" t="s">
        <v>136</v>
      </c>
      <c r="C28" s="29" t="s">
        <v>137</v>
      </c>
      <c r="D28" s="29" t="s">
        <v>36</v>
      </c>
      <c r="E28" s="11">
        <v>1</v>
      </c>
      <c r="F28" s="17">
        <v>45383</v>
      </c>
      <c r="G28" s="17">
        <v>45565</v>
      </c>
      <c r="H28" s="25">
        <v>630</v>
      </c>
      <c r="I28" s="50">
        <v>100.8</v>
      </c>
      <c r="J28" s="25"/>
      <c r="K28" s="50">
        <f t="shared" si="1"/>
        <v>730.8</v>
      </c>
      <c r="L28" s="13"/>
      <c r="M28" s="25"/>
      <c r="N28" s="25"/>
      <c r="O28" s="57">
        <f t="shared" si="2"/>
        <v>730.8</v>
      </c>
    </row>
    <row r="29" spans="1:15" ht="15.75" x14ac:dyDescent="0.25">
      <c r="A29" s="12">
        <v>24</v>
      </c>
      <c r="B29" s="29" t="s">
        <v>194</v>
      </c>
      <c r="C29" s="29" t="s">
        <v>192</v>
      </c>
      <c r="D29" s="29" t="s">
        <v>193</v>
      </c>
      <c r="E29" s="11">
        <v>1</v>
      </c>
      <c r="F29" s="17">
        <v>45467</v>
      </c>
      <c r="G29" s="17">
        <v>45649</v>
      </c>
      <c r="H29" s="25">
        <v>630</v>
      </c>
      <c r="I29" s="50">
        <v>100.8</v>
      </c>
      <c r="J29" s="25"/>
      <c r="K29" s="50">
        <f t="shared" si="1"/>
        <v>730.8</v>
      </c>
      <c r="L29" s="13"/>
      <c r="M29" s="25"/>
      <c r="N29" s="25"/>
      <c r="O29" s="57">
        <f t="shared" si="2"/>
        <v>730.8</v>
      </c>
    </row>
    <row r="30" spans="1:15" ht="15.75" x14ac:dyDescent="0.25">
      <c r="A30" s="12">
        <v>25</v>
      </c>
      <c r="B30" s="29" t="s">
        <v>195</v>
      </c>
      <c r="C30" s="29" t="s">
        <v>79</v>
      </c>
      <c r="D30" s="29" t="s">
        <v>36</v>
      </c>
      <c r="E30" s="11">
        <v>1</v>
      </c>
      <c r="F30" s="17">
        <v>45484</v>
      </c>
      <c r="G30" s="17">
        <v>45301</v>
      </c>
      <c r="H30" s="25">
        <v>630</v>
      </c>
      <c r="I30" s="50">
        <v>100.8</v>
      </c>
      <c r="J30" s="25"/>
      <c r="K30" s="50">
        <f t="shared" si="1"/>
        <v>730.8</v>
      </c>
      <c r="L30" s="13"/>
      <c r="M30" s="25"/>
      <c r="N30" s="25"/>
      <c r="O30" s="57">
        <f>K30-M30-N30</f>
        <v>730.8</v>
      </c>
    </row>
    <row r="31" spans="1:15" ht="15.75" x14ac:dyDescent="0.25">
      <c r="A31" s="12">
        <v>26</v>
      </c>
      <c r="B31" s="29" t="s">
        <v>182</v>
      </c>
      <c r="C31" s="29" t="s">
        <v>175</v>
      </c>
      <c r="D31" s="29" t="s">
        <v>51</v>
      </c>
      <c r="E31" s="11">
        <v>1</v>
      </c>
      <c r="F31" s="17">
        <v>45414</v>
      </c>
      <c r="G31" s="17">
        <v>45597</v>
      </c>
      <c r="H31" s="25">
        <v>630</v>
      </c>
      <c r="I31" s="50">
        <v>100.8</v>
      </c>
      <c r="J31" s="25"/>
      <c r="K31" s="50">
        <f t="shared" si="1"/>
        <v>730.8</v>
      </c>
      <c r="L31" s="13"/>
      <c r="M31" s="25"/>
      <c r="N31" s="25"/>
      <c r="O31" s="57">
        <f t="shared" si="2"/>
        <v>730.8</v>
      </c>
    </row>
    <row r="32" spans="1:15" ht="15.75" x14ac:dyDescent="0.25">
      <c r="A32" s="12">
        <v>27</v>
      </c>
      <c r="B32" s="29" t="s">
        <v>83</v>
      </c>
      <c r="C32" s="29" t="s">
        <v>50</v>
      </c>
      <c r="D32" s="29" t="s">
        <v>38</v>
      </c>
      <c r="E32" s="11">
        <v>1</v>
      </c>
      <c r="F32" s="17" t="s">
        <v>126</v>
      </c>
      <c r="G32" s="17">
        <v>45016</v>
      </c>
      <c r="H32" s="25">
        <v>630</v>
      </c>
      <c r="I32" s="50">
        <v>100.8</v>
      </c>
      <c r="J32" s="25"/>
      <c r="K32" s="50">
        <f t="shared" si="1"/>
        <v>730.8</v>
      </c>
      <c r="L32" s="13"/>
      <c r="M32" s="25"/>
      <c r="N32" s="25"/>
      <c r="O32" s="57">
        <f t="shared" si="2"/>
        <v>730.8</v>
      </c>
    </row>
    <row r="33" spans="1:15" ht="15.75" x14ac:dyDescent="0.25">
      <c r="A33" s="12">
        <v>28</v>
      </c>
      <c r="B33" s="29" t="s">
        <v>66</v>
      </c>
      <c r="C33" s="29" t="s">
        <v>127</v>
      </c>
      <c r="D33" s="29" t="s">
        <v>51</v>
      </c>
      <c r="E33" s="11">
        <v>1</v>
      </c>
      <c r="F33" s="17">
        <v>45352</v>
      </c>
      <c r="G33" s="17">
        <v>45535</v>
      </c>
      <c r="H33" s="25">
        <v>630</v>
      </c>
      <c r="I33" s="50">
        <v>100.8</v>
      </c>
      <c r="J33" s="25"/>
      <c r="K33" s="50">
        <f t="shared" si="1"/>
        <v>730.8</v>
      </c>
      <c r="L33" s="13"/>
      <c r="M33" s="25"/>
      <c r="N33" s="25"/>
      <c r="O33" s="57">
        <f t="shared" si="2"/>
        <v>730.8</v>
      </c>
    </row>
    <row r="34" spans="1:15" ht="15.75" x14ac:dyDescent="0.25">
      <c r="A34" s="12">
        <v>29</v>
      </c>
      <c r="B34" s="29" t="s">
        <v>169</v>
      </c>
      <c r="C34" s="29" t="s">
        <v>144</v>
      </c>
      <c r="D34" s="29" t="s">
        <v>41</v>
      </c>
      <c r="E34" s="11">
        <v>1</v>
      </c>
      <c r="F34" s="17">
        <v>45397</v>
      </c>
      <c r="G34" s="17">
        <v>45589</v>
      </c>
      <c r="H34" s="25">
        <v>630</v>
      </c>
      <c r="I34" s="50">
        <v>100.8</v>
      </c>
      <c r="J34" s="25"/>
      <c r="K34" s="50">
        <f t="shared" si="1"/>
        <v>730.8</v>
      </c>
      <c r="L34" s="13"/>
      <c r="M34" s="25"/>
      <c r="N34" s="25"/>
      <c r="O34" s="57">
        <f>K34-M34-N34</f>
        <v>730.8</v>
      </c>
    </row>
    <row r="35" spans="1:15" ht="15.75" x14ac:dyDescent="0.25">
      <c r="A35" s="12">
        <v>30</v>
      </c>
      <c r="B35" s="31" t="s">
        <v>117</v>
      </c>
      <c r="C35" s="31" t="s">
        <v>118</v>
      </c>
      <c r="D35" s="31" t="s">
        <v>41</v>
      </c>
      <c r="E35" s="11">
        <v>1</v>
      </c>
      <c r="F35" s="19">
        <v>45352</v>
      </c>
      <c r="G35" s="19">
        <v>45535</v>
      </c>
      <c r="H35" s="25">
        <v>630</v>
      </c>
      <c r="I35" s="50">
        <v>100.8</v>
      </c>
      <c r="J35" s="25"/>
      <c r="K35" s="50">
        <f t="shared" si="1"/>
        <v>730.8</v>
      </c>
      <c r="L35" s="13"/>
      <c r="M35" s="25"/>
      <c r="N35" s="25"/>
      <c r="O35" s="57">
        <f t="shared" si="2"/>
        <v>730.8</v>
      </c>
    </row>
    <row r="36" spans="1:15" ht="15.75" x14ac:dyDescent="0.25">
      <c r="A36" s="12">
        <v>31</v>
      </c>
      <c r="B36" s="32" t="s">
        <v>153</v>
      </c>
      <c r="C36" s="32" t="s">
        <v>154</v>
      </c>
      <c r="D36" s="32" t="s">
        <v>36</v>
      </c>
      <c r="E36" s="11">
        <v>1</v>
      </c>
      <c r="F36" s="17">
        <v>45390</v>
      </c>
      <c r="G36" s="17">
        <v>45572</v>
      </c>
      <c r="H36" s="25">
        <v>630</v>
      </c>
      <c r="I36" s="50">
        <v>100.8</v>
      </c>
      <c r="J36" s="25"/>
      <c r="K36" s="50">
        <f t="shared" si="1"/>
        <v>730.8</v>
      </c>
      <c r="L36" s="16">
        <v>10</v>
      </c>
      <c r="M36" s="25"/>
      <c r="N36" s="25">
        <v>48</v>
      </c>
      <c r="O36" s="57">
        <f t="shared" si="2"/>
        <v>682.8</v>
      </c>
    </row>
    <row r="37" spans="1:15" ht="15.75" x14ac:dyDescent="0.25">
      <c r="A37" s="12">
        <v>32</v>
      </c>
      <c r="B37" s="29" t="s">
        <v>103</v>
      </c>
      <c r="C37" s="29" t="s">
        <v>59</v>
      </c>
      <c r="D37" s="29" t="s">
        <v>41</v>
      </c>
      <c r="E37" s="11">
        <v>1</v>
      </c>
      <c r="F37" s="17">
        <v>45323</v>
      </c>
      <c r="G37" s="17"/>
      <c r="H37" s="25">
        <v>630</v>
      </c>
      <c r="I37" s="50">
        <v>100.8</v>
      </c>
      <c r="J37" s="25"/>
      <c r="K37" s="50">
        <f t="shared" si="1"/>
        <v>730.8</v>
      </c>
      <c r="L37" s="13"/>
      <c r="M37" s="25"/>
      <c r="N37" s="25"/>
      <c r="O37" s="57">
        <f t="shared" si="2"/>
        <v>730.8</v>
      </c>
    </row>
    <row r="38" spans="1:15" ht="15.75" x14ac:dyDescent="0.25">
      <c r="A38" s="12">
        <v>33</v>
      </c>
      <c r="B38" s="29" t="s">
        <v>139</v>
      </c>
      <c r="C38" s="29" t="s">
        <v>79</v>
      </c>
      <c r="D38" s="29" t="s">
        <v>36</v>
      </c>
      <c r="E38" s="11">
        <v>1</v>
      </c>
      <c r="F38" s="17">
        <v>45385</v>
      </c>
      <c r="G38" s="17">
        <v>45567</v>
      </c>
      <c r="H38" s="25">
        <v>630</v>
      </c>
      <c r="I38" s="50">
        <v>100.8</v>
      </c>
      <c r="J38" s="25"/>
      <c r="K38" s="50">
        <f t="shared" si="1"/>
        <v>730.8</v>
      </c>
      <c r="L38" s="13"/>
      <c r="M38" s="25"/>
      <c r="N38" s="25"/>
      <c r="O38" s="57">
        <f t="shared" si="2"/>
        <v>730.8</v>
      </c>
    </row>
    <row r="39" spans="1:15" ht="15.75" x14ac:dyDescent="0.25">
      <c r="A39" s="12">
        <v>34</v>
      </c>
      <c r="B39" s="29" t="s">
        <v>156</v>
      </c>
      <c r="C39" s="29" t="s">
        <v>50</v>
      </c>
      <c r="D39" s="29" t="s">
        <v>38</v>
      </c>
      <c r="E39" s="11">
        <v>1</v>
      </c>
      <c r="F39" s="17">
        <v>45383</v>
      </c>
      <c r="G39" s="17">
        <v>45565</v>
      </c>
      <c r="H39" s="25">
        <v>630</v>
      </c>
      <c r="I39" s="50">
        <v>100.8</v>
      </c>
      <c r="J39" s="25"/>
      <c r="K39" s="50">
        <f t="shared" si="1"/>
        <v>730.8</v>
      </c>
      <c r="L39" s="13"/>
      <c r="M39" s="25"/>
      <c r="N39" s="25"/>
      <c r="O39" s="57">
        <f>K39-M39-N39</f>
        <v>730.8</v>
      </c>
    </row>
    <row r="40" spans="1:15" ht="15.75" x14ac:dyDescent="0.25">
      <c r="A40" s="12">
        <v>35</v>
      </c>
      <c r="B40" s="29" t="s">
        <v>104</v>
      </c>
      <c r="C40" s="29" t="s">
        <v>50</v>
      </c>
      <c r="D40" s="29" t="s">
        <v>38</v>
      </c>
      <c r="E40" s="11">
        <v>3</v>
      </c>
      <c r="F40" s="17">
        <v>45327</v>
      </c>
      <c r="G40" s="17">
        <v>45508</v>
      </c>
      <c r="H40" s="25">
        <v>630</v>
      </c>
      <c r="I40" s="50">
        <v>100.8</v>
      </c>
      <c r="J40" s="25"/>
      <c r="K40" s="50">
        <f t="shared" si="1"/>
        <v>730.8</v>
      </c>
      <c r="L40" s="13"/>
      <c r="M40" s="25"/>
      <c r="N40" s="25">
        <f>11*4.8</f>
        <v>52.8</v>
      </c>
      <c r="O40" s="57">
        <f t="shared" si="2"/>
        <v>678</v>
      </c>
    </row>
    <row r="41" spans="1:15" ht="15.75" x14ac:dyDescent="0.25">
      <c r="A41" s="12">
        <v>36</v>
      </c>
      <c r="B41" s="29" t="s">
        <v>180</v>
      </c>
      <c r="C41" s="29"/>
      <c r="D41" s="29" t="s">
        <v>36</v>
      </c>
      <c r="E41" s="11">
        <v>3</v>
      </c>
      <c r="F41" s="17">
        <v>45413</v>
      </c>
      <c r="G41" s="17">
        <v>45596</v>
      </c>
      <c r="H41" s="25">
        <v>630</v>
      </c>
      <c r="I41" s="50">
        <v>100.8</v>
      </c>
      <c r="J41" s="25"/>
      <c r="K41" s="50">
        <f t="shared" si="1"/>
        <v>730.8</v>
      </c>
      <c r="L41" s="13"/>
      <c r="M41" s="25"/>
      <c r="N41" s="25">
        <f>11*4.8</f>
        <v>52.8</v>
      </c>
      <c r="O41" s="57">
        <f t="shared" si="2"/>
        <v>678</v>
      </c>
    </row>
    <row r="42" spans="1:15" ht="15.75" x14ac:dyDescent="0.25">
      <c r="A42" s="12">
        <v>37</v>
      </c>
      <c r="B42" s="8" t="s">
        <v>68</v>
      </c>
      <c r="C42" s="8" t="s">
        <v>69</v>
      </c>
      <c r="D42" s="8" t="s">
        <v>38</v>
      </c>
      <c r="E42" s="11">
        <v>1</v>
      </c>
      <c r="F42" s="19">
        <v>45145</v>
      </c>
      <c r="G42" s="19">
        <v>45328</v>
      </c>
      <c r="H42" s="25">
        <v>630</v>
      </c>
      <c r="I42" s="50">
        <v>100.8</v>
      </c>
      <c r="J42" s="25"/>
      <c r="K42" s="50">
        <f t="shared" si="1"/>
        <v>730.8</v>
      </c>
      <c r="L42" s="13"/>
      <c r="M42" s="25"/>
      <c r="N42" s="25"/>
      <c r="O42" s="57">
        <f t="shared" si="2"/>
        <v>730.8</v>
      </c>
    </row>
    <row r="43" spans="1:15" ht="15.75" x14ac:dyDescent="0.25">
      <c r="A43" s="12">
        <v>38</v>
      </c>
      <c r="B43" s="8" t="s">
        <v>172</v>
      </c>
      <c r="C43" s="8" t="s">
        <v>50</v>
      </c>
      <c r="D43" s="8" t="s">
        <v>173</v>
      </c>
      <c r="E43" s="11">
        <v>1</v>
      </c>
      <c r="F43" s="19">
        <v>45413</v>
      </c>
      <c r="G43" s="19">
        <v>45596</v>
      </c>
      <c r="H43" s="25">
        <v>630</v>
      </c>
      <c r="I43" s="50">
        <v>100.8</v>
      </c>
      <c r="J43" s="25"/>
      <c r="K43" s="50">
        <f t="shared" si="1"/>
        <v>730.8</v>
      </c>
      <c r="L43" s="13"/>
      <c r="M43" s="25"/>
      <c r="N43" s="25"/>
      <c r="O43" s="57">
        <f t="shared" si="2"/>
        <v>730.8</v>
      </c>
    </row>
    <row r="44" spans="1:15" ht="15.75" x14ac:dyDescent="0.25">
      <c r="A44" s="12">
        <v>39</v>
      </c>
      <c r="B44" s="8" t="s">
        <v>146</v>
      </c>
      <c r="C44" s="8" t="s">
        <v>147</v>
      </c>
      <c r="D44" s="8" t="s">
        <v>40</v>
      </c>
      <c r="E44" s="11">
        <v>1</v>
      </c>
      <c r="F44" s="19">
        <v>45397</v>
      </c>
      <c r="G44" s="19">
        <v>45579</v>
      </c>
      <c r="H44" s="25">
        <v>630</v>
      </c>
      <c r="I44" s="50">
        <v>100.8</v>
      </c>
      <c r="J44" s="25"/>
      <c r="K44" s="50">
        <f t="shared" si="1"/>
        <v>730.8</v>
      </c>
      <c r="L44" s="13"/>
      <c r="M44" s="25"/>
      <c r="N44" s="25"/>
      <c r="O44" s="57">
        <f>K44-M44-N44</f>
        <v>730.8</v>
      </c>
    </row>
    <row r="45" spans="1:15" ht="15.75" x14ac:dyDescent="0.25">
      <c r="A45" s="12">
        <v>40</v>
      </c>
      <c r="B45" s="8" t="s">
        <v>177</v>
      </c>
      <c r="C45" s="8" t="s">
        <v>178</v>
      </c>
      <c r="D45" s="8" t="s">
        <v>36</v>
      </c>
      <c r="E45" s="11">
        <v>1</v>
      </c>
      <c r="F45" s="19">
        <v>45418</v>
      </c>
      <c r="G45" s="19">
        <v>45601</v>
      </c>
      <c r="H45" s="25">
        <v>630</v>
      </c>
      <c r="I45" s="50">
        <v>100.8</v>
      </c>
      <c r="J45" s="25"/>
      <c r="K45" s="50">
        <f t="shared" si="1"/>
        <v>730.8</v>
      </c>
      <c r="L45" s="13"/>
      <c r="M45" s="25"/>
      <c r="N45" s="25"/>
      <c r="O45" s="57">
        <f>K45-M45-N45</f>
        <v>730.8</v>
      </c>
    </row>
    <row r="46" spans="1:15" ht="15.75" x14ac:dyDescent="0.25">
      <c r="A46" s="12">
        <v>41</v>
      </c>
      <c r="B46" s="8" t="s">
        <v>187</v>
      </c>
      <c r="C46" s="8" t="s">
        <v>188</v>
      </c>
      <c r="D46" s="8" t="s">
        <v>189</v>
      </c>
      <c r="E46" s="11">
        <v>1</v>
      </c>
      <c r="F46" s="19">
        <v>45413</v>
      </c>
      <c r="G46" s="19"/>
      <c r="H46" s="25">
        <v>630</v>
      </c>
      <c r="I46" s="50">
        <v>100.8</v>
      </c>
      <c r="J46" s="25"/>
      <c r="K46" s="50">
        <f t="shared" si="1"/>
        <v>730.8</v>
      </c>
      <c r="L46" s="13"/>
      <c r="M46" s="25"/>
      <c r="N46" s="25"/>
      <c r="O46" s="57">
        <f t="shared" si="2"/>
        <v>730.8</v>
      </c>
    </row>
    <row r="47" spans="1:15" ht="15.75" x14ac:dyDescent="0.25">
      <c r="A47" s="12">
        <v>42</v>
      </c>
      <c r="B47" s="8" t="s">
        <v>107</v>
      </c>
      <c r="C47" s="8" t="s">
        <v>67</v>
      </c>
      <c r="D47" s="8" t="s">
        <v>38</v>
      </c>
      <c r="E47" s="11">
        <v>1</v>
      </c>
      <c r="F47" s="19">
        <v>45327</v>
      </c>
      <c r="G47" s="19">
        <v>45508</v>
      </c>
      <c r="H47" s="25">
        <v>630</v>
      </c>
      <c r="I47" s="50">
        <v>100.8</v>
      </c>
      <c r="J47" s="25"/>
      <c r="K47" s="50">
        <f t="shared" si="1"/>
        <v>730.8</v>
      </c>
      <c r="L47" s="13"/>
      <c r="M47" s="25"/>
      <c r="N47" s="25"/>
      <c r="O47" s="57">
        <f t="shared" si="2"/>
        <v>730.8</v>
      </c>
    </row>
    <row r="48" spans="1:15" ht="15.75" x14ac:dyDescent="0.25">
      <c r="A48" s="12">
        <v>43</v>
      </c>
      <c r="B48" s="8" t="s">
        <v>143</v>
      </c>
      <c r="C48" s="8" t="s">
        <v>59</v>
      </c>
      <c r="D48" s="8" t="s">
        <v>41</v>
      </c>
      <c r="E48" s="11">
        <v>1</v>
      </c>
      <c r="F48" s="19">
        <v>45385</v>
      </c>
      <c r="G48" s="19">
        <v>45384</v>
      </c>
      <c r="H48" s="25">
        <v>630</v>
      </c>
      <c r="I48" s="50">
        <v>100.8</v>
      </c>
      <c r="J48" s="25"/>
      <c r="K48" s="50">
        <f t="shared" si="1"/>
        <v>730.8</v>
      </c>
      <c r="L48" s="13"/>
      <c r="M48" s="25"/>
      <c r="N48" s="25"/>
      <c r="O48" s="57">
        <f t="shared" si="2"/>
        <v>730.8</v>
      </c>
    </row>
    <row r="49" spans="1:15" ht="15.75" x14ac:dyDescent="0.25">
      <c r="A49" s="12">
        <v>44</v>
      </c>
      <c r="B49" s="31" t="s">
        <v>70</v>
      </c>
      <c r="C49" s="31" t="s">
        <v>35</v>
      </c>
      <c r="D49" s="31" t="s">
        <v>38</v>
      </c>
      <c r="E49" s="11">
        <v>1</v>
      </c>
      <c r="F49" s="19">
        <v>45141</v>
      </c>
      <c r="G49" s="19">
        <v>45324</v>
      </c>
      <c r="H49" s="25">
        <v>630</v>
      </c>
      <c r="I49" s="50">
        <v>100.8</v>
      </c>
      <c r="J49" s="25"/>
      <c r="K49" s="50">
        <f t="shared" si="1"/>
        <v>730.8</v>
      </c>
      <c r="L49" s="13"/>
      <c r="M49" s="25"/>
      <c r="N49" s="25"/>
      <c r="O49" s="57">
        <f t="shared" si="2"/>
        <v>730.8</v>
      </c>
    </row>
    <row r="50" spans="1:15" ht="15.75" x14ac:dyDescent="0.25">
      <c r="A50" s="12">
        <v>45</v>
      </c>
      <c r="B50" s="31" t="s">
        <v>210</v>
      </c>
      <c r="C50" s="31" t="s">
        <v>35</v>
      </c>
      <c r="D50" s="31" t="s">
        <v>39</v>
      </c>
      <c r="E50" s="11">
        <v>2</v>
      </c>
      <c r="F50" s="19">
        <v>45511</v>
      </c>
      <c r="G50" s="19">
        <v>45694</v>
      </c>
      <c r="H50" s="25">
        <f>24*21</f>
        <v>504</v>
      </c>
      <c r="I50" s="50">
        <f>18*4.8</f>
        <v>86.399999999999991</v>
      </c>
      <c r="J50" s="25"/>
      <c r="K50" s="50">
        <f t="shared" si="1"/>
        <v>590.4</v>
      </c>
      <c r="L50" s="13"/>
      <c r="M50" s="25"/>
      <c r="N50" s="25"/>
      <c r="O50" s="57">
        <f t="shared" si="2"/>
        <v>590.4</v>
      </c>
    </row>
    <row r="51" spans="1:15" ht="15.75" x14ac:dyDescent="0.25">
      <c r="A51" s="12">
        <v>46</v>
      </c>
      <c r="B51" s="31" t="s">
        <v>190</v>
      </c>
      <c r="C51" s="31" t="s">
        <v>50</v>
      </c>
      <c r="D51" s="31" t="s">
        <v>38</v>
      </c>
      <c r="E51" s="11">
        <v>1</v>
      </c>
      <c r="F51" s="19">
        <v>45383</v>
      </c>
      <c r="G51" s="19">
        <v>45412</v>
      </c>
      <c r="H51" s="25">
        <v>630</v>
      </c>
      <c r="I51" s="50">
        <v>100.8</v>
      </c>
      <c r="J51" s="25"/>
      <c r="K51" s="50">
        <f t="shared" si="1"/>
        <v>730.8</v>
      </c>
      <c r="L51" s="13"/>
      <c r="M51" s="25"/>
      <c r="N51" s="25"/>
      <c r="O51" s="57">
        <f t="shared" si="2"/>
        <v>730.8</v>
      </c>
    </row>
    <row r="52" spans="1:15" ht="15.75" x14ac:dyDescent="0.25">
      <c r="A52" s="12">
        <v>47</v>
      </c>
      <c r="B52" s="31" t="s">
        <v>115</v>
      </c>
      <c r="C52" s="31" t="s">
        <v>0</v>
      </c>
      <c r="D52" s="31" t="s">
        <v>116</v>
      </c>
      <c r="E52" s="11">
        <v>1</v>
      </c>
      <c r="F52" s="19">
        <v>45352</v>
      </c>
      <c r="G52" s="19">
        <v>45535</v>
      </c>
      <c r="H52" s="25">
        <v>630</v>
      </c>
      <c r="I52" s="50">
        <v>100.8</v>
      </c>
      <c r="J52" s="25"/>
      <c r="K52" s="50">
        <f t="shared" si="1"/>
        <v>730.8</v>
      </c>
      <c r="L52" s="13"/>
      <c r="M52" s="25"/>
      <c r="N52" s="25"/>
      <c r="O52" s="57">
        <f t="shared" si="2"/>
        <v>730.8</v>
      </c>
    </row>
    <row r="53" spans="1:15" ht="15.75" x14ac:dyDescent="0.25">
      <c r="A53" s="12">
        <v>48</v>
      </c>
      <c r="B53" s="31" t="s">
        <v>87</v>
      </c>
      <c r="C53" s="31" t="s">
        <v>69</v>
      </c>
      <c r="D53" s="31" t="s">
        <v>38</v>
      </c>
      <c r="E53" s="11">
        <v>1</v>
      </c>
      <c r="F53" s="19">
        <v>45236</v>
      </c>
      <c r="G53" s="19">
        <v>45417</v>
      </c>
      <c r="H53" s="25">
        <v>630</v>
      </c>
      <c r="I53" s="50">
        <v>100.8</v>
      </c>
      <c r="J53" s="25"/>
      <c r="K53" s="50">
        <f t="shared" si="1"/>
        <v>730.8</v>
      </c>
      <c r="L53" s="13"/>
      <c r="M53" s="25"/>
      <c r="N53" s="25"/>
      <c r="O53" s="57">
        <f t="shared" si="2"/>
        <v>730.8</v>
      </c>
    </row>
    <row r="54" spans="1:15" ht="15.75" x14ac:dyDescent="0.25">
      <c r="A54" s="12">
        <v>49</v>
      </c>
      <c r="B54" s="31" t="s">
        <v>58</v>
      </c>
      <c r="C54" s="31" t="s">
        <v>35</v>
      </c>
      <c r="D54" s="31" t="s">
        <v>36</v>
      </c>
      <c r="E54" s="11">
        <v>3</v>
      </c>
      <c r="F54" s="19">
        <v>44958</v>
      </c>
      <c r="G54" s="19">
        <v>45138</v>
      </c>
      <c r="H54" s="25">
        <v>630</v>
      </c>
      <c r="I54" s="50">
        <v>100.8</v>
      </c>
      <c r="J54" s="25"/>
      <c r="K54" s="50">
        <f t="shared" si="1"/>
        <v>730.8</v>
      </c>
      <c r="L54" s="13"/>
      <c r="M54" s="25"/>
      <c r="N54" s="25">
        <v>52.8</v>
      </c>
      <c r="O54" s="57">
        <f t="shared" si="2"/>
        <v>678</v>
      </c>
    </row>
    <row r="55" spans="1:15" ht="15.75" x14ac:dyDescent="0.25">
      <c r="A55" s="12">
        <v>50</v>
      </c>
      <c r="B55" s="31" t="s">
        <v>196</v>
      </c>
      <c r="C55" s="31" t="s">
        <v>79</v>
      </c>
      <c r="D55" s="31" t="s">
        <v>36</v>
      </c>
      <c r="E55" s="11">
        <v>1</v>
      </c>
      <c r="F55" s="19">
        <v>45484</v>
      </c>
      <c r="G55" s="19">
        <v>45668</v>
      </c>
      <c r="H55" s="25">
        <v>630</v>
      </c>
      <c r="I55" s="50">
        <v>100.8</v>
      </c>
      <c r="J55" s="25"/>
      <c r="K55" s="50">
        <f t="shared" si="1"/>
        <v>730.8</v>
      </c>
      <c r="L55" s="13"/>
      <c r="M55" s="25"/>
      <c r="N55" s="25"/>
      <c r="O55" s="57">
        <f t="shared" si="2"/>
        <v>730.8</v>
      </c>
    </row>
    <row r="56" spans="1:15" ht="15.75" x14ac:dyDescent="0.25">
      <c r="A56" s="12">
        <v>51</v>
      </c>
      <c r="B56" s="31" t="s">
        <v>174</v>
      </c>
      <c r="C56" s="31" t="s">
        <v>175</v>
      </c>
      <c r="D56" s="31" t="s">
        <v>38</v>
      </c>
      <c r="E56" s="11">
        <v>1</v>
      </c>
      <c r="F56" s="19">
        <v>45413</v>
      </c>
      <c r="G56" s="19">
        <v>45443</v>
      </c>
      <c r="H56" s="25">
        <v>630</v>
      </c>
      <c r="I56" s="50">
        <v>100.8</v>
      </c>
      <c r="J56" s="25"/>
      <c r="K56" s="50">
        <f t="shared" si="1"/>
        <v>730.8</v>
      </c>
      <c r="L56" s="13"/>
      <c r="M56" s="25"/>
      <c r="N56" s="25"/>
      <c r="O56" s="57">
        <f t="shared" si="2"/>
        <v>730.8</v>
      </c>
    </row>
    <row r="57" spans="1:15" ht="15.75" x14ac:dyDescent="0.25">
      <c r="A57" s="12">
        <v>52</v>
      </c>
      <c r="B57" s="31" t="s">
        <v>157</v>
      </c>
      <c r="C57" s="31" t="s">
        <v>50</v>
      </c>
      <c r="D57" s="31" t="s">
        <v>38</v>
      </c>
      <c r="E57" s="11">
        <v>1</v>
      </c>
      <c r="F57" s="19">
        <v>45383</v>
      </c>
      <c r="G57" s="19">
        <v>45565</v>
      </c>
      <c r="H57" s="25">
        <v>630</v>
      </c>
      <c r="I57" s="50">
        <v>100.8</v>
      </c>
      <c r="J57" s="25"/>
      <c r="K57" s="50">
        <f t="shared" si="1"/>
        <v>730.8</v>
      </c>
      <c r="L57" s="13"/>
      <c r="M57" s="25"/>
      <c r="N57" s="25"/>
      <c r="O57" s="57">
        <f t="shared" si="2"/>
        <v>730.8</v>
      </c>
    </row>
    <row r="58" spans="1:15" ht="15.75" x14ac:dyDescent="0.25">
      <c r="A58" s="12">
        <v>53</v>
      </c>
      <c r="B58" s="31" t="s">
        <v>179</v>
      </c>
      <c r="C58" s="31" t="s">
        <v>135</v>
      </c>
      <c r="D58" s="31" t="s">
        <v>37</v>
      </c>
      <c r="E58" s="11">
        <v>1</v>
      </c>
      <c r="F58" s="19">
        <v>45420</v>
      </c>
      <c r="G58" s="19">
        <v>45603</v>
      </c>
      <c r="H58" s="25">
        <v>630</v>
      </c>
      <c r="I58" s="50">
        <v>100.8</v>
      </c>
      <c r="J58" s="25"/>
      <c r="K58" s="50">
        <f t="shared" si="1"/>
        <v>730.8</v>
      </c>
      <c r="L58" s="13"/>
      <c r="M58" s="25"/>
      <c r="N58" s="25"/>
      <c r="O58" s="57">
        <f t="shared" si="2"/>
        <v>730.8</v>
      </c>
    </row>
    <row r="59" spans="1:15" ht="15.75" x14ac:dyDescent="0.25">
      <c r="A59" s="12">
        <v>54</v>
      </c>
      <c r="B59" s="31" t="s">
        <v>108</v>
      </c>
      <c r="C59" s="31" t="s">
        <v>59</v>
      </c>
      <c r="D59" s="31" t="s">
        <v>109</v>
      </c>
      <c r="E59" s="11">
        <v>1</v>
      </c>
      <c r="F59" s="19">
        <v>45352</v>
      </c>
      <c r="G59" s="19">
        <v>45507</v>
      </c>
      <c r="H59" s="25">
        <v>630</v>
      </c>
      <c r="I59" s="50">
        <v>100.8</v>
      </c>
      <c r="J59" s="25"/>
      <c r="K59" s="50">
        <f t="shared" si="1"/>
        <v>730.8</v>
      </c>
      <c r="L59" s="13"/>
      <c r="M59" s="25"/>
      <c r="N59" s="25"/>
      <c r="O59" s="57">
        <f t="shared" si="2"/>
        <v>730.8</v>
      </c>
    </row>
    <row r="60" spans="1:15" ht="15.75" x14ac:dyDescent="0.25">
      <c r="A60" s="12">
        <v>55</v>
      </c>
      <c r="B60" s="31" t="s">
        <v>122</v>
      </c>
      <c r="C60" s="31" t="s">
        <v>123</v>
      </c>
      <c r="D60" s="31" t="s">
        <v>110</v>
      </c>
      <c r="E60" s="11">
        <v>1</v>
      </c>
      <c r="F60" s="19">
        <v>45352</v>
      </c>
      <c r="G60" s="19">
        <v>45535</v>
      </c>
      <c r="H60" s="25">
        <v>630</v>
      </c>
      <c r="I60" s="50">
        <v>100.8</v>
      </c>
      <c r="J60" s="25"/>
      <c r="K60" s="50">
        <f t="shared" si="1"/>
        <v>730.8</v>
      </c>
      <c r="L60" s="13"/>
      <c r="M60" s="25"/>
      <c r="N60" s="25"/>
      <c r="O60" s="57">
        <f t="shared" si="2"/>
        <v>730.8</v>
      </c>
    </row>
    <row r="61" spans="1:15" ht="15.75" x14ac:dyDescent="0.25">
      <c r="A61" s="12">
        <v>56</v>
      </c>
      <c r="B61" s="31" t="s">
        <v>149</v>
      </c>
      <c r="C61" s="31" t="s">
        <v>150</v>
      </c>
      <c r="D61" s="31" t="s">
        <v>41</v>
      </c>
      <c r="E61" s="11">
        <v>1</v>
      </c>
      <c r="F61" s="19">
        <v>45390</v>
      </c>
      <c r="G61" s="19">
        <v>45572</v>
      </c>
      <c r="H61" s="25">
        <v>630</v>
      </c>
      <c r="I61" s="50">
        <v>100.8</v>
      </c>
      <c r="J61" s="25"/>
      <c r="K61" s="50">
        <f t="shared" si="1"/>
        <v>730.8</v>
      </c>
      <c r="L61" s="13"/>
      <c r="M61" s="25"/>
      <c r="N61" s="25"/>
      <c r="O61" s="57">
        <f t="shared" si="2"/>
        <v>730.8</v>
      </c>
    </row>
    <row r="62" spans="1:15" ht="15.75" x14ac:dyDescent="0.25">
      <c r="A62" s="12">
        <v>57</v>
      </c>
      <c r="B62" s="31" t="s">
        <v>171</v>
      </c>
      <c r="C62" s="31" t="s">
        <v>50</v>
      </c>
      <c r="D62" s="31" t="s">
        <v>38</v>
      </c>
      <c r="E62" s="11">
        <v>1</v>
      </c>
      <c r="F62" s="19">
        <v>45416</v>
      </c>
      <c r="G62" s="19">
        <v>45599</v>
      </c>
      <c r="H62" s="25">
        <v>630</v>
      </c>
      <c r="I62" s="50">
        <v>100.8</v>
      </c>
      <c r="J62" s="25"/>
      <c r="K62" s="50">
        <f t="shared" si="1"/>
        <v>730.8</v>
      </c>
      <c r="L62" s="13"/>
      <c r="M62" s="25"/>
      <c r="N62" s="25"/>
      <c r="O62" s="57">
        <f>K62-M62-N62</f>
        <v>730.8</v>
      </c>
    </row>
    <row r="63" spans="1:15" ht="15.75" x14ac:dyDescent="0.25">
      <c r="A63" s="12">
        <v>58</v>
      </c>
      <c r="B63" s="31" t="s">
        <v>160</v>
      </c>
      <c r="C63" s="31" t="s">
        <v>35</v>
      </c>
      <c r="D63" s="8" t="s">
        <v>161</v>
      </c>
      <c r="E63" s="11">
        <v>1</v>
      </c>
      <c r="F63" s="19">
        <v>45390</v>
      </c>
      <c r="G63" s="19">
        <v>45572</v>
      </c>
      <c r="H63" s="25">
        <v>630</v>
      </c>
      <c r="I63" s="50">
        <v>100.8</v>
      </c>
      <c r="J63" s="25"/>
      <c r="K63" s="50">
        <f t="shared" si="1"/>
        <v>730.8</v>
      </c>
      <c r="L63" s="13"/>
      <c r="M63" s="25"/>
      <c r="N63" s="25"/>
      <c r="O63" s="57">
        <f t="shared" si="2"/>
        <v>730.8</v>
      </c>
    </row>
    <row r="64" spans="1:15" ht="15.75" x14ac:dyDescent="0.25">
      <c r="A64" s="12">
        <v>59</v>
      </c>
      <c r="B64" s="31" t="s">
        <v>98</v>
      </c>
      <c r="C64" s="31" t="s">
        <v>50</v>
      </c>
      <c r="D64" s="31" t="s">
        <v>38</v>
      </c>
      <c r="E64" s="11">
        <v>1</v>
      </c>
      <c r="F64" s="19">
        <v>45323</v>
      </c>
      <c r="G64" s="19"/>
      <c r="H64" s="25">
        <v>630</v>
      </c>
      <c r="I64" s="50">
        <v>100.8</v>
      </c>
      <c r="J64" s="25"/>
      <c r="K64" s="50">
        <f t="shared" si="1"/>
        <v>730.8</v>
      </c>
      <c r="L64" s="13"/>
      <c r="M64" s="25"/>
      <c r="N64" s="25"/>
      <c r="O64" s="57">
        <f t="shared" si="2"/>
        <v>730.8</v>
      </c>
    </row>
    <row r="65" spans="1:15" ht="15.75" x14ac:dyDescent="0.25">
      <c r="A65" s="12">
        <v>60</v>
      </c>
      <c r="B65" s="31" t="s">
        <v>186</v>
      </c>
      <c r="C65" s="31" t="s">
        <v>178</v>
      </c>
      <c r="D65" s="31" t="s">
        <v>36</v>
      </c>
      <c r="E65" s="11">
        <v>1</v>
      </c>
      <c r="F65" s="19">
        <v>45426</v>
      </c>
      <c r="G65" s="19"/>
      <c r="H65" s="25">
        <v>630</v>
      </c>
      <c r="I65" s="50">
        <v>100.8</v>
      </c>
      <c r="J65" s="25"/>
      <c r="K65" s="50">
        <f t="shared" si="1"/>
        <v>730.8</v>
      </c>
      <c r="L65" s="13"/>
      <c r="M65" s="25"/>
      <c r="N65" s="25"/>
      <c r="O65" s="57">
        <f t="shared" si="2"/>
        <v>730.8</v>
      </c>
    </row>
    <row r="66" spans="1:15" ht="15.75" x14ac:dyDescent="0.25">
      <c r="A66" s="12">
        <v>61</v>
      </c>
      <c r="B66" s="31" t="s">
        <v>202</v>
      </c>
      <c r="C66" s="31" t="s">
        <v>35</v>
      </c>
      <c r="D66" s="31" t="s">
        <v>36</v>
      </c>
      <c r="E66" s="11">
        <v>1</v>
      </c>
      <c r="F66" s="19">
        <v>45390</v>
      </c>
      <c r="G66" s="19">
        <v>45572</v>
      </c>
      <c r="H66" s="25">
        <v>630</v>
      </c>
      <c r="I66" s="50">
        <v>100.8</v>
      </c>
      <c r="J66" s="25"/>
      <c r="K66" s="50">
        <f t="shared" ref="K66:K99" si="3">SUM(H66:J66)</f>
        <v>730.8</v>
      </c>
      <c r="L66" s="13"/>
      <c r="M66" s="25"/>
      <c r="N66" s="25"/>
      <c r="O66" s="57">
        <f t="shared" si="2"/>
        <v>730.8</v>
      </c>
    </row>
    <row r="67" spans="1:15" ht="15.75" x14ac:dyDescent="0.25">
      <c r="A67" s="12">
        <v>62</v>
      </c>
      <c r="B67" s="31" t="s">
        <v>125</v>
      </c>
      <c r="C67" s="31" t="s">
        <v>35</v>
      </c>
      <c r="D67" s="31" t="s">
        <v>110</v>
      </c>
      <c r="E67" s="11">
        <v>1</v>
      </c>
      <c r="F67" s="19">
        <v>45352</v>
      </c>
      <c r="G67" s="19">
        <v>45535</v>
      </c>
      <c r="H67" s="25">
        <v>630</v>
      </c>
      <c r="I67" s="50">
        <v>100.8</v>
      </c>
      <c r="J67" s="25"/>
      <c r="K67" s="50">
        <f t="shared" si="3"/>
        <v>730.8</v>
      </c>
      <c r="L67" s="13"/>
      <c r="M67" s="25"/>
      <c r="N67" s="25"/>
      <c r="O67" s="57">
        <f>K67-M67-N67</f>
        <v>730.8</v>
      </c>
    </row>
    <row r="68" spans="1:15" ht="15.75" x14ac:dyDescent="0.25">
      <c r="A68" s="12">
        <v>63</v>
      </c>
      <c r="B68" s="31" t="s">
        <v>155</v>
      </c>
      <c r="C68" s="31" t="s">
        <v>50</v>
      </c>
      <c r="D68" s="31" t="s">
        <v>38</v>
      </c>
      <c r="E68" s="11">
        <v>1</v>
      </c>
      <c r="F68" s="19">
        <v>45383</v>
      </c>
      <c r="G68" s="19">
        <v>45565</v>
      </c>
      <c r="H68" s="25">
        <v>630</v>
      </c>
      <c r="I68" s="50">
        <v>100.8</v>
      </c>
      <c r="J68" s="25"/>
      <c r="K68" s="50">
        <f t="shared" si="3"/>
        <v>730.8</v>
      </c>
      <c r="L68" s="13"/>
      <c r="M68" s="25"/>
      <c r="N68" s="25"/>
      <c r="O68" s="57">
        <f t="shared" si="2"/>
        <v>730.8</v>
      </c>
    </row>
    <row r="69" spans="1:15" ht="15.75" x14ac:dyDescent="0.25">
      <c r="A69" s="12">
        <v>64</v>
      </c>
      <c r="B69" s="31" t="s">
        <v>176</v>
      </c>
      <c r="C69" s="31" t="s">
        <v>178</v>
      </c>
      <c r="D69" s="31" t="s">
        <v>38</v>
      </c>
      <c r="E69" s="11">
        <v>1</v>
      </c>
      <c r="F69" s="19">
        <v>45418</v>
      </c>
      <c r="G69" s="19">
        <v>45601</v>
      </c>
      <c r="H69" s="25">
        <v>630</v>
      </c>
      <c r="I69" s="50">
        <v>100.8</v>
      </c>
      <c r="J69" s="25"/>
      <c r="K69" s="50">
        <f t="shared" si="3"/>
        <v>730.8</v>
      </c>
      <c r="L69" s="13"/>
      <c r="M69" s="25"/>
      <c r="N69" s="25"/>
      <c r="O69" s="57">
        <f t="shared" si="2"/>
        <v>730.8</v>
      </c>
    </row>
    <row r="70" spans="1:15" ht="15.75" x14ac:dyDescent="0.25">
      <c r="A70" s="12">
        <v>65</v>
      </c>
      <c r="B70" s="31" t="s">
        <v>106</v>
      </c>
      <c r="C70" s="31" t="s">
        <v>50</v>
      </c>
      <c r="D70" s="31" t="s">
        <v>38</v>
      </c>
      <c r="E70" s="11">
        <v>1</v>
      </c>
      <c r="F70" s="19">
        <v>45323</v>
      </c>
      <c r="G70" s="19"/>
      <c r="H70" s="25">
        <v>630</v>
      </c>
      <c r="I70" s="50">
        <v>100.8</v>
      </c>
      <c r="J70" s="25"/>
      <c r="K70" s="50">
        <f t="shared" si="3"/>
        <v>730.8</v>
      </c>
      <c r="L70" s="13"/>
      <c r="M70" s="25"/>
      <c r="N70" s="25"/>
      <c r="O70" s="57">
        <f t="shared" si="2"/>
        <v>730.8</v>
      </c>
    </row>
    <row r="71" spans="1:15" ht="15.75" x14ac:dyDescent="0.25">
      <c r="A71" s="12">
        <v>66</v>
      </c>
      <c r="B71" s="31" t="s">
        <v>138</v>
      </c>
      <c r="C71" s="31" t="s">
        <v>35</v>
      </c>
      <c r="D71" s="31" t="s">
        <v>38</v>
      </c>
      <c r="E71" s="11">
        <v>1</v>
      </c>
      <c r="F71" s="19">
        <v>45383</v>
      </c>
      <c r="G71" s="19">
        <v>45565</v>
      </c>
      <c r="H71" s="25">
        <v>630</v>
      </c>
      <c r="I71" s="50">
        <v>100.8</v>
      </c>
      <c r="J71" s="25"/>
      <c r="K71" s="50">
        <f t="shared" si="3"/>
        <v>730.8</v>
      </c>
      <c r="L71" s="13"/>
      <c r="M71" s="25"/>
      <c r="N71" s="25"/>
      <c r="O71" s="57">
        <f t="shared" si="2"/>
        <v>730.8</v>
      </c>
    </row>
    <row r="72" spans="1:15" ht="15.75" x14ac:dyDescent="0.25">
      <c r="A72" s="12">
        <v>67</v>
      </c>
      <c r="B72" s="31" t="s">
        <v>89</v>
      </c>
      <c r="C72" s="31" t="s">
        <v>50</v>
      </c>
      <c r="D72" s="31" t="s">
        <v>38</v>
      </c>
      <c r="E72" s="11">
        <v>1</v>
      </c>
      <c r="F72" s="19">
        <v>45231</v>
      </c>
      <c r="G72" s="19">
        <v>45412</v>
      </c>
      <c r="H72" s="25">
        <v>630</v>
      </c>
      <c r="I72" s="50">
        <v>100.8</v>
      </c>
      <c r="J72" s="25"/>
      <c r="K72" s="50">
        <f t="shared" si="3"/>
        <v>730.8</v>
      </c>
      <c r="L72" s="13"/>
      <c r="M72" s="25"/>
      <c r="N72" s="25"/>
      <c r="O72" s="57">
        <f t="shared" si="2"/>
        <v>730.8</v>
      </c>
    </row>
    <row r="73" spans="1:15" ht="15.75" x14ac:dyDescent="0.25">
      <c r="A73" s="12">
        <v>68</v>
      </c>
      <c r="B73" s="31" t="s">
        <v>158</v>
      </c>
      <c r="C73" s="31" t="s">
        <v>50</v>
      </c>
      <c r="D73" s="31" t="s">
        <v>38</v>
      </c>
      <c r="E73" s="11">
        <v>1</v>
      </c>
      <c r="F73" s="19">
        <v>45383</v>
      </c>
      <c r="G73" s="19">
        <v>45565</v>
      </c>
      <c r="H73" s="25">
        <v>630</v>
      </c>
      <c r="I73" s="50">
        <v>100.8</v>
      </c>
      <c r="J73" s="25"/>
      <c r="K73" s="50">
        <f t="shared" si="3"/>
        <v>730.8</v>
      </c>
      <c r="L73" s="13"/>
      <c r="M73" s="25"/>
      <c r="N73" s="25"/>
      <c r="O73" s="57">
        <f t="shared" ref="O73:O99" si="4">K73-M73-N73</f>
        <v>730.8</v>
      </c>
    </row>
    <row r="74" spans="1:15" ht="15.75" x14ac:dyDescent="0.25">
      <c r="A74" s="12">
        <v>69</v>
      </c>
      <c r="B74" s="8" t="s">
        <v>62</v>
      </c>
      <c r="C74" s="8" t="s">
        <v>35</v>
      </c>
      <c r="D74" s="8" t="s">
        <v>39</v>
      </c>
      <c r="E74" s="11">
        <v>1</v>
      </c>
      <c r="F74" s="19">
        <v>45112</v>
      </c>
      <c r="G74" s="19">
        <v>45295</v>
      </c>
      <c r="H74" s="25">
        <v>630</v>
      </c>
      <c r="I74" s="50">
        <v>100.8</v>
      </c>
      <c r="J74" s="25"/>
      <c r="K74" s="50">
        <f t="shared" si="3"/>
        <v>730.8</v>
      </c>
      <c r="L74" s="13"/>
      <c r="M74" s="25"/>
      <c r="N74" s="25"/>
      <c r="O74" s="57">
        <f t="shared" si="4"/>
        <v>730.8</v>
      </c>
    </row>
    <row r="75" spans="1:15" ht="15.75" x14ac:dyDescent="0.25">
      <c r="A75" s="12">
        <v>70</v>
      </c>
      <c r="B75" s="8" t="s">
        <v>102</v>
      </c>
      <c r="C75" s="8" t="s">
        <v>50</v>
      </c>
      <c r="D75" s="8" t="s">
        <v>38</v>
      </c>
      <c r="E75" s="11">
        <v>1</v>
      </c>
      <c r="F75" s="19">
        <v>45327</v>
      </c>
      <c r="G75" s="19"/>
      <c r="H75" s="25">
        <v>630</v>
      </c>
      <c r="I75" s="50">
        <v>100.8</v>
      </c>
      <c r="J75" s="25"/>
      <c r="K75" s="50">
        <f t="shared" si="3"/>
        <v>730.8</v>
      </c>
      <c r="L75" s="13"/>
      <c r="M75" s="25"/>
      <c r="N75" s="25"/>
      <c r="O75" s="57">
        <f t="shared" si="4"/>
        <v>730.8</v>
      </c>
    </row>
    <row r="76" spans="1:15" ht="15.75" x14ac:dyDescent="0.25">
      <c r="A76" s="12">
        <v>71</v>
      </c>
      <c r="B76" s="8" t="s">
        <v>100</v>
      </c>
      <c r="C76" s="8" t="s">
        <v>101</v>
      </c>
      <c r="D76" s="8" t="s">
        <v>38</v>
      </c>
      <c r="E76" s="11">
        <v>1</v>
      </c>
      <c r="F76" s="19">
        <v>45327</v>
      </c>
      <c r="G76" s="19"/>
      <c r="H76" s="25">
        <v>630</v>
      </c>
      <c r="I76" s="50">
        <v>100.8</v>
      </c>
      <c r="J76" s="25"/>
      <c r="K76" s="50">
        <f t="shared" si="3"/>
        <v>730.8</v>
      </c>
      <c r="L76" s="13"/>
      <c r="M76" s="25"/>
      <c r="N76" s="25"/>
      <c r="O76" s="57">
        <f t="shared" si="4"/>
        <v>730.8</v>
      </c>
    </row>
    <row r="77" spans="1:15" ht="15.75" x14ac:dyDescent="0.25">
      <c r="A77" s="12">
        <v>72</v>
      </c>
      <c r="B77" s="8" t="s">
        <v>145</v>
      </c>
      <c r="C77" s="8" t="s">
        <v>59</v>
      </c>
      <c r="D77" s="8" t="s">
        <v>40</v>
      </c>
      <c r="E77" s="11">
        <v>1</v>
      </c>
      <c r="F77" s="19">
        <v>45390</v>
      </c>
      <c r="G77" s="19">
        <v>45572</v>
      </c>
      <c r="H77" s="25">
        <v>630</v>
      </c>
      <c r="I77" s="50">
        <v>100.8</v>
      </c>
      <c r="J77" s="25"/>
      <c r="K77" s="50">
        <f t="shared" si="3"/>
        <v>730.8</v>
      </c>
      <c r="L77" s="13"/>
      <c r="M77" s="25"/>
      <c r="N77" s="25"/>
      <c r="O77" s="57">
        <f t="shared" si="4"/>
        <v>730.8</v>
      </c>
    </row>
    <row r="78" spans="1:15" ht="15.75" x14ac:dyDescent="0.25">
      <c r="A78" s="12">
        <v>73</v>
      </c>
      <c r="B78" s="8" t="s">
        <v>77</v>
      </c>
      <c r="C78" s="8" t="s">
        <v>35</v>
      </c>
      <c r="D78" s="8" t="s">
        <v>39</v>
      </c>
      <c r="E78" s="11">
        <v>3</v>
      </c>
      <c r="F78" s="19">
        <v>45170</v>
      </c>
      <c r="G78" s="19">
        <v>45351</v>
      </c>
      <c r="H78" s="25">
        <v>630</v>
      </c>
      <c r="I78" s="50">
        <v>100.8</v>
      </c>
      <c r="J78" s="25"/>
      <c r="K78" s="50">
        <f t="shared" si="3"/>
        <v>730.8</v>
      </c>
      <c r="L78" s="13"/>
      <c r="M78" s="25"/>
      <c r="N78" s="25">
        <v>52.8</v>
      </c>
      <c r="O78" s="57">
        <f t="shared" si="4"/>
        <v>678</v>
      </c>
    </row>
    <row r="79" spans="1:15" ht="15.75" x14ac:dyDescent="0.25">
      <c r="A79" s="12">
        <v>74</v>
      </c>
      <c r="B79" s="8" t="s">
        <v>78</v>
      </c>
      <c r="C79" s="8" t="s">
        <v>0</v>
      </c>
      <c r="D79" s="8" t="s">
        <v>36</v>
      </c>
      <c r="E79" s="11">
        <v>1</v>
      </c>
      <c r="F79" s="19">
        <v>45170</v>
      </c>
      <c r="G79" s="19">
        <v>45564</v>
      </c>
      <c r="H79" s="25">
        <v>630</v>
      </c>
      <c r="I79" s="50">
        <v>100.8</v>
      </c>
      <c r="J79" s="25"/>
      <c r="K79" s="50">
        <f t="shared" si="3"/>
        <v>730.8</v>
      </c>
      <c r="L79" s="13"/>
      <c r="M79" s="25"/>
      <c r="N79" s="25"/>
      <c r="O79" s="57">
        <f t="shared" si="4"/>
        <v>730.8</v>
      </c>
    </row>
    <row r="80" spans="1:15" ht="15.75" x14ac:dyDescent="0.25">
      <c r="A80" s="12">
        <v>75</v>
      </c>
      <c r="B80" s="8" t="s">
        <v>197</v>
      </c>
      <c r="C80" s="8" t="s">
        <v>79</v>
      </c>
      <c r="D80" s="8" t="s">
        <v>36</v>
      </c>
      <c r="E80" s="11">
        <v>1</v>
      </c>
      <c r="F80" s="19">
        <v>45478</v>
      </c>
      <c r="G80" s="19">
        <v>45661</v>
      </c>
      <c r="H80" s="25">
        <v>630</v>
      </c>
      <c r="I80" s="50">
        <v>100.8</v>
      </c>
      <c r="J80" s="25"/>
      <c r="K80" s="50">
        <f t="shared" si="3"/>
        <v>730.8</v>
      </c>
      <c r="L80" s="13"/>
      <c r="M80" s="25"/>
      <c r="N80" s="25"/>
      <c r="O80" s="57">
        <f>K80-M80-N80</f>
        <v>730.8</v>
      </c>
    </row>
    <row r="81" spans="1:15" ht="15.75" x14ac:dyDescent="0.25">
      <c r="A81" s="12">
        <v>76</v>
      </c>
      <c r="B81" s="8" t="s">
        <v>88</v>
      </c>
      <c r="C81" s="8" t="s">
        <v>69</v>
      </c>
      <c r="D81" s="8" t="s">
        <v>38</v>
      </c>
      <c r="E81" s="11">
        <v>1</v>
      </c>
      <c r="F81" s="19">
        <v>45243</v>
      </c>
      <c r="G81" s="19">
        <v>45424</v>
      </c>
      <c r="H81" s="25">
        <v>630</v>
      </c>
      <c r="I81" s="50">
        <v>100.8</v>
      </c>
      <c r="J81" s="25"/>
      <c r="K81" s="50">
        <f t="shared" si="3"/>
        <v>730.8</v>
      </c>
      <c r="L81" s="13"/>
      <c r="M81" s="25"/>
      <c r="N81" s="25"/>
      <c r="O81" s="57">
        <f t="shared" si="4"/>
        <v>730.8</v>
      </c>
    </row>
    <row r="82" spans="1:15" ht="15.75" x14ac:dyDescent="0.25">
      <c r="A82" s="12">
        <v>77</v>
      </c>
      <c r="B82" s="8" t="s">
        <v>129</v>
      </c>
      <c r="C82" s="8" t="s">
        <v>35</v>
      </c>
      <c r="D82" s="8" t="s">
        <v>39</v>
      </c>
      <c r="E82" s="11" t="s">
        <v>201</v>
      </c>
      <c r="F82" s="19">
        <v>45364</v>
      </c>
      <c r="G82" s="19"/>
      <c r="H82" s="25">
        <v>630</v>
      </c>
      <c r="I82" s="50">
        <v>100.8</v>
      </c>
      <c r="J82" s="25"/>
      <c r="K82" s="50">
        <f t="shared" si="3"/>
        <v>730.8</v>
      </c>
      <c r="L82" s="16"/>
      <c r="M82" s="25">
        <v>357</v>
      </c>
      <c r="N82" s="25">
        <v>100.8</v>
      </c>
      <c r="O82" s="57">
        <f t="shared" si="4"/>
        <v>272.99999999999994</v>
      </c>
    </row>
    <row r="83" spans="1:15" ht="15.75" x14ac:dyDescent="0.25">
      <c r="A83" s="12">
        <v>78</v>
      </c>
      <c r="B83" s="8" t="s">
        <v>152</v>
      </c>
      <c r="C83" s="8" t="s">
        <v>74</v>
      </c>
      <c r="D83" s="8" t="s">
        <v>37</v>
      </c>
      <c r="E83" s="11">
        <v>1</v>
      </c>
      <c r="F83" s="19">
        <v>45397</v>
      </c>
      <c r="G83" s="19">
        <v>45579</v>
      </c>
      <c r="H83" s="25">
        <v>630</v>
      </c>
      <c r="I83" s="50">
        <v>100.8</v>
      </c>
      <c r="J83" s="25"/>
      <c r="K83" s="50">
        <f t="shared" si="3"/>
        <v>730.8</v>
      </c>
      <c r="L83" s="13"/>
      <c r="M83" s="25"/>
      <c r="N83" s="25"/>
      <c r="O83" s="57">
        <f t="shared" si="4"/>
        <v>730.8</v>
      </c>
    </row>
    <row r="84" spans="1:15" ht="15.75" x14ac:dyDescent="0.25">
      <c r="A84" s="12">
        <v>79</v>
      </c>
      <c r="B84" s="8" t="s">
        <v>162</v>
      </c>
      <c r="C84" s="8" t="s">
        <v>50</v>
      </c>
      <c r="D84" s="8" t="s">
        <v>38</v>
      </c>
      <c r="E84" s="11">
        <v>1</v>
      </c>
      <c r="F84" s="19">
        <v>45390</v>
      </c>
      <c r="G84" s="19">
        <v>45572</v>
      </c>
      <c r="H84" s="25">
        <v>630</v>
      </c>
      <c r="I84" s="50">
        <v>100.8</v>
      </c>
      <c r="J84" s="25"/>
      <c r="K84" s="50">
        <f t="shared" si="3"/>
        <v>730.8</v>
      </c>
      <c r="L84" s="13"/>
      <c r="M84" s="25"/>
      <c r="N84" s="25"/>
      <c r="O84" s="57">
        <f t="shared" si="4"/>
        <v>730.8</v>
      </c>
    </row>
    <row r="85" spans="1:15" ht="15.75" x14ac:dyDescent="0.25">
      <c r="A85" s="12">
        <v>80</v>
      </c>
      <c r="B85" s="8" t="s">
        <v>159</v>
      </c>
      <c r="C85" s="8" t="s">
        <v>50</v>
      </c>
      <c r="D85" s="8" t="s">
        <v>38</v>
      </c>
      <c r="E85" s="11">
        <v>1</v>
      </c>
      <c r="F85" s="19">
        <v>45383</v>
      </c>
      <c r="G85" s="19">
        <v>45565</v>
      </c>
      <c r="H85" s="25">
        <v>630</v>
      </c>
      <c r="I85" s="50">
        <v>100.8</v>
      </c>
      <c r="J85" s="25"/>
      <c r="K85" s="50">
        <f t="shared" si="3"/>
        <v>730.8</v>
      </c>
      <c r="L85" s="13"/>
      <c r="M85" s="25"/>
      <c r="N85" s="25"/>
      <c r="O85" s="57">
        <f t="shared" si="4"/>
        <v>730.8</v>
      </c>
    </row>
    <row r="86" spans="1:15" ht="15.75" x14ac:dyDescent="0.25">
      <c r="A86" s="12">
        <v>81</v>
      </c>
      <c r="B86" s="8" t="s">
        <v>93</v>
      </c>
      <c r="C86" s="8" t="s">
        <v>35</v>
      </c>
      <c r="D86" s="8" t="s">
        <v>38</v>
      </c>
      <c r="E86" s="11">
        <v>1</v>
      </c>
      <c r="F86" s="19">
        <v>45261</v>
      </c>
      <c r="G86" s="19"/>
      <c r="H86" s="25">
        <v>630</v>
      </c>
      <c r="I86" s="50">
        <v>100.8</v>
      </c>
      <c r="J86" s="25"/>
      <c r="K86" s="50">
        <f t="shared" si="3"/>
        <v>730.8</v>
      </c>
      <c r="L86" s="13"/>
      <c r="M86" s="25"/>
      <c r="N86" s="25"/>
      <c r="O86" s="57">
        <f t="shared" si="4"/>
        <v>730.8</v>
      </c>
    </row>
    <row r="87" spans="1:15" ht="15.75" x14ac:dyDescent="0.25">
      <c r="A87" s="12">
        <v>82</v>
      </c>
      <c r="B87" s="8" t="s">
        <v>148</v>
      </c>
      <c r="C87" s="8" t="s">
        <v>50</v>
      </c>
      <c r="D87" s="8" t="s">
        <v>36</v>
      </c>
      <c r="E87" s="11">
        <v>1</v>
      </c>
      <c r="F87" s="19">
        <v>45385</v>
      </c>
      <c r="G87" s="19">
        <v>45567</v>
      </c>
      <c r="H87" s="25">
        <v>630</v>
      </c>
      <c r="I87" s="50">
        <v>100.8</v>
      </c>
      <c r="J87" s="25"/>
      <c r="K87" s="50">
        <f t="shared" si="3"/>
        <v>730.8</v>
      </c>
      <c r="L87" s="13"/>
      <c r="M87" s="25"/>
      <c r="N87" s="25"/>
      <c r="O87" s="57">
        <f t="shared" si="4"/>
        <v>730.8</v>
      </c>
    </row>
    <row r="88" spans="1:15" ht="15.75" x14ac:dyDescent="0.25">
      <c r="A88" s="12">
        <v>83</v>
      </c>
      <c r="B88" s="8" t="s">
        <v>128</v>
      </c>
      <c r="C88" s="8" t="s">
        <v>50</v>
      </c>
      <c r="D88" s="8" t="s">
        <v>38</v>
      </c>
      <c r="E88" s="11">
        <v>1</v>
      </c>
      <c r="F88" s="19">
        <v>45231</v>
      </c>
      <c r="G88" s="19">
        <v>45412</v>
      </c>
      <c r="H88" s="25">
        <v>630</v>
      </c>
      <c r="I88" s="50">
        <v>100.8</v>
      </c>
      <c r="J88" s="25"/>
      <c r="K88" s="50">
        <f t="shared" si="3"/>
        <v>730.8</v>
      </c>
      <c r="L88" s="13"/>
      <c r="M88" s="25"/>
      <c r="N88" s="25"/>
      <c r="O88" s="57">
        <f t="shared" si="4"/>
        <v>730.8</v>
      </c>
    </row>
    <row r="89" spans="1:15" ht="15.75" x14ac:dyDescent="0.25">
      <c r="A89" s="12">
        <v>84</v>
      </c>
      <c r="B89" s="8" t="s">
        <v>119</v>
      </c>
      <c r="C89" s="8" t="s">
        <v>69</v>
      </c>
      <c r="D89" s="8" t="s">
        <v>38</v>
      </c>
      <c r="E89" s="11">
        <v>3</v>
      </c>
      <c r="F89" s="19">
        <v>45352</v>
      </c>
      <c r="G89" s="19">
        <v>45535</v>
      </c>
      <c r="H89" s="25">
        <v>630</v>
      </c>
      <c r="I89" s="50">
        <v>100.8</v>
      </c>
      <c r="J89" s="25"/>
      <c r="K89" s="50">
        <f t="shared" si="3"/>
        <v>730.8</v>
      </c>
      <c r="L89" s="13"/>
      <c r="M89" s="25"/>
      <c r="N89" s="25">
        <v>52.8</v>
      </c>
      <c r="O89" s="57">
        <f t="shared" si="4"/>
        <v>678</v>
      </c>
    </row>
    <row r="90" spans="1:15" ht="15.75" x14ac:dyDescent="0.25">
      <c r="A90" s="12">
        <v>85</v>
      </c>
      <c r="B90" s="8" t="s">
        <v>170</v>
      </c>
      <c r="C90" s="8" t="s">
        <v>124</v>
      </c>
      <c r="D90" s="8" t="s">
        <v>38</v>
      </c>
      <c r="E90" s="11">
        <v>1</v>
      </c>
      <c r="F90" s="19">
        <v>45352</v>
      </c>
      <c r="G90" s="19">
        <v>45535</v>
      </c>
      <c r="H90" s="25">
        <v>630</v>
      </c>
      <c r="I90" s="50">
        <v>100.8</v>
      </c>
      <c r="J90" s="25"/>
      <c r="K90" s="50">
        <f t="shared" si="3"/>
        <v>730.8</v>
      </c>
      <c r="L90" s="13"/>
      <c r="M90" s="25"/>
      <c r="N90" s="25"/>
      <c r="O90" s="57">
        <f t="shared" si="4"/>
        <v>730.8</v>
      </c>
    </row>
    <row r="91" spans="1:15" ht="15.75" x14ac:dyDescent="0.25">
      <c r="A91" s="12">
        <v>86</v>
      </c>
      <c r="B91" s="8" t="s">
        <v>72</v>
      </c>
      <c r="C91" s="8" t="s">
        <v>71</v>
      </c>
      <c r="D91" s="8" t="s">
        <v>41</v>
      </c>
      <c r="E91" s="11">
        <v>3</v>
      </c>
      <c r="F91" s="19">
        <v>45145</v>
      </c>
      <c r="G91" s="19">
        <v>45328</v>
      </c>
      <c r="H91" s="25">
        <v>630</v>
      </c>
      <c r="I91" s="50">
        <v>100.8</v>
      </c>
      <c r="J91" s="25"/>
      <c r="K91" s="50">
        <f t="shared" si="3"/>
        <v>730.8</v>
      </c>
      <c r="L91" s="13"/>
      <c r="M91" s="25"/>
      <c r="N91" s="25">
        <v>52.8</v>
      </c>
      <c r="O91" s="57">
        <f t="shared" si="4"/>
        <v>678</v>
      </c>
    </row>
    <row r="92" spans="1:15" ht="15.75" x14ac:dyDescent="0.25">
      <c r="A92" s="12">
        <v>87</v>
      </c>
      <c r="B92" s="8" t="s">
        <v>181</v>
      </c>
      <c r="C92" s="8" t="s">
        <v>175</v>
      </c>
      <c r="D92" s="8" t="s">
        <v>38</v>
      </c>
      <c r="E92" s="11">
        <v>1</v>
      </c>
      <c r="F92" s="19">
        <v>45413</v>
      </c>
      <c r="G92" s="19">
        <v>45596</v>
      </c>
      <c r="H92" s="25">
        <v>630</v>
      </c>
      <c r="I92" s="50">
        <v>100.8</v>
      </c>
      <c r="J92" s="25"/>
      <c r="K92" s="50">
        <f t="shared" si="3"/>
        <v>730.8</v>
      </c>
      <c r="L92" s="13"/>
      <c r="M92" s="25"/>
      <c r="N92" s="25"/>
      <c r="O92" s="57">
        <f t="shared" si="4"/>
        <v>730.8</v>
      </c>
    </row>
    <row r="93" spans="1:15" ht="15.75" x14ac:dyDescent="0.25">
      <c r="A93" s="12">
        <v>88</v>
      </c>
      <c r="B93" s="8" t="s">
        <v>151</v>
      </c>
      <c r="C93" s="8" t="s">
        <v>50</v>
      </c>
      <c r="D93" s="8" t="s">
        <v>36</v>
      </c>
      <c r="E93" s="11">
        <v>1</v>
      </c>
      <c r="F93" s="19">
        <v>45385</v>
      </c>
      <c r="G93" s="19">
        <v>45567</v>
      </c>
      <c r="H93" s="25">
        <v>630</v>
      </c>
      <c r="I93" s="50">
        <v>100.8</v>
      </c>
      <c r="J93" s="25"/>
      <c r="K93" s="50">
        <f t="shared" si="3"/>
        <v>730.8</v>
      </c>
      <c r="L93" s="13"/>
      <c r="M93" s="25"/>
      <c r="N93" s="25"/>
      <c r="O93" s="57">
        <f t="shared" si="4"/>
        <v>730.8</v>
      </c>
    </row>
    <row r="94" spans="1:15" ht="15.75" x14ac:dyDescent="0.25">
      <c r="A94" s="12">
        <v>89</v>
      </c>
      <c r="B94" s="8" t="s">
        <v>91</v>
      </c>
      <c r="C94" s="8" t="s">
        <v>50</v>
      </c>
      <c r="D94" s="8" t="s">
        <v>38</v>
      </c>
      <c r="E94" s="11">
        <v>1</v>
      </c>
      <c r="F94" s="19">
        <v>45231</v>
      </c>
      <c r="G94" s="19">
        <v>45412</v>
      </c>
      <c r="H94" s="25">
        <v>630</v>
      </c>
      <c r="I94" s="50">
        <v>100.8</v>
      </c>
      <c r="J94" s="25"/>
      <c r="K94" s="50">
        <f t="shared" si="3"/>
        <v>730.8</v>
      </c>
      <c r="L94" s="13"/>
      <c r="M94" s="25"/>
      <c r="N94" s="25"/>
      <c r="O94" s="57">
        <f>K94-M94-N94</f>
        <v>730.8</v>
      </c>
    </row>
    <row r="95" spans="1:15" ht="15.75" x14ac:dyDescent="0.25">
      <c r="A95" s="12">
        <v>90</v>
      </c>
      <c r="B95" s="8" t="s">
        <v>163</v>
      </c>
      <c r="C95" s="8" t="s">
        <v>164</v>
      </c>
      <c r="D95" s="8" t="s">
        <v>40</v>
      </c>
      <c r="E95" s="11">
        <v>1</v>
      </c>
      <c r="F95" s="19">
        <v>45390</v>
      </c>
      <c r="G95" s="19">
        <v>45572</v>
      </c>
      <c r="H95" s="25">
        <v>630</v>
      </c>
      <c r="I95" s="50">
        <v>100.8</v>
      </c>
      <c r="J95" s="25"/>
      <c r="K95" s="50">
        <f t="shared" si="3"/>
        <v>730.8</v>
      </c>
      <c r="L95" s="13"/>
      <c r="M95" s="25"/>
      <c r="N95" s="25"/>
      <c r="O95" s="57">
        <f t="shared" si="4"/>
        <v>730.8</v>
      </c>
    </row>
    <row r="96" spans="1:15" ht="15.75" x14ac:dyDescent="0.25">
      <c r="A96" s="12">
        <v>91</v>
      </c>
      <c r="B96" s="8" t="s">
        <v>61</v>
      </c>
      <c r="C96" s="8" t="s">
        <v>35</v>
      </c>
      <c r="D96" s="8" t="s">
        <v>39</v>
      </c>
      <c r="E96" s="11" t="s">
        <v>211</v>
      </c>
      <c r="F96" s="19">
        <v>45096</v>
      </c>
      <c r="G96" s="19">
        <v>45278</v>
      </c>
      <c r="H96" s="25">
        <v>630</v>
      </c>
      <c r="I96" s="50">
        <v>100.8</v>
      </c>
      <c r="J96" s="25"/>
      <c r="K96" s="50">
        <f t="shared" si="3"/>
        <v>730.8</v>
      </c>
      <c r="L96" s="18"/>
      <c r="M96" s="25">
        <v>525</v>
      </c>
      <c r="N96" s="25">
        <v>100.8</v>
      </c>
      <c r="O96" s="57">
        <f t="shared" si="4"/>
        <v>104.99999999999996</v>
      </c>
    </row>
    <row r="97" spans="1:15" ht="15.75" x14ac:dyDescent="0.25">
      <c r="A97" s="12">
        <v>92</v>
      </c>
      <c r="B97" s="8" t="s">
        <v>165</v>
      </c>
      <c r="C97" s="8" t="s">
        <v>35</v>
      </c>
      <c r="D97" s="8" t="s">
        <v>36</v>
      </c>
      <c r="E97" s="11">
        <v>1</v>
      </c>
      <c r="F97" s="19">
        <v>45390</v>
      </c>
      <c r="G97" s="19">
        <v>45572</v>
      </c>
      <c r="H97" s="25">
        <v>630</v>
      </c>
      <c r="I97" s="50">
        <v>100.8</v>
      </c>
      <c r="J97" s="51"/>
      <c r="K97" s="50">
        <f t="shared" si="3"/>
        <v>730.8</v>
      </c>
      <c r="L97" s="13"/>
      <c r="M97" s="25"/>
      <c r="N97" s="25"/>
      <c r="O97" s="57">
        <f t="shared" si="4"/>
        <v>730.8</v>
      </c>
    </row>
    <row r="98" spans="1:15" ht="15.75" x14ac:dyDescent="0.25">
      <c r="A98" s="12">
        <v>93</v>
      </c>
      <c r="B98" s="8" t="s">
        <v>99</v>
      </c>
      <c r="C98" s="8" t="s">
        <v>50</v>
      </c>
      <c r="D98" s="8" t="s">
        <v>38</v>
      </c>
      <c r="E98" s="11">
        <v>3</v>
      </c>
      <c r="F98" s="19">
        <v>45323</v>
      </c>
      <c r="G98" s="19"/>
      <c r="H98" s="25">
        <v>630</v>
      </c>
      <c r="I98" s="50">
        <v>100.8</v>
      </c>
      <c r="J98" s="25"/>
      <c r="K98" s="50">
        <f t="shared" si="3"/>
        <v>730.8</v>
      </c>
      <c r="L98" s="18"/>
      <c r="M98" s="25"/>
      <c r="N98" s="25"/>
      <c r="O98" s="57">
        <f>K98-M98-N98</f>
        <v>730.8</v>
      </c>
    </row>
    <row r="99" spans="1:15" ht="15.75" x14ac:dyDescent="0.25">
      <c r="A99" s="12">
        <v>94</v>
      </c>
      <c r="B99" s="8" t="s">
        <v>60</v>
      </c>
      <c r="C99" s="8" t="s">
        <v>52</v>
      </c>
      <c r="D99" s="8" t="s">
        <v>38</v>
      </c>
      <c r="E99" s="11">
        <v>1</v>
      </c>
      <c r="F99" s="19">
        <v>45061</v>
      </c>
      <c r="G99" s="19">
        <v>45244</v>
      </c>
      <c r="H99" s="25">
        <v>630</v>
      </c>
      <c r="I99" s="50">
        <v>100.8</v>
      </c>
      <c r="J99" s="25"/>
      <c r="K99" s="50">
        <f t="shared" si="3"/>
        <v>730.8</v>
      </c>
      <c r="L99" s="20"/>
      <c r="M99" s="25"/>
      <c r="N99" s="25"/>
      <c r="O99" s="57">
        <f t="shared" si="4"/>
        <v>730.8</v>
      </c>
    </row>
    <row r="100" spans="1:15" ht="15.75" x14ac:dyDescent="0.25">
      <c r="A100" s="12">
        <v>95</v>
      </c>
      <c r="B100" s="8" t="s">
        <v>84</v>
      </c>
      <c r="C100" s="8" t="s">
        <v>50</v>
      </c>
      <c r="D100" s="8" t="s">
        <v>38</v>
      </c>
      <c r="E100" s="11">
        <v>1</v>
      </c>
      <c r="F100" s="19">
        <v>45201</v>
      </c>
      <c r="G100" s="19">
        <v>45383</v>
      </c>
      <c r="H100" s="25">
        <v>630</v>
      </c>
      <c r="I100" s="50">
        <v>100.8</v>
      </c>
      <c r="J100" s="25"/>
      <c r="K100" s="50">
        <f>SUM(H100:J100)</f>
        <v>730.8</v>
      </c>
      <c r="L100" s="20"/>
      <c r="M100" s="25"/>
      <c r="N100" s="25"/>
      <c r="O100" s="57">
        <f>K100-M100-N100</f>
        <v>730.8</v>
      </c>
    </row>
    <row r="101" spans="1:15" ht="16.5" thickBot="1" x14ac:dyDescent="0.3">
      <c r="A101" s="60">
        <v>96</v>
      </c>
      <c r="B101" s="29" t="s">
        <v>73</v>
      </c>
      <c r="C101" s="29" t="s">
        <v>0</v>
      </c>
      <c r="D101" s="29" t="s">
        <v>38</v>
      </c>
      <c r="E101" s="61">
        <v>3</v>
      </c>
      <c r="F101" s="17">
        <v>45145</v>
      </c>
      <c r="G101" s="17">
        <v>45328</v>
      </c>
      <c r="H101" s="62">
        <v>630</v>
      </c>
      <c r="I101" s="63">
        <v>100.8</v>
      </c>
      <c r="J101" s="62"/>
      <c r="K101" s="63">
        <f>SUM(H101:J101)</f>
        <v>730.8</v>
      </c>
      <c r="L101" s="64"/>
      <c r="M101" s="62"/>
      <c r="N101" s="62">
        <v>52.8</v>
      </c>
      <c r="O101" s="65">
        <f>K101-M101-N101</f>
        <v>678</v>
      </c>
    </row>
    <row r="102" spans="1:15" ht="16.5" thickBot="1" x14ac:dyDescent="0.3">
      <c r="A102" s="66"/>
      <c r="B102" s="172" t="s">
        <v>24</v>
      </c>
      <c r="C102" s="172"/>
      <c r="D102" s="172"/>
      <c r="E102" s="172"/>
      <c r="F102" s="172"/>
      <c r="G102" s="173"/>
      <c r="H102" s="67">
        <f>SUM(H6:H101)</f>
        <v>60354</v>
      </c>
      <c r="I102" s="67">
        <f>SUM(I6:I101)</f>
        <v>9662.4</v>
      </c>
      <c r="J102" s="67">
        <f>SUM(J6:J101)</f>
        <v>0</v>
      </c>
      <c r="K102" s="67">
        <f>SUM(K6:K101)</f>
        <v>70016.400000000125</v>
      </c>
      <c r="L102" s="68"/>
      <c r="M102" s="67">
        <f>SUM(M6:M101)</f>
        <v>1407</v>
      </c>
      <c r="N102" s="69">
        <f>SUM(N6:N101)</f>
        <v>979.1999999999997</v>
      </c>
      <c r="O102" s="70">
        <f>SUM(O6:O101)</f>
        <v>67630.200000000099</v>
      </c>
    </row>
    <row r="103" spans="1:15" ht="16.5" thickBot="1" x14ac:dyDescent="0.3">
      <c r="A103" s="160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2"/>
    </row>
    <row r="104" spans="1:15" ht="54.75" thickBot="1" x14ac:dyDescent="0.3">
      <c r="A104" s="75" t="s">
        <v>9</v>
      </c>
      <c r="B104" s="76" t="s">
        <v>10</v>
      </c>
      <c r="C104" s="76" t="s">
        <v>11</v>
      </c>
      <c r="D104" s="77" t="s">
        <v>12</v>
      </c>
      <c r="E104" s="78" t="s">
        <v>13</v>
      </c>
      <c r="F104" s="79" t="s">
        <v>25</v>
      </c>
      <c r="G104" s="79" t="s">
        <v>26</v>
      </c>
      <c r="H104" s="80" t="s">
        <v>27</v>
      </c>
      <c r="I104" s="80" t="s">
        <v>16</v>
      </c>
      <c r="J104" s="80" t="s">
        <v>28</v>
      </c>
      <c r="K104" s="80" t="s">
        <v>18</v>
      </c>
      <c r="L104" s="81" t="s">
        <v>21</v>
      </c>
      <c r="M104" s="80" t="s">
        <v>22</v>
      </c>
      <c r="N104" s="80" t="s">
        <v>23</v>
      </c>
      <c r="O104" s="82" t="s">
        <v>20</v>
      </c>
    </row>
    <row r="105" spans="1:15" ht="15.75" x14ac:dyDescent="0.25">
      <c r="A105" s="21"/>
      <c r="B105" s="38"/>
      <c r="C105" s="71"/>
      <c r="D105" s="71"/>
      <c r="E105" s="30"/>
      <c r="F105" s="72"/>
      <c r="G105" s="72"/>
      <c r="H105" s="48"/>
      <c r="I105" s="48"/>
      <c r="J105" s="48"/>
      <c r="K105" s="48">
        <f>SUM(H105,I105,J105)</f>
        <v>0</v>
      </c>
      <c r="L105" s="73"/>
      <c r="M105" s="48"/>
      <c r="N105" s="48"/>
      <c r="O105" s="74"/>
    </row>
    <row r="106" spans="1:15" ht="15.75" x14ac:dyDescent="0.25">
      <c r="A106" s="16" t="s">
        <v>1</v>
      </c>
      <c r="B106" s="163"/>
      <c r="C106" s="163"/>
      <c r="D106" s="163"/>
      <c r="E106" s="163"/>
      <c r="F106" s="163"/>
      <c r="G106" s="163"/>
      <c r="H106" s="26"/>
      <c r="I106" s="53"/>
      <c r="J106" s="27"/>
      <c r="K106" s="27"/>
      <c r="L106" s="28"/>
      <c r="M106" s="27">
        <v>0</v>
      </c>
      <c r="N106" s="27">
        <v>0</v>
      </c>
      <c r="O106" s="59"/>
    </row>
    <row r="107" spans="1:15" ht="15.75" thickBot="1" x14ac:dyDescent="0.3">
      <c r="A107" s="9"/>
      <c r="B107" s="33"/>
      <c r="C107" s="33"/>
      <c r="D107" s="33"/>
      <c r="E107" s="33"/>
      <c r="F107" s="33"/>
      <c r="G107" s="33"/>
      <c r="H107" s="51"/>
      <c r="I107" s="51"/>
      <c r="J107" s="51"/>
      <c r="K107" s="51"/>
      <c r="L107" s="33"/>
      <c r="M107" s="51"/>
      <c r="N107" s="51"/>
      <c r="O107" s="58"/>
    </row>
    <row r="108" spans="1:15" ht="16.5" thickBot="1" x14ac:dyDescent="0.3">
      <c r="A108" s="22" t="s">
        <v>1</v>
      </c>
      <c r="B108" s="75" t="s">
        <v>29</v>
      </c>
      <c r="C108" s="76"/>
      <c r="D108" s="76"/>
      <c r="E108" s="76"/>
      <c r="F108" s="76"/>
      <c r="G108" s="76"/>
      <c r="H108" s="67">
        <f>H102</f>
        <v>60354</v>
      </c>
      <c r="I108" s="67">
        <f>I102</f>
        <v>9662.4</v>
      </c>
      <c r="J108" s="67">
        <f>J102</f>
        <v>0</v>
      </c>
      <c r="K108" s="67">
        <f>K102</f>
        <v>70016.400000000125</v>
      </c>
      <c r="L108" s="68"/>
      <c r="M108" s="67">
        <f>M102</f>
        <v>1407</v>
      </c>
      <c r="N108" s="69">
        <f>N102</f>
        <v>979.1999999999997</v>
      </c>
      <c r="O108" s="70">
        <f>K108-M108-N108</f>
        <v>67630.200000000128</v>
      </c>
    </row>
    <row r="109" spans="1:15" ht="16.5" thickBot="1" x14ac:dyDescent="0.3">
      <c r="A109" s="35" t="s">
        <v>56</v>
      </c>
      <c r="B109" s="83"/>
      <c r="C109" s="84"/>
      <c r="D109" s="84"/>
      <c r="E109" s="84"/>
      <c r="F109" s="84"/>
      <c r="G109" s="85"/>
      <c r="H109" s="51"/>
      <c r="I109" s="51"/>
      <c r="J109" s="51"/>
      <c r="K109" s="51"/>
      <c r="L109" s="33"/>
      <c r="M109" s="51"/>
      <c r="N109" s="51"/>
      <c r="O109" s="58"/>
    </row>
    <row r="110" spans="1:15" ht="15.75" x14ac:dyDescent="0.25">
      <c r="A110" s="9"/>
      <c r="B110" s="33"/>
      <c r="C110" s="33"/>
      <c r="D110" s="33"/>
      <c r="E110" s="33"/>
      <c r="F110" s="33"/>
      <c r="G110" s="33"/>
      <c r="H110" s="164" t="s">
        <v>47</v>
      </c>
      <c r="I110" s="165"/>
      <c r="J110" s="165"/>
      <c r="K110" s="165"/>
      <c r="L110" s="165"/>
      <c r="M110" s="165"/>
      <c r="N110" s="166"/>
      <c r="O110" s="86">
        <v>30</v>
      </c>
    </row>
    <row r="111" spans="1:15" ht="15.75" x14ac:dyDescent="0.25">
      <c r="A111" s="9"/>
      <c r="B111" s="33"/>
      <c r="C111" s="33"/>
      <c r="D111" s="33"/>
      <c r="E111" s="33"/>
      <c r="F111" s="33"/>
      <c r="G111" s="33"/>
      <c r="H111" s="169" t="s">
        <v>48</v>
      </c>
      <c r="I111" s="170"/>
      <c r="J111" s="170"/>
      <c r="K111" s="170"/>
      <c r="L111" s="170"/>
      <c r="M111" s="170"/>
      <c r="N111" s="171"/>
      <c r="O111" s="87">
        <f>O110*96</f>
        <v>2880</v>
      </c>
    </row>
    <row r="112" spans="1:15" ht="16.5" thickBot="1" x14ac:dyDescent="0.3">
      <c r="A112" s="36"/>
      <c r="B112" s="37"/>
      <c r="C112" s="37"/>
      <c r="D112" s="37"/>
      <c r="E112" s="37"/>
      <c r="F112" s="37"/>
      <c r="G112" s="37"/>
      <c r="H112" s="153" t="s">
        <v>49</v>
      </c>
      <c r="I112" s="154"/>
      <c r="J112" s="154"/>
      <c r="K112" s="154"/>
      <c r="L112" s="154"/>
      <c r="M112" s="154"/>
      <c r="N112" s="155"/>
      <c r="O112" s="88">
        <f>SUM(O108,O111)</f>
        <v>70510.200000000128</v>
      </c>
    </row>
    <row r="113" spans="1:2" x14ac:dyDescent="0.25">
      <c r="A113" s="140"/>
      <c r="B113" s="140"/>
    </row>
    <row r="114" spans="1:2" x14ac:dyDescent="0.25">
      <c r="A114" s="141"/>
      <c r="B114" s="141"/>
    </row>
  </sheetData>
  <sortState ref="A5:R102">
    <sortCondition ref="A12:A92"/>
  </sortState>
  <mergeCells count="28">
    <mergeCell ref="A1:O1"/>
    <mergeCell ref="H110:N110"/>
    <mergeCell ref="O4:O5"/>
    <mergeCell ref="F4:F5"/>
    <mergeCell ref="G4:G5"/>
    <mergeCell ref="H111:N111"/>
    <mergeCell ref="B102:G102"/>
    <mergeCell ref="J4:J5"/>
    <mergeCell ref="K4:K5"/>
    <mergeCell ref="L4:N4"/>
    <mergeCell ref="A103:O103"/>
    <mergeCell ref="B106:G106"/>
    <mergeCell ref="A113:B113"/>
    <mergeCell ref="A114:B114"/>
    <mergeCell ref="A2:C2"/>
    <mergeCell ref="D2:E2"/>
    <mergeCell ref="J2:O2"/>
    <mergeCell ref="A3:C3"/>
    <mergeCell ref="D3:E3"/>
    <mergeCell ref="J3:O3"/>
    <mergeCell ref="A4:A5"/>
    <mergeCell ref="B4:B5"/>
    <mergeCell ref="C4:C5"/>
    <mergeCell ref="D4:D5"/>
    <mergeCell ref="E4:E5"/>
    <mergeCell ref="H112:N112"/>
    <mergeCell ref="H4:H5"/>
    <mergeCell ref="I4:I5"/>
  </mergeCells>
  <phoneticPr fontId="12" type="noConversion"/>
  <printOptions horizontalCentered="1" verticalCentered="1"/>
  <pageMargins left="0.25" right="0.25" top="0.75" bottom="0.75" header="0.3" footer="0.3"/>
  <pageSetup paperSize="9" scale="40" fitToWidth="0" fitToHeight="0" orientation="landscape" r:id="rId1"/>
  <headerFooter differentOddEven="1" differentFirst="1">
    <oddHeader>&amp;F</oddHeader>
  </headerFooter>
  <rowBreaks count="1" manualBreakCount="1">
    <brk id="112" max="2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zoomScale="80" zoomScaleNormal="80" workbookViewId="0">
      <selection activeCell="H3" sqref="H3"/>
    </sheetView>
  </sheetViews>
  <sheetFormatPr defaultRowHeight="15" x14ac:dyDescent="0.25"/>
  <cols>
    <col min="1" max="1" width="5.5703125" style="10" customWidth="1"/>
    <col min="2" max="2" width="62.7109375" style="10" bestFit="1" customWidth="1"/>
    <col min="3" max="3" width="15.28515625" style="10" bestFit="1" customWidth="1"/>
    <col min="4" max="4" width="12.42578125" style="10" bestFit="1" customWidth="1"/>
    <col min="5" max="5" width="6.7109375" style="10" customWidth="1"/>
    <col min="6" max="6" width="13" style="10" customWidth="1"/>
    <col min="7" max="7" width="17.7109375" style="10" customWidth="1"/>
    <col min="8" max="8" width="15.5703125" style="54" customWidth="1"/>
    <col min="9" max="9" width="14.140625" style="54" customWidth="1"/>
    <col min="10" max="10" width="23.140625" style="54" customWidth="1"/>
    <col min="11" max="11" width="18.5703125" style="54" customWidth="1"/>
    <col min="12" max="12" width="5.28515625" style="10" customWidth="1"/>
    <col min="13" max="13" width="15" style="54" customWidth="1"/>
    <col min="14" max="14" width="15.5703125" style="54" customWidth="1"/>
    <col min="15" max="15" width="16.42578125" style="54" customWidth="1"/>
    <col min="16" max="16" width="12.5703125" style="10" bestFit="1" customWidth="1"/>
    <col min="17" max="16384" width="9.140625" style="10"/>
  </cols>
  <sheetData>
    <row r="1" spans="1:23" ht="77.25" customHeight="1" thickBot="1" x14ac:dyDescent="0.3">
      <c r="A1" s="174" t="s">
        <v>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6"/>
    </row>
    <row r="2" spans="1:23" ht="31.5" x14ac:dyDescent="0.25">
      <c r="A2" s="142" t="s">
        <v>57</v>
      </c>
      <c r="B2" s="143"/>
      <c r="C2" s="143"/>
      <c r="D2" s="177" t="s">
        <v>2</v>
      </c>
      <c r="E2" s="178"/>
      <c r="F2" s="96" t="s">
        <v>3</v>
      </c>
      <c r="G2" s="45" t="s">
        <v>4</v>
      </c>
      <c r="H2" s="46" t="s">
        <v>5</v>
      </c>
      <c r="I2" s="116" t="s">
        <v>6</v>
      </c>
      <c r="J2" s="143" t="s">
        <v>7</v>
      </c>
      <c r="K2" s="143"/>
      <c r="L2" s="143"/>
      <c r="M2" s="143"/>
      <c r="N2" s="143"/>
      <c r="O2" s="144"/>
    </row>
    <row r="3" spans="1:23" ht="39" customHeight="1" x14ac:dyDescent="0.25">
      <c r="A3" s="203" t="s">
        <v>213</v>
      </c>
      <c r="B3" s="204"/>
      <c r="C3" s="205"/>
      <c r="D3" s="179" t="s">
        <v>212</v>
      </c>
      <c r="E3" s="180"/>
      <c r="F3" s="95" t="s">
        <v>95</v>
      </c>
      <c r="G3" s="43" t="s">
        <v>203</v>
      </c>
      <c r="H3" s="200" t="s">
        <v>215</v>
      </c>
      <c r="I3" s="47">
        <v>4.8</v>
      </c>
      <c r="J3" s="145" t="s">
        <v>8</v>
      </c>
      <c r="K3" s="145"/>
      <c r="L3" s="145"/>
      <c r="M3" s="145"/>
      <c r="N3" s="145"/>
      <c r="O3" s="147"/>
    </row>
    <row r="4" spans="1:23" ht="15.75" customHeight="1" x14ac:dyDescent="0.25">
      <c r="A4" s="148" t="s">
        <v>9</v>
      </c>
      <c r="B4" s="145" t="s">
        <v>10</v>
      </c>
      <c r="C4" s="145" t="s">
        <v>11</v>
      </c>
      <c r="D4" s="145" t="s">
        <v>12</v>
      </c>
      <c r="E4" s="145" t="s">
        <v>13</v>
      </c>
      <c r="F4" s="145" t="s">
        <v>14</v>
      </c>
      <c r="G4" s="145" t="s">
        <v>15</v>
      </c>
      <c r="H4" s="158" t="s">
        <v>30</v>
      </c>
      <c r="I4" s="158" t="s">
        <v>16</v>
      </c>
      <c r="J4" s="158" t="s">
        <v>17</v>
      </c>
      <c r="K4" s="158" t="s">
        <v>32</v>
      </c>
      <c r="L4" s="145" t="s">
        <v>19</v>
      </c>
      <c r="M4" s="145"/>
      <c r="N4" s="145"/>
      <c r="O4" s="167" t="s">
        <v>20</v>
      </c>
    </row>
    <row r="5" spans="1:23" ht="54.75" thickBot="1" x14ac:dyDescent="0.3">
      <c r="A5" s="149"/>
      <c r="B5" s="152"/>
      <c r="C5" s="152"/>
      <c r="D5" s="152"/>
      <c r="E5" s="152"/>
      <c r="F5" s="152"/>
      <c r="G5" s="152"/>
      <c r="H5" s="159"/>
      <c r="I5" s="159"/>
      <c r="J5" s="159"/>
      <c r="K5" s="159"/>
      <c r="L5" s="44" t="s">
        <v>21</v>
      </c>
      <c r="M5" s="55" t="s">
        <v>22</v>
      </c>
      <c r="N5" s="55" t="s">
        <v>23</v>
      </c>
      <c r="O5" s="168"/>
    </row>
    <row r="6" spans="1:23" ht="15.75" x14ac:dyDescent="0.25">
      <c r="A6" s="21">
        <v>1</v>
      </c>
      <c r="B6" s="38" t="s">
        <v>198</v>
      </c>
      <c r="C6" s="38" t="s">
        <v>200</v>
      </c>
      <c r="D6" s="38" t="s">
        <v>36</v>
      </c>
      <c r="E6" s="23">
        <v>1</v>
      </c>
      <c r="F6" s="39">
        <v>45484</v>
      </c>
      <c r="G6" s="39">
        <v>45667</v>
      </c>
      <c r="H6" s="48">
        <v>630</v>
      </c>
      <c r="I6" s="49">
        <v>100.8</v>
      </c>
      <c r="J6" s="52"/>
      <c r="K6" s="49">
        <f>SUM(H6:J6)</f>
        <v>730.8</v>
      </c>
      <c r="L6" s="40"/>
      <c r="M6" s="48"/>
      <c r="N6" s="48"/>
      <c r="O6" s="56">
        <f>K6-M6-N6</f>
        <v>730.8</v>
      </c>
    </row>
    <row r="7" spans="1:23" ht="16.5" thickBot="1" x14ac:dyDescent="0.3">
      <c r="A7" s="60">
        <v>2</v>
      </c>
      <c r="B7" s="29" t="s">
        <v>199</v>
      </c>
      <c r="C7" s="29" t="s">
        <v>135</v>
      </c>
      <c r="D7" s="29" t="s">
        <v>36</v>
      </c>
      <c r="E7" s="61">
        <v>1</v>
      </c>
      <c r="F7" s="17">
        <v>45484</v>
      </c>
      <c r="G7" s="17">
        <v>45667</v>
      </c>
      <c r="H7" s="62">
        <v>630</v>
      </c>
      <c r="I7" s="63">
        <v>100.8</v>
      </c>
      <c r="J7" s="62"/>
      <c r="K7" s="63">
        <f>SUM(H7:J7)</f>
        <v>730.8</v>
      </c>
      <c r="L7" s="64"/>
      <c r="M7" s="62"/>
      <c r="N7" s="62"/>
      <c r="O7" s="65">
        <f>K7-M7-N7</f>
        <v>730.8</v>
      </c>
    </row>
    <row r="8" spans="1:23" ht="16.5" thickBot="1" x14ac:dyDescent="0.3">
      <c r="A8" s="66"/>
      <c r="B8" s="172" t="s">
        <v>24</v>
      </c>
      <c r="C8" s="172"/>
      <c r="D8" s="172"/>
      <c r="E8" s="172"/>
      <c r="F8" s="172"/>
      <c r="G8" s="173"/>
      <c r="H8" s="67">
        <f>SUM(H6:H7)</f>
        <v>1260</v>
      </c>
      <c r="I8" s="67">
        <f>SUM(I6:I7)</f>
        <v>201.6</v>
      </c>
      <c r="J8" s="67">
        <v>0</v>
      </c>
      <c r="K8" s="67">
        <f>SUM(K6:K7)</f>
        <v>1461.6</v>
      </c>
      <c r="L8" s="97"/>
      <c r="M8" s="67">
        <f>SUM(M6:M7)</f>
        <v>0</v>
      </c>
      <c r="N8" s="67">
        <f>SUM(N6:N7)</f>
        <v>0</v>
      </c>
      <c r="O8" s="70">
        <f>SUM(O6:O7)</f>
        <v>1461.6</v>
      </c>
      <c r="P8" s="90"/>
      <c r="W8" s="91" t="s">
        <v>94</v>
      </c>
    </row>
    <row r="9" spans="1:23" ht="16.5" thickBot="1" x14ac:dyDescent="0.3">
      <c r="A9" s="160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2"/>
    </row>
    <row r="10" spans="1:23" ht="54.75" thickBot="1" x14ac:dyDescent="0.3">
      <c r="A10" s="75" t="s">
        <v>9</v>
      </c>
      <c r="B10" s="78" t="s">
        <v>10</v>
      </c>
      <c r="C10" s="78" t="s">
        <v>11</v>
      </c>
      <c r="D10" s="98" t="s">
        <v>12</v>
      </c>
      <c r="E10" s="99" t="s">
        <v>13</v>
      </c>
      <c r="F10" s="79" t="s">
        <v>25</v>
      </c>
      <c r="G10" s="79" t="s">
        <v>26</v>
      </c>
      <c r="H10" s="80" t="s">
        <v>27</v>
      </c>
      <c r="I10" s="80" t="s">
        <v>16</v>
      </c>
      <c r="J10" s="80" t="s">
        <v>28</v>
      </c>
      <c r="K10" s="80" t="s">
        <v>18</v>
      </c>
      <c r="L10" s="81" t="s">
        <v>21</v>
      </c>
      <c r="M10" s="80" t="s">
        <v>22</v>
      </c>
      <c r="N10" s="80" t="s">
        <v>23</v>
      </c>
      <c r="O10" s="82" t="s">
        <v>20</v>
      </c>
    </row>
    <row r="11" spans="1:23" ht="16.5" thickBot="1" x14ac:dyDescent="0.3">
      <c r="A11" s="100"/>
      <c r="B11" s="101"/>
      <c r="C11" s="102"/>
      <c r="D11" s="101"/>
      <c r="E11" s="103"/>
      <c r="F11" s="104"/>
      <c r="G11" s="105"/>
      <c r="H11" s="106"/>
      <c r="I11" s="106"/>
      <c r="J11" s="106"/>
      <c r="K11" s="106"/>
      <c r="L11" s="107"/>
      <c r="M11" s="106"/>
      <c r="N11" s="106"/>
      <c r="O11" s="108"/>
    </row>
    <row r="12" spans="1:23" ht="16.5" thickBot="1" x14ac:dyDescent="0.3">
      <c r="A12" s="109" t="s">
        <v>1</v>
      </c>
      <c r="B12" s="181"/>
      <c r="C12" s="181"/>
      <c r="D12" s="181"/>
      <c r="E12" s="181"/>
      <c r="F12" s="181"/>
      <c r="G12" s="181"/>
      <c r="H12" s="110">
        <v>0</v>
      </c>
      <c r="I12" s="110">
        <v>0</v>
      </c>
      <c r="J12" s="111"/>
      <c r="K12" s="67">
        <v>0</v>
      </c>
      <c r="L12" s="112"/>
      <c r="M12" s="67">
        <v>0</v>
      </c>
      <c r="N12" s="67">
        <v>0</v>
      </c>
      <c r="O12" s="118">
        <v>0</v>
      </c>
    </row>
    <row r="13" spans="1:23" ht="15.75" thickBot="1" x14ac:dyDescent="0.3">
      <c r="A13" s="9"/>
      <c r="B13" s="33"/>
      <c r="C13" s="33"/>
      <c r="D13" s="33"/>
      <c r="E13" s="33"/>
      <c r="F13" s="33"/>
      <c r="G13" s="33"/>
      <c r="H13" s="51"/>
      <c r="I13" s="51"/>
      <c r="J13" s="51"/>
      <c r="K13" s="51"/>
      <c r="L13" s="33"/>
      <c r="M13" s="51"/>
      <c r="N13" s="51"/>
      <c r="O13" s="58"/>
    </row>
    <row r="14" spans="1:23" ht="16.5" thickBot="1" x14ac:dyDescent="0.3">
      <c r="A14" s="66" t="s">
        <v>1</v>
      </c>
      <c r="B14" s="113" t="s">
        <v>29</v>
      </c>
      <c r="C14" s="113"/>
      <c r="D14" s="113"/>
      <c r="E14" s="114"/>
      <c r="F14" s="113"/>
      <c r="G14" s="115"/>
      <c r="H14" s="67">
        <f>H8</f>
        <v>1260</v>
      </c>
      <c r="I14" s="67">
        <f>I8</f>
        <v>201.6</v>
      </c>
      <c r="J14" s="67">
        <f>J8</f>
        <v>0</v>
      </c>
      <c r="K14" s="67">
        <f>K8</f>
        <v>1461.6</v>
      </c>
      <c r="L14" s="97"/>
      <c r="M14" s="67">
        <f>M8</f>
        <v>0</v>
      </c>
      <c r="N14" s="67">
        <f>N8</f>
        <v>0</v>
      </c>
      <c r="O14" s="70">
        <f>K14-M14-N14</f>
        <v>1461.6</v>
      </c>
    </row>
    <row r="15" spans="1:23" ht="16.5" thickBot="1" x14ac:dyDescent="0.3">
      <c r="A15" s="9" t="s">
        <v>56</v>
      </c>
      <c r="B15" s="33"/>
      <c r="C15" s="34"/>
      <c r="D15" s="33"/>
      <c r="E15" s="33"/>
      <c r="F15" s="33"/>
      <c r="G15" s="33"/>
      <c r="H15" s="51"/>
      <c r="I15" s="51"/>
      <c r="J15" s="51"/>
      <c r="K15" s="51"/>
      <c r="L15" s="33"/>
      <c r="M15" s="51"/>
      <c r="N15" s="51"/>
      <c r="O15" s="58"/>
    </row>
    <row r="16" spans="1:23" ht="15.75" x14ac:dyDescent="0.25">
      <c r="A16" s="9"/>
      <c r="B16" s="33"/>
      <c r="C16" s="33"/>
      <c r="D16" s="33"/>
      <c r="E16" s="33"/>
      <c r="F16" s="33"/>
      <c r="G16" s="33"/>
      <c r="H16" s="164" t="s">
        <v>43</v>
      </c>
      <c r="I16" s="165"/>
      <c r="J16" s="165"/>
      <c r="K16" s="165"/>
      <c r="L16" s="165"/>
      <c r="M16" s="165"/>
      <c r="N16" s="165"/>
      <c r="O16" s="119">
        <v>30</v>
      </c>
    </row>
    <row r="17" spans="1:15" ht="15.75" x14ac:dyDescent="0.25">
      <c r="A17" s="9"/>
      <c r="B17" s="33"/>
      <c r="C17" s="33"/>
      <c r="D17" s="33"/>
      <c r="E17" s="33"/>
      <c r="F17" s="33"/>
      <c r="G17" s="33"/>
      <c r="H17" s="169" t="s">
        <v>44</v>
      </c>
      <c r="I17" s="170"/>
      <c r="J17" s="170"/>
      <c r="K17" s="170"/>
      <c r="L17" s="170"/>
      <c r="M17" s="170"/>
      <c r="N17" s="170"/>
      <c r="O17" s="87">
        <f>O16*2</f>
        <v>60</v>
      </c>
    </row>
    <row r="18" spans="1:15" ht="16.5" thickBot="1" x14ac:dyDescent="0.3">
      <c r="A18" s="36"/>
      <c r="B18" s="37"/>
      <c r="C18" s="37"/>
      <c r="D18" s="37"/>
      <c r="E18" s="37"/>
      <c r="F18" s="37"/>
      <c r="G18" s="37"/>
      <c r="H18" s="153" t="s">
        <v>42</v>
      </c>
      <c r="I18" s="154"/>
      <c r="J18" s="154"/>
      <c r="K18" s="154"/>
      <c r="L18" s="154"/>
      <c r="M18" s="154"/>
      <c r="N18" s="154"/>
      <c r="O18" s="120">
        <f>SUM(O14+O17)</f>
        <v>1521.6</v>
      </c>
    </row>
    <row r="19" spans="1:15" ht="15.75" x14ac:dyDescent="0.25">
      <c r="H19" s="117"/>
      <c r="I19" s="117"/>
      <c r="J19" s="117"/>
      <c r="K19" s="117"/>
      <c r="L19" s="94"/>
      <c r="M19" s="117"/>
      <c r="N19" s="117"/>
      <c r="O19" s="121"/>
    </row>
    <row r="20" spans="1:15" ht="15.75" x14ac:dyDescent="0.25">
      <c r="H20" s="117"/>
      <c r="I20" s="117"/>
      <c r="J20" s="117"/>
      <c r="K20" s="117"/>
      <c r="L20" s="94"/>
      <c r="M20" s="117"/>
      <c r="N20" s="117"/>
      <c r="O20" s="121"/>
    </row>
    <row r="21" spans="1:15" ht="15.75" x14ac:dyDescent="0.25">
      <c r="H21" s="117"/>
      <c r="I21" s="117"/>
      <c r="J21" s="117"/>
      <c r="K21" s="117"/>
      <c r="L21" s="94"/>
      <c r="M21" s="117"/>
      <c r="N21" s="117"/>
      <c r="O21" s="121"/>
    </row>
    <row r="22" spans="1:15" ht="15.75" x14ac:dyDescent="0.25">
      <c r="H22" s="117"/>
      <c r="I22" s="117"/>
      <c r="J22" s="117"/>
      <c r="K22" s="117"/>
      <c r="L22" s="94"/>
      <c r="M22" s="117"/>
      <c r="N22" s="117"/>
      <c r="O22" s="121"/>
    </row>
    <row r="23" spans="1:15" ht="15.75" x14ac:dyDescent="0.25">
      <c r="H23" s="117"/>
      <c r="I23" s="117"/>
      <c r="J23" s="117"/>
      <c r="K23" s="117"/>
      <c r="L23" s="94"/>
      <c r="M23" s="117"/>
      <c r="N23" s="117"/>
      <c r="O23" s="121"/>
    </row>
  </sheetData>
  <mergeCells count="26">
    <mergeCell ref="F4:F5"/>
    <mergeCell ref="H18:N18"/>
    <mergeCell ref="O4:O5"/>
    <mergeCell ref="B8:G8"/>
    <mergeCell ref="A9:O9"/>
    <mergeCell ref="B12:G12"/>
    <mergeCell ref="H16:N16"/>
    <mergeCell ref="H17:N17"/>
    <mergeCell ref="G4:G5"/>
    <mergeCell ref="H4:H5"/>
    <mergeCell ref="I4:I5"/>
    <mergeCell ref="J4:J5"/>
    <mergeCell ref="K4:K5"/>
    <mergeCell ref="L4:N4"/>
    <mergeCell ref="A4:A5"/>
    <mergeCell ref="B4:B5"/>
    <mergeCell ref="C4:C5"/>
    <mergeCell ref="D4:D5"/>
    <mergeCell ref="E4:E5"/>
    <mergeCell ref="A1:O1"/>
    <mergeCell ref="A2:C2"/>
    <mergeCell ref="D2:E2"/>
    <mergeCell ref="J2:O2"/>
    <mergeCell ref="A3:C3"/>
    <mergeCell ref="D3:E3"/>
    <mergeCell ref="J3:O3"/>
  </mergeCells>
  <phoneticPr fontId="12" type="noConversion"/>
  <pageMargins left="0.51181102362204722" right="0.51181102362204722" top="0.78740157480314965" bottom="0.78740157480314965" header="0.31496062992125984" footer="0.31496062992125984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="80" zoomScaleNormal="80" workbookViewId="0">
      <selection activeCell="D14" sqref="D14"/>
    </sheetView>
  </sheetViews>
  <sheetFormatPr defaultColWidth="9.140625" defaultRowHeight="12.75" x14ac:dyDescent="0.2"/>
  <cols>
    <col min="1" max="1" width="6.85546875" style="1" customWidth="1"/>
    <col min="2" max="2" width="37.7109375" style="1" bestFit="1" customWidth="1"/>
    <col min="3" max="3" width="21" style="1" bestFit="1" customWidth="1"/>
    <col min="4" max="4" width="26.5703125" style="1" bestFit="1" customWidth="1"/>
    <col min="5" max="5" width="7.42578125" style="1" customWidth="1"/>
    <col min="6" max="6" width="16.5703125" style="1" customWidth="1"/>
    <col min="7" max="7" width="15.5703125" style="1" customWidth="1"/>
    <col min="8" max="8" width="17" style="131" customWidth="1"/>
    <col min="9" max="9" width="16.85546875" style="131" customWidth="1"/>
    <col min="10" max="10" width="18.42578125" style="131" customWidth="1"/>
    <col min="11" max="11" width="17.85546875" style="131" customWidth="1"/>
    <col min="12" max="12" width="5.42578125" style="1" customWidth="1"/>
    <col min="13" max="13" width="13.85546875" style="131" customWidth="1"/>
    <col min="14" max="14" width="15" style="131" customWidth="1"/>
    <col min="15" max="15" width="18.5703125" style="131" customWidth="1"/>
    <col min="16" max="16" width="9.140625" style="1"/>
    <col min="17" max="17" width="11.7109375" style="1" bestFit="1" customWidth="1"/>
    <col min="18" max="16384" width="9.140625" style="1"/>
  </cols>
  <sheetData>
    <row r="1" spans="1:20" ht="77.25" customHeight="1" thickBot="1" x14ac:dyDescent="0.25">
      <c r="A1" s="174" t="s">
        <v>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6"/>
    </row>
    <row r="2" spans="1:20" s="5" customFormat="1" ht="15.75" x14ac:dyDescent="0.2">
      <c r="A2" s="182" t="s">
        <v>57</v>
      </c>
      <c r="B2" s="183"/>
      <c r="C2" s="184"/>
      <c r="D2" s="177" t="s">
        <v>2</v>
      </c>
      <c r="E2" s="178"/>
      <c r="F2" s="96" t="s">
        <v>3</v>
      </c>
      <c r="G2" s="45" t="s">
        <v>4</v>
      </c>
      <c r="H2" s="116" t="s">
        <v>5</v>
      </c>
      <c r="I2" s="116" t="s">
        <v>6</v>
      </c>
      <c r="J2" s="143" t="s">
        <v>7</v>
      </c>
      <c r="K2" s="143"/>
      <c r="L2" s="143"/>
      <c r="M2" s="143"/>
      <c r="N2" s="143"/>
      <c r="O2" s="144"/>
    </row>
    <row r="3" spans="1:20" s="5" customFormat="1" ht="39" customHeight="1" x14ac:dyDescent="0.2">
      <c r="A3" s="203" t="s">
        <v>216</v>
      </c>
      <c r="B3" s="204"/>
      <c r="C3" s="205"/>
      <c r="D3" s="179" t="s">
        <v>212</v>
      </c>
      <c r="E3" s="180"/>
      <c r="F3" s="95" t="s">
        <v>95</v>
      </c>
      <c r="G3" s="43" t="s">
        <v>203</v>
      </c>
      <c r="H3" s="200">
        <v>21</v>
      </c>
      <c r="I3" s="47">
        <v>4.8</v>
      </c>
      <c r="J3" s="145" t="s">
        <v>8</v>
      </c>
      <c r="K3" s="145"/>
      <c r="L3" s="145"/>
      <c r="M3" s="145"/>
      <c r="N3" s="145"/>
      <c r="O3" s="147"/>
    </row>
    <row r="4" spans="1:20" s="2" customFormat="1" ht="15.75" x14ac:dyDescent="0.2">
      <c r="A4" s="148" t="s">
        <v>9</v>
      </c>
      <c r="B4" s="145" t="s">
        <v>10</v>
      </c>
      <c r="C4" s="145" t="s">
        <v>11</v>
      </c>
      <c r="D4" s="145" t="s">
        <v>12</v>
      </c>
      <c r="E4" s="145" t="s">
        <v>13</v>
      </c>
      <c r="F4" s="145" t="s">
        <v>14</v>
      </c>
      <c r="G4" s="145" t="s">
        <v>15</v>
      </c>
      <c r="H4" s="158" t="s">
        <v>30</v>
      </c>
      <c r="I4" s="158" t="s">
        <v>16</v>
      </c>
      <c r="J4" s="158" t="s">
        <v>17</v>
      </c>
      <c r="K4" s="158" t="s">
        <v>18</v>
      </c>
      <c r="L4" s="145" t="s">
        <v>19</v>
      </c>
      <c r="M4" s="145"/>
      <c r="N4" s="145"/>
      <c r="O4" s="167" t="s">
        <v>20</v>
      </c>
    </row>
    <row r="5" spans="1:20" s="3" customFormat="1" ht="54.75" thickBot="1" x14ac:dyDescent="0.25">
      <c r="A5" s="149"/>
      <c r="B5" s="152"/>
      <c r="C5" s="152"/>
      <c r="D5" s="152"/>
      <c r="E5" s="152"/>
      <c r="F5" s="152"/>
      <c r="G5" s="152"/>
      <c r="H5" s="159"/>
      <c r="I5" s="159"/>
      <c r="J5" s="159"/>
      <c r="K5" s="159"/>
      <c r="L5" s="44" t="s">
        <v>21</v>
      </c>
      <c r="M5" s="55" t="s">
        <v>31</v>
      </c>
      <c r="N5" s="55" t="s">
        <v>23</v>
      </c>
      <c r="O5" s="168"/>
    </row>
    <row r="6" spans="1:20" s="3" customFormat="1" ht="15" x14ac:dyDescent="0.2">
      <c r="A6" s="21">
        <v>1</v>
      </c>
      <c r="B6" s="207" t="s">
        <v>96</v>
      </c>
      <c r="C6" s="207" t="s">
        <v>0</v>
      </c>
      <c r="D6" s="207" t="s">
        <v>97</v>
      </c>
      <c r="E6" s="89">
        <v>1</v>
      </c>
      <c r="F6" s="39">
        <v>45323</v>
      </c>
      <c r="G6" s="41"/>
      <c r="H6" s="126">
        <v>630</v>
      </c>
      <c r="I6" s="126">
        <v>100.8</v>
      </c>
      <c r="J6" s="49"/>
      <c r="K6" s="49">
        <f>H6+I6+J6</f>
        <v>730.8</v>
      </c>
      <c r="L6" s="42"/>
      <c r="M6" s="49"/>
      <c r="N6" s="49"/>
      <c r="O6" s="56">
        <f>SUM(H6+I6-M6-N6)</f>
        <v>730.8</v>
      </c>
    </row>
    <row r="7" spans="1:20" s="3" customFormat="1" ht="16.5" thickBot="1" x14ac:dyDescent="0.25">
      <c r="A7" s="12">
        <v>2</v>
      </c>
      <c r="B7" s="206" t="s">
        <v>81</v>
      </c>
      <c r="C7" s="206" t="s">
        <v>79</v>
      </c>
      <c r="D7" s="206" t="s">
        <v>80</v>
      </c>
      <c r="E7" s="11" t="s">
        <v>201</v>
      </c>
      <c r="F7" s="19">
        <v>45170</v>
      </c>
      <c r="G7" s="19">
        <v>45351</v>
      </c>
      <c r="H7" s="127">
        <v>630</v>
      </c>
      <c r="I7" s="127">
        <v>100.8</v>
      </c>
      <c r="J7" s="25"/>
      <c r="K7" s="50">
        <f>H7+I7+J7</f>
        <v>730.8</v>
      </c>
      <c r="L7" s="122"/>
      <c r="M7" s="25">
        <v>315</v>
      </c>
      <c r="N7" s="25">
        <v>100.8</v>
      </c>
      <c r="O7" s="57">
        <f>SUM(H7+I7-M7-N7)</f>
        <v>314.99999999999994</v>
      </c>
    </row>
    <row r="8" spans="1:20" s="2" customFormat="1" ht="16.5" thickBot="1" x14ac:dyDescent="0.25">
      <c r="A8" s="66"/>
      <c r="B8" s="172" t="s">
        <v>24</v>
      </c>
      <c r="C8" s="172"/>
      <c r="D8" s="172"/>
      <c r="E8" s="172"/>
      <c r="F8" s="172"/>
      <c r="G8" s="173"/>
      <c r="H8" s="67">
        <f>SUM(H6:H7)</f>
        <v>1260</v>
      </c>
      <c r="I8" s="67">
        <f>SUM(I6:I7)</f>
        <v>201.6</v>
      </c>
      <c r="J8" s="67">
        <f>SUM(J6:J7)</f>
        <v>0</v>
      </c>
      <c r="K8" s="67">
        <f>SUM(K6:K7)</f>
        <v>1461.6</v>
      </c>
      <c r="L8" s="97"/>
      <c r="M8" s="67">
        <f>SUM(M6:M7)</f>
        <v>315</v>
      </c>
      <c r="N8" s="67">
        <f>SUM(N6:N7)</f>
        <v>100.8</v>
      </c>
      <c r="O8" s="70">
        <f>SUM(O6:O7)</f>
        <v>1045.8</v>
      </c>
    </row>
    <row r="9" spans="1:20" s="2" customFormat="1" ht="16.5" thickBot="1" x14ac:dyDescent="0.25">
      <c r="A9" s="160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2"/>
    </row>
    <row r="10" spans="1:20" s="3" customFormat="1" ht="54.75" thickBot="1" x14ac:dyDescent="0.25">
      <c r="A10" s="75" t="s">
        <v>9</v>
      </c>
      <c r="B10" s="78" t="s">
        <v>10</v>
      </c>
      <c r="C10" s="78" t="s">
        <v>11</v>
      </c>
      <c r="D10" s="98" t="s">
        <v>12</v>
      </c>
      <c r="E10" s="99" t="s">
        <v>13</v>
      </c>
      <c r="F10" s="79" t="s">
        <v>25</v>
      </c>
      <c r="G10" s="79" t="s">
        <v>26</v>
      </c>
      <c r="H10" s="80" t="s">
        <v>27</v>
      </c>
      <c r="I10" s="80" t="s">
        <v>16</v>
      </c>
      <c r="J10" s="80" t="s">
        <v>28</v>
      </c>
      <c r="K10" s="80" t="s">
        <v>18</v>
      </c>
      <c r="L10" s="81" t="s">
        <v>21</v>
      </c>
      <c r="M10" s="80" t="s">
        <v>22</v>
      </c>
      <c r="N10" s="80" t="s">
        <v>23</v>
      </c>
      <c r="O10" s="82" t="s">
        <v>20</v>
      </c>
      <c r="T10" s="3" t="s">
        <v>1</v>
      </c>
    </row>
    <row r="11" spans="1:20" s="2" customFormat="1" ht="16.5" thickBot="1" x14ac:dyDescent="0.25">
      <c r="A11" s="100"/>
      <c r="B11" s="102"/>
      <c r="C11" s="102"/>
      <c r="D11" s="123"/>
      <c r="E11" s="103"/>
      <c r="F11" s="105"/>
      <c r="G11" s="105"/>
      <c r="H11" s="124"/>
      <c r="I11" s="124"/>
      <c r="J11" s="124"/>
      <c r="K11" s="128"/>
      <c r="L11" s="125"/>
      <c r="M11" s="124"/>
      <c r="N11" s="124"/>
      <c r="O11" s="132"/>
    </row>
    <row r="12" spans="1:20" s="2" customFormat="1" ht="16.5" thickBot="1" x14ac:dyDescent="0.25">
      <c r="A12" s="66" t="s">
        <v>1</v>
      </c>
      <c r="B12" s="172"/>
      <c r="C12" s="172"/>
      <c r="D12" s="172"/>
      <c r="E12" s="172"/>
      <c r="F12" s="172"/>
      <c r="G12" s="173"/>
      <c r="H12" s="69">
        <v>0</v>
      </c>
      <c r="I12" s="69">
        <v>0</v>
      </c>
      <c r="J12" s="69">
        <v>0</v>
      </c>
      <c r="K12" s="67">
        <f>SUM(K11:K11)</f>
        <v>0</v>
      </c>
      <c r="L12" s="112"/>
      <c r="M12" s="67">
        <f>SUM(M11:M11)</f>
        <v>0</v>
      </c>
      <c r="N12" s="67">
        <f>SUM(N11:N11)</f>
        <v>0</v>
      </c>
      <c r="O12" s="118">
        <f>SUM(O11:O11)</f>
        <v>0</v>
      </c>
    </row>
    <row r="13" spans="1:20" s="2" customFormat="1" ht="15.75" thickBot="1" x14ac:dyDescent="0.25">
      <c r="A13" s="9"/>
      <c r="B13" s="33"/>
      <c r="C13" s="33"/>
      <c r="D13" s="33"/>
      <c r="E13" s="33"/>
      <c r="F13" s="33"/>
      <c r="G13" s="33"/>
      <c r="H13" s="51"/>
      <c r="I13" s="51"/>
      <c r="J13" s="51"/>
      <c r="K13" s="51"/>
      <c r="L13" s="33"/>
      <c r="M13" s="51"/>
      <c r="N13" s="51"/>
      <c r="O13" s="58"/>
    </row>
    <row r="14" spans="1:20" s="2" customFormat="1" ht="16.5" thickBot="1" x14ac:dyDescent="0.25">
      <c r="A14" s="66" t="s">
        <v>1</v>
      </c>
      <c r="B14" s="172" t="s">
        <v>29</v>
      </c>
      <c r="C14" s="172"/>
      <c r="D14" s="113"/>
      <c r="E14" s="114"/>
      <c r="F14" s="113"/>
      <c r="G14" s="115"/>
      <c r="H14" s="67">
        <f>H8</f>
        <v>1260</v>
      </c>
      <c r="I14" s="67">
        <f>I8</f>
        <v>201.6</v>
      </c>
      <c r="J14" s="67">
        <f>J8</f>
        <v>0</v>
      </c>
      <c r="K14" s="67">
        <f>K8</f>
        <v>1461.6</v>
      </c>
      <c r="L14" s="97"/>
      <c r="M14" s="67">
        <f>M8</f>
        <v>315</v>
      </c>
      <c r="N14" s="67">
        <f>N8</f>
        <v>100.8</v>
      </c>
      <c r="O14" s="70">
        <f>SUM(K14-M14-N14)</f>
        <v>1045.8</v>
      </c>
    </row>
    <row r="15" spans="1:20" s="2" customFormat="1" ht="16.5" thickBot="1" x14ac:dyDescent="0.25">
      <c r="A15" s="9" t="s">
        <v>56</v>
      </c>
      <c r="B15" s="33"/>
      <c r="C15" s="34"/>
      <c r="D15" s="33"/>
      <c r="E15" s="33"/>
      <c r="F15" s="33"/>
      <c r="G15" s="33"/>
      <c r="H15" s="51"/>
      <c r="I15" s="51"/>
      <c r="J15" s="51"/>
      <c r="K15" s="51"/>
      <c r="L15" s="33"/>
      <c r="M15" s="51"/>
      <c r="N15" s="51"/>
      <c r="O15" s="58"/>
    </row>
    <row r="16" spans="1:20" s="5" customFormat="1" ht="15.75" x14ac:dyDescent="0.2">
      <c r="A16" s="9"/>
      <c r="B16" s="33"/>
      <c r="C16" s="33"/>
      <c r="D16" s="33"/>
      <c r="E16" s="33"/>
      <c r="F16" s="33"/>
      <c r="G16" s="33"/>
      <c r="H16" s="164" t="s">
        <v>43</v>
      </c>
      <c r="I16" s="165"/>
      <c r="J16" s="165"/>
      <c r="K16" s="165"/>
      <c r="L16" s="165"/>
      <c r="M16" s="165"/>
      <c r="N16" s="165"/>
      <c r="O16" s="119">
        <v>30</v>
      </c>
    </row>
    <row r="17" spans="1:17" s="5" customFormat="1" ht="16.5" thickBot="1" x14ac:dyDescent="0.25">
      <c r="A17" s="9"/>
      <c r="B17" s="33"/>
      <c r="C17" s="33"/>
      <c r="D17" s="33"/>
      <c r="E17" s="33"/>
      <c r="F17" s="33"/>
      <c r="G17" s="33"/>
      <c r="H17" s="185" t="s">
        <v>45</v>
      </c>
      <c r="I17" s="186"/>
      <c r="J17" s="186"/>
      <c r="K17" s="186"/>
      <c r="L17" s="186"/>
      <c r="M17" s="186"/>
      <c r="N17" s="186"/>
      <c r="O17" s="133">
        <f>O16*2</f>
        <v>60</v>
      </c>
    </row>
    <row r="18" spans="1:17" s="5" customFormat="1" ht="16.5" thickBot="1" x14ac:dyDescent="0.25">
      <c r="A18" s="36"/>
      <c r="B18" s="37"/>
      <c r="C18" s="37"/>
      <c r="D18" s="37"/>
      <c r="E18" s="37"/>
      <c r="F18" s="37"/>
      <c r="G18" s="37"/>
      <c r="H18" s="187" t="s">
        <v>46</v>
      </c>
      <c r="I18" s="188"/>
      <c r="J18" s="188"/>
      <c r="K18" s="188"/>
      <c r="L18" s="188"/>
      <c r="M18" s="188"/>
      <c r="N18" s="188"/>
      <c r="O18" s="134">
        <f>SUM(O14+O17)</f>
        <v>1105.8</v>
      </c>
      <c r="Q18" s="7"/>
    </row>
    <row r="19" spans="1:17" s="4" customFormat="1" x14ac:dyDescent="0.2">
      <c r="H19" s="129"/>
      <c r="I19" s="129"/>
      <c r="J19" s="129"/>
      <c r="K19" s="129"/>
      <c r="M19" s="129"/>
      <c r="N19" s="129"/>
      <c r="O19" s="129"/>
    </row>
    <row r="20" spans="1:17" s="4" customFormat="1" x14ac:dyDescent="0.2">
      <c r="H20" s="129"/>
      <c r="I20" s="129"/>
      <c r="J20" s="129"/>
      <c r="K20" s="129"/>
      <c r="M20" s="129"/>
      <c r="N20" s="129"/>
      <c r="O20" s="129"/>
    </row>
    <row r="21" spans="1:17" s="4" customFormat="1" x14ac:dyDescent="0.2">
      <c r="H21" s="129"/>
      <c r="I21" s="129"/>
      <c r="J21" s="129"/>
      <c r="K21" s="129"/>
      <c r="M21" s="129"/>
      <c r="N21" s="129"/>
      <c r="O21" s="129"/>
    </row>
    <row r="22" spans="1:17" s="4" customFormat="1" x14ac:dyDescent="0.2">
      <c r="H22" s="129"/>
      <c r="I22" s="129"/>
      <c r="J22" s="129"/>
      <c r="K22" s="129"/>
      <c r="M22" s="129"/>
      <c r="N22" s="129"/>
      <c r="O22" s="129"/>
    </row>
    <row r="23" spans="1:17" s="4" customFormat="1" x14ac:dyDescent="0.2">
      <c r="H23" s="129"/>
      <c r="I23" s="129"/>
      <c r="J23" s="129"/>
      <c r="K23" s="129"/>
      <c r="M23" s="129"/>
      <c r="N23" s="129"/>
      <c r="O23" s="129"/>
    </row>
    <row r="24" spans="1:17" s="4" customFormat="1" x14ac:dyDescent="0.2">
      <c r="H24" s="129"/>
      <c r="I24" s="129"/>
      <c r="J24" s="129"/>
      <c r="K24" s="129"/>
      <c r="M24" s="129"/>
      <c r="N24" s="129"/>
      <c r="O24" s="129"/>
    </row>
    <row r="25" spans="1:17" s="4" customFormat="1" x14ac:dyDescent="0.2">
      <c r="H25" s="129"/>
      <c r="I25" s="129"/>
      <c r="J25" s="129"/>
      <c r="K25" s="129"/>
      <c r="M25" s="129"/>
      <c r="N25" s="129"/>
      <c r="O25" s="129"/>
    </row>
    <row r="26" spans="1:17" s="4" customFormat="1" x14ac:dyDescent="0.2">
      <c r="H26" s="129"/>
      <c r="I26" s="129"/>
      <c r="J26" s="129"/>
      <c r="K26" s="129"/>
      <c r="M26" s="129"/>
      <c r="N26" s="129"/>
      <c r="O26" s="129"/>
    </row>
    <row r="27" spans="1:17" s="4" customFormat="1" x14ac:dyDescent="0.2">
      <c r="H27" s="129"/>
      <c r="I27" s="129"/>
      <c r="J27" s="129"/>
      <c r="K27" s="129"/>
      <c r="M27" s="129"/>
      <c r="N27" s="129"/>
      <c r="O27" s="129"/>
    </row>
    <row r="28" spans="1:17" s="4" customFormat="1" x14ac:dyDescent="0.2">
      <c r="H28" s="129"/>
      <c r="I28" s="129"/>
      <c r="J28" s="129"/>
      <c r="K28" s="129"/>
      <c r="M28" s="129"/>
      <c r="N28" s="129"/>
      <c r="O28" s="129"/>
    </row>
    <row r="29" spans="1:17" s="4" customFormat="1" x14ac:dyDescent="0.2">
      <c r="H29" s="129"/>
      <c r="I29" s="129"/>
      <c r="J29" s="129"/>
      <c r="K29" s="129"/>
      <c r="M29" s="129"/>
      <c r="N29" s="129"/>
      <c r="O29" s="129"/>
    </row>
    <row r="30" spans="1:17" s="4" customFormat="1" x14ac:dyDescent="0.2">
      <c r="H30" s="129"/>
      <c r="I30" s="129"/>
      <c r="J30" s="129"/>
      <c r="K30" s="129"/>
      <c r="M30" s="129"/>
      <c r="N30" s="129"/>
      <c r="O30" s="129"/>
    </row>
    <row r="31" spans="1:17" s="4" customFormat="1" x14ac:dyDescent="0.2">
      <c r="H31" s="129"/>
      <c r="I31" s="129"/>
      <c r="J31" s="129"/>
      <c r="K31" s="129"/>
      <c r="M31" s="129"/>
      <c r="N31" s="129"/>
      <c r="O31" s="129"/>
    </row>
    <row r="32" spans="1:17" s="4" customFormat="1" x14ac:dyDescent="0.2">
      <c r="H32" s="129"/>
      <c r="I32" s="129"/>
      <c r="J32" s="129"/>
      <c r="K32" s="129"/>
      <c r="M32" s="129"/>
      <c r="N32" s="129"/>
      <c r="O32" s="129"/>
    </row>
    <row r="33" spans="8:15" s="4" customFormat="1" x14ac:dyDescent="0.2">
      <c r="H33" s="129"/>
      <c r="I33" s="129"/>
      <c r="J33" s="129"/>
      <c r="K33" s="129"/>
      <c r="M33" s="129"/>
      <c r="N33" s="129"/>
      <c r="O33" s="129"/>
    </row>
    <row r="34" spans="8:15" s="4" customFormat="1" x14ac:dyDescent="0.2">
      <c r="H34" s="129"/>
      <c r="I34" s="129"/>
      <c r="J34" s="129"/>
      <c r="K34" s="129"/>
      <c r="M34" s="129"/>
      <c r="N34" s="129"/>
      <c r="O34" s="129"/>
    </row>
    <row r="35" spans="8:15" s="4" customFormat="1" x14ac:dyDescent="0.2">
      <c r="H35" s="129"/>
      <c r="I35" s="129"/>
      <c r="J35" s="129"/>
      <c r="K35" s="129"/>
      <c r="M35" s="129"/>
      <c r="N35" s="129"/>
      <c r="O35" s="129"/>
    </row>
    <row r="36" spans="8:15" s="4" customFormat="1" x14ac:dyDescent="0.2">
      <c r="H36" s="129"/>
      <c r="I36" s="129"/>
      <c r="J36" s="129"/>
      <c r="K36" s="129"/>
      <c r="M36" s="129"/>
      <c r="N36" s="129"/>
      <c r="O36" s="129"/>
    </row>
    <row r="37" spans="8:15" s="4" customFormat="1" x14ac:dyDescent="0.2">
      <c r="H37" s="129"/>
      <c r="I37" s="129"/>
      <c r="J37" s="129"/>
      <c r="K37" s="129"/>
      <c r="M37" s="129"/>
      <c r="N37" s="129"/>
      <c r="O37" s="129"/>
    </row>
    <row r="38" spans="8:15" s="4" customFormat="1" x14ac:dyDescent="0.2">
      <c r="H38" s="129"/>
      <c r="I38" s="129"/>
      <c r="J38" s="129"/>
      <c r="K38" s="129"/>
      <c r="M38" s="129"/>
      <c r="N38" s="129"/>
      <c r="O38" s="129"/>
    </row>
    <row r="39" spans="8:15" s="4" customFormat="1" x14ac:dyDescent="0.2">
      <c r="H39" s="129"/>
      <c r="I39" s="129"/>
      <c r="J39" s="129"/>
      <c r="K39" s="129"/>
      <c r="M39" s="129"/>
      <c r="N39" s="129"/>
      <c r="O39" s="129"/>
    </row>
    <row r="40" spans="8:15" s="4" customFormat="1" x14ac:dyDescent="0.2">
      <c r="H40" s="129"/>
      <c r="I40" s="129"/>
      <c r="J40" s="129"/>
      <c r="K40" s="129"/>
      <c r="M40" s="129"/>
      <c r="N40" s="129"/>
      <c r="O40" s="129"/>
    </row>
    <row r="41" spans="8:15" s="2" customFormat="1" ht="18" x14ac:dyDescent="0.2">
      <c r="H41" s="130"/>
      <c r="I41" s="130"/>
      <c r="J41" s="130"/>
      <c r="K41" s="130"/>
      <c r="L41" s="6"/>
      <c r="M41" s="130"/>
      <c r="N41" s="130"/>
      <c r="O41" s="135"/>
    </row>
  </sheetData>
  <mergeCells count="27">
    <mergeCell ref="H17:N17"/>
    <mergeCell ref="H18:N18"/>
    <mergeCell ref="O4:O5"/>
    <mergeCell ref="A4:A5"/>
    <mergeCell ref="B4:B5"/>
    <mergeCell ref="C4:C5"/>
    <mergeCell ref="D4:D5"/>
    <mergeCell ref="E4:E5"/>
    <mergeCell ref="F4:F5"/>
    <mergeCell ref="G4:G5"/>
    <mergeCell ref="B8:G8"/>
    <mergeCell ref="A9:O9"/>
    <mergeCell ref="B12:G12"/>
    <mergeCell ref="H16:N16"/>
    <mergeCell ref="H4:H5"/>
    <mergeCell ref="I4:I5"/>
    <mergeCell ref="A1:O1"/>
    <mergeCell ref="B14:C14"/>
    <mergeCell ref="A2:C2"/>
    <mergeCell ref="D2:E2"/>
    <mergeCell ref="J2:O2"/>
    <mergeCell ref="A3:C3"/>
    <mergeCell ref="D3:E3"/>
    <mergeCell ref="J3:O3"/>
    <mergeCell ref="J4:J5"/>
    <mergeCell ref="K4:K5"/>
    <mergeCell ref="L4:N4"/>
  </mergeCells>
  <phoneticPr fontId="12" type="noConversion"/>
  <pageMargins left="0.31496062992125984" right="0.11811023622047245" top="0.39370078740157483" bottom="0.3937007874015748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80" zoomScaleNormal="80" workbookViewId="0">
      <selection activeCell="B6" sqref="B6"/>
    </sheetView>
  </sheetViews>
  <sheetFormatPr defaultRowHeight="15" x14ac:dyDescent="0.25"/>
  <cols>
    <col min="1" max="1" width="6.5703125" style="10" customWidth="1"/>
    <col min="2" max="2" width="62.7109375" style="10" bestFit="1" customWidth="1"/>
    <col min="3" max="3" width="16.28515625" style="10" bestFit="1" customWidth="1"/>
    <col min="4" max="4" width="12.42578125" style="10" bestFit="1" customWidth="1"/>
    <col min="5" max="5" width="9.42578125" style="10" bestFit="1" customWidth="1"/>
    <col min="6" max="6" width="12.7109375" style="10" bestFit="1" customWidth="1"/>
    <col min="7" max="7" width="16" style="10" customWidth="1"/>
    <col min="8" max="8" width="14.7109375" style="54" bestFit="1" customWidth="1"/>
    <col min="9" max="9" width="12.85546875" style="54" bestFit="1" customWidth="1"/>
    <col min="10" max="10" width="18" style="54" customWidth="1"/>
    <col min="11" max="11" width="14.7109375" style="54" bestFit="1" customWidth="1"/>
    <col min="12" max="12" width="9.5703125" style="10" bestFit="1" customWidth="1"/>
    <col min="13" max="13" width="9.7109375" style="54" bestFit="1" customWidth="1"/>
    <col min="14" max="14" width="13.7109375" style="54" customWidth="1"/>
    <col min="15" max="15" width="18.28515625" style="54" customWidth="1"/>
    <col min="16" max="16" width="0.140625" style="10" customWidth="1"/>
    <col min="17" max="16384" width="9.140625" style="10"/>
  </cols>
  <sheetData>
    <row r="1" spans="1:15" ht="76.5" customHeight="1" thickBot="1" x14ac:dyDescent="0.3">
      <c r="A1" s="174" t="s">
        <v>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6"/>
    </row>
    <row r="2" spans="1:15" ht="33.75" customHeight="1" x14ac:dyDescent="0.25">
      <c r="A2" s="142" t="s">
        <v>130</v>
      </c>
      <c r="B2" s="143"/>
      <c r="C2" s="143"/>
      <c r="D2" s="143" t="s">
        <v>2</v>
      </c>
      <c r="E2" s="143"/>
      <c r="F2" s="45" t="s">
        <v>3</v>
      </c>
      <c r="G2" s="45" t="s">
        <v>4</v>
      </c>
      <c r="H2" s="46" t="s">
        <v>33</v>
      </c>
      <c r="I2" s="46" t="s">
        <v>6</v>
      </c>
      <c r="J2" s="143" t="s">
        <v>7</v>
      </c>
      <c r="K2" s="143"/>
      <c r="L2" s="143"/>
      <c r="M2" s="143"/>
      <c r="N2" s="143"/>
      <c r="O2" s="144"/>
    </row>
    <row r="3" spans="1:15" ht="36" customHeight="1" x14ac:dyDescent="0.25">
      <c r="A3" s="201" t="s">
        <v>214</v>
      </c>
      <c r="B3" s="202"/>
      <c r="C3" s="202"/>
      <c r="D3" s="146" t="s">
        <v>212</v>
      </c>
      <c r="E3" s="146"/>
      <c r="F3" s="43" t="s">
        <v>95</v>
      </c>
      <c r="G3" s="43" t="s">
        <v>203</v>
      </c>
      <c r="H3" s="200">
        <v>21</v>
      </c>
      <c r="I3" s="47">
        <v>4.8</v>
      </c>
      <c r="J3" s="145" t="s">
        <v>8</v>
      </c>
      <c r="K3" s="145"/>
      <c r="L3" s="145"/>
      <c r="M3" s="145"/>
      <c r="N3" s="145"/>
      <c r="O3" s="147"/>
    </row>
    <row r="4" spans="1:15" ht="15.75" x14ac:dyDescent="0.25">
      <c r="A4" s="198" t="s">
        <v>9</v>
      </c>
      <c r="B4" s="196" t="s">
        <v>10</v>
      </c>
      <c r="C4" s="196" t="s">
        <v>11</v>
      </c>
      <c r="D4" s="196" t="s">
        <v>12</v>
      </c>
      <c r="E4" s="196" t="s">
        <v>13</v>
      </c>
      <c r="F4" s="196"/>
      <c r="G4" s="196" t="s">
        <v>15</v>
      </c>
      <c r="H4" s="189" t="s">
        <v>30</v>
      </c>
      <c r="I4" s="189" t="s">
        <v>16</v>
      </c>
      <c r="J4" s="189" t="s">
        <v>17</v>
      </c>
      <c r="K4" s="189" t="s">
        <v>18</v>
      </c>
      <c r="L4" s="191" t="s">
        <v>19</v>
      </c>
      <c r="M4" s="192"/>
      <c r="N4" s="193"/>
      <c r="O4" s="194" t="s">
        <v>20</v>
      </c>
    </row>
    <row r="5" spans="1:15" ht="58.5" customHeight="1" thickBot="1" x14ac:dyDescent="0.3">
      <c r="A5" s="199"/>
      <c r="B5" s="197"/>
      <c r="C5" s="197"/>
      <c r="D5" s="197"/>
      <c r="E5" s="197"/>
      <c r="F5" s="197"/>
      <c r="G5" s="197"/>
      <c r="H5" s="190"/>
      <c r="I5" s="190"/>
      <c r="J5" s="190"/>
      <c r="K5" s="190"/>
      <c r="L5" s="44" t="s">
        <v>21</v>
      </c>
      <c r="M5" s="55" t="s">
        <v>22</v>
      </c>
      <c r="N5" s="55" t="s">
        <v>23</v>
      </c>
      <c r="O5" s="195"/>
    </row>
    <row r="6" spans="1:15" ht="24.75" customHeight="1" x14ac:dyDescent="0.25">
      <c r="A6" s="21">
        <v>1</v>
      </c>
      <c r="B6" s="38" t="s">
        <v>208</v>
      </c>
      <c r="C6" s="38" t="s">
        <v>168</v>
      </c>
      <c r="D6" s="38" t="s">
        <v>36</v>
      </c>
      <c r="E6" s="23">
        <v>2</v>
      </c>
      <c r="F6" s="39">
        <v>45505</v>
      </c>
      <c r="G6" s="39">
        <v>45689</v>
      </c>
      <c r="H6" s="48">
        <v>630</v>
      </c>
      <c r="I6" s="49">
        <v>100.8</v>
      </c>
      <c r="J6" s="49"/>
      <c r="K6" s="49">
        <f t="shared" ref="K6:K11" si="0">H6+I6+J6</f>
        <v>730.8</v>
      </c>
      <c r="L6" s="92"/>
      <c r="M6" s="49"/>
      <c r="N6" s="49"/>
      <c r="O6" s="56">
        <f>SUM(K6:N6)</f>
        <v>730.8</v>
      </c>
    </row>
    <row r="7" spans="1:15" ht="22.5" customHeight="1" x14ac:dyDescent="0.25">
      <c r="A7" s="21">
        <v>2</v>
      </c>
      <c r="B7" s="8" t="s">
        <v>141</v>
      </c>
      <c r="C7" s="8" t="s">
        <v>140</v>
      </c>
      <c r="D7" s="8" t="s">
        <v>36</v>
      </c>
      <c r="E7" s="11">
        <v>1</v>
      </c>
      <c r="F7" s="19">
        <v>45385</v>
      </c>
      <c r="G7" s="19">
        <v>45567</v>
      </c>
      <c r="H7" s="25">
        <v>630</v>
      </c>
      <c r="I7" s="50">
        <v>100.8</v>
      </c>
      <c r="J7" s="25"/>
      <c r="K7" s="50">
        <f t="shared" si="0"/>
        <v>730.8</v>
      </c>
      <c r="L7" s="13"/>
      <c r="M7" s="25"/>
      <c r="N7" s="25"/>
      <c r="O7" s="57">
        <f>SUM(K7:N7)</f>
        <v>730.8</v>
      </c>
    </row>
    <row r="8" spans="1:15" ht="22.5" customHeight="1" x14ac:dyDescent="0.25">
      <c r="A8" s="21">
        <v>3</v>
      </c>
      <c r="B8" s="8" t="s">
        <v>167</v>
      </c>
      <c r="C8" s="8" t="s">
        <v>168</v>
      </c>
      <c r="D8" s="8" t="s">
        <v>36</v>
      </c>
      <c r="E8" s="24">
        <v>1</v>
      </c>
      <c r="F8" s="19">
        <v>45385</v>
      </c>
      <c r="G8" s="19">
        <v>45567</v>
      </c>
      <c r="H8" s="25">
        <v>630</v>
      </c>
      <c r="I8" s="50">
        <v>100.8</v>
      </c>
      <c r="J8" s="93"/>
      <c r="K8" s="50">
        <f t="shared" si="0"/>
        <v>730.8</v>
      </c>
      <c r="L8" s="8"/>
      <c r="M8" s="93"/>
      <c r="N8" s="93"/>
      <c r="O8" s="57">
        <f>SUM(H8+I8)</f>
        <v>730.8</v>
      </c>
    </row>
    <row r="9" spans="1:15" ht="22.5" customHeight="1" x14ac:dyDescent="0.25">
      <c r="A9" s="21">
        <v>4</v>
      </c>
      <c r="B9" s="8" t="s">
        <v>205</v>
      </c>
      <c r="C9" s="8" t="s">
        <v>200</v>
      </c>
      <c r="D9" s="8" t="s">
        <v>36</v>
      </c>
      <c r="E9" s="24">
        <v>2</v>
      </c>
      <c r="F9" s="19">
        <v>45505</v>
      </c>
      <c r="G9" s="19">
        <v>45689</v>
      </c>
      <c r="H9" s="25">
        <v>630</v>
      </c>
      <c r="I9" s="50">
        <v>100.8</v>
      </c>
      <c r="J9" s="93"/>
      <c r="K9" s="50">
        <f t="shared" si="0"/>
        <v>730.8</v>
      </c>
      <c r="L9" s="8"/>
      <c r="M9" s="93"/>
      <c r="N9" s="93"/>
      <c r="O9" s="57">
        <f>SUM(H9+I9)</f>
        <v>730.8</v>
      </c>
    </row>
    <row r="10" spans="1:15" ht="22.5" customHeight="1" x14ac:dyDescent="0.25">
      <c r="A10" s="21">
        <v>5</v>
      </c>
      <c r="B10" s="8" t="s">
        <v>206</v>
      </c>
      <c r="C10" s="8" t="s">
        <v>168</v>
      </c>
      <c r="D10" s="8" t="s">
        <v>207</v>
      </c>
      <c r="E10" s="24">
        <v>2</v>
      </c>
      <c r="F10" s="19">
        <v>45505</v>
      </c>
      <c r="G10" s="19">
        <v>45689</v>
      </c>
      <c r="H10" s="25">
        <v>630</v>
      </c>
      <c r="I10" s="50">
        <v>100.8</v>
      </c>
      <c r="J10" s="93"/>
      <c r="K10" s="50">
        <f t="shared" si="0"/>
        <v>730.8</v>
      </c>
      <c r="L10" s="8"/>
      <c r="M10" s="93"/>
      <c r="N10" s="93"/>
      <c r="O10" s="57">
        <f>SUM(H10+I10)</f>
        <v>730.8</v>
      </c>
    </row>
    <row r="11" spans="1:15" ht="23.25" customHeight="1" thickBot="1" x14ac:dyDescent="0.3">
      <c r="A11" s="100">
        <v>6</v>
      </c>
      <c r="B11" s="29" t="s">
        <v>204</v>
      </c>
      <c r="C11" s="29" t="s">
        <v>168</v>
      </c>
      <c r="D11" s="29" t="s">
        <v>36</v>
      </c>
      <c r="E11" s="136">
        <v>2</v>
      </c>
      <c r="F11" s="17">
        <v>45505</v>
      </c>
      <c r="G11" s="17">
        <v>45689</v>
      </c>
      <c r="H11" s="62">
        <v>630</v>
      </c>
      <c r="I11" s="63">
        <v>100.8</v>
      </c>
      <c r="J11" s="137"/>
      <c r="K11" s="63">
        <f t="shared" si="0"/>
        <v>730.8</v>
      </c>
      <c r="L11" s="29"/>
      <c r="M11" s="137"/>
      <c r="N11" s="137"/>
      <c r="O11" s="65">
        <f>SUM(H11+I11)</f>
        <v>730.8</v>
      </c>
    </row>
    <row r="12" spans="1:15" ht="16.5" thickBot="1" x14ac:dyDescent="0.3">
      <c r="A12" s="66"/>
      <c r="B12" s="172" t="s">
        <v>24</v>
      </c>
      <c r="C12" s="172"/>
      <c r="D12" s="172"/>
      <c r="E12" s="172"/>
      <c r="F12" s="172"/>
      <c r="G12" s="173"/>
      <c r="H12" s="67">
        <f>SUM(H6:H11)</f>
        <v>3780</v>
      </c>
      <c r="I12" s="67">
        <f>SUM(I6:I11)</f>
        <v>604.79999999999995</v>
      </c>
      <c r="J12" s="111">
        <f>SUM(J7:J7)</f>
        <v>0</v>
      </c>
      <c r="K12" s="67">
        <f>SUM(K6:K11)</f>
        <v>4384.8</v>
      </c>
      <c r="L12" s="138">
        <v>0</v>
      </c>
      <c r="M12" s="67">
        <f>SUM(M7:M7)</f>
        <v>0</v>
      </c>
      <c r="N12" s="67">
        <f>SUM(N7:N7)</f>
        <v>0</v>
      </c>
      <c r="O12" s="70">
        <f>SUM(O6:O11)</f>
        <v>4384.8</v>
      </c>
    </row>
    <row r="13" spans="1:15" ht="16.5" thickBot="1" x14ac:dyDescent="0.3">
      <c r="A13" s="160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2"/>
    </row>
    <row r="14" spans="1:15" ht="61.5" customHeight="1" thickBot="1" x14ac:dyDescent="0.3">
      <c r="A14" s="75" t="s">
        <v>9</v>
      </c>
      <c r="B14" s="78" t="s">
        <v>10</v>
      </c>
      <c r="C14" s="78" t="s">
        <v>11</v>
      </c>
      <c r="D14" s="98" t="s">
        <v>12</v>
      </c>
      <c r="E14" s="78" t="s">
        <v>13</v>
      </c>
      <c r="F14" s="79" t="s">
        <v>25</v>
      </c>
      <c r="G14" s="79" t="s">
        <v>26</v>
      </c>
      <c r="H14" s="80" t="s">
        <v>27</v>
      </c>
      <c r="I14" s="80" t="s">
        <v>16</v>
      </c>
      <c r="J14" s="80" t="s">
        <v>28</v>
      </c>
      <c r="K14" s="80" t="s">
        <v>18</v>
      </c>
      <c r="L14" s="81" t="s">
        <v>21</v>
      </c>
      <c r="M14" s="80" t="s">
        <v>22</v>
      </c>
      <c r="N14" s="80" t="s">
        <v>23</v>
      </c>
      <c r="O14" s="82" t="s">
        <v>20</v>
      </c>
    </row>
    <row r="15" spans="1:15" ht="16.5" thickBot="1" x14ac:dyDescent="0.3">
      <c r="A15" s="100"/>
      <c r="B15" s="102"/>
      <c r="C15" s="102"/>
      <c r="D15" s="123"/>
      <c r="E15" s="103"/>
      <c r="F15" s="105"/>
      <c r="G15" s="105"/>
      <c r="H15" s="124"/>
      <c r="I15" s="124"/>
      <c r="J15" s="124"/>
      <c r="K15" s="128"/>
      <c r="L15" s="125"/>
      <c r="M15" s="124"/>
      <c r="N15" s="124"/>
      <c r="O15" s="132"/>
    </row>
    <row r="16" spans="1:15" ht="16.5" thickBot="1" x14ac:dyDescent="0.3">
      <c r="A16" s="139" t="s">
        <v>1</v>
      </c>
      <c r="B16" s="172"/>
      <c r="C16" s="172"/>
      <c r="D16" s="172"/>
      <c r="E16" s="172"/>
      <c r="F16" s="172"/>
      <c r="G16" s="173"/>
      <c r="H16" s="69">
        <v>0</v>
      </c>
      <c r="I16" s="69">
        <v>0</v>
      </c>
      <c r="J16" s="67">
        <v>0</v>
      </c>
      <c r="K16" s="67">
        <f>SUM(K15:K15)</f>
        <v>0</v>
      </c>
      <c r="L16" s="97"/>
      <c r="M16" s="67"/>
      <c r="N16" s="67"/>
      <c r="O16" s="118">
        <v>0</v>
      </c>
    </row>
    <row r="17" spans="1:15" ht="15.75" thickBot="1" x14ac:dyDescent="0.3">
      <c r="A17" s="9"/>
      <c r="B17" s="33"/>
      <c r="C17" s="33"/>
      <c r="D17" s="33"/>
      <c r="E17" s="33"/>
      <c r="F17" s="33"/>
      <c r="G17" s="33"/>
      <c r="H17" s="51"/>
      <c r="I17" s="51"/>
      <c r="J17" s="51"/>
      <c r="K17" s="51"/>
      <c r="L17" s="33"/>
      <c r="M17" s="51"/>
      <c r="N17" s="51"/>
      <c r="O17" s="58"/>
    </row>
    <row r="18" spans="1:15" ht="16.5" thickBot="1" x14ac:dyDescent="0.3">
      <c r="A18" s="66" t="s">
        <v>1</v>
      </c>
      <c r="B18" s="113" t="s">
        <v>29</v>
      </c>
      <c r="C18" s="113"/>
      <c r="D18" s="113"/>
      <c r="E18" s="114"/>
      <c r="F18" s="113"/>
      <c r="G18" s="115"/>
      <c r="H18" s="111">
        <f>SUM(H16+H12)</f>
        <v>3780</v>
      </c>
      <c r="I18" s="111">
        <f>SUM(I12+I16)</f>
        <v>604.79999999999995</v>
      </c>
      <c r="J18" s="111">
        <f>J12</f>
        <v>0</v>
      </c>
      <c r="K18" s="67">
        <f>SUM(K12+K16)</f>
        <v>4384.8</v>
      </c>
      <c r="L18" s="112"/>
      <c r="M18" s="67">
        <f>M12</f>
        <v>0</v>
      </c>
      <c r="N18" s="67">
        <f>N12</f>
        <v>0</v>
      </c>
      <c r="O18" s="70">
        <f>SUM(O12+O16)</f>
        <v>4384.8</v>
      </c>
    </row>
    <row r="19" spans="1:15" ht="16.5" thickBot="1" x14ac:dyDescent="0.3">
      <c r="A19" s="9" t="s">
        <v>56</v>
      </c>
      <c r="B19" s="33"/>
      <c r="C19" s="34"/>
      <c r="D19" s="33"/>
      <c r="E19" s="33"/>
      <c r="F19" s="33"/>
      <c r="G19" s="33"/>
      <c r="H19" s="51"/>
      <c r="I19" s="51"/>
      <c r="J19" s="51"/>
      <c r="K19" s="51"/>
      <c r="L19" s="33"/>
      <c r="M19" s="51"/>
      <c r="N19" s="51"/>
      <c r="O19" s="58"/>
    </row>
    <row r="20" spans="1:15" ht="23.25" customHeight="1" x14ac:dyDescent="0.25">
      <c r="A20" s="9"/>
      <c r="B20" s="33"/>
      <c r="C20" s="33"/>
      <c r="D20" s="33"/>
      <c r="E20" s="33"/>
      <c r="F20" s="33"/>
      <c r="G20" s="33"/>
      <c r="H20" s="164" t="s">
        <v>131</v>
      </c>
      <c r="I20" s="165"/>
      <c r="J20" s="165"/>
      <c r="K20" s="165"/>
      <c r="L20" s="165"/>
      <c r="M20" s="165"/>
      <c r="N20" s="165"/>
      <c r="O20" s="119">
        <v>30</v>
      </c>
    </row>
    <row r="21" spans="1:15" ht="22.5" customHeight="1" thickBot="1" x14ac:dyDescent="0.3">
      <c r="A21" s="9"/>
      <c r="B21" s="33"/>
      <c r="C21" s="33"/>
      <c r="D21" s="33"/>
      <c r="E21" s="33"/>
      <c r="F21" s="33"/>
      <c r="G21" s="33"/>
      <c r="H21" s="153" t="s">
        <v>132</v>
      </c>
      <c r="I21" s="154"/>
      <c r="J21" s="154"/>
      <c r="K21" s="154"/>
      <c r="L21" s="154"/>
      <c r="M21" s="154"/>
      <c r="N21" s="154"/>
      <c r="O21" s="87">
        <f>O20*6</f>
        <v>180</v>
      </c>
    </row>
    <row r="22" spans="1:15" ht="16.5" customHeight="1" thickBot="1" x14ac:dyDescent="0.3">
      <c r="A22" s="36"/>
      <c r="B22" s="37"/>
      <c r="C22" s="37"/>
      <c r="D22" s="37"/>
      <c r="E22" s="37"/>
      <c r="F22" s="37"/>
      <c r="G22" s="37"/>
      <c r="H22" s="187" t="s">
        <v>42</v>
      </c>
      <c r="I22" s="188"/>
      <c r="J22" s="188"/>
      <c r="K22" s="188"/>
      <c r="L22" s="188"/>
      <c r="M22" s="188"/>
      <c r="N22" s="188"/>
      <c r="O22" s="88">
        <f>SUM(O18+O21)</f>
        <v>4564.8</v>
      </c>
    </row>
  </sheetData>
  <mergeCells count="26">
    <mergeCell ref="J2:O2"/>
    <mergeCell ref="A3:C3"/>
    <mergeCell ref="D3:E3"/>
    <mergeCell ref="J3:O3"/>
    <mergeCell ref="I4:I5"/>
    <mergeCell ref="A4:A5"/>
    <mergeCell ref="B4:B5"/>
    <mergeCell ref="C4:C5"/>
    <mergeCell ref="A2:C2"/>
    <mergeCell ref="D2:E2"/>
    <mergeCell ref="A1:O1"/>
    <mergeCell ref="B16:G16"/>
    <mergeCell ref="H20:N20"/>
    <mergeCell ref="H21:N21"/>
    <mergeCell ref="H22:N22"/>
    <mergeCell ref="J4:J5"/>
    <mergeCell ref="K4:K5"/>
    <mergeCell ref="L4:N4"/>
    <mergeCell ref="O4:O5"/>
    <mergeCell ref="B12:G12"/>
    <mergeCell ref="A13:O13"/>
    <mergeCell ref="D4:D5"/>
    <mergeCell ref="E4:E5"/>
    <mergeCell ref="F4:F5"/>
    <mergeCell ref="G4:G5"/>
    <mergeCell ref="H4:H5"/>
  </mergeCells>
  <phoneticPr fontId="12" type="noConversion"/>
  <pageMargins left="0.51181102362204722" right="0.51181102362204722" top="0.78740157480314965" bottom="0.78740157480314965" header="0.31496062992125984" footer="0.31496062992125984"/>
  <pageSetup paperSize="9"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Prog. Estágio</vt:lpstr>
      <vt:lpstr>IGD-M</vt:lpstr>
      <vt:lpstr>CRAS</vt:lpstr>
      <vt:lpstr>CRIANÇA FELIZ</vt:lpstr>
      <vt:lpstr>'Prog. Estágio'!Area_de_impressao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cgmrb</cp:lastModifiedBy>
  <cp:lastPrinted>2024-08-30T13:30:50Z</cp:lastPrinted>
  <dcterms:created xsi:type="dcterms:W3CDTF">2017-01-27T13:47:29Z</dcterms:created>
  <dcterms:modified xsi:type="dcterms:W3CDTF">2024-10-09T19:22:55Z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aa25f9-02cd-4cbd-87d8-d4a5179b21ee_Enabled">
    <vt:lpwstr>true</vt:lpwstr>
  </property>
  <property fmtid="{D5CDD505-2E9C-101B-9397-08002B2CF9AE}" pid="3" name="MSIP_Label_40aa25f9-02cd-4cbd-87d8-d4a5179b21ee_SetDate">
    <vt:lpwstr>2023-11-22T15:38:06Z</vt:lpwstr>
  </property>
  <property fmtid="{D5CDD505-2E9C-101B-9397-08002B2CF9AE}" pid="4" name="MSIP_Label_40aa25f9-02cd-4cbd-87d8-d4a5179b21ee_Method">
    <vt:lpwstr>Standard</vt:lpwstr>
  </property>
  <property fmtid="{D5CDD505-2E9C-101B-9397-08002B2CF9AE}" pid="5" name="MSIP_Label_40aa25f9-02cd-4cbd-87d8-d4a5179b21ee_Name">
    <vt:lpwstr>defa4170-0d19-0005-0004-bc88714345d2</vt:lpwstr>
  </property>
  <property fmtid="{D5CDD505-2E9C-101B-9397-08002B2CF9AE}" pid="6" name="MSIP_Label_40aa25f9-02cd-4cbd-87d8-d4a5179b21ee_SiteId">
    <vt:lpwstr>8e302684-0245-48e2-9345-31008cbfcf66</vt:lpwstr>
  </property>
  <property fmtid="{D5CDD505-2E9C-101B-9397-08002B2CF9AE}" pid="7" name="MSIP_Label_40aa25f9-02cd-4cbd-87d8-d4a5179b21ee_ActionId">
    <vt:lpwstr>886bfc3b-5fd8-499a-ac25-8e05158ac821</vt:lpwstr>
  </property>
  <property fmtid="{D5CDD505-2E9C-101B-9397-08002B2CF9AE}" pid="8" name="MSIP_Label_40aa25f9-02cd-4cbd-87d8-d4a5179b21ee_ContentBits">
    <vt:lpwstr>0</vt:lpwstr>
  </property>
</Properties>
</file>