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tabRatio="735"/>
  </bookViews>
  <sheets>
    <sheet name="Prog. Estágio" sheetId="102" r:id="rId1"/>
    <sheet name="IGD-M" sheetId="103" r:id="rId2"/>
    <sheet name="CRAS" sheetId="101" r:id="rId3"/>
  </sheets>
  <definedNames>
    <definedName name="soma">'Prog. Estágio'!#REF!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01"/>
  <c r="O8"/>
  <c r="O6"/>
  <c r="O8" i="103"/>
  <c r="O6"/>
  <c r="O57" i="102"/>
  <c r="O55"/>
  <c r="O56"/>
  <c r="O54"/>
  <c r="O53"/>
  <c r="O52"/>
  <c r="O51"/>
  <c r="O50"/>
  <c r="O49"/>
  <c r="O48"/>
  <c r="O47"/>
  <c r="O46"/>
  <c r="O45"/>
  <c r="O44"/>
  <c r="O42"/>
  <c r="O43"/>
  <c r="O41"/>
  <c r="O40"/>
  <c r="O39"/>
  <c r="O36"/>
  <c r="O37"/>
  <c r="O38"/>
  <c r="O35"/>
  <c r="O34"/>
  <c r="O33"/>
  <c r="O32"/>
  <c r="O26"/>
  <c r="O25"/>
  <c r="O24"/>
  <c r="O23"/>
  <c r="O22"/>
  <c r="O21"/>
  <c r="O20"/>
  <c r="O19"/>
  <c r="O18"/>
  <c r="O17"/>
  <c r="O14"/>
  <c r="O13"/>
  <c r="O12"/>
  <c r="O11"/>
  <c r="O10"/>
  <c r="O9"/>
  <c r="O7"/>
  <c r="O6"/>
  <c r="O8"/>
  <c r="O16" i="101"/>
  <c r="O20" s="1"/>
  <c r="O10"/>
  <c r="O10" i="103"/>
  <c r="O69" i="102"/>
  <c r="O65"/>
  <c r="O59"/>
  <c r="K8" i="103"/>
  <c r="K37" i="102"/>
  <c r="K30"/>
  <c r="O30" s="1"/>
  <c r="K29"/>
  <c r="O29" s="1"/>
  <c r="K31"/>
  <c r="O31" s="1"/>
  <c r="K35"/>
  <c r="K36"/>
  <c r="K38"/>
  <c r="K41"/>
  <c r="K42"/>
  <c r="K48"/>
  <c r="K54"/>
  <c r="K55"/>
  <c r="K56"/>
  <c r="K24"/>
  <c r="K27"/>
  <c r="O27" s="1"/>
  <c r="K28"/>
  <c r="O28" s="1"/>
  <c r="K15"/>
  <c r="O15" s="1"/>
  <c r="K16"/>
  <c r="O16" s="1"/>
  <c r="K6" i="103" l="1"/>
  <c r="K7" l="1"/>
  <c r="O7" s="1"/>
  <c r="M16" i="101" l="1"/>
  <c r="N16"/>
  <c r="K62" i="102" l="1"/>
  <c r="O67" l="1"/>
  <c r="J63" l="1"/>
  <c r="M16" i="103" l="1"/>
  <c r="O16" s="1"/>
  <c r="O20" s="1"/>
  <c r="O14" i="101" l="1"/>
  <c r="N14"/>
  <c r="M14"/>
  <c r="K14"/>
</calcChain>
</file>

<file path=xl/sharedStrings.xml><?xml version="1.0" encoding="utf-8"?>
<sst xmlns="http://schemas.openxmlformats.org/spreadsheetml/2006/main" count="340" uniqueCount="151">
  <si>
    <t>PSICOLOGIA</t>
  </si>
  <si>
    <t>ADMINISTRAÇÃO</t>
  </si>
  <si>
    <t xml:space="preserve"> 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</si>
  <si>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</si>
  <si>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</si>
  <si>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</si>
  <si>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</si>
  <si>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</si>
  <si>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</si>
  <si>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</si>
  <si>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</si>
  <si>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</si>
  <si>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</si>
  <si>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</si>
  <si>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</si>
  <si>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</si>
  <si>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</si>
  <si>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</si>
  <si>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</si>
  <si>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</si>
  <si>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</si>
  <si>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</si>
  <si>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</si>
  <si>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</si>
  <si>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</si>
  <si>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</si>
  <si>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</si>
  <si>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</si>
  <si>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</si>
  <si>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</si>
  <si>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</si>
  <si>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</si>
  <si>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</si>
  <si>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</si>
  <si>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t>DIAS ÚTEIS</t>
  </si>
  <si>
    <t>BOLSA AUXÍLIO</t>
  </si>
  <si>
    <t>DIREITO</t>
  </si>
  <si>
    <t>SASDH</t>
  </si>
  <si>
    <t>EDUCAÇÃO FÍSICA</t>
  </si>
  <si>
    <t>FGB</t>
  </si>
  <si>
    <t>SEMSA</t>
  </si>
  <si>
    <t>PGM</t>
  </si>
  <si>
    <t>SEINFRA</t>
  </si>
  <si>
    <t>FARMÁCIA</t>
  </si>
  <si>
    <t>SEMEIA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</si>
  <si>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</si>
  <si>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</si>
  <si>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</si>
  <si>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</si>
  <si>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</si>
  <si>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</si>
  <si>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</si>
  <si>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</si>
  <si>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ENFERMAGEM</t>
  </si>
  <si>
    <t>PEDAGOGIA</t>
  </si>
  <si>
    <t>SISTEMA DE INFORMAÇÃO</t>
  </si>
  <si>
    <t>SEME</t>
  </si>
  <si>
    <t>JORNALISMO</t>
  </si>
  <si>
    <t>RAFAEL GÓES MARTINS (PCD)</t>
  </si>
  <si>
    <t>CIÊNCIAS BIOLÓGICAS</t>
  </si>
  <si>
    <t>ANNA LUÍZA DA SILVA RODRIGUES</t>
  </si>
  <si>
    <t>EDUARDO VICTOR PAULINO LIMA</t>
  </si>
  <si>
    <t>ENG. AGRÔNOMO</t>
  </si>
  <si>
    <t>CIÊNCIAS CONTÁBEIS</t>
  </si>
  <si>
    <t>RH</t>
  </si>
  <si>
    <t xml:space="preserve">GABRIELLE FREITAS DE ARAÚJO RAMOS </t>
  </si>
  <si>
    <t>JAMERSON LIMA BARBOSA</t>
  </si>
  <si>
    <t>GEOGRAFIA</t>
  </si>
  <si>
    <t>MARCOS MARTINS DE LIMA (EMANUELLE)</t>
  </si>
  <si>
    <t>MARIA KETLEM BEZERRA DA ROCHA (PCD)</t>
  </si>
  <si>
    <t>ROGER GABRIEL NERY F. PINTO</t>
  </si>
  <si>
    <t>NAYRA STHEPHANNY DA SILVA SANTOS</t>
  </si>
  <si>
    <t>SAMUEL DA SILVA FEIJÓ</t>
  </si>
  <si>
    <t xml:space="preserve">VANESKA LIMA DE OLIVEIRA SOUZA </t>
  </si>
  <si>
    <t>VILMA DO NASC. BARRETO DAS CHAGAS</t>
  </si>
  <si>
    <t>ANDRIELLE BARBOSA DE LIMA</t>
  </si>
  <si>
    <t>CRAS SOBRAL</t>
  </si>
  <si>
    <t>SERV. SOCIAL</t>
  </si>
  <si>
    <t>JÚLIA AZEVEDO SOUZA</t>
  </si>
  <si>
    <t>SEAGRO</t>
  </si>
  <si>
    <t>SDTI</t>
  </si>
  <si>
    <t>JAMERSON SOUZA DA SILVA</t>
  </si>
  <si>
    <t>JONATHAN DA SILVA ANDRADE</t>
  </si>
  <si>
    <t>KAMIYLA HALL DA SILVA</t>
  </si>
  <si>
    <t>ENGENHARIA ELÉTRICA</t>
  </si>
  <si>
    <t>FONOAUDIOLOGIA</t>
  </si>
  <si>
    <t>REST. POPULAR</t>
  </si>
  <si>
    <t>MATHEUS PIRES DA SILVA</t>
  </si>
  <si>
    <t>MATHEUS DE LIMA  ANDRADE</t>
  </si>
  <si>
    <t>ANYELLE DA SILVA BATISTA</t>
  </si>
  <si>
    <t>ANDRÉ LUIZ DE SOUZA PEREIEA</t>
  </si>
  <si>
    <t>INICIO</t>
  </si>
  <si>
    <t>SEPLAN</t>
  </si>
  <si>
    <t>ALLAN RICK CABRAL DE S. OLIVEIRA</t>
  </si>
  <si>
    <t>DATA PROCESSO</t>
  </si>
  <si>
    <t>2023</t>
  </si>
  <si>
    <t>FOLHA MENSAL DE PAGAMENTO DE ESTAGIÁRIOS - 04.034.583/0004-75 (86)</t>
  </si>
  <si>
    <t>GLENNA FARIAS DE LIMA</t>
  </si>
  <si>
    <t>JOÃO PAULO DO CARMO MOREIRA</t>
  </si>
  <si>
    <t>KAWAN RODRIGUES TELES</t>
  </si>
  <si>
    <t>MARIA EDUARDA SOUZA ROCHA</t>
  </si>
  <si>
    <t>INGRID DO CARMO MOREIRA</t>
  </si>
  <si>
    <t>ELIS FONSECA CAETANO DA SILVA</t>
  </si>
  <si>
    <t>MATHEUS GABRIEL SOUSA SILVA</t>
  </si>
  <si>
    <t>EDUCAÇAÕ FISICA</t>
  </si>
  <si>
    <t>DOUGLAS ROBERTO DOS SANTOS</t>
  </si>
  <si>
    <t>ENGENHARIA CIVIL</t>
  </si>
  <si>
    <t>TRICYELLEN CASTRO DA SILVA</t>
  </si>
  <si>
    <t>DANIELE BRITO DE SOUZA</t>
  </si>
  <si>
    <t>EMFERMARGEM</t>
  </si>
  <si>
    <t>DANUEY ELEN MENEZES DA SILVA</t>
  </si>
  <si>
    <t>VINICIUS DE LIMA PAES</t>
  </si>
  <si>
    <t>MEDICINA</t>
  </si>
  <si>
    <t>THIFANNY VITÓRIA MENEZES DA SILVA</t>
  </si>
  <si>
    <t>CADMO KAUÂ DA SILVA ALMEIDA</t>
  </si>
  <si>
    <t>CRAS- CIDADE DO POVO</t>
  </si>
  <si>
    <t>NOÊMIE ARAÚJO FERREIRA</t>
  </si>
  <si>
    <t>CARLOS HENRIQUE S. O. NETO</t>
  </si>
  <si>
    <t>FABIANA SANTANA ROCHA</t>
  </si>
  <si>
    <t>LARISSA SILVA DE SOUZA</t>
  </si>
  <si>
    <t>LIVIA DINIZ FERNANDES</t>
  </si>
  <si>
    <t>MARIA CLARA MACIEL BRITTO</t>
  </si>
  <si>
    <t>MARIA LUCIA BEZERRA DE ARAUJO</t>
  </si>
  <si>
    <t>3 E 4</t>
  </si>
  <si>
    <t>TECNOLOGIA EM ANALISES E DESENVOLVIMENTO  DE SISTEMAS</t>
  </si>
  <si>
    <t>FARMACIA</t>
  </si>
  <si>
    <t>AGOSTO</t>
  </si>
  <si>
    <t>07/08/2023</t>
  </si>
  <si>
    <t>3  E 4</t>
  </si>
  <si>
    <t>ALESSA GABRIELA BARBOSA TORRES</t>
  </si>
  <si>
    <t>ANA PAULA BOAVENTURA RABÊLO</t>
  </si>
  <si>
    <t>ANA VITÓRIA NEGREIROS BANDEIRA</t>
  </si>
  <si>
    <t>BRENDA RAELY MORAIS DA SILVA</t>
  </si>
  <si>
    <t>BRÍGIDA DE SOUZA ARAÚJO</t>
  </si>
  <si>
    <t>DARIELLE LIMA DA CUNHA</t>
  </si>
  <si>
    <t>CIÊNCIAS  CONTABÉIS</t>
  </si>
  <si>
    <t>GIOVANNA VITORIA DA ROCHA OLIVEIRA</t>
  </si>
  <si>
    <t>BIOMEDICINA</t>
  </si>
  <si>
    <t>HIAN VICTOR ANGELIM OLIVEIRA</t>
  </si>
  <si>
    <t>ISABELLE COROLINE FREITAS DE FIGUEIREDO</t>
  </si>
  <si>
    <t>JAMILLY NOURRANY RODRIGUES SILVA</t>
  </si>
  <si>
    <t>LUDMILA LIMA  DE MENEZES</t>
  </si>
  <si>
    <t>MARIA EDUARDA WERNER LEMOS</t>
  </si>
  <si>
    <t>SANNIEL LUIS HANAN CORDEIRO</t>
  </si>
  <si>
    <t>ENGENHARIA FLORESTAL</t>
  </si>
  <si>
    <t>SCARLETT HILLARY ALENCAR ENES LEBRE</t>
  </si>
  <si>
    <t>WENDEL BRENNO BRAGA SOUSA</t>
  </si>
  <si>
    <r>
      <rPr>
        <b/>
        <sz val="12"/>
        <rFont val="Calibri"/>
        <family val="2"/>
        <scheme val="minor"/>
      </rPr>
      <t>ST</t>
    </r>
    <r>
      <rPr>
        <sz val="12"/>
        <rFont val="Calibri"/>
        <family val="2"/>
        <scheme val="minor"/>
      </rPr>
      <t>=SITUAÇÃO NO MÊS = {</t>
    </r>
    <r>
      <rPr>
        <b/>
        <sz val="12"/>
        <rFont val="Calibri"/>
        <family val="2"/>
        <scheme val="minor"/>
      </rPr>
      <t xml:space="preserve"> 1</t>
    </r>
    <r>
      <rPr>
        <sz val="12"/>
        <rFont val="Calibri"/>
        <family val="2"/>
        <scheme val="minor"/>
      </rPr>
      <t xml:space="preserve">- Ativo regular  </t>
    </r>
    <r>
      <rPr>
        <b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-Contrato novo  </t>
    </r>
    <r>
      <rPr>
        <b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-Recesso remunerado  </t>
    </r>
    <r>
      <rPr>
        <b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>-Contrato encerrado}</t>
    </r>
  </si>
  <si>
    <t xml:space="preserve">CONTRATO Nº 044/2020   -   PREFEITURA DE RIO BRANCO - PROGRAMA BOLSA ESTÁGIO </t>
  </si>
  <si>
    <t>CONTRATO Nº 044/2020  -   PREFEITURA DE RIO BRANCO  - RECURSO 117- IGD-M</t>
  </si>
  <si>
    <t>CONTRATO Nº 044/2020 -   PREFEITURA DE RIO BRANCO                                                          RECURSO 117-CRAS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</si>
</sst>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&quot;R$&quot;* #,##0.00_-;\-&quot;R$&quot;* #,##0.00_-;_-&quot;R$&quot;* &quot;-&quot;??_-;_-@_-"/>
    <numFmt numFmtId="167" formatCode="_(* #,##0_);_(* \(#,##0\);_(* &quot;-&quot;_);_(@_)"/>
    <numFmt numFmtId="168" formatCode="_(* #,##0.00_);_(* \(#,##0.00\);_(* &quot;-&quot;??_);_(@_)"/>
    <numFmt numFmtId="170" formatCode="&quot;R$&quot;\ 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2" fillId="0" borderId="0" applyFont="0" applyFill="0" applyBorder="0" applyAlignment="0" applyProtection="0"/>
  </cellStyleXfs>
  <cellXfs count="289">
    <xf numFmtId="0" fontId="0" fillId="0" borderId="0" xfId="0"/>
    <xf numFmtId="0" fontId="5" fillId="2" borderId="19" xfId="0" applyFont="1" applyFill="1" applyBorder="1"/>
    <xf numFmtId="0" fontId="5" fillId="2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170" fontId="8" fillId="2" borderId="2" xfId="0" applyNumberFormat="1" applyFont="1" applyFill="1" applyBorder="1" applyAlignment="1">
      <alignment horizontal="center" vertical="center"/>
    </xf>
    <xf numFmtId="170" fontId="8" fillId="2" borderId="2" xfId="1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/>
    </xf>
    <xf numFmtId="17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170" fontId="7" fillId="2" borderId="2" xfId="1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2" borderId="0" xfId="0" applyFont="1" applyFill="1"/>
    <xf numFmtId="0" fontId="8" fillId="4" borderId="1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67" fontId="7" fillId="4" borderId="2" xfId="1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/>
    </xf>
    <xf numFmtId="164" fontId="8" fillId="2" borderId="2" xfId="2" applyFont="1" applyFill="1" applyBorder="1" applyAlignment="1">
      <alignment horizontal="center" vertical="center"/>
    </xf>
    <xf numFmtId="167" fontId="7" fillId="2" borderId="2" xfId="1" applyNumberFormat="1" applyFont="1" applyFill="1" applyBorder="1" applyAlignment="1">
      <alignment horizontal="center" vertical="center"/>
    </xf>
    <xf numFmtId="164" fontId="7" fillId="2" borderId="18" xfId="2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164" fontId="8" fillId="5" borderId="2" xfId="2" applyFont="1" applyFill="1" applyBorder="1" applyAlignment="1">
      <alignment horizontal="center" vertical="center"/>
    </xf>
    <xf numFmtId="164" fontId="8" fillId="5" borderId="2" xfId="2" applyFont="1" applyFill="1" applyBorder="1" applyAlignment="1">
      <alignment vertical="center"/>
    </xf>
    <xf numFmtId="164" fontId="7" fillId="5" borderId="2" xfId="2" applyFont="1" applyFill="1" applyBorder="1" applyAlignment="1">
      <alignment vertical="center"/>
    </xf>
    <xf numFmtId="168" fontId="8" fillId="5" borderId="2" xfId="0" applyNumberFormat="1" applyFont="1" applyFill="1" applyBorder="1" applyAlignment="1">
      <alignment vertical="center"/>
    </xf>
    <xf numFmtId="0" fontId="5" fillId="2" borderId="0" xfId="0" applyFont="1" applyFill="1"/>
    <xf numFmtId="0" fontId="5" fillId="4" borderId="23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64" fontId="7" fillId="6" borderId="2" xfId="2" applyFont="1" applyFill="1" applyBorder="1" applyAlignment="1">
      <alignment vertical="center"/>
    </xf>
    <xf numFmtId="168" fontId="7" fillId="6" borderId="2" xfId="0" applyNumberFormat="1" applyFont="1" applyFill="1" applyBorder="1" applyAlignment="1">
      <alignment vertical="center"/>
    </xf>
    <xf numFmtId="164" fontId="6" fillId="6" borderId="2" xfId="2" applyFont="1" applyFill="1" applyBorder="1" applyAlignment="1">
      <alignment vertical="center"/>
    </xf>
    <xf numFmtId="0" fontId="8" fillId="2" borderId="19" xfId="0" applyFont="1" applyFill="1" applyBorder="1"/>
    <xf numFmtId="0" fontId="5" fillId="2" borderId="13" xfId="0" applyFont="1" applyFill="1" applyBorder="1"/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5" xfId="0" applyFont="1" applyFill="1" applyBorder="1"/>
    <xf numFmtId="0" fontId="5" fillId="2" borderId="26" xfId="0" applyFont="1" applyFill="1" applyBorder="1"/>
    <xf numFmtId="0" fontId="5" fillId="2" borderId="28" xfId="0" applyFont="1" applyFill="1" applyBorder="1"/>
    <xf numFmtId="0" fontId="5" fillId="0" borderId="0" xfId="0" applyFont="1"/>
    <xf numFmtId="0" fontId="5" fillId="0" borderId="0" xfId="0" applyFont="1" applyFill="1"/>
    <xf numFmtId="0" fontId="8" fillId="0" borderId="0" xfId="0" applyFont="1"/>
    <xf numFmtId="0" fontId="8" fillId="2" borderId="2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5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left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5" fillId="2" borderId="26" xfId="0" applyFont="1" applyFill="1" applyBorder="1" applyAlignment="1"/>
    <xf numFmtId="0" fontId="5" fillId="0" borderId="0" xfId="0" applyFont="1" applyAlignment="1"/>
    <xf numFmtId="0" fontId="8" fillId="5" borderId="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7" fillId="7" borderId="5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5" fillId="2" borderId="2" xfId="2" applyFont="1" applyFill="1" applyBorder="1" applyAlignment="1">
      <alignment horizontal="center" vertical="center"/>
    </xf>
    <xf numFmtId="164" fontId="8" fillId="0" borderId="2" xfId="2" applyFont="1" applyBorder="1" applyAlignment="1">
      <alignment horizontal="center" vertical="center" wrapText="1"/>
    </xf>
    <xf numFmtId="164" fontId="5" fillId="0" borderId="0" xfId="2" applyFont="1"/>
    <xf numFmtId="164" fontId="5" fillId="5" borderId="18" xfId="2" applyFont="1" applyFill="1" applyBorder="1" applyAlignment="1">
      <alignment horizontal="center" vertical="center" wrapText="1"/>
    </xf>
    <xf numFmtId="164" fontId="8" fillId="2" borderId="18" xfId="2" applyFont="1" applyFill="1" applyBorder="1" applyAlignment="1">
      <alignment horizontal="center" vertical="center"/>
    </xf>
    <xf numFmtId="164" fontId="5" fillId="2" borderId="18" xfId="2" applyFont="1" applyFill="1" applyBorder="1" applyAlignment="1">
      <alignment horizontal="center" vertical="center"/>
    </xf>
    <xf numFmtId="164" fontId="8" fillId="2" borderId="22" xfId="2" applyFont="1" applyFill="1" applyBorder="1"/>
    <xf numFmtId="164" fontId="7" fillId="6" borderId="18" xfId="2" applyFont="1" applyFill="1" applyBorder="1" applyAlignment="1">
      <alignment vertical="center"/>
    </xf>
    <xf numFmtId="164" fontId="7" fillId="7" borderId="5" xfId="2" applyFont="1" applyFill="1" applyBorder="1" applyAlignment="1">
      <alignment horizontal="center" vertical="center" wrapText="1"/>
    </xf>
    <xf numFmtId="164" fontId="9" fillId="5" borderId="2" xfId="2" applyFont="1" applyFill="1" applyBorder="1" applyAlignment="1">
      <alignment vertical="center"/>
    </xf>
    <xf numFmtId="164" fontId="7" fillId="11" borderId="18" xfId="2" applyFont="1" applyFill="1" applyBorder="1" applyAlignment="1">
      <alignment horizontal="right" vertical="center"/>
    </xf>
    <xf numFmtId="164" fontId="5" fillId="2" borderId="22" xfId="2" applyFont="1" applyFill="1" applyBorder="1"/>
    <xf numFmtId="164" fontId="6" fillId="6" borderId="2" xfId="2" applyFont="1" applyFill="1" applyBorder="1" applyAlignment="1">
      <alignment horizontal="center" vertical="center"/>
    </xf>
    <xf numFmtId="164" fontId="7" fillId="9" borderId="33" xfId="2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14" fontId="8" fillId="5" borderId="5" xfId="0" applyNumberFormat="1" applyFont="1" applyFill="1" applyBorder="1" applyAlignment="1">
      <alignment horizontal="center" vertical="center" wrapText="1"/>
    </xf>
    <xf numFmtId="164" fontId="8" fillId="5" borderId="5" xfId="2" applyFont="1" applyFill="1" applyBorder="1" applyAlignment="1">
      <alignment horizontal="center" vertical="center"/>
    </xf>
    <xf numFmtId="164" fontId="5" fillId="5" borderId="5" xfId="2" applyFont="1" applyFill="1" applyBorder="1" applyAlignment="1">
      <alignment horizontal="center" vertical="center" wrapText="1"/>
    </xf>
    <xf numFmtId="164" fontId="10" fillId="5" borderId="5" xfId="2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textRotation="90" wrapText="1"/>
    </xf>
    <xf numFmtId="164" fontId="5" fillId="5" borderId="16" xfId="2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left" vertical="center"/>
    </xf>
    <xf numFmtId="0" fontId="6" fillId="8" borderId="26" xfId="0" applyFont="1" applyFill="1" applyBorder="1" applyAlignment="1">
      <alignment horizontal="left" vertical="center"/>
    </xf>
    <xf numFmtId="164" fontId="7" fillId="9" borderId="34" xfId="2" applyFont="1" applyFill="1" applyBorder="1" applyAlignment="1">
      <alignment horizontal="right" vertical="center" wrapText="1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164" fontId="8" fillId="2" borderId="0" xfId="2" applyFont="1" applyFill="1" applyBorder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64" fontId="5" fillId="2" borderId="0" xfId="2" applyFont="1" applyFill="1" applyBorder="1"/>
    <xf numFmtId="164" fontId="5" fillId="2" borderId="18" xfId="2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164" fontId="7" fillId="10" borderId="42" xfId="2" applyFont="1" applyFill="1" applyBorder="1" applyAlignment="1">
      <alignment horizontal="right" vertical="center"/>
    </xf>
    <xf numFmtId="0" fontId="14" fillId="12" borderId="14" xfId="0" applyFont="1" applyFill="1" applyBorder="1" applyAlignment="1">
      <alignment horizontal="center" vertical="center" wrapText="1"/>
    </xf>
    <xf numFmtId="0" fontId="14" fillId="12" borderId="35" xfId="0" applyFont="1" applyFill="1" applyBorder="1" applyAlignment="1">
      <alignment horizontal="center" vertical="center" wrapText="1"/>
    </xf>
    <xf numFmtId="0" fontId="14" fillId="12" borderId="37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164" fontId="7" fillId="12" borderId="38" xfId="2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15" fillId="12" borderId="17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49" fontId="7" fillId="13" borderId="6" xfId="0" applyNumberFormat="1" applyFont="1" applyFill="1" applyBorder="1" applyAlignment="1">
      <alignment horizontal="center" vertical="center" wrapText="1"/>
    </xf>
    <xf numFmtId="49" fontId="7" fillId="13" borderId="4" xfId="0" applyNumberFormat="1" applyFont="1" applyFill="1" applyBorder="1" applyAlignment="1">
      <alignment horizontal="center" vertical="center" wrapText="1"/>
    </xf>
    <xf numFmtId="49" fontId="7" fillId="13" borderId="2" xfId="0" applyNumberFormat="1" applyFont="1" applyFill="1" applyBorder="1" applyAlignment="1">
      <alignment horizontal="center" vertical="center" wrapText="1"/>
    </xf>
    <xf numFmtId="164" fontId="7" fillId="13" borderId="2" xfId="2" applyFont="1" applyFill="1" applyBorder="1" applyAlignment="1">
      <alignment horizontal="center" vertical="center" wrapText="1"/>
    </xf>
    <xf numFmtId="164" fontId="7" fillId="13" borderId="2" xfId="2" applyFont="1" applyFill="1" applyBorder="1" applyAlignment="1">
      <alignment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 wrapText="1"/>
    </xf>
    <xf numFmtId="164" fontId="7" fillId="11" borderId="2" xfId="2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wrapText="1"/>
    </xf>
    <xf numFmtId="0" fontId="7" fillId="11" borderId="41" xfId="0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 wrapText="1"/>
    </xf>
    <xf numFmtId="164" fontId="7" fillId="11" borderId="41" xfId="2" applyFont="1" applyFill="1" applyBorder="1" applyAlignment="1">
      <alignment horizontal="center" vertical="center"/>
    </xf>
    <xf numFmtId="164" fontId="7" fillId="11" borderId="41" xfId="2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/>
    </xf>
    <xf numFmtId="164" fontId="7" fillId="11" borderId="2" xfId="2" applyFont="1" applyFill="1" applyBorder="1" applyAlignment="1">
      <alignment horizontal="center" vertical="center" wrapText="1"/>
    </xf>
    <xf numFmtId="164" fontId="7" fillId="11" borderId="18" xfId="2" applyFont="1" applyFill="1" applyBorder="1" applyAlignment="1">
      <alignment horizontal="center" vertical="center" wrapText="1"/>
    </xf>
    <xf numFmtId="0" fontId="7" fillId="13" borderId="40" xfId="0" applyFont="1" applyFill="1" applyBorder="1" applyAlignment="1">
      <alignment horizontal="center" vertical="center"/>
    </xf>
    <xf numFmtId="164" fontId="7" fillId="11" borderId="41" xfId="2" applyFont="1" applyFill="1" applyBorder="1" applyAlignment="1">
      <alignment horizontal="center" vertical="center" wrapText="1"/>
    </xf>
    <xf numFmtId="0" fontId="7" fillId="11" borderId="41" xfId="0" applyFont="1" applyFill="1" applyBorder="1" applyAlignment="1">
      <alignment horizontal="center" vertical="center" textRotation="90" wrapText="1"/>
    </xf>
    <xf numFmtId="164" fontId="7" fillId="11" borderId="42" xfId="2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textRotation="90" wrapText="1"/>
    </xf>
    <xf numFmtId="164" fontId="7" fillId="7" borderId="18" xfId="2" applyFont="1" applyFill="1" applyBorder="1" applyAlignment="1">
      <alignment horizontal="center" vertical="center" wrapText="1"/>
    </xf>
    <xf numFmtId="49" fontId="7" fillId="13" borderId="6" xfId="0" applyNumberFormat="1" applyFont="1" applyFill="1" applyBorder="1" applyAlignment="1">
      <alignment horizontal="center" vertical="center"/>
    </xf>
    <xf numFmtId="49" fontId="7" fillId="13" borderId="4" xfId="0" applyNumberFormat="1" applyFont="1" applyFill="1" applyBorder="1" applyAlignment="1">
      <alignment horizontal="center" vertical="center"/>
    </xf>
    <xf numFmtId="49" fontId="7" fillId="13" borderId="4" xfId="0" applyNumberFormat="1" applyFont="1" applyFill="1" applyBorder="1" applyAlignment="1">
      <alignment horizontal="center" vertical="center"/>
    </xf>
    <xf numFmtId="49" fontId="7" fillId="13" borderId="2" xfId="0" applyNumberFormat="1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left" vertical="center"/>
    </xf>
    <xf numFmtId="14" fontId="8" fillId="5" borderId="2" xfId="0" applyNumberFormat="1" applyFont="1" applyFill="1" applyBorder="1" applyAlignment="1">
      <alignment horizontal="left" vertical="center"/>
    </xf>
    <xf numFmtId="14" fontId="8" fillId="5" borderId="2" xfId="0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vertical="center"/>
    </xf>
    <xf numFmtId="0" fontId="7" fillId="7" borderId="5" xfId="0" applyFont="1" applyFill="1" applyBorder="1" applyAlignment="1">
      <alignment horizontal="center" vertical="center" textRotation="90"/>
    </xf>
    <xf numFmtId="0" fontId="8" fillId="2" borderId="2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textRotation="90"/>
    </xf>
    <xf numFmtId="164" fontId="7" fillId="5" borderId="18" xfId="2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8" fillId="2" borderId="19" xfId="0" applyFont="1" applyFill="1" applyBorder="1" applyAlignment="1"/>
    <xf numFmtId="0" fontId="8" fillId="4" borderId="23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25" xfId="0" applyFont="1" applyFill="1" applyBorder="1" applyAlignment="1"/>
    <xf numFmtId="0" fontId="8" fillId="2" borderId="26" xfId="0" applyFont="1" applyFill="1" applyBorder="1" applyAlignment="1"/>
    <xf numFmtId="0" fontId="6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8" borderId="31" xfId="0" applyFont="1" applyFill="1" applyBorder="1" applyAlignment="1">
      <alignment horizontal="left" vertical="center"/>
    </xf>
    <xf numFmtId="0" fontId="7" fillId="8" borderId="32" xfId="0" applyFont="1" applyFill="1" applyBorder="1" applyAlignment="1">
      <alignment horizontal="left" vertical="center"/>
    </xf>
    <xf numFmtId="0" fontId="7" fillId="11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8" fillId="2" borderId="5" xfId="4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7" fillId="2" borderId="5" xfId="5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left" vertical="center"/>
    </xf>
    <xf numFmtId="14" fontId="8" fillId="2" borderId="5" xfId="0" applyNumberFormat="1" applyFont="1" applyFill="1" applyBorder="1" applyAlignment="1">
      <alignment horizontal="center" vertical="center"/>
    </xf>
    <xf numFmtId="170" fontId="8" fillId="2" borderId="5" xfId="1" applyNumberFormat="1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7" fillId="12" borderId="38" xfId="0" applyFont="1" applyFill="1" applyBorder="1" applyAlignment="1">
      <alignment horizontal="center" vertical="center"/>
    </xf>
    <xf numFmtId="0" fontId="7" fillId="12" borderId="46" xfId="0" applyFont="1" applyFill="1" applyBorder="1" applyAlignment="1">
      <alignment horizontal="center" vertical="center"/>
    </xf>
    <xf numFmtId="0" fontId="7" fillId="12" borderId="47" xfId="0" applyFont="1" applyFill="1" applyBorder="1" applyAlignment="1">
      <alignment horizontal="center" vertical="center"/>
    </xf>
    <xf numFmtId="0" fontId="7" fillId="12" borderId="47" xfId="0" applyFont="1" applyFill="1" applyBorder="1" applyAlignment="1">
      <alignment horizontal="center" vertical="center"/>
    </xf>
    <xf numFmtId="0" fontId="7" fillId="12" borderId="38" xfId="0" applyFont="1" applyFill="1" applyBorder="1" applyAlignment="1">
      <alignment horizontal="center" vertical="center"/>
    </xf>
    <xf numFmtId="0" fontId="7" fillId="12" borderId="39" xfId="0" applyFont="1" applyFill="1" applyBorder="1" applyAlignment="1">
      <alignment horizontal="center" vertical="center"/>
    </xf>
    <xf numFmtId="0" fontId="7" fillId="11" borderId="48" xfId="0" applyFont="1" applyFill="1" applyBorder="1" applyAlignment="1">
      <alignment horizontal="center" vertical="center" wrapText="1"/>
    </xf>
    <xf numFmtId="0" fontId="7" fillId="11" borderId="41" xfId="0" applyFont="1" applyFill="1" applyBorder="1" applyAlignment="1">
      <alignment horizontal="center" vertical="center" textRotation="90"/>
    </xf>
    <xf numFmtId="164" fontId="7" fillId="12" borderId="38" xfId="2" applyFont="1" applyFill="1" applyBorder="1" applyAlignment="1">
      <alignment horizontal="center" vertical="center"/>
    </xf>
    <xf numFmtId="164" fontId="7" fillId="12" borderId="38" xfId="2" applyFont="1" applyFill="1" applyBorder="1" applyAlignment="1">
      <alignment vertical="center"/>
    </xf>
    <xf numFmtId="164" fontId="7" fillId="13" borderId="2" xfId="2" applyFont="1" applyFill="1" applyBorder="1" applyAlignment="1">
      <alignment horizontal="center" vertical="center"/>
    </xf>
    <xf numFmtId="164" fontId="7" fillId="13" borderId="2" xfId="2" applyFont="1" applyFill="1" applyBorder="1" applyAlignment="1">
      <alignment vertical="center"/>
    </xf>
    <xf numFmtId="164" fontId="7" fillId="11" borderId="12" xfId="2" applyFont="1" applyFill="1" applyBorder="1" applyAlignment="1">
      <alignment horizontal="center" vertical="center" wrapText="1"/>
    </xf>
    <xf numFmtId="164" fontId="7" fillId="11" borderId="48" xfId="2" applyFont="1" applyFill="1" applyBorder="1" applyAlignment="1">
      <alignment horizontal="center" vertical="center" wrapText="1"/>
    </xf>
    <xf numFmtId="164" fontId="8" fillId="2" borderId="5" xfId="2" applyFont="1" applyFill="1" applyBorder="1" applyAlignment="1">
      <alignment horizontal="center" vertical="center"/>
    </xf>
    <xf numFmtId="164" fontId="8" fillId="2" borderId="0" xfId="2" applyFont="1" applyFill="1" applyBorder="1" applyAlignment="1"/>
    <xf numFmtId="164" fontId="7" fillId="7" borderId="5" xfId="2" applyFont="1" applyFill="1" applyBorder="1" applyAlignment="1">
      <alignment horizontal="center" vertical="center"/>
    </xf>
    <xf numFmtId="164" fontId="6" fillId="0" borderId="0" xfId="2" applyFont="1" applyAlignment="1">
      <alignment horizontal="left" vertical="center"/>
    </xf>
    <xf numFmtId="164" fontId="5" fillId="0" borderId="0" xfId="2" applyFont="1" applyAlignment="1"/>
    <xf numFmtId="164" fontId="7" fillId="11" borderId="44" xfId="2" applyFont="1" applyFill="1" applyBorder="1" applyAlignment="1">
      <alignment horizontal="center" vertical="center" wrapText="1"/>
    </xf>
    <xf numFmtId="164" fontId="7" fillId="11" borderId="49" xfId="2" applyFont="1" applyFill="1" applyBorder="1" applyAlignment="1">
      <alignment horizontal="center" vertical="center" wrapText="1"/>
    </xf>
    <xf numFmtId="164" fontId="8" fillId="5" borderId="16" xfId="2" applyFont="1" applyFill="1" applyBorder="1" applyAlignment="1">
      <alignment horizontal="center" vertical="center"/>
    </xf>
    <xf numFmtId="164" fontId="8" fillId="5" borderId="18" xfId="2" applyFont="1" applyFill="1" applyBorder="1" applyAlignment="1">
      <alignment horizontal="center" vertical="center"/>
    </xf>
    <xf numFmtId="164" fontId="7" fillId="5" borderId="18" xfId="2" applyFont="1" applyFill="1" applyBorder="1" applyAlignment="1">
      <alignment horizontal="right" vertical="center"/>
    </xf>
    <xf numFmtId="164" fontId="8" fillId="2" borderId="22" xfId="2" applyFont="1" applyFill="1" applyBorder="1" applyAlignment="1"/>
    <xf numFmtId="164" fontId="8" fillId="2" borderId="18" xfId="2" applyFont="1" applyFill="1" applyBorder="1" applyAlignment="1">
      <alignment horizontal="right" vertical="center"/>
    </xf>
    <xf numFmtId="164" fontId="7" fillId="10" borderId="44" xfId="2" applyFont="1" applyFill="1" applyBorder="1" applyAlignment="1">
      <alignment horizontal="right" vertical="center"/>
    </xf>
    <xf numFmtId="164" fontId="7" fillId="9" borderId="33" xfId="2" applyFont="1" applyFill="1" applyBorder="1" applyAlignment="1">
      <alignment horizontal="right" vertical="center"/>
    </xf>
    <xf numFmtId="164" fontId="7" fillId="0" borderId="0" xfId="2" applyFont="1" applyFill="1" applyBorder="1" applyAlignment="1">
      <alignment horizontal="right" vertical="center"/>
    </xf>
    <xf numFmtId="0" fontId="8" fillId="2" borderId="25" xfId="0" applyFont="1" applyFill="1" applyBorder="1"/>
    <xf numFmtId="0" fontId="8" fillId="2" borderId="26" xfId="0" applyFont="1" applyFill="1" applyBorder="1"/>
    <xf numFmtId="170" fontId="8" fillId="0" borderId="0" xfId="0" applyNumberFormat="1" applyFont="1"/>
    <xf numFmtId="0" fontId="8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8" fillId="0" borderId="1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51" xfId="0" applyFont="1" applyFill="1" applyBorder="1" applyAlignment="1">
      <alignment horizontal="center" wrapText="1"/>
    </xf>
    <xf numFmtId="0" fontId="8" fillId="2" borderId="5" xfId="4" applyFont="1" applyFill="1" applyBorder="1" applyAlignment="1">
      <alignment horizontal="center" vertical="center"/>
    </xf>
    <xf numFmtId="0" fontId="8" fillId="2" borderId="5" xfId="5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/>
    </xf>
    <xf numFmtId="164" fontId="8" fillId="2" borderId="5" xfId="2" applyFont="1" applyFill="1" applyBorder="1" applyAlignment="1">
      <alignment horizontal="center"/>
    </xf>
    <xf numFmtId="167" fontId="7" fillId="2" borderId="5" xfId="1" applyNumberFormat="1" applyFont="1" applyFill="1" applyBorder="1" applyAlignment="1">
      <alignment horizontal="center" vertical="center"/>
    </xf>
    <xf numFmtId="0" fontId="7" fillId="13" borderId="52" xfId="0" applyFont="1" applyFill="1" applyBorder="1" applyAlignment="1">
      <alignment horizontal="center" vertical="center"/>
    </xf>
    <xf numFmtId="0" fontId="7" fillId="11" borderId="53" xfId="0" applyFont="1" applyFill="1" applyBorder="1" applyAlignment="1">
      <alignment horizontal="center" vertical="center" wrapText="1"/>
    </xf>
    <xf numFmtId="0" fontId="7" fillId="11" borderId="54" xfId="0" applyFont="1" applyFill="1" applyBorder="1" applyAlignment="1">
      <alignment horizontal="center" vertical="center" wrapText="1"/>
    </xf>
    <xf numFmtId="0" fontId="8" fillId="11" borderId="53" xfId="0" applyFont="1" applyFill="1" applyBorder="1" applyAlignment="1">
      <alignment horizontal="center" vertical="center" wrapText="1"/>
    </xf>
    <xf numFmtId="0" fontId="7" fillId="11" borderId="54" xfId="0" applyFont="1" applyFill="1" applyBorder="1" applyAlignment="1">
      <alignment vertical="center" wrapText="1"/>
    </xf>
    <xf numFmtId="0" fontId="7" fillId="11" borderId="53" xfId="0" applyFont="1" applyFill="1" applyBorder="1" applyAlignment="1">
      <alignment horizontal="center" vertical="center" textRotation="90" wrapText="1"/>
    </xf>
    <xf numFmtId="49" fontId="7" fillId="13" borderId="4" xfId="0" applyNumberFormat="1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0" fontId="7" fillId="13" borderId="50" xfId="0" applyFont="1" applyFill="1" applyBorder="1" applyAlignment="1">
      <alignment horizontal="center" vertical="center"/>
    </xf>
    <xf numFmtId="0" fontId="7" fillId="11" borderId="28" xfId="0" applyFont="1" applyFill="1" applyBorder="1" applyAlignment="1">
      <alignment horizontal="center" vertical="center" wrapText="1"/>
    </xf>
    <xf numFmtId="0" fontId="7" fillId="12" borderId="46" xfId="0" applyFont="1" applyFill="1" applyBorder="1" applyAlignment="1">
      <alignment horizontal="center" vertical="center" wrapText="1"/>
    </xf>
    <xf numFmtId="0" fontId="7" fillId="12" borderId="47" xfId="0" applyFont="1" applyFill="1" applyBorder="1" applyAlignment="1">
      <alignment horizontal="center" vertical="center" wrapText="1"/>
    </xf>
    <xf numFmtId="0" fontId="7" fillId="12" borderId="47" xfId="0" applyFont="1" applyFill="1" applyBorder="1" applyAlignment="1">
      <alignment horizontal="center" vertical="center" wrapText="1"/>
    </xf>
    <xf numFmtId="0" fontId="13" fillId="12" borderId="17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center" wrapText="1"/>
    </xf>
    <xf numFmtId="164" fontId="7" fillId="12" borderId="38" xfId="2" applyFont="1" applyFill="1" applyBorder="1" applyAlignment="1">
      <alignment vertical="center" wrapText="1"/>
    </xf>
    <xf numFmtId="164" fontId="7" fillId="11" borderId="53" xfId="2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horizontal="right" vertical="center"/>
    </xf>
    <xf numFmtId="164" fontId="8" fillId="0" borderId="0" xfId="2" applyFont="1" applyAlignment="1">
      <alignment wrapText="1"/>
    </xf>
    <xf numFmtId="164" fontId="7" fillId="0" borderId="0" xfId="2" applyFont="1" applyAlignment="1">
      <alignment horizontal="left" vertical="center"/>
    </xf>
    <xf numFmtId="164" fontId="8" fillId="0" borderId="0" xfId="2" applyFont="1"/>
    <xf numFmtId="164" fontId="8" fillId="2" borderId="16" xfId="2" applyFont="1" applyFill="1" applyBorder="1" applyAlignment="1">
      <alignment vertical="center"/>
    </xf>
    <xf numFmtId="164" fontId="8" fillId="2" borderId="18" xfId="2" applyFont="1" applyFill="1" applyBorder="1" applyAlignment="1">
      <alignment vertical="center"/>
    </xf>
    <xf numFmtId="164" fontId="7" fillId="11" borderId="55" xfId="2" applyFont="1" applyFill="1" applyBorder="1" applyAlignment="1">
      <alignment horizontal="center" vertical="center" wrapText="1"/>
    </xf>
    <xf numFmtId="164" fontId="7" fillId="2" borderId="16" xfId="2" applyFont="1" applyFill="1" applyBorder="1" applyAlignment="1">
      <alignment horizontal="right" vertical="center"/>
    </xf>
    <xf numFmtId="164" fontId="7" fillId="0" borderId="0" xfId="2" applyFont="1" applyFill="1" applyBorder="1" applyAlignment="1">
      <alignment horizontal="right" vertical="center" wrapText="1"/>
    </xf>
    <xf numFmtId="0" fontId="13" fillId="12" borderId="14" xfId="0" applyFont="1" applyFill="1" applyBorder="1" applyAlignment="1">
      <alignment horizontal="center" vertical="center" wrapText="1"/>
    </xf>
    <xf numFmtId="0" fontId="13" fillId="12" borderId="35" xfId="0" applyFont="1" applyFill="1" applyBorder="1" applyAlignment="1">
      <alignment horizontal="center" vertical="center" wrapText="1"/>
    </xf>
    <xf numFmtId="0" fontId="13" fillId="12" borderId="37" xfId="0" applyFont="1" applyFill="1" applyBorder="1" applyAlignment="1">
      <alignment horizontal="center" vertical="center" wrapText="1"/>
    </xf>
    <xf numFmtId="0" fontId="13" fillId="12" borderId="23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</cellXfs>
  <cellStyles count="7">
    <cellStyle name="Moeda" xfId="2" builtinId="4"/>
    <cellStyle name="Normal" xfId="0" builtinId="0"/>
    <cellStyle name="Normal 2" xfId="3"/>
    <cellStyle name="Normal 2 2 2" xfId="4"/>
    <cellStyle name="Normal_Plan3" xfId="5"/>
    <cellStyle name="Separador de milhares" xfId="1" builtinId="3"/>
    <cellStyle name="Vírgula 2" xfId="6"/>
  </cellStyles>
  <dxfs count="0"/>
  <tableStyles count="0" defaultTableStyle="TableStyleMedium2" defaultPivotStyle="PivotStyleLight16"/>
  <colors>
    <mruColors>
      <color rgb="FF66FFFF"/>
      <color rgb="FF2EC44B"/>
      <color rgb="FFFFFF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299467</xdr:colOff>
      <xdr:row>0</xdr:row>
      <xdr:rowOff>81345</xdr:rowOff>
    </xdr:from>
    <xdr:to>
      <xdr:col>1</xdr:col>
      <xdr:colOff>1902241</xdr:colOff>
      <xdr:row>0</xdr:row>
      <xdr:rowOff>1090273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9467" y="81345"/>
          <a:ext cx="2079024" cy="1002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259897</xdr:colOff>
      <xdr:row>0</xdr:row>
      <xdr:rowOff>142875</xdr:rowOff>
    </xdr:from>
    <xdr:to>
      <xdr:col>1</xdr:col>
      <xdr:colOff>2161570</xdr:colOff>
      <xdr:row>0</xdr:row>
      <xdr:rowOff>976313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9897" y="142875"/>
          <a:ext cx="2270767" cy="8334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404814</xdr:colOff>
      <xdr:row>0</xdr:row>
      <xdr:rowOff>71438</xdr:rowOff>
    </xdr:from>
    <xdr:to>
      <xdr:col>1</xdr:col>
      <xdr:colOff>2143125</xdr:colOff>
      <xdr:row>0</xdr:row>
      <xdr:rowOff>894518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4" y="71438"/>
          <a:ext cx="2190749" cy="823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80" zoomScaleNormal="80" zoomScaleSheetLayoutView="70" workbookViewId="0">
      <selection activeCell="B8" sqref="B7:B8"/>
    </sheetView>
  </sheetViews>
  <sheetFormatPr defaultRowHeight="15.75"/>
  <cols>
    <col min="1" max="1" width="7.140625" style="56" customWidth="1"/>
    <col min="2" max="2" width="43.7109375" style="75" customWidth="1"/>
    <col min="3" max="3" width="61" style="75" customWidth="1"/>
    <col min="4" max="4" width="15.85546875" style="68" bestFit="1" customWidth="1"/>
    <col min="5" max="5" width="8.28515625" style="56" customWidth="1"/>
    <col min="6" max="6" width="14.42578125" style="56" customWidth="1"/>
    <col min="7" max="7" width="17.28515625" style="56" customWidth="1"/>
    <col min="8" max="8" width="24.5703125" style="83" customWidth="1"/>
    <col min="9" max="9" width="22.5703125" style="83" customWidth="1"/>
    <col min="10" max="10" width="21.140625" style="83" customWidth="1"/>
    <col min="11" max="11" width="21.28515625" style="83" customWidth="1"/>
    <col min="12" max="12" width="10.7109375" style="56" bestFit="1" customWidth="1"/>
    <col min="13" max="13" width="18.7109375" style="83" customWidth="1"/>
    <col min="14" max="14" width="21.7109375" style="83" customWidth="1"/>
    <col min="15" max="15" width="18" style="83" customWidth="1"/>
    <col min="16" max="25" width="9.140625" style="57"/>
    <col min="26" max="16384" width="9.140625" style="56"/>
  </cols>
  <sheetData>
    <row r="1" spans="1:25" s="57" customFormat="1" ht="93.75" customHeight="1" thickBot="1">
      <c r="A1" s="3" t="s">
        <v>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</row>
    <row r="2" spans="1:25" ht="21">
      <c r="A2" s="128" t="s">
        <v>96</v>
      </c>
      <c r="B2" s="129"/>
      <c r="C2" s="130"/>
      <c r="D2" s="131" t="s">
        <v>94</v>
      </c>
      <c r="E2" s="131"/>
      <c r="F2" s="132" t="s">
        <v>4</v>
      </c>
      <c r="G2" s="132" t="s">
        <v>5</v>
      </c>
      <c r="H2" s="133" t="s">
        <v>34</v>
      </c>
      <c r="I2" s="133" t="s">
        <v>7</v>
      </c>
      <c r="J2" s="131" t="s">
        <v>8</v>
      </c>
      <c r="K2" s="131"/>
      <c r="L2" s="131"/>
      <c r="M2" s="131"/>
      <c r="N2" s="131"/>
      <c r="O2" s="134"/>
    </row>
    <row r="3" spans="1:25" ht="45" customHeight="1">
      <c r="A3" s="135" t="s">
        <v>148</v>
      </c>
      <c r="B3" s="136"/>
      <c r="C3" s="137"/>
      <c r="D3" s="138" t="s">
        <v>127</v>
      </c>
      <c r="E3" s="139"/>
      <c r="F3" s="140" t="s">
        <v>95</v>
      </c>
      <c r="G3" s="140" t="s">
        <v>126</v>
      </c>
      <c r="H3" s="141">
        <v>23</v>
      </c>
      <c r="I3" s="142">
        <v>4.8</v>
      </c>
      <c r="J3" s="143" t="s">
        <v>9</v>
      </c>
      <c r="K3" s="143"/>
      <c r="L3" s="143"/>
      <c r="M3" s="143"/>
      <c r="N3" s="143"/>
      <c r="O3" s="144"/>
    </row>
    <row r="4" spans="1:25">
      <c r="A4" s="153" t="s">
        <v>10</v>
      </c>
      <c r="B4" s="145" t="s">
        <v>11</v>
      </c>
      <c r="C4" s="145" t="s">
        <v>12</v>
      </c>
      <c r="D4" s="145" t="s">
        <v>13</v>
      </c>
      <c r="E4" s="146" t="s">
        <v>14</v>
      </c>
      <c r="F4" s="146" t="s">
        <v>91</v>
      </c>
      <c r="G4" s="146" t="s">
        <v>16</v>
      </c>
      <c r="H4" s="147" t="s">
        <v>35</v>
      </c>
      <c r="I4" s="154" t="s">
        <v>17</v>
      </c>
      <c r="J4" s="154" t="s">
        <v>18</v>
      </c>
      <c r="K4" s="154" t="s">
        <v>19</v>
      </c>
      <c r="L4" s="148" t="s">
        <v>20</v>
      </c>
      <c r="M4" s="148"/>
      <c r="N4" s="148"/>
      <c r="O4" s="155" t="s">
        <v>21</v>
      </c>
    </row>
    <row r="5" spans="1:25" ht="52.5" customHeight="1" thickBot="1">
      <c r="A5" s="156"/>
      <c r="B5" s="149"/>
      <c r="C5" s="149"/>
      <c r="D5" s="149"/>
      <c r="E5" s="150"/>
      <c r="F5" s="150"/>
      <c r="G5" s="150"/>
      <c r="H5" s="151"/>
      <c r="I5" s="157"/>
      <c r="J5" s="157"/>
      <c r="K5" s="157"/>
      <c r="L5" s="158" t="s">
        <v>22</v>
      </c>
      <c r="M5" s="152" t="s">
        <v>23</v>
      </c>
      <c r="N5" s="152" t="s">
        <v>24</v>
      </c>
      <c r="O5" s="159"/>
    </row>
    <row r="6" spans="1:25">
      <c r="A6" s="31">
        <v>1</v>
      </c>
      <c r="B6" s="103" t="s">
        <v>129</v>
      </c>
      <c r="C6" s="104" t="s">
        <v>53</v>
      </c>
      <c r="D6" s="105" t="s">
        <v>37</v>
      </c>
      <c r="E6" s="106">
        <v>2</v>
      </c>
      <c r="F6" s="107">
        <v>45145</v>
      </c>
      <c r="G6" s="107">
        <v>45328</v>
      </c>
      <c r="H6" s="108">
        <v>504</v>
      </c>
      <c r="I6" s="109">
        <v>91.2</v>
      </c>
      <c r="J6" s="110"/>
      <c r="K6" s="109">
        <v>595.20000000000005</v>
      </c>
      <c r="L6" s="111"/>
      <c r="M6" s="109"/>
      <c r="N6" s="109"/>
      <c r="O6" s="112">
        <f>SUM(H6+I6)</f>
        <v>595.20000000000005</v>
      </c>
    </row>
    <row r="7" spans="1:25" s="58" customFormat="1">
      <c r="A7" s="5">
        <v>2</v>
      </c>
      <c r="B7" s="96" t="s">
        <v>60</v>
      </c>
      <c r="C7" s="61" t="s">
        <v>43</v>
      </c>
      <c r="D7" s="6" t="s">
        <v>40</v>
      </c>
      <c r="E7" s="7" t="s">
        <v>128</v>
      </c>
      <c r="F7" s="8">
        <v>44440</v>
      </c>
      <c r="G7" s="8">
        <v>45169</v>
      </c>
      <c r="H7" s="32"/>
      <c r="I7" s="32"/>
      <c r="J7" s="32">
        <v>630</v>
      </c>
      <c r="K7" s="32">
        <v>630</v>
      </c>
      <c r="L7" s="9"/>
      <c r="M7" s="32"/>
      <c r="N7" s="32"/>
      <c r="O7" s="84">
        <f>SUM(K7)</f>
        <v>630</v>
      </c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s="58" customFormat="1">
      <c r="A8" s="2">
        <v>3</v>
      </c>
      <c r="B8" s="97" t="s">
        <v>90</v>
      </c>
      <c r="C8" s="60" t="s">
        <v>63</v>
      </c>
      <c r="D8" s="11" t="s">
        <v>37</v>
      </c>
      <c r="E8" s="7">
        <v>1</v>
      </c>
      <c r="F8" s="12">
        <v>44837</v>
      </c>
      <c r="G8" s="12">
        <v>44836</v>
      </c>
      <c r="H8" s="32">
        <v>630</v>
      </c>
      <c r="I8" s="32">
        <v>110.4</v>
      </c>
      <c r="J8" s="32"/>
      <c r="K8" s="32">
        <v>740.4</v>
      </c>
      <c r="L8" s="9"/>
      <c r="M8" s="32"/>
      <c r="N8" s="32"/>
      <c r="O8" s="85">
        <f t="shared" ref="O8:O14" si="0">SUM(H8+I8)</f>
        <v>740.4</v>
      </c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5" s="58" customFormat="1">
      <c r="A9" s="5">
        <v>4</v>
      </c>
      <c r="B9" s="97" t="s">
        <v>130</v>
      </c>
      <c r="C9" s="60" t="s">
        <v>53</v>
      </c>
      <c r="D9" s="11" t="s">
        <v>56</v>
      </c>
      <c r="E9" s="7">
        <v>2</v>
      </c>
      <c r="F9" s="12">
        <v>45141</v>
      </c>
      <c r="G9" s="12">
        <v>45324</v>
      </c>
      <c r="H9" s="32">
        <v>588</v>
      </c>
      <c r="I9" s="32">
        <v>100.8</v>
      </c>
      <c r="J9" s="32"/>
      <c r="K9" s="32">
        <v>688.8</v>
      </c>
      <c r="L9" s="9"/>
      <c r="M9" s="32"/>
      <c r="N9" s="32"/>
      <c r="O9" s="85">
        <f t="shared" si="0"/>
        <v>688.8</v>
      </c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s="58" customFormat="1">
      <c r="A10" s="2">
        <v>5</v>
      </c>
      <c r="B10" s="97" t="s">
        <v>131</v>
      </c>
      <c r="C10" s="60" t="s">
        <v>36</v>
      </c>
      <c r="D10" s="11" t="s">
        <v>37</v>
      </c>
      <c r="E10" s="7">
        <v>2</v>
      </c>
      <c r="F10" s="12">
        <v>45139</v>
      </c>
      <c r="G10" s="12">
        <v>45322</v>
      </c>
      <c r="H10" s="32">
        <v>630</v>
      </c>
      <c r="I10" s="32">
        <v>110.4</v>
      </c>
      <c r="J10" s="32"/>
      <c r="K10" s="32">
        <v>740.4</v>
      </c>
      <c r="L10" s="9"/>
      <c r="M10" s="32"/>
      <c r="N10" s="32"/>
      <c r="O10" s="85">
        <f t="shared" si="0"/>
        <v>740.4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</row>
    <row r="11" spans="1:25" s="58" customFormat="1">
      <c r="A11" s="5">
        <v>6</v>
      </c>
      <c r="B11" s="96" t="s">
        <v>89</v>
      </c>
      <c r="C11" s="61" t="s">
        <v>63</v>
      </c>
      <c r="D11" s="6" t="s">
        <v>37</v>
      </c>
      <c r="E11" s="7">
        <v>1</v>
      </c>
      <c r="F11" s="8">
        <v>44470</v>
      </c>
      <c r="G11" s="8">
        <v>44834</v>
      </c>
      <c r="H11" s="32">
        <v>630</v>
      </c>
      <c r="I11" s="32">
        <v>110.4</v>
      </c>
      <c r="J11" s="32"/>
      <c r="K11" s="32">
        <v>740.4</v>
      </c>
      <c r="L11" s="9"/>
      <c r="M11" s="32"/>
      <c r="N11" s="32"/>
      <c r="O11" s="85">
        <f t="shared" si="0"/>
        <v>740.4</v>
      </c>
      <c r="P11" s="76"/>
      <c r="Q11" s="76"/>
      <c r="R11" s="76"/>
      <c r="S11" s="76"/>
      <c r="T11" s="76"/>
      <c r="U11" s="76"/>
      <c r="V11" s="76"/>
      <c r="W11" s="76"/>
      <c r="X11" s="76"/>
      <c r="Y11" s="76"/>
    </row>
    <row r="12" spans="1:25" s="58" customFormat="1">
      <c r="A12" s="2">
        <v>7</v>
      </c>
      <c r="B12" s="97" t="s">
        <v>132</v>
      </c>
      <c r="C12" s="60" t="s">
        <v>53</v>
      </c>
      <c r="D12" s="11" t="s">
        <v>56</v>
      </c>
      <c r="E12" s="7">
        <v>2</v>
      </c>
      <c r="F12" s="12">
        <v>45141</v>
      </c>
      <c r="G12" s="12">
        <v>45324</v>
      </c>
      <c r="H12" s="32">
        <v>588</v>
      </c>
      <c r="I12" s="32">
        <v>100.8</v>
      </c>
      <c r="J12" s="32"/>
      <c r="K12" s="32">
        <v>688.8</v>
      </c>
      <c r="L12" s="9"/>
      <c r="M12" s="32"/>
      <c r="N12" s="32"/>
      <c r="O12" s="85">
        <f t="shared" si="0"/>
        <v>688.8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</row>
    <row r="13" spans="1:25" s="58" customFormat="1">
      <c r="A13" s="5">
        <v>8</v>
      </c>
      <c r="B13" s="97" t="s">
        <v>133</v>
      </c>
      <c r="C13" s="60" t="s">
        <v>0</v>
      </c>
      <c r="D13" s="11" t="s">
        <v>37</v>
      </c>
      <c r="E13" s="7">
        <v>2</v>
      </c>
      <c r="F13" s="12">
        <v>45145</v>
      </c>
      <c r="G13" s="12">
        <v>45328</v>
      </c>
      <c r="H13" s="32">
        <v>504</v>
      </c>
      <c r="I13" s="32">
        <v>91.2</v>
      </c>
      <c r="J13" s="32"/>
      <c r="K13" s="32">
        <v>595.20000000000005</v>
      </c>
      <c r="L13" s="9"/>
      <c r="M13" s="32"/>
      <c r="N13" s="32"/>
      <c r="O13" s="85">
        <f t="shared" si="0"/>
        <v>595.20000000000005</v>
      </c>
      <c r="P13" s="76"/>
      <c r="Q13" s="76"/>
      <c r="R13" s="76"/>
      <c r="S13" s="76"/>
      <c r="T13" s="76"/>
      <c r="U13" s="76"/>
      <c r="V13" s="76"/>
      <c r="W13" s="76"/>
      <c r="X13" s="76"/>
      <c r="Y13" s="76"/>
    </row>
    <row r="14" spans="1:25" s="58" customFormat="1">
      <c r="A14" s="2">
        <v>9</v>
      </c>
      <c r="B14" s="98" t="s">
        <v>117</v>
      </c>
      <c r="C14" s="70" t="s">
        <v>36</v>
      </c>
      <c r="D14" s="14" t="s">
        <v>41</v>
      </c>
      <c r="E14" s="7">
        <v>1</v>
      </c>
      <c r="F14" s="15">
        <v>45112</v>
      </c>
      <c r="G14" s="15">
        <v>45295</v>
      </c>
      <c r="H14" s="32">
        <v>630</v>
      </c>
      <c r="I14" s="32">
        <v>110.4</v>
      </c>
      <c r="J14" s="81"/>
      <c r="K14" s="32">
        <v>740.4</v>
      </c>
      <c r="L14" s="16"/>
      <c r="M14" s="81"/>
      <c r="N14" s="81"/>
      <c r="O14" s="85">
        <f t="shared" si="0"/>
        <v>740.4</v>
      </c>
      <c r="P14" s="77"/>
      <c r="Q14" s="76"/>
      <c r="R14" s="76"/>
      <c r="S14" s="76"/>
      <c r="T14" s="76"/>
      <c r="U14" s="76"/>
      <c r="V14" s="76"/>
      <c r="W14" s="76"/>
      <c r="X14" s="76"/>
      <c r="Y14" s="76"/>
    </row>
    <row r="15" spans="1:25" s="58" customFormat="1">
      <c r="A15" s="5">
        <v>10</v>
      </c>
      <c r="B15" s="97" t="s">
        <v>108</v>
      </c>
      <c r="C15" s="60" t="s">
        <v>109</v>
      </c>
      <c r="D15" s="11" t="s">
        <v>40</v>
      </c>
      <c r="E15" s="7">
        <v>1</v>
      </c>
      <c r="F15" s="12">
        <v>45091</v>
      </c>
      <c r="G15" s="12">
        <v>45273</v>
      </c>
      <c r="H15" s="32">
        <v>630</v>
      </c>
      <c r="I15" s="32">
        <v>110.4</v>
      </c>
      <c r="J15" s="32"/>
      <c r="K15" s="32">
        <f t="shared" ref="K15:K16" si="1">SUM(H15:J15)</f>
        <v>740.4</v>
      </c>
      <c r="L15" s="9"/>
      <c r="M15" s="32"/>
      <c r="N15" s="32">
        <v>52.8</v>
      </c>
      <c r="O15" s="85">
        <f>SUM(K15-N15)</f>
        <v>687.6</v>
      </c>
      <c r="P15" s="76"/>
      <c r="Q15" s="76"/>
      <c r="R15" s="76"/>
      <c r="S15" s="76"/>
      <c r="T15" s="76"/>
      <c r="U15" s="76"/>
      <c r="V15" s="76"/>
      <c r="W15" s="76"/>
      <c r="X15" s="76"/>
      <c r="Y15" s="76"/>
    </row>
    <row r="16" spans="1:25" s="58" customFormat="1">
      <c r="A16" s="2">
        <v>11</v>
      </c>
      <c r="B16" s="98" t="s">
        <v>105</v>
      </c>
      <c r="C16" s="70" t="s">
        <v>106</v>
      </c>
      <c r="D16" s="14" t="s">
        <v>42</v>
      </c>
      <c r="E16" s="7">
        <v>1</v>
      </c>
      <c r="F16" s="15">
        <v>45048</v>
      </c>
      <c r="G16" s="15">
        <v>45231</v>
      </c>
      <c r="H16" s="32">
        <v>630</v>
      </c>
      <c r="I16" s="32">
        <v>110.4</v>
      </c>
      <c r="J16" s="81"/>
      <c r="K16" s="32">
        <f t="shared" si="1"/>
        <v>740.4</v>
      </c>
      <c r="L16" s="16"/>
      <c r="M16" s="81"/>
      <c r="N16" s="81"/>
      <c r="O16" s="85">
        <f t="shared" ref="O16" si="2">K16-M16-N16</f>
        <v>740.4</v>
      </c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pans="1:25" s="58" customFormat="1">
      <c r="A17" s="5">
        <v>12</v>
      </c>
      <c r="B17" s="98" t="s">
        <v>134</v>
      </c>
      <c r="C17" s="70" t="s">
        <v>135</v>
      </c>
      <c r="D17" s="14" t="s">
        <v>56</v>
      </c>
      <c r="E17" s="7">
        <v>2</v>
      </c>
      <c r="F17" s="15">
        <v>45141</v>
      </c>
      <c r="G17" s="15">
        <v>45324</v>
      </c>
      <c r="H17" s="32">
        <v>588</v>
      </c>
      <c r="I17" s="32">
        <v>100.8</v>
      </c>
      <c r="J17" s="81"/>
      <c r="K17" s="32">
        <v>688.8</v>
      </c>
      <c r="L17" s="16"/>
      <c r="M17" s="81"/>
      <c r="N17" s="81"/>
      <c r="O17" s="86">
        <f>SUM(H17+I17)</f>
        <v>688.8</v>
      </c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spans="1:25" s="58" customFormat="1">
      <c r="A18" s="2">
        <v>13</v>
      </c>
      <c r="B18" s="98" t="s">
        <v>110</v>
      </c>
      <c r="C18" s="70" t="s">
        <v>36</v>
      </c>
      <c r="D18" s="14" t="s">
        <v>41</v>
      </c>
      <c r="E18" s="7" t="s">
        <v>123</v>
      </c>
      <c r="F18" s="15">
        <v>45096</v>
      </c>
      <c r="G18" s="15">
        <v>45278</v>
      </c>
      <c r="H18" s="32"/>
      <c r="I18" s="32"/>
      <c r="J18" s="81">
        <v>105</v>
      </c>
      <c r="K18" s="32">
        <v>105</v>
      </c>
      <c r="L18" s="16"/>
      <c r="M18" s="81"/>
      <c r="N18" s="81"/>
      <c r="O18" s="85">
        <f>SUM(K18)</f>
        <v>105</v>
      </c>
      <c r="P18" s="76"/>
      <c r="Q18" s="76"/>
      <c r="R18" s="76"/>
      <c r="S18" s="76"/>
      <c r="T18" s="76"/>
      <c r="U18" s="76"/>
      <c r="V18" s="76"/>
      <c r="W18" s="76"/>
      <c r="X18" s="76"/>
      <c r="Y18" s="76"/>
    </row>
    <row r="19" spans="1:25" s="58" customFormat="1">
      <c r="A19" s="5">
        <v>14</v>
      </c>
      <c r="B19" s="97" t="s">
        <v>61</v>
      </c>
      <c r="C19" s="60" t="s">
        <v>62</v>
      </c>
      <c r="D19" s="11" t="s">
        <v>79</v>
      </c>
      <c r="E19" s="7" t="s">
        <v>123</v>
      </c>
      <c r="F19" s="12">
        <v>44440</v>
      </c>
      <c r="G19" s="8">
        <v>45169</v>
      </c>
      <c r="H19" s="32"/>
      <c r="I19" s="32"/>
      <c r="J19" s="32">
        <v>630</v>
      </c>
      <c r="K19" s="32">
        <v>630</v>
      </c>
      <c r="L19" s="9"/>
      <c r="M19" s="32"/>
      <c r="N19" s="32"/>
      <c r="O19" s="85">
        <f>SUM(K19)</f>
        <v>630</v>
      </c>
      <c r="P19" s="76"/>
      <c r="Q19" s="76"/>
      <c r="R19" s="76"/>
      <c r="S19" s="76"/>
      <c r="T19" s="76"/>
      <c r="U19" s="76"/>
      <c r="V19" s="76"/>
      <c r="W19" s="76"/>
      <c r="X19" s="76"/>
      <c r="Y19" s="76"/>
    </row>
    <row r="20" spans="1:25" s="58" customFormat="1">
      <c r="A20" s="2">
        <v>15</v>
      </c>
      <c r="B20" s="97" t="s">
        <v>118</v>
      </c>
      <c r="C20" s="60" t="s">
        <v>55</v>
      </c>
      <c r="D20" s="11" t="s">
        <v>41</v>
      </c>
      <c r="E20" s="7">
        <v>1</v>
      </c>
      <c r="F20" s="12">
        <v>45112</v>
      </c>
      <c r="G20" s="8">
        <v>45295</v>
      </c>
      <c r="H20" s="32">
        <v>630</v>
      </c>
      <c r="I20" s="32">
        <v>110.4</v>
      </c>
      <c r="J20" s="32"/>
      <c r="K20" s="32">
        <v>740.4</v>
      </c>
      <c r="L20" s="9"/>
      <c r="M20" s="32"/>
      <c r="N20" s="32"/>
      <c r="O20" s="85">
        <f>SUM(H20+I20)</f>
        <v>740.4</v>
      </c>
      <c r="P20" s="76"/>
      <c r="Q20" s="76"/>
      <c r="R20" s="76"/>
      <c r="S20" s="76"/>
      <c r="T20" s="76"/>
      <c r="U20" s="76"/>
      <c r="V20" s="76"/>
      <c r="W20" s="76"/>
      <c r="X20" s="76"/>
      <c r="Y20" s="76"/>
    </row>
    <row r="21" spans="1:25" s="58" customFormat="1">
      <c r="A21" s="5">
        <v>16</v>
      </c>
      <c r="B21" s="96" t="s">
        <v>102</v>
      </c>
      <c r="C21" s="61" t="s">
        <v>57</v>
      </c>
      <c r="D21" s="6" t="s">
        <v>39</v>
      </c>
      <c r="E21" s="7" t="s">
        <v>123</v>
      </c>
      <c r="F21" s="8">
        <v>44991</v>
      </c>
      <c r="G21" s="8">
        <v>45174</v>
      </c>
      <c r="H21" s="32">
        <v>147</v>
      </c>
      <c r="I21" s="32">
        <v>67.2</v>
      </c>
      <c r="J21" s="32">
        <v>273</v>
      </c>
      <c r="K21" s="32">
        <v>487.2</v>
      </c>
      <c r="L21" s="9"/>
      <c r="M21" s="32"/>
      <c r="N21" s="32">
        <v>43.2</v>
      </c>
      <c r="O21" s="85">
        <f>SUM(K21-N21)</f>
        <v>444</v>
      </c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s="58" customFormat="1">
      <c r="A22" s="2">
        <v>17</v>
      </c>
      <c r="B22" s="99" t="s">
        <v>97</v>
      </c>
      <c r="C22" s="71" t="s">
        <v>36</v>
      </c>
      <c r="D22" s="17" t="s">
        <v>41</v>
      </c>
      <c r="E22" s="7">
        <v>1</v>
      </c>
      <c r="F22" s="18">
        <v>44958</v>
      </c>
      <c r="G22" s="18">
        <v>45138</v>
      </c>
      <c r="H22" s="32">
        <v>630</v>
      </c>
      <c r="I22" s="32">
        <v>110.4</v>
      </c>
      <c r="J22" s="81"/>
      <c r="K22" s="32">
        <v>740.4</v>
      </c>
      <c r="L22" s="16"/>
      <c r="M22" s="81"/>
      <c r="N22" s="81"/>
      <c r="O22" s="85">
        <f>SUM(H22+I22)</f>
        <v>740.4</v>
      </c>
      <c r="P22" s="78"/>
      <c r="Q22" s="76"/>
      <c r="R22" s="76"/>
      <c r="S22" s="76"/>
      <c r="T22" s="76"/>
      <c r="U22" s="76"/>
      <c r="V22" s="76"/>
      <c r="W22" s="76"/>
      <c r="X22" s="76"/>
      <c r="Y22" s="76"/>
    </row>
    <row r="23" spans="1:25" s="58" customFormat="1">
      <c r="A23" s="5">
        <v>18</v>
      </c>
      <c r="B23" s="99" t="s">
        <v>136</v>
      </c>
      <c r="C23" s="71" t="s">
        <v>137</v>
      </c>
      <c r="D23" s="17" t="s">
        <v>40</v>
      </c>
      <c r="E23" s="7">
        <v>2</v>
      </c>
      <c r="F23" s="18">
        <v>45145</v>
      </c>
      <c r="G23" s="18">
        <v>45328</v>
      </c>
      <c r="H23" s="32">
        <v>504</v>
      </c>
      <c r="I23" s="32">
        <v>91.2</v>
      </c>
      <c r="J23" s="81"/>
      <c r="K23" s="32">
        <v>595.20000000000005</v>
      </c>
      <c r="L23" s="16"/>
      <c r="M23" s="81"/>
      <c r="N23" s="81"/>
      <c r="O23" s="85">
        <f>SUM(H23+I23)</f>
        <v>595.20000000000005</v>
      </c>
      <c r="P23" s="78"/>
      <c r="Q23" s="76"/>
      <c r="R23" s="76"/>
      <c r="S23" s="76"/>
      <c r="T23" s="76"/>
      <c r="U23" s="76"/>
      <c r="V23" s="76"/>
      <c r="W23" s="76"/>
      <c r="X23" s="76"/>
      <c r="Y23" s="76"/>
    </row>
    <row r="24" spans="1:25" s="58" customFormat="1">
      <c r="A24" s="2">
        <v>19</v>
      </c>
      <c r="B24" s="100" t="s">
        <v>65</v>
      </c>
      <c r="C24" s="63" t="s">
        <v>53</v>
      </c>
      <c r="D24" s="19" t="s">
        <v>40</v>
      </c>
      <c r="E24" s="7">
        <v>1</v>
      </c>
      <c r="F24" s="8">
        <v>44470</v>
      </c>
      <c r="G24" s="8">
        <v>44834</v>
      </c>
      <c r="H24" s="32">
        <v>630</v>
      </c>
      <c r="I24" s="32">
        <v>110.4</v>
      </c>
      <c r="J24" s="32"/>
      <c r="K24" s="32">
        <f t="shared" ref="K24:K56" si="3">SUM(H24:J24)</f>
        <v>740.4</v>
      </c>
      <c r="L24" s="9"/>
      <c r="M24" s="32"/>
      <c r="N24" s="32"/>
      <c r="O24" s="85">
        <f>SUM(H24+I24)</f>
        <v>740.4</v>
      </c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s="58" customFormat="1">
      <c r="A25" s="5">
        <v>20</v>
      </c>
      <c r="B25" s="100" t="s">
        <v>138</v>
      </c>
      <c r="C25" s="63" t="s">
        <v>36</v>
      </c>
      <c r="D25" s="19" t="s">
        <v>40</v>
      </c>
      <c r="E25" s="7">
        <v>2</v>
      </c>
      <c r="F25" s="8">
        <v>45141</v>
      </c>
      <c r="G25" s="8">
        <v>45324</v>
      </c>
      <c r="H25" s="32">
        <v>588</v>
      </c>
      <c r="I25" s="32">
        <v>100.8</v>
      </c>
      <c r="J25" s="32"/>
      <c r="K25" s="32">
        <v>688.8</v>
      </c>
      <c r="L25" s="9"/>
      <c r="M25" s="32"/>
      <c r="N25" s="32"/>
      <c r="O25" s="85">
        <f>SUM(H25+I25)</f>
        <v>688.8</v>
      </c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s="58" customFormat="1">
      <c r="A26" s="2">
        <v>21</v>
      </c>
      <c r="B26" s="100" t="s">
        <v>139</v>
      </c>
      <c r="C26" s="63" t="s">
        <v>57</v>
      </c>
      <c r="D26" s="19" t="s">
        <v>39</v>
      </c>
      <c r="E26" s="7">
        <v>2</v>
      </c>
      <c r="F26" s="8">
        <v>45145</v>
      </c>
      <c r="G26" s="8">
        <v>45328</v>
      </c>
      <c r="H26" s="32">
        <v>504</v>
      </c>
      <c r="I26" s="32">
        <v>91.2</v>
      </c>
      <c r="J26" s="32"/>
      <c r="K26" s="32">
        <v>595.20000000000005</v>
      </c>
      <c r="L26" s="9"/>
      <c r="M26" s="32"/>
      <c r="N26" s="32"/>
      <c r="O26" s="85">
        <f>SUM(H26+I26)</f>
        <v>595.20000000000005</v>
      </c>
      <c r="P26" s="76"/>
      <c r="Q26" s="76"/>
      <c r="R26" s="76"/>
      <c r="S26" s="76"/>
      <c r="T26" s="76"/>
      <c r="U26" s="76"/>
      <c r="V26" s="76"/>
      <c r="W26" s="76"/>
      <c r="X26" s="76"/>
      <c r="Y26" s="76"/>
    </row>
    <row r="27" spans="1:25" s="58" customFormat="1">
      <c r="A27" s="5">
        <v>22</v>
      </c>
      <c r="B27" s="100" t="s">
        <v>101</v>
      </c>
      <c r="C27" s="63" t="s">
        <v>36</v>
      </c>
      <c r="D27" s="19" t="s">
        <v>37</v>
      </c>
      <c r="E27" s="7">
        <v>3</v>
      </c>
      <c r="F27" s="8">
        <v>44958</v>
      </c>
      <c r="G27" s="8">
        <v>45138</v>
      </c>
      <c r="H27" s="32">
        <v>315</v>
      </c>
      <c r="I27" s="32">
        <v>110.4</v>
      </c>
      <c r="J27" s="32">
        <v>315</v>
      </c>
      <c r="K27" s="32">
        <f t="shared" si="3"/>
        <v>740.4</v>
      </c>
      <c r="L27" s="9"/>
      <c r="M27" s="32"/>
      <c r="N27" s="32">
        <v>52.8</v>
      </c>
      <c r="O27" s="85">
        <f>SUM(K27-N27)</f>
        <v>687.6</v>
      </c>
      <c r="P27" s="76"/>
      <c r="Q27" s="76"/>
      <c r="R27" s="76"/>
      <c r="S27" s="76"/>
      <c r="T27" s="76"/>
      <c r="U27" s="76"/>
      <c r="V27" s="76"/>
      <c r="W27" s="76"/>
      <c r="X27" s="76"/>
      <c r="Y27" s="76"/>
    </row>
    <row r="28" spans="1:25" s="58" customFormat="1">
      <c r="A28" s="2">
        <v>23</v>
      </c>
      <c r="B28" s="96" t="s">
        <v>66</v>
      </c>
      <c r="C28" s="61" t="s">
        <v>67</v>
      </c>
      <c r="D28" s="6" t="s">
        <v>56</v>
      </c>
      <c r="E28" s="7">
        <v>1</v>
      </c>
      <c r="F28" s="8">
        <v>44470</v>
      </c>
      <c r="G28" s="8">
        <v>44834</v>
      </c>
      <c r="H28" s="32">
        <v>630</v>
      </c>
      <c r="I28" s="32">
        <v>110.4</v>
      </c>
      <c r="J28" s="32"/>
      <c r="K28" s="32">
        <f t="shared" si="3"/>
        <v>740.4</v>
      </c>
      <c r="L28" s="9"/>
      <c r="M28" s="32"/>
      <c r="N28" s="32"/>
      <c r="O28" s="85">
        <f t="shared" ref="O28:O30" si="4">K28-M28-N28</f>
        <v>740.4</v>
      </c>
      <c r="P28" s="76"/>
      <c r="Q28" s="76"/>
      <c r="R28" s="76"/>
      <c r="S28" s="76"/>
      <c r="T28" s="76"/>
      <c r="U28" s="76"/>
      <c r="V28" s="76"/>
      <c r="W28" s="76"/>
      <c r="X28" s="76"/>
      <c r="Y28" s="76"/>
    </row>
    <row r="29" spans="1:25" s="58" customFormat="1">
      <c r="A29" s="5">
        <v>24</v>
      </c>
      <c r="B29" s="96" t="s">
        <v>81</v>
      </c>
      <c r="C29" s="61" t="s">
        <v>1</v>
      </c>
      <c r="D29" s="6" t="s">
        <v>37</v>
      </c>
      <c r="E29" s="7">
        <v>1</v>
      </c>
      <c r="F29" s="8">
        <v>44774</v>
      </c>
      <c r="G29" s="8">
        <v>45138</v>
      </c>
      <c r="H29" s="32">
        <v>630</v>
      </c>
      <c r="I29" s="32">
        <v>110.4</v>
      </c>
      <c r="J29" s="32"/>
      <c r="K29" s="32">
        <f t="shared" si="3"/>
        <v>740.4</v>
      </c>
      <c r="L29" s="9"/>
      <c r="M29" s="32"/>
      <c r="N29" s="32"/>
      <c r="O29" s="85">
        <f t="shared" si="4"/>
        <v>740.4</v>
      </c>
      <c r="P29" s="76"/>
      <c r="Q29" s="76"/>
      <c r="R29" s="76"/>
      <c r="S29" s="76"/>
      <c r="T29" s="76"/>
      <c r="U29" s="76"/>
      <c r="V29" s="76"/>
      <c r="W29" s="76"/>
      <c r="X29" s="76"/>
      <c r="Y29" s="76"/>
    </row>
    <row r="30" spans="1:25" s="58" customFormat="1">
      <c r="A30" s="2">
        <v>25</v>
      </c>
      <c r="B30" s="100" t="s">
        <v>82</v>
      </c>
      <c r="C30" s="63" t="s">
        <v>84</v>
      </c>
      <c r="D30" s="19" t="s">
        <v>42</v>
      </c>
      <c r="E30" s="7">
        <v>1</v>
      </c>
      <c r="F30" s="8">
        <v>44783</v>
      </c>
      <c r="G30" s="8">
        <v>45086</v>
      </c>
      <c r="H30" s="32">
        <v>630</v>
      </c>
      <c r="I30" s="32">
        <v>110.4</v>
      </c>
      <c r="J30" s="32"/>
      <c r="K30" s="32">
        <f t="shared" si="3"/>
        <v>740.4</v>
      </c>
      <c r="L30" s="9"/>
      <c r="M30" s="32"/>
      <c r="N30" s="32"/>
      <c r="O30" s="85">
        <f t="shared" si="4"/>
        <v>740.4</v>
      </c>
      <c r="P30" s="76"/>
      <c r="Q30" s="76"/>
      <c r="R30" s="76"/>
      <c r="S30" s="76"/>
      <c r="T30" s="76"/>
      <c r="U30" s="76"/>
      <c r="V30" s="76"/>
      <c r="W30" s="76"/>
      <c r="X30" s="76"/>
      <c r="Y30" s="76"/>
    </row>
    <row r="31" spans="1:25" s="58" customFormat="1">
      <c r="A31" s="5">
        <v>26</v>
      </c>
      <c r="B31" s="100" t="s">
        <v>98</v>
      </c>
      <c r="C31" s="63" t="s">
        <v>36</v>
      </c>
      <c r="D31" s="19" t="s">
        <v>41</v>
      </c>
      <c r="E31" s="7">
        <v>3</v>
      </c>
      <c r="F31" s="8">
        <v>44966</v>
      </c>
      <c r="G31" s="8">
        <v>45146</v>
      </c>
      <c r="H31" s="32">
        <v>315</v>
      </c>
      <c r="I31" s="32">
        <v>110.4</v>
      </c>
      <c r="J31" s="32">
        <v>315</v>
      </c>
      <c r="K31" s="32">
        <f t="shared" si="3"/>
        <v>740.4</v>
      </c>
      <c r="L31" s="9"/>
      <c r="M31" s="32"/>
      <c r="N31" s="32">
        <v>57.6</v>
      </c>
      <c r="O31" s="85">
        <f>SUM(K31-N31)</f>
        <v>682.8</v>
      </c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s="58" customFormat="1">
      <c r="A32" s="2">
        <v>27</v>
      </c>
      <c r="B32" s="100" t="s">
        <v>78</v>
      </c>
      <c r="C32" s="63" t="s">
        <v>36</v>
      </c>
      <c r="D32" s="19" t="s">
        <v>39</v>
      </c>
      <c r="E32" s="7">
        <v>1</v>
      </c>
      <c r="F32" s="8">
        <v>44652</v>
      </c>
      <c r="G32" s="8">
        <v>44926</v>
      </c>
      <c r="H32" s="32">
        <v>630</v>
      </c>
      <c r="I32" s="32">
        <v>110.4</v>
      </c>
      <c r="J32" s="32"/>
      <c r="K32" s="32">
        <v>740.4</v>
      </c>
      <c r="L32" s="9"/>
      <c r="M32" s="32"/>
      <c r="N32" s="32"/>
      <c r="O32" s="85">
        <f>SUM(H32+I32)</f>
        <v>740.4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</row>
    <row r="33" spans="1:25" s="58" customFormat="1">
      <c r="A33" s="5">
        <v>28</v>
      </c>
      <c r="B33" s="100" t="s">
        <v>99</v>
      </c>
      <c r="C33" s="63" t="s">
        <v>36</v>
      </c>
      <c r="D33" s="19" t="s">
        <v>40</v>
      </c>
      <c r="E33" s="7">
        <v>1</v>
      </c>
      <c r="F33" s="8">
        <v>44958</v>
      </c>
      <c r="G33" s="8">
        <v>45138</v>
      </c>
      <c r="H33" s="32">
        <v>630</v>
      </c>
      <c r="I33" s="32">
        <v>110.4</v>
      </c>
      <c r="J33" s="32"/>
      <c r="K33" s="32">
        <v>740.4</v>
      </c>
      <c r="L33" s="9"/>
      <c r="M33" s="32"/>
      <c r="N33" s="32"/>
      <c r="O33" s="85">
        <f>SUM(H33+I33)</f>
        <v>740.4</v>
      </c>
      <c r="P33" s="76"/>
      <c r="Q33" s="76"/>
      <c r="R33" s="76"/>
      <c r="S33" s="76"/>
      <c r="T33" s="76"/>
      <c r="U33" s="76"/>
      <c r="V33" s="76"/>
      <c r="W33" s="76"/>
      <c r="X33" s="76"/>
      <c r="Y33" s="76"/>
    </row>
    <row r="34" spans="1:25" s="58" customFormat="1">
      <c r="A34" s="2">
        <v>29</v>
      </c>
      <c r="B34" s="100" t="s">
        <v>140</v>
      </c>
      <c r="C34" s="63" t="s">
        <v>53</v>
      </c>
      <c r="D34" s="19" t="s">
        <v>37</v>
      </c>
      <c r="E34" s="7">
        <v>2</v>
      </c>
      <c r="F34" s="8">
        <v>45145</v>
      </c>
      <c r="G34" s="8">
        <v>45328</v>
      </c>
      <c r="H34" s="32">
        <v>504</v>
      </c>
      <c r="I34" s="32">
        <v>91.2</v>
      </c>
      <c r="J34" s="32"/>
      <c r="K34" s="32">
        <v>595.20000000000005</v>
      </c>
      <c r="L34" s="9"/>
      <c r="M34" s="32"/>
      <c r="N34" s="32"/>
      <c r="O34" s="85">
        <f>SUM(H34+I34)</f>
        <v>595.20000000000005</v>
      </c>
      <c r="P34" s="76"/>
      <c r="Q34" s="76"/>
      <c r="R34" s="76"/>
      <c r="S34" s="76"/>
      <c r="T34" s="76"/>
      <c r="U34" s="76"/>
      <c r="V34" s="76"/>
      <c r="W34" s="76"/>
      <c r="X34" s="76"/>
      <c r="Y34" s="76"/>
    </row>
    <row r="35" spans="1:25" s="58" customFormat="1">
      <c r="A35" s="5">
        <v>30</v>
      </c>
      <c r="B35" s="100" t="s">
        <v>119</v>
      </c>
      <c r="C35" s="63" t="s">
        <v>36</v>
      </c>
      <c r="D35" s="19" t="s">
        <v>41</v>
      </c>
      <c r="E35" s="7">
        <v>1</v>
      </c>
      <c r="F35" s="8">
        <v>45110</v>
      </c>
      <c r="G35" s="8">
        <v>45293</v>
      </c>
      <c r="H35" s="32">
        <v>630</v>
      </c>
      <c r="I35" s="32">
        <v>110.4</v>
      </c>
      <c r="J35" s="32"/>
      <c r="K35" s="32">
        <f t="shared" si="3"/>
        <v>740.4</v>
      </c>
      <c r="L35" s="9"/>
      <c r="M35" s="32"/>
      <c r="N35" s="32"/>
      <c r="O35" s="85">
        <f>SUM(H35+I35)</f>
        <v>740.4</v>
      </c>
      <c r="P35" s="76"/>
      <c r="Q35" s="76"/>
      <c r="R35" s="76"/>
      <c r="S35" s="76"/>
      <c r="T35" s="76"/>
      <c r="U35" s="76"/>
      <c r="V35" s="76"/>
      <c r="W35" s="76"/>
      <c r="X35" s="76"/>
      <c r="Y35" s="76"/>
    </row>
    <row r="36" spans="1:25" s="58" customFormat="1">
      <c r="A36" s="2">
        <v>31</v>
      </c>
      <c r="B36" s="100" t="s">
        <v>120</v>
      </c>
      <c r="C36" s="63" t="s">
        <v>124</v>
      </c>
      <c r="D36" s="19" t="s">
        <v>41</v>
      </c>
      <c r="E36" s="7">
        <v>1</v>
      </c>
      <c r="F36" s="8">
        <v>45110</v>
      </c>
      <c r="G36" s="8">
        <v>45293</v>
      </c>
      <c r="H36" s="32">
        <v>630</v>
      </c>
      <c r="I36" s="32">
        <v>110.4</v>
      </c>
      <c r="J36" s="32"/>
      <c r="K36" s="32">
        <f t="shared" si="3"/>
        <v>740.4</v>
      </c>
      <c r="L36" s="9"/>
      <c r="M36" s="32"/>
      <c r="N36" s="32"/>
      <c r="O36" s="85">
        <f t="shared" ref="O36:O38" si="5">SUM(H36+I36)</f>
        <v>740.4</v>
      </c>
      <c r="P36" s="76"/>
      <c r="Q36" s="76"/>
      <c r="R36" s="76"/>
      <c r="S36" s="76"/>
      <c r="T36" s="76"/>
      <c r="U36" s="76"/>
      <c r="V36" s="76"/>
      <c r="W36" s="76"/>
      <c r="X36" s="76"/>
      <c r="Y36" s="76"/>
    </row>
    <row r="37" spans="1:25" s="58" customFormat="1">
      <c r="A37" s="5">
        <v>32</v>
      </c>
      <c r="B37" s="96" t="s">
        <v>83</v>
      </c>
      <c r="C37" s="61" t="s">
        <v>85</v>
      </c>
      <c r="D37" s="6" t="s">
        <v>40</v>
      </c>
      <c r="E37" s="7">
        <v>1</v>
      </c>
      <c r="F37" s="8">
        <v>44774</v>
      </c>
      <c r="G37" s="8">
        <v>45138</v>
      </c>
      <c r="H37" s="32">
        <v>630</v>
      </c>
      <c r="I37" s="32">
        <v>110.4</v>
      </c>
      <c r="J37" s="32"/>
      <c r="K37" s="32">
        <f t="shared" si="3"/>
        <v>740.4</v>
      </c>
      <c r="L37" s="9"/>
      <c r="M37" s="32"/>
      <c r="N37" s="32"/>
      <c r="O37" s="85">
        <f t="shared" si="5"/>
        <v>740.4</v>
      </c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s="58" customFormat="1">
      <c r="A38" s="2">
        <v>33</v>
      </c>
      <c r="B38" s="96" t="s">
        <v>122</v>
      </c>
      <c r="C38" s="61" t="s">
        <v>36</v>
      </c>
      <c r="D38" s="6" t="s">
        <v>41</v>
      </c>
      <c r="E38" s="7">
        <v>1</v>
      </c>
      <c r="F38" s="8">
        <v>45112</v>
      </c>
      <c r="G38" s="8">
        <v>45295</v>
      </c>
      <c r="H38" s="32">
        <v>630</v>
      </c>
      <c r="I38" s="32">
        <v>110.4</v>
      </c>
      <c r="J38" s="32"/>
      <c r="K38" s="32">
        <f t="shared" si="3"/>
        <v>740.4</v>
      </c>
      <c r="L38" s="10"/>
      <c r="M38" s="32"/>
      <c r="N38" s="32"/>
      <c r="O38" s="85">
        <f t="shared" si="5"/>
        <v>740.4</v>
      </c>
      <c r="P38" s="76"/>
      <c r="Q38" s="76"/>
      <c r="R38" s="76"/>
      <c r="S38" s="76"/>
      <c r="T38" s="76"/>
      <c r="U38" s="76"/>
      <c r="V38" s="76"/>
      <c r="W38" s="76"/>
      <c r="X38" s="76"/>
      <c r="Y38" s="76"/>
    </row>
    <row r="39" spans="1:25" s="58" customFormat="1">
      <c r="A39" s="5">
        <v>34</v>
      </c>
      <c r="B39" s="96" t="s">
        <v>103</v>
      </c>
      <c r="C39" s="61" t="s">
        <v>104</v>
      </c>
      <c r="D39" s="6" t="s">
        <v>39</v>
      </c>
      <c r="E39" s="7" t="s">
        <v>123</v>
      </c>
      <c r="F39" s="8">
        <v>45026</v>
      </c>
      <c r="G39" s="8">
        <v>45208</v>
      </c>
      <c r="H39" s="32"/>
      <c r="I39" s="32"/>
      <c r="J39" s="32">
        <v>210</v>
      </c>
      <c r="K39" s="32">
        <v>210</v>
      </c>
      <c r="L39" s="20"/>
      <c r="M39" s="32"/>
      <c r="N39" s="32"/>
      <c r="O39" s="85">
        <f>SUM(K39)</f>
        <v>210</v>
      </c>
      <c r="P39" s="76"/>
      <c r="Q39" s="76"/>
      <c r="R39" s="76"/>
      <c r="S39" s="76"/>
      <c r="T39" s="76"/>
      <c r="U39" s="76"/>
      <c r="V39" s="76"/>
      <c r="W39" s="76"/>
      <c r="X39" s="76"/>
      <c r="Y39" s="76"/>
    </row>
    <row r="40" spans="1:25" s="58" customFormat="1">
      <c r="A40" s="2">
        <v>35</v>
      </c>
      <c r="B40" s="96" t="s">
        <v>100</v>
      </c>
      <c r="C40" s="61" t="s">
        <v>36</v>
      </c>
      <c r="D40" s="6" t="s">
        <v>41</v>
      </c>
      <c r="E40" s="7" t="s">
        <v>123</v>
      </c>
      <c r="F40" s="8">
        <v>44966</v>
      </c>
      <c r="G40" s="8">
        <v>45146</v>
      </c>
      <c r="H40" s="32"/>
      <c r="I40" s="32"/>
      <c r="J40" s="32">
        <v>315</v>
      </c>
      <c r="K40" s="32">
        <v>315</v>
      </c>
      <c r="L40" s="20"/>
      <c r="M40" s="32"/>
      <c r="N40" s="32"/>
      <c r="O40" s="85">
        <f>SUM(K40)</f>
        <v>315</v>
      </c>
      <c r="P40" s="76"/>
      <c r="Q40" s="76"/>
      <c r="R40" s="76"/>
      <c r="S40" s="76"/>
      <c r="T40" s="76"/>
      <c r="U40" s="76"/>
      <c r="V40" s="76"/>
      <c r="W40" s="76"/>
      <c r="X40" s="76"/>
      <c r="Y40" s="76"/>
    </row>
    <row r="41" spans="1:25" s="58" customFormat="1">
      <c r="A41" s="5">
        <v>36</v>
      </c>
      <c r="B41" s="96" t="s">
        <v>68</v>
      </c>
      <c r="C41" s="61" t="s">
        <v>54</v>
      </c>
      <c r="D41" s="6" t="s">
        <v>39</v>
      </c>
      <c r="E41" s="7">
        <v>1</v>
      </c>
      <c r="F41" s="8">
        <v>44470</v>
      </c>
      <c r="G41" s="8">
        <v>44834</v>
      </c>
      <c r="H41" s="32">
        <v>630</v>
      </c>
      <c r="I41" s="32">
        <v>110.4</v>
      </c>
      <c r="J41" s="32"/>
      <c r="K41" s="32">
        <f t="shared" si="3"/>
        <v>740.4</v>
      </c>
      <c r="L41" s="20"/>
      <c r="M41" s="32"/>
      <c r="N41" s="32"/>
      <c r="O41" s="85">
        <f>SUM(H41+I41)</f>
        <v>740.4</v>
      </c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pans="1:25" s="58" customFormat="1">
      <c r="A42" s="2">
        <v>37</v>
      </c>
      <c r="B42" s="96" t="s">
        <v>69</v>
      </c>
      <c r="C42" s="61" t="s">
        <v>64</v>
      </c>
      <c r="D42" s="6" t="s">
        <v>40</v>
      </c>
      <c r="E42" s="7">
        <v>1</v>
      </c>
      <c r="F42" s="8">
        <v>44470</v>
      </c>
      <c r="G42" s="8">
        <v>44834</v>
      </c>
      <c r="H42" s="32">
        <v>630</v>
      </c>
      <c r="I42" s="32">
        <v>110.4</v>
      </c>
      <c r="J42" s="32"/>
      <c r="K42" s="32">
        <f t="shared" si="3"/>
        <v>740.4</v>
      </c>
      <c r="L42" s="20"/>
      <c r="M42" s="32"/>
      <c r="N42" s="32"/>
      <c r="O42" s="85">
        <f t="shared" ref="O42:O43" si="6">SUM(H42+I42)</f>
        <v>740.4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</row>
    <row r="43" spans="1:25" s="58" customFormat="1">
      <c r="A43" s="5">
        <v>38</v>
      </c>
      <c r="B43" s="96" t="s">
        <v>87</v>
      </c>
      <c r="C43" s="61" t="s">
        <v>38</v>
      </c>
      <c r="D43" s="6" t="s">
        <v>39</v>
      </c>
      <c r="E43" s="7">
        <v>1</v>
      </c>
      <c r="F43" s="8">
        <v>44774</v>
      </c>
      <c r="G43" s="8">
        <v>45138</v>
      </c>
      <c r="H43" s="32">
        <v>630</v>
      </c>
      <c r="I43" s="32">
        <v>110.4</v>
      </c>
      <c r="J43" s="32"/>
      <c r="K43" s="32">
        <v>740.4</v>
      </c>
      <c r="L43" s="9"/>
      <c r="M43" s="32"/>
      <c r="N43" s="32"/>
      <c r="O43" s="85">
        <f t="shared" si="6"/>
        <v>740.4</v>
      </c>
      <c r="P43" s="79"/>
      <c r="Q43" s="76"/>
      <c r="R43" s="76"/>
      <c r="S43" s="76"/>
      <c r="T43" s="76"/>
      <c r="U43" s="76"/>
      <c r="V43" s="76"/>
      <c r="W43" s="76"/>
      <c r="X43" s="76"/>
      <c r="Y43" s="76"/>
    </row>
    <row r="44" spans="1:25" s="58" customFormat="1">
      <c r="A44" s="2">
        <v>39</v>
      </c>
      <c r="B44" s="96" t="s">
        <v>142</v>
      </c>
      <c r="C44" s="61" t="s">
        <v>0</v>
      </c>
      <c r="D44" s="6" t="s">
        <v>40</v>
      </c>
      <c r="E44" s="7">
        <v>2</v>
      </c>
      <c r="F44" s="8">
        <v>45141</v>
      </c>
      <c r="G44" s="8">
        <v>45324</v>
      </c>
      <c r="H44" s="32">
        <v>588</v>
      </c>
      <c r="I44" s="32">
        <v>100.8</v>
      </c>
      <c r="J44" s="32"/>
      <c r="K44" s="32">
        <v>688.8</v>
      </c>
      <c r="L44" s="9"/>
      <c r="M44" s="32"/>
      <c r="N44" s="32"/>
      <c r="O44" s="85">
        <f>SUM(H44+I44)</f>
        <v>688.8</v>
      </c>
      <c r="P44" s="79"/>
      <c r="Q44" s="76"/>
      <c r="R44" s="76"/>
      <c r="S44" s="76"/>
      <c r="T44" s="76"/>
      <c r="U44" s="76"/>
      <c r="V44" s="76"/>
      <c r="W44" s="76"/>
      <c r="X44" s="76"/>
      <c r="Y44" s="76"/>
    </row>
    <row r="45" spans="1:25" s="58" customFormat="1">
      <c r="A45" s="5">
        <v>40</v>
      </c>
      <c r="B45" s="96" t="s">
        <v>121</v>
      </c>
      <c r="C45" s="61" t="s">
        <v>125</v>
      </c>
      <c r="D45" s="6" t="s">
        <v>40</v>
      </c>
      <c r="E45" s="7">
        <v>1</v>
      </c>
      <c r="F45" s="8">
        <v>45117</v>
      </c>
      <c r="G45" s="8">
        <v>45300</v>
      </c>
      <c r="H45" s="32">
        <v>630</v>
      </c>
      <c r="I45" s="32">
        <v>110.4</v>
      </c>
      <c r="J45" s="32"/>
      <c r="K45" s="32">
        <v>740.4</v>
      </c>
      <c r="L45" s="9"/>
      <c r="M45" s="32"/>
      <c r="N45" s="32"/>
      <c r="O45" s="85">
        <f>SUM(H45+I45)</f>
        <v>740.4</v>
      </c>
      <c r="P45" s="79"/>
      <c r="Q45" s="76"/>
      <c r="R45" s="76"/>
      <c r="S45" s="76"/>
      <c r="T45" s="76"/>
      <c r="U45" s="76"/>
      <c r="V45" s="76"/>
      <c r="W45" s="76"/>
      <c r="X45" s="76"/>
      <c r="Y45" s="76"/>
    </row>
    <row r="46" spans="1:25" s="58" customFormat="1">
      <c r="A46" s="2">
        <v>41</v>
      </c>
      <c r="B46" s="96" t="s">
        <v>88</v>
      </c>
      <c r="C46" s="61" t="s">
        <v>0</v>
      </c>
      <c r="D46" s="6" t="s">
        <v>86</v>
      </c>
      <c r="E46" s="7">
        <v>3</v>
      </c>
      <c r="F46" s="8">
        <v>44781</v>
      </c>
      <c r="G46" s="8">
        <v>45145</v>
      </c>
      <c r="H46" s="32"/>
      <c r="I46" s="32"/>
      <c r="J46" s="32">
        <v>630</v>
      </c>
      <c r="K46" s="32">
        <v>630</v>
      </c>
      <c r="L46" s="6"/>
      <c r="M46" s="32"/>
      <c r="N46" s="32"/>
      <c r="O46" s="85">
        <f>SUM(K46)</f>
        <v>630</v>
      </c>
      <c r="P46" s="76"/>
      <c r="Q46" s="76"/>
      <c r="R46" s="76"/>
      <c r="S46" s="76"/>
      <c r="T46" s="76"/>
      <c r="U46" s="76"/>
      <c r="V46" s="76"/>
      <c r="W46" s="76"/>
      <c r="X46" s="76"/>
      <c r="Y46" s="76"/>
    </row>
    <row r="47" spans="1:25" s="58" customFormat="1">
      <c r="A47" s="5">
        <v>42</v>
      </c>
      <c r="B47" s="96" t="s">
        <v>141</v>
      </c>
      <c r="C47" s="61" t="s">
        <v>0</v>
      </c>
      <c r="D47" s="6" t="s">
        <v>56</v>
      </c>
      <c r="E47" s="7">
        <v>2</v>
      </c>
      <c r="F47" s="8">
        <v>45139</v>
      </c>
      <c r="G47" s="8">
        <v>44957</v>
      </c>
      <c r="H47" s="32">
        <v>630</v>
      </c>
      <c r="I47" s="32">
        <v>110.4</v>
      </c>
      <c r="J47" s="32"/>
      <c r="K47" s="32">
        <v>740.4</v>
      </c>
      <c r="L47" s="6"/>
      <c r="M47" s="32"/>
      <c r="N47" s="32"/>
      <c r="O47" s="85">
        <f>SUM(H47+I47)</f>
        <v>740.4</v>
      </c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 s="58" customFormat="1">
      <c r="A48" s="2">
        <v>43</v>
      </c>
      <c r="B48" s="96" t="s">
        <v>71</v>
      </c>
      <c r="C48" s="61" t="s">
        <v>38</v>
      </c>
      <c r="D48" s="6" t="s">
        <v>56</v>
      </c>
      <c r="E48" s="7">
        <v>1</v>
      </c>
      <c r="F48" s="8">
        <v>44505</v>
      </c>
      <c r="G48" s="8">
        <v>45234</v>
      </c>
      <c r="H48" s="32">
        <v>630</v>
      </c>
      <c r="I48" s="32">
        <v>110.4</v>
      </c>
      <c r="J48" s="32"/>
      <c r="K48" s="32">
        <f t="shared" si="3"/>
        <v>740.4</v>
      </c>
      <c r="L48" s="6"/>
      <c r="M48" s="32"/>
      <c r="N48" s="32"/>
      <c r="O48" s="85">
        <f>SUM(H48+I48)</f>
        <v>740.4</v>
      </c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25" s="58" customFormat="1">
      <c r="A49" s="5">
        <v>44</v>
      </c>
      <c r="B49" s="96" t="s">
        <v>58</v>
      </c>
      <c r="C49" s="61" t="s">
        <v>59</v>
      </c>
      <c r="D49" s="6" t="s">
        <v>44</v>
      </c>
      <c r="E49" s="7" t="s">
        <v>123</v>
      </c>
      <c r="F49" s="8">
        <v>44440</v>
      </c>
      <c r="G49" s="8">
        <v>45169</v>
      </c>
      <c r="H49" s="32"/>
      <c r="I49" s="32"/>
      <c r="J49" s="32">
        <v>630</v>
      </c>
      <c r="K49" s="32">
        <v>630</v>
      </c>
      <c r="L49" s="20"/>
      <c r="M49" s="32"/>
      <c r="N49" s="32"/>
      <c r="O49" s="85">
        <f>SUM(K49)</f>
        <v>630</v>
      </c>
      <c r="P49" s="76"/>
      <c r="Q49" s="76"/>
      <c r="R49" s="76"/>
      <c r="S49" s="76"/>
      <c r="T49" s="76"/>
      <c r="U49" s="76"/>
      <c r="V49" s="76"/>
      <c r="W49" s="76"/>
      <c r="X49" s="76"/>
      <c r="Y49" s="76"/>
    </row>
    <row r="50" spans="1:25" s="58" customFormat="1">
      <c r="A50" s="2">
        <v>45</v>
      </c>
      <c r="B50" s="96" t="s">
        <v>70</v>
      </c>
      <c r="C50" s="61" t="s">
        <v>36</v>
      </c>
      <c r="D50" s="6" t="s">
        <v>92</v>
      </c>
      <c r="E50" s="7" t="s">
        <v>123</v>
      </c>
      <c r="F50" s="8">
        <v>44470</v>
      </c>
      <c r="G50" s="8">
        <v>45199</v>
      </c>
      <c r="H50" s="32"/>
      <c r="I50" s="32"/>
      <c r="J50" s="32">
        <v>525</v>
      </c>
      <c r="K50" s="32">
        <v>525</v>
      </c>
      <c r="L50" s="20"/>
      <c r="M50" s="32"/>
      <c r="N50" s="32"/>
      <c r="O50" s="85">
        <f>SUM(K50)</f>
        <v>525</v>
      </c>
      <c r="P50" s="76"/>
      <c r="Q50" s="76"/>
      <c r="R50" s="76"/>
      <c r="S50" s="76"/>
      <c r="T50" s="76"/>
      <c r="U50" s="76"/>
      <c r="V50" s="76"/>
      <c r="W50" s="76"/>
      <c r="X50" s="76"/>
      <c r="Y50" s="76"/>
    </row>
    <row r="51" spans="1:25" s="58" customFormat="1">
      <c r="A51" s="5">
        <v>46</v>
      </c>
      <c r="B51" s="96" t="s">
        <v>143</v>
      </c>
      <c r="C51" s="61" t="s">
        <v>36</v>
      </c>
      <c r="D51" s="6" t="s">
        <v>56</v>
      </c>
      <c r="E51" s="7">
        <v>2</v>
      </c>
      <c r="F51" s="8">
        <v>45141</v>
      </c>
      <c r="G51" s="8">
        <v>45324</v>
      </c>
      <c r="H51" s="32">
        <v>588</v>
      </c>
      <c r="I51" s="32">
        <v>100.8</v>
      </c>
      <c r="J51" s="32"/>
      <c r="K51" s="32">
        <v>688.8</v>
      </c>
      <c r="L51" s="20"/>
      <c r="M51" s="32"/>
      <c r="N51" s="32"/>
      <c r="O51" s="85">
        <f>SUM(H51+I51)</f>
        <v>688.8</v>
      </c>
      <c r="P51" s="76"/>
      <c r="Q51" s="76"/>
      <c r="R51" s="76"/>
      <c r="S51" s="76"/>
      <c r="T51" s="76"/>
      <c r="U51" s="76"/>
      <c r="V51" s="76"/>
      <c r="W51" s="76"/>
      <c r="X51" s="76"/>
      <c r="Y51" s="76"/>
    </row>
    <row r="52" spans="1:25" s="58" customFormat="1">
      <c r="A52" s="2">
        <v>47</v>
      </c>
      <c r="B52" s="96" t="s">
        <v>145</v>
      </c>
      <c r="C52" s="61" t="s">
        <v>144</v>
      </c>
      <c r="D52" s="6" t="s">
        <v>44</v>
      </c>
      <c r="E52" s="7">
        <v>2</v>
      </c>
      <c r="F52" s="8">
        <v>45145</v>
      </c>
      <c r="G52" s="8">
        <v>45328</v>
      </c>
      <c r="H52" s="32">
        <v>504</v>
      </c>
      <c r="I52" s="32">
        <v>91.2</v>
      </c>
      <c r="J52" s="32"/>
      <c r="K52" s="32">
        <v>595.20000000000005</v>
      </c>
      <c r="L52" s="20"/>
      <c r="M52" s="32"/>
      <c r="N52" s="32"/>
      <c r="O52" s="85">
        <f>SUM(H52+I52)</f>
        <v>595.20000000000005</v>
      </c>
      <c r="P52" s="76"/>
      <c r="Q52" s="76"/>
      <c r="R52" s="76"/>
      <c r="S52" s="76"/>
      <c r="T52" s="76"/>
      <c r="U52" s="76"/>
      <c r="V52" s="76"/>
      <c r="W52" s="76"/>
      <c r="X52" s="76"/>
      <c r="Y52" s="76"/>
    </row>
    <row r="53" spans="1:25" s="58" customFormat="1">
      <c r="A53" s="5">
        <v>48</v>
      </c>
      <c r="B53" s="96" t="s">
        <v>72</v>
      </c>
      <c r="C53" s="61" t="s">
        <v>55</v>
      </c>
      <c r="D53" s="6" t="s">
        <v>80</v>
      </c>
      <c r="E53" s="7" t="s">
        <v>123</v>
      </c>
      <c r="F53" s="8">
        <v>44652</v>
      </c>
      <c r="G53" s="8">
        <v>45016</v>
      </c>
      <c r="H53" s="32">
        <v>84</v>
      </c>
      <c r="I53" s="32">
        <v>48</v>
      </c>
      <c r="J53" s="32">
        <v>210</v>
      </c>
      <c r="K53" s="32">
        <v>342</v>
      </c>
      <c r="L53" s="20"/>
      <c r="M53" s="32"/>
      <c r="N53" s="32">
        <v>28.8</v>
      </c>
      <c r="O53" s="86">
        <f>SUM(K53-N53)</f>
        <v>313.2</v>
      </c>
      <c r="P53" s="80"/>
      <c r="Q53" s="76"/>
      <c r="R53" s="76"/>
      <c r="S53" s="76"/>
      <c r="T53" s="76"/>
      <c r="U53" s="76"/>
      <c r="V53" s="76"/>
      <c r="W53" s="76"/>
      <c r="X53" s="76"/>
      <c r="Y53" s="76"/>
    </row>
    <row r="54" spans="1:25" s="58" customFormat="1">
      <c r="A54" s="2">
        <v>49</v>
      </c>
      <c r="B54" s="96" t="s">
        <v>113</v>
      </c>
      <c r="C54" s="61" t="s">
        <v>36</v>
      </c>
      <c r="D54" s="6" t="s">
        <v>41</v>
      </c>
      <c r="E54" s="7">
        <v>1</v>
      </c>
      <c r="F54" s="8">
        <v>45096</v>
      </c>
      <c r="G54" s="8">
        <v>45278</v>
      </c>
      <c r="H54" s="32">
        <v>630</v>
      </c>
      <c r="I54" s="32">
        <v>110.4</v>
      </c>
      <c r="J54" s="32"/>
      <c r="K54" s="32">
        <f t="shared" si="3"/>
        <v>740.4</v>
      </c>
      <c r="L54" s="20"/>
      <c r="M54" s="32"/>
      <c r="N54" s="32"/>
      <c r="O54" s="85">
        <f>SUM(H54+I54)</f>
        <v>740.4</v>
      </c>
      <c r="P54" s="80"/>
      <c r="Q54" s="76"/>
      <c r="R54" s="76"/>
      <c r="S54" s="76"/>
      <c r="T54" s="76"/>
      <c r="U54" s="76"/>
      <c r="V54" s="76"/>
      <c r="W54" s="76"/>
      <c r="X54" s="76"/>
      <c r="Y54" s="76"/>
    </row>
    <row r="55" spans="1:25" s="58" customFormat="1">
      <c r="A55" s="5">
        <v>50</v>
      </c>
      <c r="B55" s="96" t="s">
        <v>107</v>
      </c>
      <c r="C55" s="61" t="s">
        <v>64</v>
      </c>
      <c r="D55" s="6" t="s">
        <v>40</v>
      </c>
      <c r="E55" s="7">
        <v>1</v>
      </c>
      <c r="F55" s="8">
        <v>45061</v>
      </c>
      <c r="G55" s="8">
        <v>45244</v>
      </c>
      <c r="H55" s="32">
        <v>630</v>
      </c>
      <c r="I55" s="32">
        <v>110.4</v>
      </c>
      <c r="J55" s="32"/>
      <c r="K55" s="32">
        <f t="shared" si="3"/>
        <v>740.4</v>
      </c>
      <c r="L55" s="20"/>
      <c r="M55" s="32"/>
      <c r="N55" s="32"/>
      <c r="O55" s="85">
        <f t="shared" ref="O55:O56" si="7">SUM(H55+I55)</f>
        <v>740.4</v>
      </c>
      <c r="P55" s="80"/>
      <c r="Q55" s="76"/>
      <c r="R55" s="76"/>
      <c r="S55" s="76"/>
      <c r="T55" s="76"/>
      <c r="U55" s="76"/>
      <c r="V55" s="76"/>
      <c r="W55" s="76"/>
      <c r="X55" s="76"/>
      <c r="Y55" s="76"/>
    </row>
    <row r="56" spans="1:25" s="58" customFormat="1">
      <c r="A56" s="2">
        <v>51</v>
      </c>
      <c r="B56" s="96" t="s">
        <v>111</v>
      </c>
      <c r="C56" s="61" t="s">
        <v>112</v>
      </c>
      <c r="D56" s="6" t="s">
        <v>40</v>
      </c>
      <c r="E56" s="7">
        <v>1</v>
      </c>
      <c r="F56" s="8">
        <v>45096</v>
      </c>
      <c r="G56" s="8">
        <v>45278</v>
      </c>
      <c r="H56" s="32">
        <v>630</v>
      </c>
      <c r="I56" s="32">
        <v>110.4</v>
      </c>
      <c r="J56" s="32"/>
      <c r="K56" s="32">
        <f t="shared" si="3"/>
        <v>740.4</v>
      </c>
      <c r="L56" s="20"/>
      <c r="M56" s="32"/>
      <c r="N56" s="32"/>
      <c r="O56" s="85">
        <f t="shared" si="7"/>
        <v>740.4</v>
      </c>
      <c r="P56" s="80"/>
      <c r="Q56" s="76"/>
      <c r="R56" s="76"/>
      <c r="S56" s="76"/>
      <c r="T56" s="76"/>
      <c r="U56" s="76"/>
      <c r="V56" s="76"/>
      <c r="W56" s="76"/>
      <c r="X56" s="76"/>
      <c r="Y56" s="76"/>
    </row>
    <row r="57" spans="1:25" s="58" customFormat="1">
      <c r="A57" s="5">
        <v>52</v>
      </c>
      <c r="B57" s="96" t="s">
        <v>146</v>
      </c>
      <c r="C57" s="61" t="s">
        <v>0</v>
      </c>
      <c r="D57" s="6" t="s">
        <v>40</v>
      </c>
      <c r="E57" s="7">
        <v>2</v>
      </c>
      <c r="F57" s="8">
        <v>45145</v>
      </c>
      <c r="G57" s="8">
        <v>45328</v>
      </c>
      <c r="H57" s="32">
        <v>504</v>
      </c>
      <c r="I57" s="32">
        <v>91.2</v>
      </c>
      <c r="J57" s="32"/>
      <c r="K57" s="32">
        <v>595.20000000000005</v>
      </c>
      <c r="L57" s="20"/>
      <c r="M57" s="32"/>
      <c r="N57" s="32"/>
      <c r="O57" s="85">
        <f>SUM(H57+I57)</f>
        <v>595.20000000000005</v>
      </c>
      <c r="P57" s="80"/>
      <c r="Q57" s="76"/>
      <c r="R57" s="76"/>
      <c r="S57" s="76"/>
      <c r="T57" s="76"/>
      <c r="U57" s="76"/>
      <c r="V57" s="76"/>
      <c r="W57" s="76"/>
      <c r="X57" s="76"/>
      <c r="Y57" s="76"/>
    </row>
    <row r="58" spans="1:25">
      <c r="A58" s="21"/>
      <c r="B58" s="117"/>
      <c r="C58" s="117"/>
      <c r="D58" s="116"/>
      <c r="E58" s="118"/>
      <c r="F58" s="118"/>
      <c r="G58" s="118"/>
      <c r="H58" s="119"/>
      <c r="I58" s="119"/>
      <c r="J58" s="119"/>
      <c r="K58" s="119"/>
      <c r="L58" s="118"/>
      <c r="M58" s="119"/>
      <c r="N58" s="119"/>
      <c r="O58" s="87"/>
    </row>
    <row r="59" spans="1:25">
      <c r="A59" s="23"/>
      <c r="B59" s="24" t="s">
        <v>25</v>
      </c>
      <c r="C59" s="24"/>
      <c r="D59" s="24"/>
      <c r="E59" s="24"/>
      <c r="F59" s="24"/>
      <c r="G59" s="25"/>
      <c r="H59" s="46">
        <v>24927</v>
      </c>
      <c r="I59" s="46">
        <v>4560</v>
      </c>
      <c r="J59" s="46">
        <v>4788</v>
      </c>
      <c r="K59" s="46">
        <v>34275</v>
      </c>
      <c r="L59" s="26"/>
      <c r="M59" s="46"/>
      <c r="N59" s="46">
        <v>235.2</v>
      </c>
      <c r="O59" s="88">
        <f>SUM(K59-N59)</f>
        <v>34039.800000000003</v>
      </c>
    </row>
    <row r="60" spans="1: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/>
    </row>
    <row r="61" spans="1:25" ht="42.75">
      <c r="A61" s="160" t="s">
        <v>10</v>
      </c>
      <c r="B61" s="72" t="s">
        <v>11</v>
      </c>
      <c r="C61" s="72" t="s">
        <v>12</v>
      </c>
      <c r="D61" s="65" t="s">
        <v>13</v>
      </c>
      <c r="E61" s="4" t="s">
        <v>14</v>
      </c>
      <c r="F61" s="30" t="s">
        <v>26</v>
      </c>
      <c r="G61" s="30" t="s">
        <v>27</v>
      </c>
      <c r="H61" s="89" t="s">
        <v>28</v>
      </c>
      <c r="I61" s="89" t="s">
        <v>17</v>
      </c>
      <c r="J61" s="89" t="s">
        <v>29</v>
      </c>
      <c r="K61" s="89" t="s">
        <v>19</v>
      </c>
      <c r="L61" s="161" t="s">
        <v>22</v>
      </c>
      <c r="M61" s="89" t="s">
        <v>23</v>
      </c>
      <c r="N61" s="89" t="s">
        <v>24</v>
      </c>
      <c r="O61" s="162" t="s">
        <v>21</v>
      </c>
    </row>
    <row r="62" spans="1:25" s="42" customFormat="1">
      <c r="A62" s="31"/>
      <c r="B62" s="61"/>
      <c r="C62" s="61"/>
      <c r="D62" s="6"/>
      <c r="E62" s="7"/>
      <c r="F62" s="8"/>
      <c r="G62" s="8"/>
      <c r="H62" s="32"/>
      <c r="I62" s="32"/>
      <c r="J62" s="32"/>
      <c r="K62" s="32">
        <f t="shared" ref="K62" si="8">SUM(H62,I62,J62)</f>
        <v>0</v>
      </c>
      <c r="L62" s="33"/>
      <c r="M62" s="32"/>
      <c r="N62" s="32"/>
      <c r="O62" s="34"/>
      <c r="P62" s="57"/>
      <c r="Q62" s="57"/>
      <c r="R62" s="57"/>
      <c r="S62" s="57"/>
      <c r="T62" s="57"/>
      <c r="U62" s="57"/>
      <c r="V62" s="57"/>
      <c r="W62" s="57"/>
      <c r="X62" s="57" t="s">
        <v>2</v>
      </c>
      <c r="Y62" s="57"/>
    </row>
    <row r="63" spans="1:25">
      <c r="A63" s="35" t="s">
        <v>2</v>
      </c>
      <c r="B63" s="36"/>
      <c r="C63" s="36"/>
      <c r="D63" s="36"/>
      <c r="E63" s="36"/>
      <c r="F63" s="36"/>
      <c r="G63" s="37"/>
      <c r="H63" s="38">
        <v>0</v>
      </c>
      <c r="I63" s="82"/>
      <c r="J63" s="39">
        <f>SUM(J62:J62)</f>
        <v>0</v>
      </c>
      <c r="K63" s="40">
        <v>0</v>
      </c>
      <c r="L63" s="41"/>
      <c r="M63" s="90">
        <v>0</v>
      </c>
      <c r="N63" s="90">
        <v>0</v>
      </c>
      <c r="O63" s="91"/>
    </row>
    <row r="64" spans="1:25">
      <c r="A64" s="1"/>
      <c r="B64" s="121"/>
      <c r="C64" s="121"/>
      <c r="D64" s="120"/>
      <c r="E64" s="122"/>
      <c r="F64" s="122"/>
      <c r="G64" s="122"/>
      <c r="H64" s="123"/>
      <c r="I64" s="123"/>
      <c r="J64" s="123"/>
      <c r="K64" s="123"/>
      <c r="L64" s="122"/>
      <c r="M64" s="123"/>
      <c r="N64" s="123"/>
      <c r="O64" s="92"/>
    </row>
    <row r="65" spans="1:15">
      <c r="A65" s="43" t="s">
        <v>2</v>
      </c>
      <c r="B65" s="73" t="s">
        <v>30</v>
      </c>
      <c r="C65" s="73"/>
      <c r="D65" s="44"/>
      <c r="E65" s="44"/>
      <c r="F65" s="44"/>
      <c r="G65" s="45"/>
      <c r="H65" s="46">
        <v>24927</v>
      </c>
      <c r="I65" s="46">
        <v>4560</v>
      </c>
      <c r="J65" s="46">
        <v>4788</v>
      </c>
      <c r="K65" s="46">
        <v>34275</v>
      </c>
      <c r="L65" s="47"/>
      <c r="M65" s="48"/>
      <c r="N65" s="93">
        <v>235.2</v>
      </c>
      <c r="O65" s="88">
        <f>SUM(K65-N65)</f>
        <v>34039.800000000003</v>
      </c>
    </row>
    <row r="66" spans="1:15">
      <c r="A66" s="49" t="s">
        <v>147</v>
      </c>
      <c r="B66" s="117"/>
      <c r="C66" s="117"/>
      <c r="D66" s="120"/>
      <c r="E66" s="122"/>
      <c r="F66" s="122"/>
      <c r="G66" s="122"/>
      <c r="H66" s="123"/>
      <c r="I66" s="123"/>
      <c r="J66" s="123"/>
      <c r="K66" s="123"/>
      <c r="L66" s="122"/>
      <c r="M66" s="123"/>
      <c r="N66" s="123"/>
      <c r="O66" s="92"/>
    </row>
    <row r="67" spans="1:15">
      <c r="A67" s="1"/>
      <c r="B67" s="121"/>
      <c r="C67" s="121"/>
      <c r="D67" s="120"/>
      <c r="E67" s="122"/>
      <c r="F67" s="122"/>
      <c r="G67" s="50"/>
      <c r="H67" s="51" t="s">
        <v>50</v>
      </c>
      <c r="I67" s="52"/>
      <c r="J67" s="52"/>
      <c r="K67" s="52"/>
      <c r="L67" s="52"/>
      <c r="M67" s="52"/>
      <c r="N67" s="52"/>
      <c r="O67" s="124">
        <f>30</f>
        <v>30</v>
      </c>
    </row>
    <row r="68" spans="1:15" ht="16.5" thickBot="1">
      <c r="A68" s="53"/>
      <c r="B68" s="74"/>
      <c r="C68" s="74"/>
      <c r="D68" s="67"/>
      <c r="E68" s="54"/>
      <c r="F68" s="54"/>
      <c r="G68" s="55"/>
      <c r="H68" s="125" t="s">
        <v>51</v>
      </c>
      <c r="I68" s="126"/>
      <c r="J68" s="126"/>
      <c r="K68" s="126"/>
      <c r="L68" s="126"/>
      <c r="M68" s="126"/>
      <c r="N68" s="126"/>
      <c r="O68" s="127">
        <v>1560</v>
      </c>
    </row>
    <row r="69" spans="1:15" ht="16.5" thickBot="1">
      <c r="A69" s="53"/>
      <c r="B69" s="74"/>
      <c r="C69" s="74"/>
      <c r="D69" s="67"/>
      <c r="E69" s="54"/>
      <c r="F69" s="54"/>
      <c r="G69" s="55"/>
      <c r="H69" s="113" t="s">
        <v>52</v>
      </c>
      <c r="I69" s="114"/>
      <c r="J69" s="114"/>
      <c r="K69" s="114"/>
      <c r="L69" s="114"/>
      <c r="M69" s="114"/>
      <c r="N69" s="114"/>
      <c r="O69" s="115">
        <f>SUM(O65+O68)</f>
        <v>35599.800000000003</v>
      </c>
    </row>
    <row r="73" spans="1:15">
      <c r="A73" s="42"/>
    </row>
  </sheetData>
  <sortState ref="A8:A54">
    <sortCondition ref="A8:A54"/>
  </sortState>
  <mergeCells count="26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G4:G5"/>
    <mergeCell ref="H68:N68"/>
    <mergeCell ref="H69:N69"/>
    <mergeCell ref="H4:H5"/>
    <mergeCell ref="I4:I5"/>
    <mergeCell ref="J4:J5"/>
    <mergeCell ref="K4:K5"/>
    <mergeCell ref="L4:N4"/>
    <mergeCell ref="B59:G59"/>
    <mergeCell ref="A60:O60"/>
    <mergeCell ref="B63:G63"/>
    <mergeCell ref="H67:N67"/>
    <mergeCell ref="O4:O5"/>
  </mergeCells>
  <phoneticPr fontId="4" type="noConversion"/>
  <pageMargins left="3.937007874015748E-2" right="0.19685039370078741" top="0.35433070866141736" bottom="0.35433070866141736" header="0.11811023622047245" footer="0.11811023622047245"/>
  <pageSetup paperSize="9" scale="42" orientation="landscape" r:id="rId1"/>
  <colBreaks count="1" manualBreakCount="1">
    <brk id="15" max="1048575" man="1"/>
  </colBreaks>
  <ignoredErrors>
    <ignoredError sqref="O7 O46 O53 O2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="80" zoomScaleNormal="80" workbookViewId="0">
      <selection activeCell="C12" sqref="C12"/>
    </sheetView>
  </sheetViews>
  <sheetFormatPr defaultRowHeight="15.75"/>
  <cols>
    <col min="1" max="1" width="5.5703125" style="68" customWidth="1"/>
    <col min="2" max="2" width="46.42578125" style="68" customWidth="1"/>
    <col min="3" max="3" width="15" style="68" customWidth="1"/>
    <col min="4" max="4" width="14" style="68" bestFit="1" customWidth="1"/>
    <col min="5" max="5" width="6.7109375" style="68" customWidth="1"/>
    <col min="6" max="6" width="13" style="68" customWidth="1"/>
    <col min="7" max="7" width="13" style="68" bestFit="1" customWidth="1"/>
    <col min="8" max="8" width="14.28515625" style="228" customWidth="1"/>
    <col min="9" max="9" width="14.140625" style="228" customWidth="1"/>
    <col min="10" max="10" width="15.7109375" style="228" customWidth="1"/>
    <col min="11" max="11" width="18.5703125" style="228" customWidth="1"/>
    <col min="12" max="12" width="5.28515625" style="68" customWidth="1"/>
    <col min="13" max="13" width="15" style="228" customWidth="1"/>
    <col min="14" max="14" width="22.5703125" style="228" bestFit="1" customWidth="1"/>
    <col min="15" max="15" width="17.28515625" style="228" customWidth="1"/>
    <col min="16" max="16384" width="9.140625" style="68"/>
  </cols>
  <sheetData>
    <row r="1" spans="1:22" ht="87" customHeight="1" thickBot="1">
      <c r="A1" s="3" t="s">
        <v>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</row>
    <row r="2" spans="1:22">
      <c r="A2" s="209" t="s">
        <v>96</v>
      </c>
      <c r="B2" s="210"/>
      <c r="C2" s="210"/>
      <c r="D2" s="211" t="s">
        <v>3</v>
      </c>
      <c r="E2" s="212"/>
      <c r="F2" s="213" t="s">
        <v>4</v>
      </c>
      <c r="G2" s="214" t="s">
        <v>5</v>
      </c>
      <c r="H2" s="218" t="s">
        <v>6</v>
      </c>
      <c r="I2" s="219" t="s">
        <v>7</v>
      </c>
      <c r="J2" s="210" t="s">
        <v>8</v>
      </c>
      <c r="K2" s="210"/>
      <c r="L2" s="210"/>
      <c r="M2" s="210"/>
      <c r="N2" s="210"/>
      <c r="O2" s="215"/>
    </row>
    <row r="3" spans="1:22" ht="48" customHeight="1">
      <c r="A3" s="286" t="s">
        <v>149</v>
      </c>
      <c r="B3" s="287"/>
      <c r="C3" s="288"/>
      <c r="D3" s="163" t="s">
        <v>127</v>
      </c>
      <c r="E3" s="164"/>
      <c r="F3" s="165" t="s">
        <v>95</v>
      </c>
      <c r="G3" s="166" t="s">
        <v>126</v>
      </c>
      <c r="H3" s="220">
        <v>23</v>
      </c>
      <c r="I3" s="221">
        <v>4.8</v>
      </c>
      <c r="J3" s="167" t="s">
        <v>9</v>
      </c>
      <c r="K3" s="167"/>
      <c r="L3" s="167"/>
      <c r="M3" s="167"/>
      <c r="N3" s="167"/>
      <c r="O3" s="168"/>
    </row>
    <row r="4" spans="1:22">
      <c r="A4" s="153" t="s">
        <v>10</v>
      </c>
      <c r="B4" s="145" t="s">
        <v>11</v>
      </c>
      <c r="C4" s="145" t="s">
        <v>12</v>
      </c>
      <c r="D4" s="145" t="s">
        <v>13</v>
      </c>
      <c r="E4" s="145" t="s">
        <v>14</v>
      </c>
      <c r="F4" s="145" t="s">
        <v>15</v>
      </c>
      <c r="G4" s="145" t="s">
        <v>16</v>
      </c>
      <c r="H4" s="154" t="s">
        <v>31</v>
      </c>
      <c r="I4" s="154" t="s">
        <v>17</v>
      </c>
      <c r="J4" s="222" t="s">
        <v>18</v>
      </c>
      <c r="K4" s="147" t="s">
        <v>33</v>
      </c>
      <c r="L4" s="169" t="s">
        <v>20</v>
      </c>
      <c r="M4" s="169"/>
      <c r="N4" s="169"/>
      <c r="O4" s="229" t="s">
        <v>21</v>
      </c>
    </row>
    <row r="5" spans="1:22" ht="54" customHeight="1" thickBot="1">
      <c r="A5" s="156"/>
      <c r="B5" s="149"/>
      <c r="C5" s="149"/>
      <c r="D5" s="149"/>
      <c r="E5" s="149"/>
      <c r="F5" s="149"/>
      <c r="G5" s="149"/>
      <c r="H5" s="157"/>
      <c r="I5" s="157"/>
      <c r="J5" s="223"/>
      <c r="K5" s="151"/>
      <c r="L5" s="217" t="s">
        <v>22</v>
      </c>
      <c r="M5" s="152" t="s">
        <v>23</v>
      </c>
      <c r="N5" s="152" t="s">
        <v>24</v>
      </c>
      <c r="O5" s="230"/>
    </row>
    <row r="6" spans="1:22">
      <c r="A6" s="183">
        <v>1</v>
      </c>
      <c r="B6" s="202" t="s">
        <v>93</v>
      </c>
      <c r="C6" s="203" t="s">
        <v>0</v>
      </c>
      <c r="D6" s="204" t="s">
        <v>76</v>
      </c>
      <c r="E6" s="205">
        <v>1</v>
      </c>
      <c r="F6" s="206">
        <v>44652</v>
      </c>
      <c r="G6" s="207">
        <v>45016</v>
      </c>
      <c r="H6" s="224">
        <v>630</v>
      </c>
      <c r="I6" s="108">
        <v>110.4</v>
      </c>
      <c r="J6" s="224"/>
      <c r="K6" s="224">
        <f t="shared" ref="K6:K8" si="0">H6+I6+J6</f>
        <v>740.4</v>
      </c>
      <c r="L6" s="208"/>
      <c r="M6" s="224"/>
      <c r="N6" s="224"/>
      <c r="O6" s="231">
        <f>SUM(H6+I6)</f>
        <v>740.4</v>
      </c>
    </row>
    <row r="7" spans="1:22">
      <c r="A7" s="170">
        <v>2</v>
      </c>
      <c r="B7" s="95" t="s">
        <v>73</v>
      </c>
      <c r="C7" s="69" t="s">
        <v>54</v>
      </c>
      <c r="D7" s="69" t="s">
        <v>76</v>
      </c>
      <c r="E7" s="171">
        <v>1</v>
      </c>
      <c r="F7" s="173">
        <v>44652</v>
      </c>
      <c r="G7" s="174">
        <v>45016</v>
      </c>
      <c r="H7" s="32">
        <v>630</v>
      </c>
      <c r="I7" s="38">
        <v>110.4</v>
      </c>
      <c r="J7" s="32"/>
      <c r="K7" s="32">
        <f t="shared" si="0"/>
        <v>740.4</v>
      </c>
      <c r="L7" s="175">
        <v>1</v>
      </c>
      <c r="M7" s="32">
        <v>21</v>
      </c>
      <c r="N7" s="32">
        <v>4.8</v>
      </c>
      <c r="O7" s="232">
        <f>SUM(K7-M7-N7)</f>
        <v>714.6</v>
      </c>
    </row>
    <row r="8" spans="1:22">
      <c r="A8" s="170">
        <v>3</v>
      </c>
      <c r="B8" s="96" t="s">
        <v>74</v>
      </c>
      <c r="C8" s="63" t="s">
        <v>77</v>
      </c>
      <c r="D8" s="69" t="s">
        <v>76</v>
      </c>
      <c r="E8" s="176">
        <v>1</v>
      </c>
      <c r="F8" s="173">
        <v>44652</v>
      </c>
      <c r="G8" s="174">
        <v>45016</v>
      </c>
      <c r="H8" s="32">
        <v>630</v>
      </c>
      <c r="I8" s="38">
        <v>110.4</v>
      </c>
      <c r="J8" s="32"/>
      <c r="K8" s="32">
        <f t="shared" si="0"/>
        <v>740.4</v>
      </c>
      <c r="L8" s="9"/>
      <c r="M8" s="32"/>
      <c r="N8" s="32"/>
      <c r="O8" s="232">
        <f>SUM(H8+I8)</f>
        <v>740.4</v>
      </c>
    </row>
    <row r="9" spans="1:22">
      <c r="A9" s="170"/>
      <c r="B9" s="116"/>
      <c r="C9" s="116"/>
      <c r="D9" s="116"/>
      <c r="E9" s="116"/>
      <c r="F9" s="116"/>
      <c r="G9" s="116"/>
      <c r="H9" s="32"/>
      <c r="I9" s="225"/>
      <c r="J9" s="225"/>
      <c r="K9" s="225"/>
      <c r="L9" s="116"/>
      <c r="M9" s="225"/>
      <c r="N9" s="225"/>
      <c r="O9" s="232"/>
    </row>
    <row r="10" spans="1:22">
      <c r="A10" s="23"/>
      <c r="B10" s="24" t="s">
        <v>25</v>
      </c>
      <c r="C10" s="24"/>
      <c r="D10" s="24"/>
      <c r="E10" s="24"/>
      <c r="F10" s="24"/>
      <c r="G10" s="25"/>
      <c r="H10" s="46">
        <v>1890</v>
      </c>
      <c r="I10" s="46">
        <v>331.2</v>
      </c>
      <c r="J10" s="46"/>
      <c r="K10" s="46">
        <v>2221.1999999999998</v>
      </c>
      <c r="L10" s="26">
        <v>0</v>
      </c>
      <c r="M10" s="46">
        <v>21</v>
      </c>
      <c r="N10" s="46">
        <v>4.8</v>
      </c>
      <c r="O10" s="88">
        <f>SUM(K10-M10-N10)</f>
        <v>2195.3999999999996</v>
      </c>
    </row>
    <row r="11" spans="1:22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9"/>
    </row>
    <row r="12" spans="1:22" ht="53.25" customHeight="1">
      <c r="A12" s="160" t="s">
        <v>10</v>
      </c>
      <c r="B12" s="64" t="s">
        <v>11</v>
      </c>
      <c r="C12" s="64" t="s">
        <v>12</v>
      </c>
      <c r="D12" s="65" t="s">
        <v>13</v>
      </c>
      <c r="E12" s="180" t="s">
        <v>14</v>
      </c>
      <c r="F12" s="181" t="s">
        <v>26</v>
      </c>
      <c r="G12" s="181" t="s">
        <v>27</v>
      </c>
      <c r="H12" s="226" t="s">
        <v>28</v>
      </c>
      <c r="I12" s="89" t="s">
        <v>17</v>
      </c>
      <c r="J12" s="89" t="s">
        <v>29</v>
      </c>
      <c r="K12" s="226" t="s">
        <v>19</v>
      </c>
      <c r="L12" s="182" t="s">
        <v>22</v>
      </c>
      <c r="M12" s="89" t="s">
        <v>23</v>
      </c>
      <c r="N12" s="89" t="s">
        <v>24</v>
      </c>
      <c r="O12" s="162" t="s">
        <v>21</v>
      </c>
    </row>
    <row r="13" spans="1:22">
      <c r="A13" s="183"/>
      <c r="B13" s="59"/>
      <c r="C13" s="63"/>
      <c r="D13" s="59"/>
      <c r="E13" s="62"/>
      <c r="F13" s="172"/>
      <c r="G13" s="8"/>
      <c r="H13" s="108"/>
      <c r="I13" s="108"/>
      <c r="J13" s="108"/>
      <c r="K13" s="108"/>
      <c r="L13" s="184"/>
      <c r="M13" s="108"/>
      <c r="N13" s="108"/>
      <c r="O13" s="185"/>
    </row>
    <row r="14" spans="1:22">
      <c r="A14" s="186" t="s">
        <v>2</v>
      </c>
      <c r="B14" s="36"/>
      <c r="C14" s="36"/>
      <c r="D14" s="36"/>
      <c r="E14" s="36"/>
      <c r="F14" s="36"/>
      <c r="G14" s="37"/>
      <c r="H14" s="38">
        <v>0</v>
      </c>
      <c r="I14" s="38">
        <v>0</v>
      </c>
      <c r="J14" s="39"/>
      <c r="K14" s="40">
        <v>0</v>
      </c>
      <c r="L14" s="41"/>
      <c r="M14" s="40">
        <v>0</v>
      </c>
      <c r="N14" s="40">
        <v>0</v>
      </c>
      <c r="O14" s="233">
        <v>0</v>
      </c>
      <c r="V14" s="66"/>
    </row>
    <row r="15" spans="1:22">
      <c r="A15" s="187"/>
      <c r="B15" s="116"/>
      <c r="C15" s="116"/>
      <c r="D15" s="116"/>
      <c r="E15" s="116"/>
      <c r="F15" s="116"/>
      <c r="G15" s="116"/>
      <c r="H15" s="225"/>
      <c r="I15" s="225"/>
      <c r="J15" s="225"/>
      <c r="K15" s="225"/>
      <c r="L15" s="116"/>
      <c r="M15" s="225"/>
      <c r="N15" s="225"/>
      <c r="O15" s="234"/>
    </row>
    <row r="16" spans="1:22">
      <c r="A16" s="188" t="s">
        <v>2</v>
      </c>
      <c r="B16" s="44" t="s">
        <v>30</v>
      </c>
      <c r="C16" s="44"/>
      <c r="D16" s="44"/>
      <c r="E16" s="189"/>
      <c r="F16" s="44"/>
      <c r="G16" s="45"/>
      <c r="H16" s="46">
        <v>1890</v>
      </c>
      <c r="I16" s="46">
        <v>331.2</v>
      </c>
      <c r="J16" s="46"/>
      <c r="K16" s="46">
        <v>2221.1999999999998</v>
      </c>
      <c r="L16" s="47"/>
      <c r="M16" s="46">
        <f>M10</f>
        <v>21</v>
      </c>
      <c r="N16" s="46">
        <v>4.8</v>
      </c>
      <c r="O16" s="88">
        <f>SUM(K16-M16-N16)</f>
        <v>2195.3999999999996</v>
      </c>
    </row>
    <row r="17" spans="1:15">
      <c r="A17" s="187" t="s">
        <v>147</v>
      </c>
      <c r="B17" s="116"/>
      <c r="C17" s="195"/>
      <c r="D17" s="116"/>
      <c r="E17" s="116"/>
      <c r="F17" s="116"/>
      <c r="G17" s="116"/>
      <c r="H17" s="225"/>
      <c r="I17" s="225"/>
      <c r="J17" s="225"/>
      <c r="K17" s="225"/>
      <c r="L17" s="116"/>
      <c r="M17" s="225"/>
      <c r="N17" s="225"/>
      <c r="O17" s="234"/>
    </row>
    <row r="18" spans="1:15">
      <c r="A18" s="187"/>
      <c r="B18" s="116"/>
      <c r="C18" s="116"/>
      <c r="D18" s="116"/>
      <c r="E18" s="116"/>
      <c r="F18" s="116"/>
      <c r="G18" s="116"/>
      <c r="H18" s="190" t="s">
        <v>46</v>
      </c>
      <c r="I18" s="191"/>
      <c r="J18" s="191"/>
      <c r="K18" s="191"/>
      <c r="L18" s="191"/>
      <c r="M18" s="191"/>
      <c r="N18" s="191"/>
      <c r="O18" s="235">
        <v>30</v>
      </c>
    </row>
    <row r="19" spans="1:15" ht="16.5" thickBot="1">
      <c r="A19" s="187"/>
      <c r="B19" s="116"/>
      <c r="C19" s="116"/>
      <c r="D19" s="116"/>
      <c r="E19" s="116"/>
      <c r="F19" s="116"/>
      <c r="G19" s="116"/>
      <c r="H19" s="196" t="s">
        <v>47</v>
      </c>
      <c r="I19" s="197"/>
      <c r="J19" s="197"/>
      <c r="K19" s="197"/>
      <c r="L19" s="197"/>
      <c r="M19" s="197"/>
      <c r="N19" s="197"/>
      <c r="O19" s="236">
        <v>90</v>
      </c>
    </row>
    <row r="20" spans="1:15" ht="16.5" thickBot="1">
      <c r="A20" s="192"/>
      <c r="B20" s="193"/>
      <c r="C20" s="193"/>
      <c r="D20" s="193"/>
      <c r="E20" s="193"/>
      <c r="F20" s="193"/>
      <c r="G20" s="193"/>
      <c r="H20" s="198" t="s">
        <v>45</v>
      </c>
      <c r="I20" s="199"/>
      <c r="J20" s="199"/>
      <c r="K20" s="199"/>
      <c r="L20" s="199"/>
      <c r="M20" s="199"/>
      <c r="N20" s="199"/>
      <c r="O20" s="237">
        <f>SUM(O16+O19)</f>
        <v>2285.3999999999996</v>
      </c>
    </row>
    <row r="21" spans="1:15">
      <c r="H21" s="227"/>
      <c r="I21" s="227"/>
      <c r="J21" s="227"/>
      <c r="K21" s="227"/>
      <c r="L21" s="194"/>
      <c r="M21" s="227"/>
      <c r="N21" s="227"/>
      <c r="O21" s="238"/>
    </row>
    <row r="22" spans="1:15">
      <c r="H22" s="227"/>
      <c r="I22" s="227"/>
      <c r="J22" s="227"/>
      <c r="K22" s="227"/>
      <c r="L22" s="194"/>
      <c r="M22" s="227"/>
      <c r="N22" s="227"/>
      <c r="O22" s="238"/>
    </row>
    <row r="23" spans="1:15">
      <c r="H23" s="227"/>
      <c r="I23" s="227"/>
      <c r="J23" s="227"/>
      <c r="K23" s="227"/>
      <c r="L23" s="194"/>
      <c r="M23" s="227"/>
      <c r="N23" s="227"/>
      <c r="O23" s="238"/>
    </row>
    <row r="24" spans="1:15">
      <c r="H24" s="227"/>
      <c r="I24" s="227"/>
      <c r="J24" s="227"/>
      <c r="K24" s="227"/>
      <c r="L24" s="194"/>
      <c r="M24" s="227"/>
      <c r="N24" s="227"/>
      <c r="O24" s="238"/>
    </row>
    <row r="25" spans="1:15">
      <c r="H25" s="227"/>
      <c r="I25" s="227"/>
      <c r="J25" s="227"/>
      <c r="K25" s="227"/>
      <c r="L25" s="194"/>
      <c r="M25" s="227"/>
      <c r="N25" s="227"/>
      <c r="O25" s="238"/>
    </row>
  </sheetData>
  <mergeCells count="26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H20:N20"/>
    <mergeCell ref="O4:O5"/>
    <mergeCell ref="B10:G10"/>
    <mergeCell ref="A11:O11"/>
    <mergeCell ref="B14:G14"/>
    <mergeCell ref="H18:N18"/>
    <mergeCell ref="H19:N19"/>
    <mergeCell ref="G4:G5"/>
    <mergeCell ref="H4:H5"/>
    <mergeCell ref="I4:I5"/>
    <mergeCell ref="J4:J5"/>
    <mergeCell ref="K4:K5"/>
    <mergeCell ref="L4:N4"/>
  </mergeCells>
  <phoneticPr fontId="4" type="noConversion"/>
  <pageMargins left="0.51181102362204722" right="0.51181102362204722" top="0.78740157480314965" bottom="0.78740157480314965" header="0.31496062992125984" footer="0.31496062992125984"/>
  <pageSetup paperSize="9" scale="45" orientation="landscape" r:id="rId1"/>
  <ignoredErrors>
    <ignoredError sqref="O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="80" zoomScaleNormal="80" workbookViewId="0">
      <selection activeCell="B28" sqref="B28"/>
    </sheetView>
  </sheetViews>
  <sheetFormatPr defaultColWidth="9.140625" defaultRowHeight="15.75"/>
  <cols>
    <col min="1" max="1" width="6.85546875" style="58" customWidth="1"/>
    <col min="2" max="2" width="44.5703125" style="58" customWidth="1"/>
    <col min="3" max="3" width="20.85546875" style="58" customWidth="1"/>
    <col min="4" max="4" width="24.5703125" style="58" customWidth="1"/>
    <col min="5" max="5" width="5.7109375" style="58" customWidth="1"/>
    <col min="6" max="6" width="13" style="58" customWidth="1"/>
    <col min="7" max="7" width="14.7109375" style="58" customWidth="1"/>
    <col min="8" max="8" width="17" style="277" customWidth="1"/>
    <col min="9" max="9" width="16.85546875" style="277" customWidth="1"/>
    <col min="10" max="10" width="14.42578125" style="277" customWidth="1"/>
    <col min="11" max="11" width="17.85546875" style="277" customWidth="1"/>
    <col min="12" max="12" width="4.7109375" style="58" customWidth="1"/>
    <col min="13" max="13" width="13.85546875" style="277" customWidth="1"/>
    <col min="14" max="14" width="15" style="277" customWidth="1"/>
    <col min="15" max="15" width="18.5703125" style="277" customWidth="1"/>
    <col min="16" max="16" width="9.140625" style="58"/>
    <col min="17" max="17" width="11.7109375" style="58" bestFit="1" customWidth="1"/>
    <col min="18" max="16384" width="9.140625" style="58"/>
  </cols>
  <sheetData>
    <row r="1" spans="1:15" ht="75" customHeight="1" thickBot="1">
      <c r="A1" s="244" t="s">
        <v>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6"/>
    </row>
    <row r="2" spans="1:15" ht="18.75">
      <c r="A2" s="283" t="s">
        <v>96</v>
      </c>
      <c r="B2" s="284"/>
      <c r="C2" s="285"/>
      <c r="D2" s="266" t="s">
        <v>3</v>
      </c>
      <c r="E2" s="267"/>
      <c r="F2" s="268" t="s">
        <v>4</v>
      </c>
      <c r="G2" s="132" t="s">
        <v>5</v>
      </c>
      <c r="H2" s="272" t="s">
        <v>6</v>
      </c>
      <c r="I2" s="272" t="s">
        <v>7</v>
      </c>
      <c r="J2" s="131" t="s">
        <v>8</v>
      </c>
      <c r="K2" s="131"/>
      <c r="L2" s="131"/>
      <c r="M2" s="131"/>
      <c r="N2" s="131"/>
      <c r="O2" s="134"/>
    </row>
    <row r="3" spans="1:15" ht="49.5" customHeight="1">
      <c r="A3" s="269" t="s">
        <v>150</v>
      </c>
      <c r="B3" s="270"/>
      <c r="C3" s="271"/>
      <c r="D3" s="138" t="s">
        <v>127</v>
      </c>
      <c r="E3" s="139"/>
      <c r="F3" s="261" t="s">
        <v>95</v>
      </c>
      <c r="G3" s="140" t="s">
        <v>126</v>
      </c>
      <c r="H3" s="141">
        <v>23</v>
      </c>
      <c r="I3" s="142">
        <v>4.8</v>
      </c>
      <c r="J3" s="143" t="s">
        <v>9</v>
      </c>
      <c r="K3" s="143"/>
      <c r="L3" s="143"/>
      <c r="M3" s="143"/>
      <c r="N3" s="143"/>
      <c r="O3" s="144"/>
    </row>
    <row r="4" spans="1:15">
      <c r="A4" s="262" t="s">
        <v>10</v>
      </c>
      <c r="B4" s="200" t="s">
        <v>11</v>
      </c>
      <c r="C4" s="200" t="s">
        <v>12</v>
      </c>
      <c r="D4" s="200" t="s">
        <v>13</v>
      </c>
      <c r="E4" s="200" t="s">
        <v>14</v>
      </c>
      <c r="F4" s="200" t="s">
        <v>15</v>
      </c>
      <c r="G4" s="263" t="s">
        <v>16</v>
      </c>
      <c r="H4" s="222" t="s">
        <v>31</v>
      </c>
      <c r="I4" s="222" t="s">
        <v>17</v>
      </c>
      <c r="J4" s="222" t="s">
        <v>18</v>
      </c>
      <c r="K4" s="222" t="s">
        <v>19</v>
      </c>
      <c r="L4" s="148" t="s">
        <v>20</v>
      </c>
      <c r="M4" s="148"/>
      <c r="N4" s="148"/>
      <c r="O4" s="155" t="s">
        <v>21</v>
      </c>
    </row>
    <row r="5" spans="1:15" ht="43.5" thickBot="1">
      <c r="A5" s="264"/>
      <c r="B5" s="216"/>
      <c r="C5" s="216"/>
      <c r="D5" s="216"/>
      <c r="E5" s="216"/>
      <c r="F5" s="216"/>
      <c r="G5" s="265"/>
      <c r="H5" s="223"/>
      <c r="I5" s="223"/>
      <c r="J5" s="223"/>
      <c r="K5" s="223"/>
      <c r="L5" s="158" t="s">
        <v>22</v>
      </c>
      <c r="M5" s="152" t="s">
        <v>32</v>
      </c>
      <c r="N5" s="152" t="s">
        <v>24</v>
      </c>
      <c r="O5" s="159"/>
    </row>
    <row r="6" spans="1:15">
      <c r="A6" s="183">
        <v>1</v>
      </c>
      <c r="B6" s="202" t="s">
        <v>75</v>
      </c>
      <c r="C6" s="204" t="s">
        <v>54</v>
      </c>
      <c r="D6" s="204" t="s">
        <v>76</v>
      </c>
      <c r="E6" s="205">
        <v>1</v>
      </c>
      <c r="F6" s="207">
        <v>44652</v>
      </c>
      <c r="G6" s="207">
        <v>45016</v>
      </c>
      <c r="H6" s="224">
        <v>630</v>
      </c>
      <c r="I6" s="224">
        <v>110.4</v>
      </c>
      <c r="J6" s="224"/>
      <c r="K6" s="224">
        <v>740.4</v>
      </c>
      <c r="L6" s="201"/>
      <c r="M6" s="224"/>
      <c r="N6" s="224"/>
      <c r="O6" s="278">
        <f>SUM(H6+I6)</f>
        <v>740.4</v>
      </c>
    </row>
    <row r="7" spans="1:15">
      <c r="A7" s="170">
        <v>2</v>
      </c>
      <c r="B7" s="96" t="s">
        <v>114</v>
      </c>
      <c r="C7" s="61" t="s">
        <v>36</v>
      </c>
      <c r="D7" s="13" t="s">
        <v>115</v>
      </c>
      <c r="E7" s="171">
        <v>1</v>
      </c>
      <c r="F7" s="8">
        <v>45091</v>
      </c>
      <c r="G7" s="8">
        <v>45273</v>
      </c>
      <c r="H7" s="32">
        <v>630</v>
      </c>
      <c r="I7" s="32">
        <v>110.4</v>
      </c>
      <c r="J7" s="32"/>
      <c r="K7" s="32">
        <v>740.4</v>
      </c>
      <c r="L7" s="6"/>
      <c r="M7" s="32"/>
      <c r="N7" s="32"/>
      <c r="O7" s="279">
        <f t="shared" ref="O7:O8" si="0">SUM(H7+I7)</f>
        <v>740.4</v>
      </c>
    </row>
    <row r="8" spans="1:15">
      <c r="A8" s="170">
        <v>3</v>
      </c>
      <c r="B8" s="96" t="s">
        <v>116</v>
      </c>
      <c r="C8" s="61" t="s">
        <v>0</v>
      </c>
      <c r="D8" s="13" t="s">
        <v>115</v>
      </c>
      <c r="E8" s="171">
        <v>1</v>
      </c>
      <c r="F8" s="8">
        <v>45091</v>
      </c>
      <c r="G8" s="8">
        <v>45273</v>
      </c>
      <c r="H8" s="32">
        <v>630</v>
      </c>
      <c r="I8" s="32">
        <v>110.4</v>
      </c>
      <c r="J8" s="32"/>
      <c r="K8" s="32">
        <v>740.4</v>
      </c>
      <c r="L8" s="6"/>
      <c r="M8" s="32"/>
      <c r="N8" s="32"/>
      <c r="O8" s="279">
        <f t="shared" si="0"/>
        <v>740.4</v>
      </c>
    </row>
    <row r="9" spans="1:15" s="22" customFormat="1">
      <c r="A9" s="183"/>
      <c r="B9" s="118"/>
      <c r="C9" s="118"/>
      <c r="D9" s="118"/>
      <c r="E9" s="118"/>
      <c r="F9" s="118"/>
      <c r="G9" s="118"/>
      <c r="H9" s="119"/>
      <c r="I9" s="119"/>
      <c r="J9" s="119"/>
      <c r="K9" s="119"/>
      <c r="L9" s="118"/>
      <c r="M9" s="119"/>
      <c r="N9" s="119"/>
      <c r="O9" s="87"/>
    </row>
    <row r="10" spans="1:15">
      <c r="A10" s="23"/>
      <c r="B10" s="24" t="s">
        <v>25</v>
      </c>
      <c r="C10" s="24"/>
      <c r="D10" s="24"/>
      <c r="E10" s="24"/>
      <c r="F10" s="24"/>
      <c r="G10" s="25"/>
      <c r="H10" s="46">
        <v>1890</v>
      </c>
      <c r="I10" s="46">
        <v>331.2</v>
      </c>
      <c r="J10" s="46"/>
      <c r="K10" s="46">
        <v>2221.1999999999998</v>
      </c>
      <c r="L10" s="26">
        <v>0</v>
      </c>
      <c r="M10" s="46"/>
      <c r="N10" s="46"/>
      <c r="O10" s="88">
        <f>SUM(K10)</f>
        <v>2221.1999999999998</v>
      </c>
    </row>
    <row r="11" spans="1:15" ht="16.5" thickBot="1">
      <c r="A11" s="247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9"/>
    </row>
    <row r="12" spans="1:15" ht="48" thickBot="1">
      <c r="A12" s="255" t="s">
        <v>10</v>
      </c>
      <c r="B12" s="256" t="s">
        <v>11</v>
      </c>
      <c r="C12" s="256" t="s">
        <v>12</v>
      </c>
      <c r="D12" s="257" t="s">
        <v>13</v>
      </c>
      <c r="E12" s="258" t="s">
        <v>14</v>
      </c>
      <c r="F12" s="259" t="s">
        <v>26</v>
      </c>
      <c r="G12" s="259" t="s">
        <v>27</v>
      </c>
      <c r="H12" s="273" t="s">
        <v>28</v>
      </c>
      <c r="I12" s="273" t="s">
        <v>17</v>
      </c>
      <c r="J12" s="273" t="s">
        <v>29</v>
      </c>
      <c r="K12" s="273" t="s">
        <v>19</v>
      </c>
      <c r="L12" s="260" t="s">
        <v>22</v>
      </c>
      <c r="M12" s="273" t="s">
        <v>23</v>
      </c>
      <c r="N12" s="273" t="s">
        <v>24</v>
      </c>
      <c r="O12" s="280" t="s">
        <v>21</v>
      </c>
    </row>
    <row r="13" spans="1:15">
      <c r="A13" s="183"/>
      <c r="B13" s="203"/>
      <c r="C13" s="203"/>
      <c r="D13" s="250"/>
      <c r="E13" s="251"/>
      <c r="F13" s="252"/>
      <c r="G13" s="252"/>
      <c r="H13" s="253"/>
      <c r="I13" s="224"/>
      <c r="J13" s="224">
        <v>0</v>
      </c>
      <c r="K13" s="274"/>
      <c r="L13" s="254"/>
      <c r="M13" s="224"/>
      <c r="N13" s="224"/>
      <c r="O13" s="281"/>
    </row>
    <row r="14" spans="1:15">
      <c r="A14" s="186" t="s">
        <v>2</v>
      </c>
      <c r="B14" s="36"/>
      <c r="C14" s="36"/>
      <c r="D14" s="36"/>
      <c r="E14" s="36"/>
      <c r="F14" s="36"/>
      <c r="G14" s="37"/>
      <c r="H14" s="38">
        <v>0</v>
      </c>
      <c r="I14" s="38">
        <v>0</v>
      </c>
      <c r="J14" s="39"/>
      <c r="K14" s="40">
        <f>SUM(K13:K13)</f>
        <v>0</v>
      </c>
      <c r="L14" s="41"/>
      <c r="M14" s="40">
        <f>SUM(M13:M13)</f>
        <v>0</v>
      </c>
      <c r="N14" s="40">
        <f>SUM(N13:N13)</f>
        <v>0</v>
      </c>
      <c r="O14" s="233">
        <f>SUM(O13:O13)</f>
        <v>0</v>
      </c>
    </row>
    <row r="15" spans="1:15">
      <c r="A15" s="49"/>
      <c r="B15" s="118"/>
      <c r="C15" s="118"/>
      <c r="D15" s="118"/>
      <c r="E15" s="118"/>
      <c r="F15" s="118"/>
      <c r="G15" s="118"/>
      <c r="H15" s="119"/>
      <c r="I15" s="119"/>
      <c r="J15" s="119"/>
      <c r="K15" s="119"/>
      <c r="L15" s="118"/>
      <c r="M15" s="119"/>
      <c r="N15" s="119"/>
      <c r="O15" s="87"/>
    </row>
    <row r="16" spans="1:15">
      <c r="A16" s="188" t="s">
        <v>2</v>
      </c>
      <c r="B16" s="44" t="s">
        <v>30</v>
      </c>
      <c r="C16" s="44"/>
      <c r="D16" s="44"/>
      <c r="E16" s="189"/>
      <c r="F16" s="44"/>
      <c r="G16" s="45"/>
      <c r="H16" s="46">
        <v>1890</v>
      </c>
      <c r="I16" s="46">
        <v>331.2</v>
      </c>
      <c r="J16" s="46"/>
      <c r="K16" s="46">
        <v>2221.1999999999998</v>
      </c>
      <c r="L16" s="47"/>
      <c r="M16" s="46">
        <f>M10</f>
        <v>0</v>
      </c>
      <c r="N16" s="46">
        <f>N10</f>
        <v>0</v>
      </c>
      <c r="O16" s="88">
        <f>SUM(K16)</f>
        <v>2221.1999999999998</v>
      </c>
    </row>
    <row r="17" spans="1:17">
      <c r="A17" s="49" t="s">
        <v>147</v>
      </c>
      <c r="B17" s="118"/>
      <c r="C17" s="195"/>
      <c r="D17" s="118"/>
      <c r="E17" s="118"/>
      <c r="F17" s="118"/>
      <c r="G17" s="118"/>
      <c r="H17" s="119"/>
      <c r="I17" s="119"/>
      <c r="J17" s="119"/>
      <c r="K17" s="119"/>
      <c r="L17" s="118"/>
      <c r="M17" s="119"/>
      <c r="N17" s="119"/>
      <c r="O17" s="87"/>
    </row>
    <row r="18" spans="1:17">
      <c r="A18" s="49"/>
      <c r="B18" s="118"/>
      <c r="C18" s="118"/>
      <c r="D18" s="118"/>
      <c r="E18" s="118"/>
      <c r="F18" s="118"/>
      <c r="G18" s="118"/>
      <c r="H18" s="190" t="s">
        <v>46</v>
      </c>
      <c r="I18" s="191"/>
      <c r="J18" s="191"/>
      <c r="K18" s="191"/>
      <c r="L18" s="191"/>
      <c r="M18" s="191"/>
      <c r="N18" s="191"/>
      <c r="O18" s="235">
        <v>30</v>
      </c>
    </row>
    <row r="19" spans="1:17" ht="16.5" thickBot="1">
      <c r="A19" s="49"/>
      <c r="B19" s="118"/>
      <c r="C19" s="118"/>
      <c r="D19" s="118"/>
      <c r="E19" s="118"/>
      <c r="F19" s="118"/>
      <c r="G19" s="118"/>
      <c r="H19" s="196" t="s">
        <v>48</v>
      </c>
      <c r="I19" s="197"/>
      <c r="J19" s="197"/>
      <c r="K19" s="197"/>
      <c r="L19" s="197"/>
      <c r="M19" s="197"/>
      <c r="N19" s="197"/>
      <c r="O19" s="236">
        <v>90</v>
      </c>
    </row>
    <row r="20" spans="1:17" ht="16.5" thickBot="1">
      <c r="A20" s="239"/>
      <c r="B20" s="240"/>
      <c r="C20" s="240"/>
      <c r="D20" s="240"/>
      <c r="E20" s="240"/>
      <c r="F20" s="240"/>
      <c r="G20" s="240"/>
      <c r="H20" s="198" t="s">
        <v>49</v>
      </c>
      <c r="I20" s="199"/>
      <c r="J20" s="199"/>
      <c r="K20" s="199"/>
      <c r="L20" s="199"/>
      <c r="M20" s="199"/>
      <c r="N20" s="199"/>
      <c r="O20" s="94">
        <f>SUM(O16+O19)</f>
        <v>2311.1999999999998</v>
      </c>
      <c r="Q20" s="241"/>
    </row>
    <row r="21" spans="1:17" s="242" customFormat="1">
      <c r="H21" s="275"/>
      <c r="I21" s="275"/>
      <c r="J21" s="275"/>
      <c r="K21" s="275"/>
      <c r="M21" s="275"/>
      <c r="N21" s="275"/>
      <c r="O21" s="275"/>
    </row>
    <row r="22" spans="1:17" s="242" customFormat="1">
      <c r="H22" s="275"/>
      <c r="I22" s="275"/>
      <c r="J22" s="275"/>
      <c r="K22" s="275"/>
      <c r="M22" s="275"/>
      <c r="N22" s="275"/>
      <c r="O22" s="275"/>
    </row>
    <row r="23" spans="1:17" s="242" customFormat="1">
      <c r="H23" s="275"/>
      <c r="I23" s="275"/>
      <c r="J23" s="275"/>
      <c r="K23" s="275"/>
      <c r="M23" s="275"/>
      <c r="N23" s="275"/>
      <c r="O23" s="275"/>
    </row>
    <row r="24" spans="1:17" s="242" customFormat="1">
      <c r="H24" s="275"/>
      <c r="I24" s="275"/>
      <c r="J24" s="275"/>
      <c r="K24" s="275"/>
      <c r="M24" s="275"/>
      <c r="N24" s="275"/>
      <c r="O24" s="275"/>
    </row>
    <row r="25" spans="1:17" s="242" customFormat="1">
      <c r="H25" s="275"/>
      <c r="I25" s="275"/>
      <c r="J25" s="275"/>
      <c r="K25" s="275"/>
      <c r="M25" s="275"/>
      <c r="N25" s="275"/>
      <c r="O25" s="275"/>
    </row>
    <row r="26" spans="1:17" s="242" customFormat="1">
      <c r="H26" s="275"/>
      <c r="I26" s="275"/>
      <c r="J26" s="275"/>
      <c r="K26" s="275"/>
      <c r="M26" s="275"/>
      <c r="N26" s="275"/>
      <c r="O26" s="275"/>
    </row>
    <row r="27" spans="1:17" s="242" customFormat="1">
      <c r="H27" s="275"/>
      <c r="I27" s="275"/>
      <c r="J27" s="275"/>
      <c r="K27" s="275"/>
      <c r="M27" s="275"/>
      <c r="N27" s="275"/>
      <c r="O27" s="275"/>
    </row>
    <row r="28" spans="1:17" s="242" customFormat="1">
      <c r="H28" s="275"/>
      <c r="I28" s="275"/>
      <c r="J28" s="275"/>
      <c r="K28" s="275"/>
      <c r="M28" s="275"/>
      <c r="N28" s="275"/>
      <c r="O28" s="275"/>
    </row>
    <row r="29" spans="1:17" s="242" customFormat="1">
      <c r="H29" s="275"/>
      <c r="I29" s="275"/>
      <c r="J29" s="275"/>
      <c r="K29" s="275"/>
      <c r="M29" s="275"/>
      <c r="N29" s="275"/>
      <c r="O29" s="275"/>
    </row>
    <row r="30" spans="1:17" s="242" customFormat="1">
      <c r="H30" s="275"/>
      <c r="I30" s="275"/>
      <c r="J30" s="275"/>
      <c r="K30" s="275"/>
      <c r="M30" s="275"/>
      <c r="N30" s="275"/>
      <c r="O30" s="275"/>
    </row>
    <row r="31" spans="1:17" s="242" customFormat="1">
      <c r="H31" s="275"/>
      <c r="I31" s="275"/>
      <c r="J31" s="275"/>
      <c r="K31" s="275"/>
      <c r="M31" s="275"/>
      <c r="N31" s="275"/>
      <c r="O31" s="275"/>
    </row>
    <row r="32" spans="1:17" s="242" customFormat="1">
      <c r="H32" s="275"/>
      <c r="I32" s="275"/>
      <c r="J32" s="275"/>
      <c r="K32" s="275"/>
      <c r="M32" s="275"/>
      <c r="N32" s="275"/>
      <c r="O32" s="275"/>
    </row>
    <row r="33" spans="8:15" s="242" customFormat="1">
      <c r="H33" s="275"/>
      <c r="I33" s="275"/>
      <c r="J33" s="275"/>
      <c r="K33" s="275"/>
      <c r="M33" s="275"/>
      <c r="N33" s="275"/>
      <c r="O33" s="275"/>
    </row>
    <row r="34" spans="8:15" s="242" customFormat="1">
      <c r="H34" s="275"/>
      <c r="I34" s="275"/>
      <c r="J34" s="275"/>
      <c r="K34" s="275"/>
      <c r="M34" s="275"/>
      <c r="N34" s="275"/>
      <c r="O34" s="275"/>
    </row>
    <row r="35" spans="8:15" s="242" customFormat="1">
      <c r="H35" s="275"/>
      <c r="I35" s="275"/>
      <c r="J35" s="275"/>
      <c r="K35" s="275"/>
      <c r="M35" s="275"/>
      <c r="N35" s="275"/>
      <c r="O35" s="275"/>
    </row>
    <row r="36" spans="8:15" s="242" customFormat="1">
      <c r="H36" s="275"/>
      <c r="I36" s="275"/>
      <c r="J36" s="275"/>
      <c r="K36" s="275"/>
      <c r="M36" s="275"/>
      <c r="N36" s="275"/>
      <c r="O36" s="275"/>
    </row>
    <row r="37" spans="8:15" s="242" customFormat="1">
      <c r="H37" s="275"/>
      <c r="I37" s="275"/>
      <c r="J37" s="275"/>
      <c r="K37" s="275"/>
      <c r="M37" s="275"/>
      <c r="N37" s="275"/>
      <c r="O37" s="275"/>
    </row>
    <row r="38" spans="8:15" s="242" customFormat="1">
      <c r="H38" s="275"/>
      <c r="I38" s="275"/>
      <c r="J38" s="275"/>
      <c r="K38" s="275"/>
      <c r="M38" s="275"/>
      <c r="N38" s="275"/>
      <c r="O38" s="275"/>
    </row>
    <row r="39" spans="8:15" s="242" customFormat="1">
      <c r="H39" s="275"/>
      <c r="I39" s="275"/>
      <c r="J39" s="275"/>
      <c r="K39" s="275"/>
      <c r="M39" s="275"/>
      <c r="N39" s="275"/>
      <c r="O39" s="275"/>
    </row>
    <row r="40" spans="8:15" s="242" customFormat="1">
      <c r="H40" s="275"/>
      <c r="I40" s="275"/>
      <c r="J40" s="275"/>
      <c r="K40" s="275"/>
      <c r="M40" s="275"/>
      <c r="N40" s="275"/>
      <c r="O40" s="275"/>
    </row>
    <row r="41" spans="8:15" s="242" customFormat="1">
      <c r="H41" s="275"/>
      <c r="I41" s="275"/>
      <c r="J41" s="275"/>
      <c r="K41" s="275"/>
      <c r="M41" s="275"/>
      <c r="N41" s="275"/>
      <c r="O41" s="275"/>
    </row>
    <row r="42" spans="8:15" s="242" customFormat="1">
      <c r="H42" s="275"/>
      <c r="I42" s="275"/>
      <c r="J42" s="275"/>
      <c r="K42" s="275"/>
      <c r="M42" s="275"/>
      <c r="N42" s="275"/>
      <c r="O42" s="275"/>
    </row>
    <row r="43" spans="8:15">
      <c r="H43" s="276"/>
      <c r="I43" s="276"/>
      <c r="J43" s="276"/>
      <c r="K43" s="276"/>
      <c r="L43" s="243"/>
      <c r="M43" s="276"/>
      <c r="N43" s="276"/>
      <c r="O43" s="282"/>
    </row>
  </sheetData>
  <mergeCells count="26">
    <mergeCell ref="A1:O1"/>
    <mergeCell ref="A2:C2"/>
    <mergeCell ref="D2:E2"/>
    <mergeCell ref="J2:O2"/>
    <mergeCell ref="A3:C3"/>
    <mergeCell ref="D3:E3"/>
    <mergeCell ref="J3:O3"/>
    <mergeCell ref="H19:N19"/>
    <mergeCell ref="H20:N20"/>
    <mergeCell ref="O4:O5"/>
    <mergeCell ref="A4:A5"/>
    <mergeCell ref="B4:B5"/>
    <mergeCell ref="C4:C5"/>
    <mergeCell ref="D4:D5"/>
    <mergeCell ref="E4:E5"/>
    <mergeCell ref="F4:F5"/>
    <mergeCell ref="G4:G5"/>
    <mergeCell ref="B10:G10"/>
    <mergeCell ref="A11:O11"/>
    <mergeCell ref="B14:G14"/>
    <mergeCell ref="H18:N18"/>
    <mergeCell ref="H4:H5"/>
    <mergeCell ref="I4:I5"/>
    <mergeCell ref="J4:J5"/>
    <mergeCell ref="K4:K5"/>
    <mergeCell ref="L4:N4"/>
  </mergeCells>
  <phoneticPr fontId="4" type="noConversion"/>
  <pageMargins left="0.31496062992125984" right="0.11811023622047245" top="0.39370078740157483" bottom="0.3937007874015748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Prog. Estágio</vt:lpstr>
      <vt:lpstr>IGD-M</vt:lpstr>
      <vt:lpstr>CRAS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 ABOMORAD</cp:lastModifiedBy>
  <cp:lastPrinted>2023-08-16T16:10:05Z</cp:lastPrinted>
  <dcterms:created xsi:type="dcterms:W3CDTF">2017-01-27T13:47:29Z</dcterms:created>
  <dcterms:modified xsi:type="dcterms:W3CDTF">2023-10-03T16:08:45Z</dcterms:modified>
</cp:coreProperties>
</file>