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rog. Estágio" sheetId="102" r:id="rId1"/>
    <sheet name="IGD-M" sheetId="103" r:id="rId2"/>
    <sheet name="CRAS" sheetId="101" r:id="rId3"/>
    <sheet name="Criança Feliz" sheetId="10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01" l="1"/>
  <c r="K8" i="101" s="1"/>
  <c r="O8" i="101" s="1"/>
  <c r="I9" i="101"/>
  <c r="K9" i="101" s="1"/>
  <c r="O9" i="101" s="1"/>
  <c r="K9" i="103"/>
  <c r="O7" i="101"/>
  <c r="K6" i="101"/>
  <c r="O6" i="101" s="1"/>
  <c r="K8" i="103"/>
  <c r="O12" i="104"/>
  <c r="K12" i="104"/>
  <c r="O14" i="104" l="1"/>
  <c r="K11" i="103" l="1"/>
  <c r="O12" i="103" s="1"/>
  <c r="K7" i="103"/>
  <c r="K10" i="103"/>
  <c r="K6" i="103"/>
  <c r="K43" i="102"/>
  <c r="O43" i="102" s="1"/>
  <c r="K46" i="102"/>
  <c r="O46" i="102" s="1"/>
  <c r="I8" i="102"/>
  <c r="K8" i="102" s="1"/>
  <c r="O8" i="102" s="1"/>
  <c r="I10" i="102"/>
  <c r="K10" i="102" s="1"/>
  <c r="O10" i="102" s="1"/>
  <c r="I11" i="102"/>
  <c r="I12" i="102"/>
  <c r="I13" i="102"/>
  <c r="I14" i="102"/>
  <c r="I15" i="102"/>
  <c r="I16" i="102"/>
  <c r="I20" i="102"/>
  <c r="I22" i="102"/>
  <c r="I23" i="102"/>
  <c r="I25" i="102"/>
  <c r="I29" i="102"/>
  <c r="I32" i="102"/>
  <c r="I34" i="102"/>
  <c r="I35" i="102"/>
  <c r="I36" i="102"/>
  <c r="I38" i="102"/>
  <c r="I39" i="102"/>
  <c r="I40" i="102"/>
  <c r="I42" i="102"/>
  <c r="I44" i="102"/>
  <c r="I45" i="102"/>
  <c r="I47" i="102"/>
  <c r="I49" i="102"/>
  <c r="I50" i="102"/>
  <c r="I51" i="102"/>
  <c r="I52" i="102"/>
  <c r="I53" i="102"/>
  <c r="I54" i="102"/>
  <c r="I55" i="102"/>
  <c r="I56" i="102"/>
  <c r="I57" i="102"/>
  <c r="I58" i="102"/>
  <c r="I59" i="102"/>
  <c r="I62" i="102"/>
  <c r="I63" i="102"/>
  <c r="I64" i="102"/>
  <c r="I65" i="102"/>
  <c r="I67" i="102"/>
  <c r="I68" i="102"/>
  <c r="J69" i="102"/>
  <c r="O77" i="102"/>
  <c r="N69" i="102"/>
  <c r="M69" i="102"/>
  <c r="H69" i="102"/>
  <c r="K13" i="102" l="1"/>
  <c r="O13" i="102" s="1"/>
  <c r="K14" i="102"/>
  <c r="O14" i="102" s="1"/>
  <c r="I69" i="102"/>
  <c r="K15" i="102"/>
  <c r="O15" i="102" s="1"/>
  <c r="K6" i="102"/>
  <c r="O6" i="102" s="1"/>
  <c r="K11" i="102"/>
  <c r="O11" i="102" s="1"/>
  <c r="K12" i="102"/>
  <c r="O12" i="102" s="1"/>
  <c r="K7" i="102"/>
  <c r="O7" i="102" s="1"/>
  <c r="K20" i="102" l="1"/>
  <c r="O20" i="102" s="1"/>
  <c r="K16" i="102"/>
  <c r="O16" i="102" s="1"/>
  <c r="K21" i="102"/>
  <c r="O21" i="102" s="1"/>
  <c r="K22" i="102"/>
  <c r="O22" i="102" s="1"/>
  <c r="H18" i="103"/>
  <c r="K23" i="102" l="1"/>
  <c r="O23" i="102" s="1"/>
  <c r="H16" i="101"/>
  <c r="K25" i="102" l="1"/>
  <c r="O25" i="102" s="1"/>
  <c r="K29" i="102"/>
  <c r="O29" i="102" s="1"/>
  <c r="J73" i="102"/>
  <c r="K30" i="102" l="1"/>
  <c r="O30" i="102" s="1"/>
  <c r="K34" i="102"/>
  <c r="O34" i="102" s="1"/>
  <c r="K32" i="102"/>
  <c r="O32" i="102" s="1"/>
  <c r="M75" i="102"/>
  <c r="K35" i="102" l="1"/>
  <c r="O35" i="102" s="1"/>
  <c r="K33" i="102"/>
  <c r="O33" i="102" s="1"/>
  <c r="O73" i="102"/>
  <c r="K40" i="102" l="1"/>
  <c r="O40" i="102" s="1"/>
  <c r="K38" i="102"/>
  <c r="O38" i="102" s="1"/>
  <c r="K36" i="102"/>
  <c r="O36" i="102" s="1"/>
  <c r="N18" i="103"/>
  <c r="M18" i="103"/>
  <c r="J18" i="103"/>
  <c r="K44" i="102" l="1"/>
  <c r="O44" i="102" s="1"/>
  <c r="K42" i="102"/>
  <c r="O42" i="102" s="1"/>
  <c r="K39" i="102"/>
  <c r="O39" i="102" s="1"/>
  <c r="O22" i="103"/>
  <c r="O14" i="101"/>
  <c r="N14" i="101"/>
  <c r="M14" i="101"/>
  <c r="K14" i="101"/>
  <c r="J16" i="101"/>
  <c r="K47" i="102" l="1"/>
  <c r="O47" i="102" s="1"/>
  <c r="K48" i="102"/>
  <c r="O48" i="102" s="1"/>
  <c r="K50" i="102"/>
  <c r="O50" i="102" s="1"/>
  <c r="K45" i="102"/>
  <c r="O45" i="102" s="1"/>
  <c r="N75" i="102"/>
  <c r="H75" i="102"/>
  <c r="K51" i="102" l="1"/>
  <c r="O51" i="102" s="1"/>
  <c r="K49" i="102"/>
  <c r="O49" i="102" s="1"/>
  <c r="K52" i="102"/>
  <c r="O52" i="102" s="1"/>
  <c r="K55" i="102" l="1"/>
  <c r="O55" i="102" s="1"/>
  <c r="K53" i="102"/>
  <c r="O53" i="102" s="1"/>
  <c r="K56" i="102" l="1"/>
  <c r="O56" i="102" s="1"/>
  <c r="K54" i="102"/>
  <c r="O54" i="102" s="1"/>
  <c r="K58" i="102"/>
  <c r="O58" i="102" s="1"/>
  <c r="K57" i="102" l="1"/>
  <c r="O57" i="102" s="1"/>
  <c r="K59" i="102"/>
  <c r="O59" i="102" s="1"/>
  <c r="K63" i="102" l="1"/>
  <c r="O63" i="102" s="1"/>
  <c r="K62" i="102"/>
  <c r="O62" i="102" s="1"/>
  <c r="K64" i="102"/>
  <c r="O64" i="102" s="1"/>
  <c r="K65" i="102" l="1"/>
  <c r="O65" i="102" s="1"/>
  <c r="K67" i="102"/>
  <c r="O67" i="102" s="1"/>
  <c r="I75" i="102" l="1"/>
  <c r="K68" i="102"/>
  <c r="O68" i="102" s="1"/>
  <c r="K69" i="102" l="1"/>
  <c r="K75" i="102" s="1"/>
  <c r="O79" i="102" s="1"/>
  <c r="O69" i="102"/>
</calcChain>
</file>

<file path=xl/comments1.xml><?xml version="1.0" encoding="utf-8"?>
<comments xmlns="http://schemas.openxmlformats.org/spreadsheetml/2006/main">
  <authors>
    <author>DESIGN</author>
  </authors>
  <commentList>
    <comment ref="D50" authorId="0">
      <text>
        <r>
          <rPr>
            <b/>
            <sz val="9"/>
            <color indexed="81"/>
            <rFont val="Tahoma"/>
            <family val="2"/>
          </rPr>
          <t>SOFTPLAN</t>
        </r>
      </text>
    </comment>
  </commentList>
</comments>
</file>

<file path=xl/sharedStrings.xml><?xml version="1.0" encoding="utf-8"?>
<sst xmlns="http://schemas.openxmlformats.org/spreadsheetml/2006/main" count="439" uniqueCount="177">
  <si>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</si>
  <si>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</si>
  <si>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</si>
  <si>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</si>
  <si>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</si>
  <si>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</si>
  <si>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</si>
  <si>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</si>
  <si>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</si>
  <si>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</si>
  <si>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</si>
  <si>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</si>
  <si>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</si>
  <si>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</si>
  <si>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</si>
  <si>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</si>
  <si>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</si>
  <si>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</si>
  <si>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</si>
  <si>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</si>
  <si>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</si>
  <si>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</si>
  <si>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</si>
  <si>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</si>
  <si>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</si>
  <si>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</si>
  <si>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</si>
  <si>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</si>
  <si>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</si>
  <si>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</si>
  <si>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</si>
  <si>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</si>
  <si>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</si>
  <si>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</si>
  <si>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</si>
  <si>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</si>
  <si>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</si>
  <si>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</si>
  <si>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</si>
  <si>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</si>
  <si>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ALEXANDRE LIMA DELAGUILA</t>
  </si>
  <si>
    <t>EDUCAÇÃO FÍSICA</t>
  </si>
  <si>
    <t>FGB</t>
  </si>
  <si>
    <t>SEMSA</t>
  </si>
  <si>
    <t>PGM</t>
  </si>
  <si>
    <t>PMG</t>
  </si>
  <si>
    <t>SEINFRA</t>
  </si>
  <si>
    <t>ARQ. E URBANISMO</t>
  </si>
  <si>
    <t>HISTÓRIA</t>
  </si>
  <si>
    <t>SEGATI</t>
  </si>
  <si>
    <t>FARMÁCIA</t>
  </si>
  <si>
    <t>DTI</t>
  </si>
  <si>
    <t>SEMEIA</t>
  </si>
  <si>
    <t>THAINÁ DE MORAES BERNARDI</t>
  </si>
  <si>
    <t>CONTRATO Nº 044/2020   -   PREFEITURA DE RIO BRANCO                                                PROGRAMA BOLSA ESTÁGIO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</si>
  <si>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</si>
  <si>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</si>
  <si>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</si>
  <si>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</si>
  <si>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</si>
  <si>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</si>
  <si>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</si>
  <si>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</si>
  <si>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</si>
  <si>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</si>
  <si>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</si>
  <si>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ANA KAROLINE COSTA DA SILVA</t>
  </si>
  <si>
    <t>ODONTOLOGIA</t>
  </si>
  <si>
    <t>ELLEN CRISTINA MAGALHÃES NOBRE</t>
  </si>
  <si>
    <t xml:space="preserve">NUTRIÇÃO </t>
  </si>
  <si>
    <t>ENFERMAGEM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</si>
  <si>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</si>
  <si>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</si>
  <si>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</si>
  <si>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</si>
  <si>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</si>
  <si>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MATHEUS HENRIQUE CRABREIRO VIEIRA</t>
  </si>
  <si>
    <t xml:space="preserve">STHEFANY SANTOS NASCIMENTO </t>
  </si>
  <si>
    <t>UDERLANIO VINICIOS VASCONCELOS</t>
  </si>
  <si>
    <t>SISTEMA DE INFORMAÇÃO</t>
  </si>
  <si>
    <t>SEME</t>
  </si>
  <si>
    <t>EVANDER DE OLIVEIRA FREITAS</t>
  </si>
  <si>
    <t>JORNALISMO</t>
  </si>
  <si>
    <t>DICOM</t>
  </si>
  <si>
    <t>JÚLIA PROGÊNIO DA SILVA</t>
  </si>
  <si>
    <t>AISHA INGRID FERREIRA DE LIMA P. DA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</si>
  <si>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</si>
  <si>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</si>
  <si>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</si>
  <si>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</si>
  <si>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</si>
  <si>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SHEURE LORRANE RODRIGUES SILVA</t>
  </si>
  <si>
    <t>SERV. JURÍDICOS E NOTÓRIOS</t>
  </si>
  <si>
    <t>FRANCISCO RAMON MAIA DA SILVA</t>
  </si>
  <si>
    <t>PABLO SILVA DE OLIVEIRA</t>
  </si>
  <si>
    <t>JULIANA DA SILVA BORGES</t>
  </si>
  <si>
    <t>EDUARDO VICTOR PAULINO LIMA</t>
  </si>
  <si>
    <t>ENG. AGRÔNOMO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</si>
  <si>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</si>
  <si>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</si>
  <si>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</si>
  <si>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</si>
  <si>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</si>
  <si>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</si>
  <si>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31/09/2022</t>
  </si>
  <si>
    <t>ANNYELLE DA SILVA BASTISTA</t>
  </si>
  <si>
    <t>CIÊNCIAS CONTÁBEIS</t>
  </si>
  <si>
    <t>RH</t>
  </si>
  <si>
    <t>FABIANA DO NASCIMENTO LONGUI</t>
  </si>
  <si>
    <t xml:space="preserve">GABRIELLE FREITAS DE ARAÚJO RAMOS </t>
  </si>
  <si>
    <t>JAMERSON LIMA BARBOSA</t>
  </si>
  <si>
    <t>GEOGRAFIA</t>
  </si>
  <si>
    <t>JOCIANE DE MENEZES BARRETO</t>
  </si>
  <si>
    <t>LÍDIA CRISTINA DA SILVA AQUINO</t>
  </si>
  <si>
    <t>LUAN DE ARAÚJO SOUZA (PCD)</t>
  </si>
  <si>
    <t xml:space="preserve">LUAN ARGOLO PEREIRA 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</si>
  <si>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</si>
  <si>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</si>
  <si>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</si>
  <si>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</si>
  <si>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</si>
  <si>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ROGER GABRIEL NERY F. PINTO</t>
  </si>
  <si>
    <t>TIAGO LIMA DE ARAÚJO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</si>
  <si>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</si>
  <si>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</si>
  <si>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</si>
  <si>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</si>
  <si>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</si>
  <si>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</si>
  <si>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</si>
  <si>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</si>
  <si>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2022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</si>
  <si>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</si>
  <si>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</si>
  <si>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</si>
  <si>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</si>
  <si>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</si>
  <si>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</si>
  <si>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</si>
  <si>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>ALLAN RICK CABRAL DE SOUZA OLIVEIRA</t>
  </si>
  <si>
    <t xml:space="preserve">DANIELE DIMAS FACUNDES </t>
  </si>
  <si>
    <t xml:space="preserve">VANESKA LIMA DE OLIVEIRA SOUZA </t>
  </si>
  <si>
    <t>VILMA DO NASC. BARRETO DAS CHAGAS</t>
  </si>
  <si>
    <t>ANDRIELLE BARBOSA DE LIMA</t>
  </si>
  <si>
    <t>CRAS SOBRAL</t>
  </si>
  <si>
    <t>CRAS T. NEVES</t>
  </si>
  <si>
    <t>SERV. SOCIAL</t>
  </si>
  <si>
    <t>TAXA DE AGENCIAMENTO  - Valor Unitário........................... R$</t>
  </si>
  <si>
    <t>TOTAL DOS SERVIÇOS MENSAIS A FATURAR...................R$</t>
  </si>
  <si>
    <t xml:space="preserve"> FOLHA MENSAL DE PAGAMENTO DE ESTAGIÁRIOS</t>
  </si>
  <si>
    <t>CRAS SÃO FRANCISCO</t>
  </si>
  <si>
    <t xml:space="preserve">CRAS TANCREDO NEVES </t>
  </si>
  <si>
    <t>CRAS CALAFATE</t>
  </si>
  <si>
    <t>JOÃO SANTOS CRAVEIRO (PCD)</t>
  </si>
  <si>
    <t>DENILSO FÉLIX PEREIRA</t>
  </si>
  <si>
    <t>JÚLIA AZEVEDO SOUZA</t>
  </si>
  <si>
    <t>THAINE MENEZES DE ALMEIDA</t>
  </si>
  <si>
    <t>MANOEL FRANCISCO LIMA DE SOUZA(PCD)</t>
  </si>
  <si>
    <t>ANDRÉ LEITE DA SILVA</t>
  </si>
  <si>
    <t>SEAGRO</t>
  </si>
  <si>
    <t>GUSTAVO MARTINS TELES MONTEIRO</t>
  </si>
  <si>
    <t>06/06/202</t>
  </si>
  <si>
    <t>3 E 4</t>
  </si>
  <si>
    <t>BRUNO BRITO LIMA</t>
  </si>
  <si>
    <t>JULHO</t>
  </si>
  <si>
    <t>SANDRA TEODORO ALVES</t>
  </si>
  <si>
    <t xml:space="preserve">GABRIELA NUNES NOGUEIRA </t>
  </si>
  <si>
    <t>ZELADORIA</t>
  </si>
  <si>
    <t>GERLÃ FERREIRA DA SILVA</t>
  </si>
  <si>
    <t>CLEILSON DOS SANTOS RAMOS</t>
  </si>
  <si>
    <t>SDTI</t>
  </si>
  <si>
    <t>GIAN LUCA TIBURCIO BANDEIRA</t>
  </si>
  <si>
    <t>07/07/2022</t>
  </si>
  <si>
    <t>2</t>
  </si>
  <si>
    <r>
      <t xml:space="preserve">CONTRATO Nº 044/2020  -   PREFEITURA DE RIO BRANCO                                      </t>
    </r>
    <r>
      <rPr>
        <b/>
        <sz val="18"/>
        <rFont val="Arial"/>
        <family val="2"/>
      </rPr>
      <t xml:space="preserve">     RECURSO 117- IGD-M</t>
    </r>
  </si>
  <si>
    <r>
      <t xml:space="preserve">CONTRATO Nº 044/2020 -   PREFEITURA DE RIO BRANCO                                                     </t>
    </r>
    <r>
      <rPr>
        <b/>
        <sz val="18"/>
        <rFont val="Arial"/>
        <family val="2"/>
      </rPr>
      <t>RECURSO 117-CRAS</t>
    </r>
  </si>
  <si>
    <t>CONTRATO Nº 044/2020 - PREFEITURA DE RIO BRANCO                                                          RECURSO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</si>
</sst>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1"/>
      <name val="Calibri"/>
      <family val="2"/>
      <scheme val="minor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97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6" fillId="3" borderId="2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left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6" fillId="2" borderId="2" xfId="5" applyNumberFormat="1" applyFont="1" applyFill="1" applyBorder="1" applyAlignment="1">
      <alignment horizontal="right" vertical="center"/>
    </xf>
    <xf numFmtId="164" fontId="1" fillId="4" borderId="2" xfId="2" applyFont="1" applyFill="1" applyBorder="1" applyAlignment="1">
      <alignment horizontal="center" vertical="center"/>
    </xf>
    <xf numFmtId="164" fontId="1" fillId="4" borderId="2" xfId="2" applyFont="1" applyFill="1" applyBorder="1" applyAlignment="1">
      <alignment vertical="center"/>
    </xf>
    <xf numFmtId="164" fontId="6" fillId="4" borderId="2" xfId="2" applyFont="1" applyFill="1" applyBorder="1" applyAlignment="1">
      <alignment vertical="center"/>
    </xf>
    <xf numFmtId="168" fontId="1" fillId="4" borderId="2" xfId="0" applyNumberFormat="1" applyFont="1" applyFill="1" applyBorder="1" applyAlignment="1">
      <alignment vertical="center"/>
    </xf>
    <xf numFmtId="4" fontId="10" fillId="4" borderId="2" xfId="2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4" fillId="0" borderId="0" xfId="0" applyFont="1"/>
    <xf numFmtId="0" fontId="17" fillId="0" borderId="0" xfId="0" applyFont="1"/>
    <xf numFmtId="0" fontId="14" fillId="2" borderId="0" xfId="0" applyFont="1" applyFill="1"/>
    <xf numFmtId="0" fontId="7" fillId="2" borderId="20" xfId="0" applyFont="1" applyFill="1" applyBorder="1"/>
    <xf numFmtId="0" fontId="1" fillId="2" borderId="0" xfId="0" applyFont="1" applyFill="1" applyBorder="1"/>
    <xf numFmtId="0" fontId="1" fillId="2" borderId="23" xfId="0" applyFont="1" applyFill="1" applyBorder="1"/>
    <xf numFmtId="0" fontId="1" fillId="3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169" fontId="6" fillId="2" borderId="19" xfId="6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/>
    </xf>
    <xf numFmtId="169" fontId="6" fillId="4" borderId="19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23" xfId="0" applyFont="1" applyFill="1" applyBorder="1"/>
    <xf numFmtId="0" fontId="7" fillId="3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Border="1" applyAlignment="1">
      <alignment horizontal="center"/>
    </xf>
    <xf numFmtId="0" fontId="17" fillId="2" borderId="20" xfId="0" applyFont="1" applyFill="1" applyBorder="1"/>
    <xf numFmtId="0" fontId="17" fillId="2" borderId="0" xfId="0" applyFont="1" applyFill="1" applyBorder="1"/>
    <xf numFmtId="0" fontId="17" fillId="2" borderId="26" xfId="0" applyFont="1" applyFill="1" applyBorder="1"/>
    <xf numFmtId="0" fontId="17" fillId="2" borderId="27" xfId="0" applyFont="1" applyFill="1" applyBorder="1"/>
    <xf numFmtId="44" fontId="13" fillId="5" borderId="2" xfId="0" applyNumberFormat="1" applyFont="1" applyFill="1" applyBorder="1" applyAlignment="1">
      <alignment vertical="center"/>
    </xf>
    <xf numFmtId="167" fontId="13" fillId="3" borderId="2" xfId="1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164" fontId="16" fillId="5" borderId="2" xfId="2" applyFont="1" applyFill="1" applyBorder="1" applyAlignment="1">
      <alignment vertical="center"/>
    </xf>
    <xf numFmtId="164" fontId="15" fillId="5" borderId="2" xfId="2" applyFont="1" applyFill="1" applyBorder="1" applyAlignment="1">
      <alignment vertical="center"/>
    </xf>
    <xf numFmtId="168" fontId="16" fillId="5" borderId="2" xfId="0" applyNumberFormat="1" applyFont="1" applyFill="1" applyBorder="1" applyAlignment="1">
      <alignment vertical="center"/>
    </xf>
    <xf numFmtId="4" fontId="21" fillId="5" borderId="2" xfId="2" applyNumberFormat="1" applyFont="1" applyFill="1" applyBorder="1" applyAlignment="1">
      <alignment vertical="center"/>
    </xf>
    <xf numFmtId="44" fontId="15" fillId="5" borderId="2" xfId="0" applyNumberFormat="1" applyFont="1" applyFill="1" applyBorder="1" applyAlignment="1">
      <alignment vertical="center"/>
    </xf>
    <xf numFmtId="167" fontId="15" fillId="3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169" fontId="20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2" fillId="3" borderId="16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9" fontId="15" fillId="5" borderId="19" xfId="2" applyNumberFormat="1" applyFont="1" applyFill="1" applyBorder="1" applyAlignment="1">
      <alignment vertical="center"/>
    </xf>
    <xf numFmtId="0" fontId="7" fillId="2" borderId="26" xfId="0" applyFont="1" applyFill="1" applyBorder="1"/>
    <xf numFmtId="0" fontId="7" fillId="2" borderId="27" xfId="0" applyFont="1" applyFill="1" applyBorder="1"/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2" fillId="2" borderId="0" xfId="0" applyFont="1" applyFill="1" applyBorder="1"/>
    <xf numFmtId="169" fontId="20" fillId="5" borderId="19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/>
    </xf>
    <xf numFmtId="164" fontId="8" fillId="4" borderId="2" xfId="2" applyFont="1" applyFill="1" applyBorder="1" applyAlignment="1">
      <alignment horizontal="center" vertical="center"/>
    </xf>
    <xf numFmtId="0" fontId="14" fillId="2" borderId="20" xfId="0" applyFont="1" applyFill="1" applyBorder="1"/>
    <xf numFmtId="0" fontId="14" fillId="2" borderId="0" xfId="0" applyFont="1" applyFill="1" applyBorder="1"/>
    <xf numFmtId="0" fontId="14" fillId="2" borderId="23" xfId="0" applyFont="1" applyFill="1" applyBorder="1"/>
    <xf numFmtId="169" fontId="20" fillId="5" borderId="19" xfId="2" applyNumberFormat="1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26" xfId="0" applyFont="1" applyFill="1" applyBorder="1"/>
    <xf numFmtId="0" fontId="14" fillId="2" borderId="27" xfId="0" applyFont="1" applyFill="1" applyBorder="1"/>
    <xf numFmtId="0" fontId="14" fillId="2" borderId="29" xfId="0" applyFont="1" applyFill="1" applyBorder="1"/>
    <xf numFmtId="0" fontId="0" fillId="0" borderId="0" xfId="0" applyFill="1"/>
    <xf numFmtId="44" fontId="18" fillId="2" borderId="25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164" fontId="20" fillId="5" borderId="2" xfId="2" applyFont="1" applyFill="1" applyBorder="1" applyAlignment="1">
      <alignment vertical="center"/>
    </xf>
    <xf numFmtId="0" fontId="23" fillId="0" borderId="0" xfId="0" applyFont="1" applyFill="1"/>
    <xf numFmtId="170" fontId="16" fillId="0" borderId="2" xfId="0" applyNumberFormat="1" applyFont="1" applyFill="1" applyBorder="1" applyAlignment="1">
      <alignment horizontal="center" vertical="center" wrapText="1"/>
    </xf>
    <xf numFmtId="170" fontId="14" fillId="2" borderId="0" xfId="0" applyNumberFormat="1" applyFont="1" applyFill="1" applyBorder="1"/>
    <xf numFmtId="164" fontId="16" fillId="4" borderId="2" xfId="2" applyFont="1" applyFill="1" applyBorder="1" applyAlignment="1">
      <alignment vertical="center"/>
    </xf>
    <xf numFmtId="164" fontId="15" fillId="4" borderId="2" xfId="2" applyFont="1" applyFill="1" applyBorder="1" applyAlignment="1">
      <alignment vertical="center"/>
    </xf>
    <xf numFmtId="0" fontId="12" fillId="2" borderId="20" xfId="0" applyFont="1" applyFill="1" applyBorder="1"/>
    <xf numFmtId="0" fontId="16" fillId="9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2" xfId="4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164" fontId="16" fillId="2" borderId="2" xfId="2" applyFont="1" applyFill="1" applyBorder="1" applyAlignment="1">
      <alignment horizontal="center" vertical="center"/>
    </xf>
    <xf numFmtId="167" fontId="15" fillId="2" borderId="2" xfId="1" applyNumberFormat="1" applyFont="1" applyFill="1" applyBorder="1" applyAlignment="1">
      <alignment horizontal="center" vertical="center"/>
    </xf>
    <xf numFmtId="168" fontId="16" fillId="2" borderId="2" xfId="5" applyNumberFormat="1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vertical="center"/>
    </xf>
    <xf numFmtId="0" fontId="16" fillId="2" borderId="2" xfId="4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/>
    </xf>
    <xf numFmtId="170" fontId="16" fillId="2" borderId="2" xfId="0" applyNumberFormat="1" applyFont="1" applyFill="1" applyBorder="1" applyAlignment="1">
      <alignment horizontal="center" vertical="center" wrapText="1"/>
    </xf>
    <xf numFmtId="166" fontId="16" fillId="2" borderId="2" xfId="5" applyNumberFormat="1" applyFont="1" applyFill="1" applyBorder="1" applyAlignment="1">
      <alignment horizontal="right" vertical="center"/>
    </xf>
    <xf numFmtId="169" fontId="15" fillId="2" borderId="19" xfId="6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5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 applyProtection="1">
      <alignment horizontal="left" vertical="center"/>
    </xf>
    <xf numFmtId="0" fontId="12" fillId="2" borderId="2" xfId="4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164" fontId="26" fillId="4" borderId="5" xfId="2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textRotation="90" wrapText="1"/>
    </xf>
    <xf numFmtId="164" fontId="12" fillId="4" borderId="5" xfId="2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horizontal="center" vertical="center"/>
    </xf>
    <xf numFmtId="44" fontId="16" fillId="2" borderId="2" xfId="2" applyNumberFormat="1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left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14" fontId="16" fillId="2" borderId="12" xfId="0" applyNumberFormat="1" applyFont="1" applyFill="1" applyBorder="1" applyAlignment="1">
      <alignment horizontal="center" vertical="center"/>
    </xf>
    <xf numFmtId="171" fontId="16" fillId="2" borderId="2" xfId="1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164" fontId="14" fillId="4" borderId="2" xfId="2" applyFont="1" applyFill="1" applyBorder="1" applyAlignment="1">
      <alignment horizontal="center" vertical="center" wrapText="1"/>
    </xf>
    <xf numFmtId="44" fontId="12" fillId="2" borderId="2" xfId="1" applyNumberFormat="1" applyFont="1" applyFill="1" applyBorder="1" applyAlignment="1">
      <alignment horizontal="center" vertical="center"/>
    </xf>
    <xf numFmtId="164" fontId="12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12" fillId="2" borderId="2" xfId="2" applyNumberFormat="1" applyFont="1" applyFill="1" applyBorder="1" applyAlignment="1">
      <alignment horizontal="center" vertical="center"/>
    </xf>
    <xf numFmtId="167" fontId="13" fillId="2" borderId="2" xfId="1" applyNumberFormat="1" applyFont="1" applyFill="1" applyBorder="1" applyAlignment="1">
      <alignment horizontal="center" vertical="center"/>
    </xf>
    <xf numFmtId="168" fontId="12" fillId="2" borderId="2" xfId="5" applyNumberFormat="1" applyFont="1" applyFill="1" applyBorder="1" applyAlignment="1">
      <alignment horizontal="center" vertical="center"/>
    </xf>
    <xf numFmtId="0" fontId="12" fillId="2" borderId="12" xfId="5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/>
    </xf>
    <xf numFmtId="169" fontId="15" fillId="5" borderId="19" xfId="0" applyNumberFormat="1" applyFont="1" applyFill="1" applyBorder="1" applyAlignment="1">
      <alignment vertical="center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44" fontId="20" fillId="8" borderId="34" xfId="1" applyNumberFormat="1" applyFont="1" applyFill="1" applyBorder="1" applyAlignment="1">
      <alignment horizontal="right" vertical="center"/>
    </xf>
    <xf numFmtId="167" fontId="12" fillId="2" borderId="2" xfId="1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64" fontId="12" fillId="2" borderId="19" xfId="2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13" fillId="2" borderId="19" xfId="2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64" fontId="14" fillId="4" borderId="19" xfId="2" applyFont="1" applyFill="1" applyBorder="1" applyAlignment="1">
      <alignment horizontal="center" vertical="center" wrapText="1"/>
    </xf>
    <xf numFmtId="164" fontId="25" fillId="4" borderId="19" xfId="2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164" fontId="15" fillId="2" borderId="19" xfId="2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44" fontId="20" fillId="7" borderId="35" xfId="1" applyNumberFormat="1" applyFont="1" applyFill="1" applyBorder="1" applyAlignment="1">
      <alignment horizontal="right" vertical="center" wrapText="1"/>
    </xf>
    <xf numFmtId="164" fontId="21" fillId="5" borderId="2" xfId="2" applyFont="1" applyFill="1" applyBorder="1" applyAlignment="1">
      <alignment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2" borderId="2" xfId="0" applyFont="1" applyFill="1" applyBorder="1" applyAlignment="1">
      <alignment vertical="center" wrapText="1"/>
    </xf>
    <xf numFmtId="165" fontId="20" fillId="7" borderId="35" xfId="1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left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169" fontId="20" fillId="7" borderId="35" xfId="1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14" fontId="12" fillId="4" borderId="2" xfId="0" applyNumberFormat="1" applyFont="1" applyFill="1" applyBorder="1" applyAlignment="1">
      <alignment horizontal="left" vertical="center" wrapText="1"/>
    </xf>
    <xf numFmtId="14" fontId="12" fillId="2" borderId="2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6" borderId="30" xfId="0" applyFont="1" applyFill="1" applyBorder="1" applyAlignment="1">
      <alignment horizontal="left" vertical="center"/>
    </xf>
    <xf numFmtId="0" fontId="19" fillId="6" borderId="31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2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6" borderId="32" xfId="0" applyFont="1" applyFill="1" applyBorder="1" applyAlignment="1">
      <alignment horizontal="left" vertical="center"/>
    </xf>
    <xf numFmtId="0" fontId="19" fillId="6" borderId="33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2" xfId="4" applyFont="1" applyFill="1" applyBorder="1" applyAlignment="1">
      <alignment horizontal="left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49" fontId="15" fillId="11" borderId="6" xfId="0" applyNumberFormat="1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49" fontId="15" fillId="11" borderId="2" xfId="0" applyNumberFormat="1" applyFont="1" applyFill="1" applyBorder="1" applyAlignment="1">
      <alignment horizontal="center" vertical="center" wrapText="1"/>
    </xf>
    <xf numFmtId="37" fontId="15" fillId="11" borderId="2" xfId="0" applyNumberFormat="1" applyFont="1" applyFill="1" applyBorder="1" applyAlignment="1">
      <alignment horizontal="center" vertical="center" wrapText="1"/>
    </xf>
    <xf numFmtId="44" fontId="15" fillId="11" borderId="2" xfId="0" applyNumberFormat="1" applyFont="1" applyFill="1" applyBorder="1" applyAlignment="1">
      <alignment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28" fillId="11" borderId="28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44" fontId="20" fillId="5" borderId="2" xfId="0" applyNumberFormat="1" applyFont="1" applyFill="1" applyBorder="1" applyAlignment="1">
      <alignment vertical="center"/>
    </xf>
    <xf numFmtId="168" fontId="6" fillId="5" borderId="2" xfId="0" applyNumberFormat="1" applyFont="1" applyFill="1" applyBorder="1" applyAlignment="1">
      <alignment vertical="center"/>
    </xf>
    <xf numFmtId="0" fontId="13" fillId="11" borderId="22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vertical="center" wrapText="1"/>
    </xf>
    <xf numFmtId="0" fontId="11" fillId="12" borderId="7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horizontal="center" vertical="center" textRotation="90" wrapText="1"/>
    </xf>
    <xf numFmtId="0" fontId="5" fillId="12" borderId="1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165" fontId="15" fillId="11" borderId="2" xfId="0" applyNumberFormat="1" applyFont="1" applyFill="1" applyBorder="1" applyAlignment="1">
      <alignment vertical="center" wrapText="1"/>
    </xf>
    <xf numFmtId="0" fontId="6" fillId="11" borderId="2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164" fontId="13" fillId="5" borderId="2" xfId="2" applyFont="1" applyFill="1" applyBorder="1" applyAlignment="1">
      <alignment vertical="center"/>
    </xf>
    <xf numFmtId="164" fontId="6" fillId="4" borderId="2" xfId="2" applyFont="1" applyFill="1" applyBorder="1" applyAlignment="1">
      <alignment horizontal="center" vertical="center"/>
    </xf>
    <xf numFmtId="168" fontId="6" fillId="4" borderId="2" xfId="0" applyNumberFormat="1" applyFont="1" applyFill="1" applyBorder="1" applyAlignment="1">
      <alignment vertical="center"/>
    </xf>
    <xf numFmtId="0" fontId="6" fillId="11" borderId="22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horizontal="center" vertical="center" textRotation="90" wrapText="1"/>
    </xf>
    <xf numFmtId="0" fontId="6" fillId="12" borderId="19" xfId="0" applyFont="1" applyFill="1" applyBorder="1" applyAlignment="1">
      <alignment horizontal="center" vertical="center" wrapText="1"/>
    </xf>
    <xf numFmtId="44" fontId="18" fillId="2" borderId="19" xfId="1" applyNumberFormat="1" applyFont="1" applyFill="1" applyBorder="1" applyAlignment="1">
      <alignment horizontal="right" vertical="center"/>
    </xf>
    <xf numFmtId="44" fontId="20" fillId="8" borderId="37" xfId="1" applyNumberFormat="1" applyFont="1" applyFill="1" applyBorder="1" applyAlignment="1">
      <alignment horizontal="right" vertical="center"/>
    </xf>
    <xf numFmtId="165" fontId="18" fillId="2" borderId="19" xfId="1" applyNumberFormat="1" applyFont="1" applyFill="1" applyBorder="1" applyAlignment="1">
      <alignment horizontal="right" vertical="center"/>
    </xf>
    <xf numFmtId="165" fontId="19" fillId="8" borderId="37" xfId="1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vertical="center"/>
    </xf>
    <xf numFmtId="0" fontId="13" fillId="2" borderId="12" xfId="0" applyFont="1" applyFill="1" applyBorder="1" applyAlignment="1">
      <alignment vertical="center" wrapText="1"/>
    </xf>
    <xf numFmtId="168" fontId="15" fillId="5" borderId="2" xfId="0" applyNumberFormat="1" applyFont="1" applyFill="1" applyBorder="1" applyAlignment="1">
      <alignment vertical="center"/>
    </xf>
    <xf numFmtId="0" fontId="6" fillId="11" borderId="2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textRotation="90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76541</xdr:rowOff>
    </xdr:from>
    <xdr:to>
      <xdr:col>1</xdr:col>
      <xdr:colOff>2039798</xdr:colOff>
      <xdr:row>0</xdr:row>
      <xdr:rowOff>1055937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515" y="76541"/>
          <a:ext cx="2039798" cy="979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402772</xdr:colOff>
      <xdr:row>0</xdr:row>
      <xdr:rowOff>83343</xdr:rowOff>
    </xdr:from>
    <xdr:to>
      <xdr:col>1</xdr:col>
      <xdr:colOff>2571750</xdr:colOff>
      <xdr:row>0</xdr:row>
      <xdr:rowOff>1030769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772" y="83343"/>
          <a:ext cx="2585697" cy="947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</xdr:col>
      <xdr:colOff>2619374</xdr:colOff>
      <xdr:row>0</xdr:row>
      <xdr:rowOff>910963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7" y="47624"/>
          <a:ext cx="2619374" cy="863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128059</xdr:colOff>
      <xdr:row>0</xdr:row>
      <xdr:rowOff>45737</xdr:rowOff>
    </xdr:from>
    <xdr:to>
      <xdr:col>1</xdr:col>
      <xdr:colOff>1952624</xdr:colOff>
      <xdr:row>0</xdr:row>
      <xdr:rowOff>944100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6F71DF9E-B9B4-4FB6-9871-6DC5B98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40" y="45737"/>
          <a:ext cx="1824565" cy="898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83"/>
  <sheetViews>
    <sheetView tabSelected="1" zoomScale="80" zoomScaleNormal="80" workbookViewId="0">
      <selection activeCell="Q1" sqref="Q1"/>
    </sheetView>
  </sheetViews>
  <sheetFormatPr defaultRowHeight="15" x14ac:dyDescent="0.25"/>
  <cols>
    <col min="1" max="1" width="6.28515625" customWidth="1"/>
    <col min="2" max="2" width="68.7109375" bestFit="1" customWidth="1"/>
    <col min="3" max="3" width="35.28515625" style="202" bestFit="1" customWidth="1"/>
    <col min="4" max="4" width="14.28515625" bestFit="1" customWidth="1"/>
    <col min="5" max="5" width="8.28515625" customWidth="1"/>
    <col min="6" max="6" width="14.140625" customWidth="1"/>
    <col min="7" max="7" width="15.28515625" customWidth="1"/>
    <col min="8" max="8" width="18" customWidth="1"/>
    <col min="9" max="10" width="16.140625" customWidth="1"/>
    <col min="11" max="11" width="18.28515625" customWidth="1"/>
    <col min="12" max="12" width="5.85546875" bestFit="1" customWidth="1"/>
    <col min="13" max="13" width="17.28515625" customWidth="1"/>
    <col min="14" max="14" width="18.5703125" customWidth="1"/>
    <col min="15" max="15" width="18" customWidth="1"/>
  </cols>
  <sheetData>
    <row r="1" spans="1:15" ht="87" customHeight="1" x14ac:dyDescent="0.25">
      <c r="A1" s="193" t="s">
        <v>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1:15" ht="20.25" x14ac:dyDescent="0.25">
      <c r="A2" s="208" t="s">
        <v>3</v>
      </c>
      <c r="B2" s="209"/>
      <c r="C2" s="210"/>
      <c r="D2" s="228" t="s">
        <v>4</v>
      </c>
      <c r="E2" s="228"/>
      <c r="F2" s="229" t="s">
        <v>5</v>
      </c>
      <c r="G2" s="229" t="s">
        <v>6</v>
      </c>
      <c r="H2" s="229" t="s">
        <v>36</v>
      </c>
      <c r="I2" s="229" t="s">
        <v>8</v>
      </c>
      <c r="J2" s="228" t="s">
        <v>9</v>
      </c>
      <c r="K2" s="228"/>
      <c r="L2" s="228"/>
      <c r="M2" s="228"/>
      <c r="N2" s="228"/>
      <c r="O2" s="230"/>
    </row>
    <row r="3" spans="1:15" ht="54.75" customHeight="1" x14ac:dyDescent="0.25">
      <c r="A3" s="211" t="s">
        <v>54</v>
      </c>
      <c r="B3" s="212"/>
      <c r="C3" s="213"/>
      <c r="D3" s="214" t="s">
        <v>172</v>
      </c>
      <c r="E3" s="215"/>
      <c r="F3" s="216" t="s">
        <v>131</v>
      </c>
      <c r="G3" s="216" t="s">
        <v>164</v>
      </c>
      <c r="H3" s="217">
        <v>21</v>
      </c>
      <c r="I3" s="218">
        <v>4.8</v>
      </c>
      <c r="J3" s="219" t="s">
        <v>10</v>
      </c>
      <c r="K3" s="219"/>
      <c r="L3" s="219"/>
      <c r="M3" s="219"/>
      <c r="N3" s="219"/>
      <c r="O3" s="220"/>
    </row>
    <row r="4" spans="1:15" ht="15" customHeight="1" x14ac:dyDescent="0.25">
      <c r="A4" s="221" t="s">
        <v>11</v>
      </c>
      <c r="B4" s="222" t="s">
        <v>12</v>
      </c>
      <c r="C4" s="222" t="s">
        <v>13</v>
      </c>
      <c r="D4" s="222" t="s">
        <v>14</v>
      </c>
      <c r="E4" s="222" t="s">
        <v>15</v>
      </c>
      <c r="F4" s="222" t="s">
        <v>16</v>
      </c>
      <c r="G4" s="222" t="s">
        <v>17</v>
      </c>
      <c r="H4" s="223" t="s">
        <v>37</v>
      </c>
      <c r="I4" s="222" t="s">
        <v>18</v>
      </c>
      <c r="J4" s="222" t="s">
        <v>19</v>
      </c>
      <c r="K4" s="222" t="s">
        <v>20</v>
      </c>
      <c r="L4" s="224" t="s">
        <v>21</v>
      </c>
      <c r="M4" s="224"/>
      <c r="N4" s="224"/>
      <c r="O4" s="225" t="s">
        <v>22</v>
      </c>
    </row>
    <row r="5" spans="1:15" ht="48" customHeight="1" x14ac:dyDescent="0.25">
      <c r="A5" s="221"/>
      <c r="B5" s="222"/>
      <c r="C5" s="222"/>
      <c r="D5" s="222"/>
      <c r="E5" s="222"/>
      <c r="F5" s="222"/>
      <c r="G5" s="222"/>
      <c r="H5" s="223"/>
      <c r="I5" s="222"/>
      <c r="J5" s="222"/>
      <c r="K5" s="222"/>
      <c r="L5" s="226" t="s">
        <v>23</v>
      </c>
      <c r="M5" s="227" t="s">
        <v>24</v>
      </c>
      <c r="N5" s="227" t="s">
        <v>25</v>
      </c>
      <c r="O5" s="225"/>
    </row>
    <row r="6" spans="1:15" ht="15.75" x14ac:dyDescent="0.25">
      <c r="A6" s="150">
        <v>1</v>
      </c>
      <c r="B6" s="203" t="s">
        <v>40</v>
      </c>
      <c r="C6" s="163" t="s">
        <v>41</v>
      </c>
      <c r="D6" s="112" t="s">
        <v>42</v>
      </c>
      <c r="E6" s="166" t="s">
        <v>162</v>
      </c>
      <c r="F6" s="118">
        <v>44460</v>
      </c>
      <c r="G6" s="118">
        <v>44824</v>
      </c>
      <c r="H6" s="91"/>
      <c r="I6" s="91"/>
      <c r="J6" s="91">
        <v>420</v>
      </c>
      <c r="K6" s="91">
        <f t="shared" ref="K6:K16" si="0">SUM(H6,I6,J6)</f>
        <v>420</v>
      </c>
      <c r="L6" s="113"/>
      <c r="M6" s="113"/>
      <c r="N6" s="113"/>
      <c r="O6" s="151">
        <f t="shared" ref="O6:O16" si="1">K6-M6-N6</f>
        <v>420</v>
      </c>
    </row>
    <row r="7" spans="1:15" s="78" customFormat="1" ht="15.75" x14ac:dyDescent="0.25">
      <c r="A7" s="152">
        <v>2</v>
      </c>
      <c r="B7" s="203" t="s">
        <v>85</v>
      </c>
      <c r="C7" s="163" t="s">
        <v>71</v>
      </c>
      <c r="D7" s="113" t="s">
        <v>80</v>
      </c>
      <c r="E7" s="114" t="s">
        <v>162</v>
      </c>
      <c r="F7" s="90">
        <v>44440</v>
      </c>
      <c r="G7" s="90">
        <v>44804</v>
      </c>
      <c r="H7" s="91"/>
      <c r="I7" s="91"/>
      <c r="J7" s="91">
        <v>525</v>
      </c>
      <c r="K7" s="91">
        <f t="shared" si="0"/>
        <v>525</v>
      </c>
      <c r="L7" s="113"/>
      <c r="M7" s="113"/>
      <c r="N7" s="113"/>
      <c r="O7" s="151">
        <f t="shared" si="1"/>
        <v>525</v>
      </c>
    </row>
    <row r="8" spans="1:15" s="78" customFormat="1" ht="15.75" x14ac:dyDescent="0.25">
      <c r="A8" s="150">
        <v>3</v>
      </c>
      <c r="B8" s="203" t="s">
        <v>123</v>
      </c>
      <c r="C8" s="163" t="s">
        <v>0</v>
      </c>
      <c r="D8" s="113" t="s">
        <v>80</v>
      </c>
      <c r="E8" s="114">
        <v>1</v>
      </c>
      <c r="F8" s="90">
        <v>44505</v>
      </c>
      <c r="G8" s="90">
        <v>44869</v>
      </c>
      <c r="H8" s="91">
        <v>630</v>
      </c>
      <c r="I8" s="91">
        <f>H3*I3</f>
        <v>100.8</v>
      </c>
      <c r="J8" s="113"/>
      <c r="K8" s="91">
        <f>SUM(H8,I8,J8)</f>
        <v>730.8</v>
      </c>
      <c r="L8" s="113"/>
      <c r="M8" s="113"/>
      <c r="N8" s="91"/>
      <c r="O8" s="151">
        <f>K8-M8-N8</f>
        <v>730.8</v>
      </c>
    </row>
    <row r="9" spans="1:15" s="78" customFormat="1" ht="15.75" x14ac:dyDescent="0.25">
      <c r="A9" s="152">
        <v>4</v>
      </c>
      <c r="B9" s="203" t="s">
        <v>158</v>
      </c>
      <c r="C9" s="163" t="s">
        <v>38</v>
      </c>
      <c r="D9" s="113" t="s">
        <v>44</v>
      </c>
      <c r="E9" s="114">
        <v>1</v>
      </c>
      <c r="F9" s="90">
        <v>44713</v>
      </c>
      <c r="G9" s="90">
        <v>45077</v>
      </c>
      <c r="H9" s="91">
        <v>630</v>
      </c>
      <c r="I9" s="91">
        <v>100.8</v>
      </c>
      <c r="J9" s="113"/>
      <c r="K9" s="91">
        <v>730.8</v>
      </c>
      <c r="L9" s="113"/>
      <c r="M9" s="113"/>
      <c r="N9" s="91"/>
      <c r="O9" s="151">
        <v>730.8</v>
      </c>
    </row>
    <row r="10" spans="1:15" s="78" customFormat="1" ht="15.75" x14ac:dyDescent="0.25">
      <c r="A10" s="150">
        <v>5</v>
      </c>
      <c r="B10" s="204" t="s">
        <v>90</v>
      </c>
      <c r="C10" s="163" t="s">
        <v>50</v>
      </c>
      <c r="D10" s="113" t="s">
        <v>43</v>
      </c>
      <c r="E10" s="114">
        <v>1</v>
      </c>
      <c r="F10" s="90">
        <v>44440</v>
      </c>
      <c r="G10" s="90">
        <v>44804</v>
      </c>
      <c r="H10" s="91">
        <v>630</v>
      </c>
      <c r="I10" s="91">
        <f>H3*I3</f>
        <v>100.8</v>
      </c>
      <c r="J10" s="91"/>
      <c r="K10" s="91">
        <f t="shared" si="0"/>
        <v>730.8</v>
      </c>
      <c r="L10" s="113"/>
      <c r="M10" s="115"/>
      <c r="N10" s="91"/>
      <c r="O10" s="151">
        <f t="shared" si="1"/>
        <v>730.8</v>
      </c>
    </row>
    <row r="11" spans="1:15" s="78" customFormat="1" ht="15.75" x14ac:dyDescent="0.25">
      <c r="A11" s="152">
        <v>6</v>
      </c>
      <c r="B11" s="203" t="s">
        <v>89</v>
      </c>
      <c r="C11" s="163" t="s">
        <v>47</v>
      </c>
      <c r="D11" s="113" t="s">
        <v>46</v>
      </c>
      <c r="E11" s="114">
        <v>1</v>
      </c>
      <c r="F11" s="90">
        <v>44440</v>
      </c>
      <c r="G11" s="90">
        <v>44804</v>
      </c>
      <c r="H11" s="91">
        <v>630</v>
      </c>
      <c r="I11" s="91">
        <f>H3*I3</f>
        <v>100.8</v>
      </c>
      <c r="J11" s="113"/>
      <c r="K11" s="91">
        <f t="shared" si="0"/>
        <v>730.8</v>
      </c>
      <c r="L11" s="113"/>
      <c r="M11" s="91"/>
      <c r="N11" s="91"/>
      <c r="O11" s="151">
        <f t="shared" si="1"/>
        <v>730.8</v>
      </c>
    </row>
    <row r="12" spans="1:15" s="78" customFormat="1" ht="15.75" x14ac:dyDescent="0.25">
      <c r="A12" s="150">
        <v>7</v>
      </c>
      <c r="B12" s="203" t="s">
        <v>98</v>
      </c>
      <c r="C12" s="163" t="s">
        <v>38</v>
      </c>
      <c r="D12" s="113" t="s">
        <v>44</v>
      </c>
      <c r="E12" s="114">
        <v>1</v>
      </c>
      <c r="F12" s="90">
        <v>44440</v>
      </c>
      <c r="G12" s="90">
        <v>44804</v>
      </c>
      <c r="H12" s="91">
        <v>630</v>
      </c>
      <c r="I12" s="91">
        <f>H3*I3</f>
        <v>100.8</v>
      </c>
      <c r="J12" s="113"/>
      <c r="K12" s="91">
        <f t="shared" si="0"/>
        <v>730.8</v>
      </c>
      <c r="L12" s="113"/>
      <c r="M12" s="113"/>
      <c r="N12" s="91"/>
      <c r="O12" s="151">
        <f t="shared" si="1"/>
        <v>730.8</v>
      </c>
    </row>
    <row r="13" spans="1:15" s="78" customFormat="1" ht="15.75" x14ac:dyDescent="0.25">
      <c r="A13" s="152">
        <v>8</v>
      </c>
      <c r="B13" s="205" t="s">
        <v>65</v>
      </c>
      <c r="C13" s="196" t="s">
        <v>38</v>
      </c>
      <c r="D13" s="119" t="s">
        <v>49</v>
      </c>
      <c r="E13" s="120">
        <v>1</v>
      </c>
      <c r="F13" s="121">
        <v>44301</v>
      </c>
      <c r="G13" s="121">
        <v>45030</v>
      </c>
      <c r="H13" s="91">
        <v>630</v>
      </c>
      <c r="I13" s="91">
        <f>H3*I3</f>
        <v>100.8</v>
      </c>
      <c r="J13" s="113"/>
      <c r="K13" s="91">
        <f t="shared" si="0"/>
        <v>730.8</v>
      </c>
      <c r="L13" s="113"/>
      <c r="M13" s="113"/>
      <c r="N13" s="91"/>
      <c r="O13" s="151">
        <f t="shared" si="1"/>
        <v>730.8</v>
      </c>
    </row>
    <row r="14" spans="1:15" s="78" customFormat="1" ht="15.75" x14ac:dyDescent="0.25">
      <c r="A14" s="150">
        <v>9</v>
      </c>
      <c r="B14" s="203" t="s">
        <v>105</v>
      </c>
      <c r="C14" s="163" t="s">
        <v>106</v>
      </c>
      <c r="D14" s="113" t="s">
        <v>39</v>
      </c>
      <c r="E14" s="114">
        <v>3</v>
      </c>
      <c r="F14" s="90">
        <v>44470</v>
      </c>
      <c r="G14" s="90">
        <v>44834</v>
      </c>
      <c r="H14" s="91">
        <v>378</v>
      </c>
      <c r="I14" s="91">
        <f>H3*I3</f>
        <v>100.8</v>
      </c>
      <c r="J14" s="91">
        <v>252</v>
      </c>
      <c r="K14" s="91">
        <f t="shared" si="0"/>
        <v>730.8</v>
      </c>
      <c r="L14" s="113"/>
      <c r="M14" s="115"/>
      <c r="N14" s="91">
        <v>48</v>
      </c>
      <c r="O14" s="151">
        <f t="shared" si="1"/>
        <v>682.8</v>
      </c>
    </row>
    <row r="15" spans="1:15" s="78" customFormat="1" ht="15.75" x14ac:dyDescent="0.25">
      <c r="A15" s="152">
        <v>10</v>
      </c>
      <c r="B15" s="206" t="s">
        <v>66</v>
      </c>
      <c r="C15" s="163" t="s">
        <v>67</v>
      </c>
      <c r="D15" s="88" t="s">
        <v>43</v>
      </c>
      <c r="E15" s="89">
        <v>1</v>
      </c>
      <c r="F15" s="90">
        <v>44342</v>
      </c>
      <c r="G15" s="90">
        <v>44706</v>
      </c>
      <c r="H15" s="91">
        <v>630</v>
      </c>
      <c r="I15" s="91">
        <f>H3*I3</f>
        <v>100.8</v>
      </c>
      <c r="J15" s="113"/>
      <c r="K15" s="91">
        <f t="shared" si="0"/>
        <v>730.8</v>
      </c>
      <c r="L15" s="113"/>
      <c r="M15" s="113"/>
      <c r="N15" s="91"/>
      <c r="O15" s="151">
        <f t="shared" si="1"/>
        <v>730.8</v>
      </c>
    </row>
    <row r="16" spans="1:15" s="78" customFormat="1" ht="15.75" x14ac:dyDescent="0.25">
      <c r="A16" s="150">
        <v>11</v>
      </c>
      <c r="B16" s="205" t="s">
        <v>74</v>
      </c>
      <c r="C16" s="196" t="s">
        <v>38</v>
      </c>
      <c r="D16" s="119" t="s">
        <v>44</v>
      </c>
      <c r="E16" s="120">
        <v>1</v>
      </c>
      <c r="F16" s="121">
        <v>44409</v>
      </c>
      <c r="G16" s="121">
        <v>44773</v>
      </c>
      <c r="H16" s="91">
        <v>630</v>
      </c>
      <c r="I16" s="91">
        <f>H3*I3</f>
        <v>100.8</v>
      </c>
      <c r="J16" s="113"/>
      <c r="K16" s="91">
        <f t="shared" si="0"/>
        <v>730.8</v>
      </c>
      <c r="L16" s="113"/>
      <c r="M16" s="113"/>
      <c r="N16" s="113"/>
      <c r="O16" s="151">
        <f t="shared" si="1"/>
        <v>730.8</v>
      </c>
    </row>
    <row r="17" spans="1:15" s="78" customFormat="1" ht="15.75" x14ac:dyDescent="0.25">
      <c r="A17" s="152">
        <v>12</v>
      </c>
      <c r="B17" s="205" t="s">
        <v>163</v>
      </c>
      <c r="C17" s="196" t="s">
        <v>38</v>
      </c>
      <c r="D17" s="119" t="s">
        <v>44</v>
      </c>
      <c r="E17" s="120">
        <v>1</v>
      </c>
      <c r="F17" s="121">
        <v>44713</v>
      </c>
      <c r="G17" s="90">
        <v>45077</v>
      </c>
      <c r="H17" s="91">
        <v>630</v>
      </c>
      <c r="I17" s="91">
        <v>100.8</v>
      </c>
      <c r="J17" s="113"/>
      <c r="K17" s="91">
        <v>730.8</v>
      </c>
      <c r="L17" s="113"/>
      <c r="M17" s="113"/>
      <c r="N17" s="91"/>
      <c r="O17" s="151">
        <v>730.8</v>
      </c>
    </row>
    <row r="18" spans="1:15" s="78" customFormat="1" ht="15.75" x14ac:dyDescent="0.25">
      <c r="A18" s="150">
        <v>13</v>
      </c>
      <c r="B18" s="205" t="s">
        <v>169</v>
      </c>
      <c r="C18" s="196" t="s">
        <v>79</v>
      </c>
      <c r="D18" s="119" t="s">
        <v>170</v>
      </c>
      <c r="E18" s="120">
        <v>2</v>
      </c>
      <c r="F18" s="121">
        <v>44743</v>
      </c>
      <c r="G18" s="90">
        <v>45107</v>
      </c>
      <c r="H18" s="91">
        <v>630</v>
      </c>
      <c r="I18" s="91">
        <v>100.8</v>
      </c>
      <c r="J18" s="113"/>
      <c r="K18" s="91">
        <v>730.8</v>
      </c>
      <c r="L18" s="113"/>
      <c r="M18" s="113"/>
      <c r="N18" s="91"/>
      <c r="O18" s="151">
        <v>730.8</v>
      </c>
    </row>
    <row r="19" spans="1:15" s="78" customFormat="1" ht="15.75" x14ac:dyDescent="0.25">
      <c r="A19" s="152">
        <v>14</v>
      </c>
      <c r="B19" s="205" t="s">
        <v>154</v>
      </c>
      <c r="C19" s="196" t="s">
        <v>1</v>
      </c>
      <c r="D19" s="119" t="s">
        <v>39</v>
      </c>
      <c r="E19" s="120">
        <v>1</v>
      </c>
      <c r="F19" s="121">
        <v>44693</v>
      </c>
      <c r="G19" s="90">
        <v>44876</v>
      </c>
      <c r="H19" s="91">
        <v>630</v>
      </c>
      <c r="I19" s="91">
        <v>100.8</v>
      </c>
      <c r="J19" s="113"/>
      <c r="K19" s="91">
        <v>730.8</v>
      </c>
      <c r="L19" s="113"/>
      <c r="M19" s="113"/>
      <c r="N19" s="91"/>
      <c r="O19" s="151">
        <v>730.8</v>
      </c>
    </row>
    <row r="20" spans="1:15" s="78" customFormat="1" ht="15.75" x14ac:dyDescent="0.25">
      <c r="A20" s="150">
        <v>15</v>
      </c>
      <c r="B20" s="205" t="s">
        <v>96</v>
      </c>
      <c r="C20" s="196" t="s">
        <v>97</v>
      </c>
      <c r="D20" s="119" t="s">
        <v>159</v>
      </c>
      <c r="E20" s="120">
        <v>1</v>
      </c>
      <c r="F20" s="121">
        <v>44440</v>
      </c>
      <c r="G20" s="90">
        <v>44804</v>
      </c>
      <c r="H20" s="91">
        <v>630</v>
      </c>
      <c r="I20" s="91">
        <f>H3*I3</f>
        <v>100.8</v>
      </c>
      <c r="J20" s="113"/>
      <c r="K20" s="91">
        <f t="shared" ref="K20:K30" si="2">SUM(H20,I20,J20)</f>
        <v>730.8</v>
      </c>
      <c r="L20" s="113"/>
      <c r="M20" s="115"/>
      <c r="N20" s="115"/>
      <c r="O20" s="151">
        <f t="shared" ref="O20:O30" si="3">K20-M20-N20</f>
        <v>730.8</v>
      </c>
    </row>
    <row r="21" spans="1:15" s="78" customFormat="1" ht="15.75" x14ac:dyDescent="0.25">
      <c r="A21" s="152">
        <v>16</v>
      </c>
      <c r="B21" s="204" t="s">
        <v>68</v>
      </c>
      <c r="C21" s="163" t="s">
        <v>69</v>
      </c>
      <c r="D21" s="113" t="s">
        <v>39</v>
      </c>
      <c r="E21" s="89" t="s">
        <v>162</v>
      </c>
      <c r="F21" s="90">
        <v>44354</v>
      </c>
      <c r="G21" s="90">
        <v>44718</v>
      </c>
      <c r="H21" s="91"/>
      <c r="I21" s="91"/>
      <c r="J21" s="116">
        <v>273</v>
      </c>
      <c r="K21" s="91">
        <f t="shared" si="2"/>
        <v>273</v>
      </c>
      <c r="L21" s="113"/>
      <c r="M21" s="113"/>
      <c r="N21" s="91"/>
      <c r="O21" s="151">
        <f t="shared" si="3"/>
        <v>273</v>
      </c>
    </row>
    <row r="22" spans="1:15" s="78" customFormat="1" ht="15.75" x14ac:dyDescent="0.25">
      <c r="A22" s="150">
        <v>17</v>
      </c>
      <c r="B22" s="204" t="s">
        <v>81</v>
      </c>
      <c r="C22" s="163" t="s">
        <v>82</v>
      </c>
      <c r="D22" s="113" t="s">
        <v>42</v>
      </c>
      <c r="E22" s="89">
        <v>1</v>
      </c>
      <c r="F22" s="90">
        <v>44440</v>
      </c>
      <c r="G22" s="90">
        <v>44804</v>
      </c>
      <c r="H22" s="91">
        <v>630</v>
      </c>
      <c r="I22" s="91">
        <f>H3*I3</f>
        <v>100.8</v>
      </c>
      <c r="J22" s="116"/>
      <c r="K22" s="91">
        <f t="shared" si="2"/>
        <v>730.8</v>
      </c>
      <c r="L22" s="113"/>
      <c r="M22" s="113"/>
      <c r="N22" s="113"/>
      <c r="O22" s="151">
        <f t="shared" si="3"/>
        <v>730.8</v>
      </c>
    </row>
    <row r="23" spans="1:15" s="78" customFormat="1" ht="15.75" x14ac:dyDescent="0.25">
      <c r="A23" s="152">
        <v>18</v>
      </c>
      <c r="B23" s="207" t="s">
        <v>93</v>
      </c>
      <c r="C23" s="117" t="s">
        <v>48</v>
      </c>
      <c r="D23" s="88" t="s">
        <v>42</v>
      </c>
      <c r="E23" s="89">
        <v>1</v>
      </c>
      <c r="F23" s="90">
        <v>44440</v>
      </c>
      <c r="G23" s="90">
        <v>44804</v>
      </c>
      <c r="H23" s="91">
        <v>630</v>
      </c>
      <c r="I23" s="91">
        <f>H3*I3</f>
        <v>100.8</v>
      </c>
      <c r="J23" s="116"/>
      <c r="K23" s="91">
        <f t="shared" si="2"/>
        <v>730.8</v>
      </c>
      <c r="L23" s="113"/>
      <c r="M23" s="113"/>
      <c r="N23" s="113"/>
      <c r="O23" s="151">
        <f t="shared" si="3"/>
        <v>730.8</v>
      </c>
    </row>
    <row r="24" spans="1:15" s="78" customFormat="1" ht="15.75" x14ac:dyDescent="0.25">
      <c r="A24" s="150">
        <v>19</v>
      </c>
      <c r="B24" s="207" t="s">
        <v>166</v>
      </c>
      <c r="C24" s="117" t="s">
        <v>38</v>
      </c>
      <c r="D24" s="94" t="s">
        <v>167</v>
      </c>
      <c r="E24" s="89">
        <v>2</v>
      </c>
      <c r="F24" s="90">
        <v>44743</v>
      </c>
      <c r="G24" s="90">
        <v>45107</v>
      </c>
      <c r="H24" s="91">
        <v>630</v>
      </c>
      <c r="I24" s="91">
        <v>100.8</v>
      </c>
      <c r="J24" s="116"/>
      <c r="K24" s="91">
        <v>730.8</v>
      </c>
      <c r="L24" s="113"/>
      <c r="M24" s="113"/>
      <c r="N24" s="113"/>
      <c r="O24" s="151">
        <v>730.8</v>
      </c>
    </row>
    <row r="25" spans="1:15" s="78" customFormat="1" ht="15.75" x14ac:dyDescent="0.25">
      <c r="A25" s="152">
        <v>20</v>
      </c>
      <c r="B25" s="207" t="s">
        <v>109</v>
      </c>
      <c r="C25" s="117" t="s">
        <v>70</v>
      </c>
      <c r="D25" s="88" t="s">
        <v>43</v>
      </c>
      <c r="E25" s="89">
        <v>1</v>
      </c>
      <c r="F25" s="90">
        <v>44470</v>
      </c>
      <c r="G25" s="90">
        <v>44834</v>
      </c>
      <c r="H25" s="91">
        <v>630</v>
      </c>
      <c r="I25" s="91">
        <f>H3*I3</f>
        <v>100.8</v>
      </c>
      <c r="J25" s="116"/>
      <c r="K25" s="91">
        <f t="shared" si="2"/>
        <v>730.8</v>
      </c>
      <c r="L25" s="113"/>
      <c r="M25" s="113"/>
      <c r="N25" s="91"/>
      <c r="O25" s="151">
        <f t="shared" si="3"/>
        <v>730.8</v>
      </c>
    </row>
    <row r="26" spans="1:15" s="78" customFormat="1" ht="15.75" x14ac:dyDescent="0.25">
      <c r="A26" s="150">
        <v>21</v>
      </c>
      <c r="B26" s="207" t="s">
        <v>168</v>
      </c>
      <c r="C26" s="117" t="s">
        <v>130</v>
      </c>
      <c r="D26" s="88" t="s">
        <v>39</v>
      </c>
      <c r="E26" s="89">
        <v>2</v>
      </c>
      <c r="F26" s="90">
        <v>44743</v>
      </c>
      <c r="G26" s="90">
        <v>45107</v>
      </c>
      <c r="H26" s="91">
        <v>630</v>
      </c>
      <c r="I26" s="91">
        <v>100.8</v>
      </c>
      <c r="J26" s="116"/>
      <c r="K26" s="91">
        <v>730.8</v>
      </c>
      <c r="L26" s="113"/>
      <c r="M26" s="113"/>
      <c r="N26" s="91">
        <v>9.6</v>
      </c>
      <c r="O26" s="151">
        <v>721.2</v>
      </c>
    </row>
    <row r="27" spans="1:15" s="78" customFormat="1" ht="15.75" x14ac:dyDescent="0.25">
      <c r="A27" s="152">
        <v>22</v>
      </c>
      <c r="B27" s="207" t="s">
        <v>171</v>
      </c>
      <c r="C27" s="117" t="s">
        <v>38</v>
      </c>
      <c r="D27" s="88" t="s">
        <v>80</v>
      </c>
      <c r="E27" s="89">
        <v>2</v>
      </c>
      <c r="F27" s="90">
        <v>44743</v>
      </c>
      <c r="G27" s="90">
        <v>45107</v>
      </c>
      <c r="H27" s="91">
        <v>630</v>
      </c>
      <c r="I27" s="91">
        <v>100.8</v>
      </c>
      <c r="J27" s="116"/>
      <c r="K27" s="91">
        <v>730.8</v>
      </c>
      <c r="L27" s="113"/>
      <c r="M27" s="113"/>
      <c r="N27" s="91"/>
      <c r="O27" s="151">
        <v>730.8</v>
      </c>
    </row>
    <row r="28" spans="1:15" s="78" customFormat="1" ht="15.75" x14ac:dyDescent="0.25">
      <c r="A28" s="150">
        <v>23</v>
      </c>
      <c r="B28" s="207" t="s">
        <v>160</v>
      </c>
      <c r="C28" s="117" t="s">
        <v>38</v>
      </c>
      <c r="D28" s="88" t="s">
        <v>44</v>
      </c>
      <c r="E28" s="89">
        <v>1</v>
      </c>
      <c r="F28" s="90" t="s">
        <v>161</v>
      </c>
      <c r="G28" s="90">
        <v>44718</v>
      </c>
      <c r="H28" s="91">
        <v>630</v>
      </c>
      <c r="I28" s="91">
        <v>100.8</v>
      </c>
      <c r="J28" s="116"/>
      <c r="K28" s="91">
        <v>730.8</v>
      </c>
      <c r="L28" s="113"/>
      <c r="M28" s="113"/>
      <c r="N28" s="91"/>
      <c r="O28" s="151">
        <v>730.8</v>
      </c>
    </row>
    <row r="29" spans="1:15" s="78" customFormat="1" ht="15.75" x14ac:dyDescent="0.25">
      <c r="A29" s="152">
        <v>24</v>
      </c>
      <c r="B29" s="204" t="s">
        <v>75</v>
      </c>
      <c r="C29" s="163" t="s">
        <v>38</v>
      </c>
      <c r="D29" s="113" t="s">
        <v>44</v>
      </c>
      <c r="E29" s="89">
        <v>3</v>
      </c>
      <c r="F29" s="90">
        <v>44409</v>
      </c>
      <c r="G29" s="90">
        <v>44773</v>
      </c>
      <c r="H29" s="91">
        <v>315</v>
      </c>
      <c r="I29" s="91">
        <f>H3*I3</f>
        <v>100.8</v>
      </c>
      <c r="J29" s="116">
        <v>315</v>
      </c>
      <c r="K29" s="91">
        <f t="shared" si="2"/>
        <v>730.8</v>
      </c>
      <c r="L29" s="113"/>
      <c r="M29" s="91"/>
      <c r="N29" s="91">
        <v>52.8</v>
      </c>
      <c r="O29" s="151">
        <f t="shared" si="3"/>
        <v>678</v>
      </c>
    </row>
    <row r="30" spans="1:15" s="78" customFormat="1" ht="15.75" x14ac:dyDescent="0.25">
      <c r="A30" s="150">
        <v>25</v>
      </c>
      <c r="B30" s="204" t="s">
        <v>99</v>
      </c>
      <c r="C30" s="163" t="s">
        <v>38</v>
      </c>
      <c r="D30" s="113" t="s">
        <v>44</v>
      </c>
      <c r="E30" s="89">
        <v>1</v>
      </c>
      <c r="F30" s="90">
        <v>44440</v>
      </c>
      <c r="G30" s="90">
        <v>44804</v>
      </c>
      <c r="H30" s="91">
        <v>630</v>
      </c>
      <c r="I30" s="91">
        <v>100.8</v>
      </c>
      <c r="J30" s="116"/>
      <c r="K30" s="91">
        <f t="shared" si="2"/>
        <v>730.8</v>
      </c>
      <c r="L30" s="113"/>
      <c r="M30" s="113"/>
      <c r="N30" s="113"/>
      <c r="O30" s="151">
        <f t="shared" si="3"/>
        <v>730.8</v>
      </c>
    </row>
    <row r="31" spans="1:15" s="78" customFormat="1" ht="15.75" x14ac:dyDescent="0.25">
      <c r="A31" s="152">
        <v>26</v>
      </c>
      <c r="B31" s="204" t="s">
        <v>132</v>
      </c>
      <c r="C31" s="163" t="s">
        <v>82</v>
      </c>
      <c r="D31" s="113" t="s">
        <v>133</v>
      </c>
      <c r="E31" s="89">
        <v>1</v>
      </c>
      <c r="F31" s="90">
        <v>44652</v>
      </c>
      <c r="G31" s="90">
        <v>45016</v>
      </c>
      <c r="H31" s="91">
        <v>630</v>
      </c>
      <c r="I31" s="91">
        <v>100.8</v>
      </c>
      <c r="J31" s="116"/>
      <c r="K31" s="91">
        <v>730.8</v>
      </c>
      <c r="L31" s="113"/>
      <c r="M31" s="113"/>
      <c r="N31" s="113"/>
      <c r="O31" s="151">
        <v>730.8</v>
      </c>
    </row>
    <row r="32" spans="1:15" s="78" customFormat="1" ht="15.75" x14ac:dyDescent="0.25">
      <c r="A32" s="150">
        <v>27</v>
      </c>
      <c r="B32" s="204" t="s">
        <v>110</v>
      </c>
      <c r="C32" s="163" t="s">
        <v>111</v>
      </c>
      <c r="D32" s="113" t="s">
        <v>80</v>
      </c>
      <c r="E32" s="89">
        <v>1</v>
      </c>
      <c r="F32" s="90">
        <v>44470</v>
      </c>
      <c r="G32" s="90">
        <v>44834</v>
      </c>
      <c r="H32" s="91">
        <v>630</v>
      </c>
      <c r="I32" s="91">
        <f>H3*I3</f>
        <v>100.8</v>
      </c>
      <c r="J32" s="113"/>
      <c r="K32" s="91">
        <f t="shared" ref="K32:K40" si="4">SUM(H32,I32,J32)</f>
        <v>730.8</v>
      </c>
      <c r="L32" s="113"/>
      <c r="M32" s="115"/>
      <c r="N32" s="91"/>
      <c r="O32" s="151">
        <f t="shared" ref="O32:O40" si="5">K32-M32-N32</f>
        <v>730.8</v>
      </c>
    </row>
    <row r="33" spans="1:92" s="84" customFormat="1" ht="15.75" x14ac:dyDescent="0.25">
      <c r="A33" s="152">
        <v>28</v>
      </c>
      <c r="B33" s="204" t="s">
        <v>73</v>
      </c>
      <c r="C33" s="163" t="s">
        <v>103</v>
      </c>
      <c r="D33" s="113" t="s">
        <v>51</v>
      </c>
      <c r="E33" s="114">
        <v>1</v>
      </c>
      <c r="F33" s="90">
        <v>44409</v>
      </c>
      <c r="G33" s="90">
        <v>44742</v>
      </c>
      <c r="H33" s="91">
        <v>630</v>
      </c>
      <c r="I33" s="91">
        <v>100.8</v>
      </c>
      <c r="J33" s="116"/>
      <c r="K33" s="91">
        <f t="shared" si="4"/>
        <v>730.8</v>
      </c>
      <c r="L33" s="113"/>
      <c r="M33" s="113"/>
      <c r="N33" s="113"/>
      <c r="O33" s="151">
        <f t="shared" si="5"/>
        <v>730.8</v>
      </c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6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</row>
    <row r="34" spans="1:92" s="95" customFormat="1" ht="15.75" x14ac:dyDescent="0.25">
      <c r="A34" s="150">
        <v>29</v>
      </c>
      <c r="B34" s="204" t="s">
        <v>112</v>
      </c>
      <c r="C34" s="163" t="s">
        <v>1</v>
      </c>
      <c r="D34" s="113" t="s">
        <v>80</v>
      </c>
      <c r="E34" s="114">
        <v>1</v>
      </c>
      <c r="F34" s="90">
        <v>44470</v>
      </c>
      <c r="G34" s="90">
        <v>44834</v>
      </c>
      <c r="H34" s="91">
        <v>630</v>
      </c>
      <c r="I34" s="91">
        <f>H3*I3</f>
        <v>100.8</v>
      </c>
      <c r="J34" s="113"/>
      <c r="K34" s="91">
        <f t="shared" si="4"/>
        <v>730.8</v>
      </c>
      <c r="L34" s="113"/>
      <c r="M34" s="115"/>
      <c r="N34" s="115"/>
      <c r="O34" s="151">
        <f t="shared" si="5"/>
        <v>730.8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</row>
    <row r="35" spans="1:92" s="95" customFormat="1" ht="15.75" x14ac:dyDescent="0.25">
      <c r="A35" s="152">
        <v>30</v>
      </c>
      <c r="B35" s="204" t="s">
        <v>100</v>
      </c>
      <c r="C35" s="163" t="s">
        <v>38</v>
      </c>
      <c r="D35" s="113" t="s">
        <v>44</v>
      </c>
      <c r="E35" s="114">
        <v>1</v>
      </c>
      <c r="F35" s="90">
        <v>44440</v>
      </c>
      <c r="G35" s="90">
        <v>44804</v>
      </c>
      <c r="H35" s="91">
        <v>630</v>
      </c>
      <c r="I35" s="91">
        <f>H3*I3</f>
        <v>100.8</v>
      </c>
      <c r="J35" s="116"/>
      <c r="K35" s="91">
        <f t="shared" si="4"/>
        <v>730.8</v>
      </c>
      <c r="L35" s="113"/>
      <c r="M35" s="113"/>
      <c r="N35" s="91"/>
      <c r="O35" s="151">
        <f t="shared" si="5"/>
        <v>730.8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</row>
    <row r="36" spans="1:92" s="78" customFormat="1" ht="15.75" x14ac:dyDescent="0.25">
      <c r="A36" s="150">
        <v>31</v>
      </c>
      <c r="B36" s="207" t="s">
        <v>153</v>
      </c>
      <c r="C36" s="117" t="s">
        <v>79</v>
      </c>
      <c r="D36" s="88" t="s">
        <v>49</v>
      </c>
      <c r="E36" s="89">
        <v>1</v>
      </c>
      <c r="F36" s="90">
        <v>44409</v>
      </c>
      <c r="G36" s="90">
        <v>44773</v>
      </c>
      <c r="H36" s="91">
        <v>630</v>
      </c>
      <c r="I36" s="91">
        <f>H3*I3</f>
        <v>100.8</v>
      </c>
      <c r="J36" s="113"/>
      <c r="K36" s="91">
        <f t="shared" si="4"/>
        <v>730.8</v>
      </c>
      <c r="L36" s="113"/>
      <c r="M36" s="115"/>
      <c r="N36" s="115"/>
      <c r="O36" s="151">
        <f t="shared" si="5"/>
        <v>730.8</v>
      </c>
    </row>
    <row r="37" spans="1:92" s="78" customFormat="1" ht="15.75" x14ac:dyDescent="0.25">
      <c r="A37" s="152">
        <v>32</v>
      </c>
      <c r="B37" s="207" t="s">
        <v>155</v>
      </c>
      <c r="C37" s="117" t="s">
        <v>38</v>
      </c>
      <c r="D37" s="88" t="s">
        <v>42</v>
      </c>
      <c r="E37" s="89">
        <v>1</v>
      </c>
      <c r="F37" s="90">
        <v>44652</v>
      </c>
      <c r="G37" s="90">
        <v>44926</v>
      </c>
      <c r="H37" s="91">
        <v>630</v>
      </c>
      <c r="I37" s="91">
        <v>100.8</v>
      </c>
      <c r="J37" s="113"/>
      <c r="K37" s="91">
        <v>730.8</v>
      </c>
      <c r="L37" s="113"/>
      <c r="M37" s="115"/>
      <c r="N37" s="115"/>
      <c r="O37" s="151">
        <v>730.8</v>
      </c>
    </row>
    <row r="38" spans="1:92" s="78" customFormat="1" ht="15.75" x14ac:dyDescent="0.25">
      <c r="A38" s="150">
        <v>33</v>
      </c>
      <c r="B38" s="204" t="s">
        <v>84</v>
      </c>
      <c r="C38" s="163" t="s">
        <v>82</v>
      </c>
      <c r="D38" s="113" t="s">
        <v>83</v>
      </c>
      <c r="E38" s="89">
        <v>1</v>
      </c>
      <c r="F38" s="90">
        <v>44440</v>
      </c>
      <c r="G38" s="90">
        <v>44804</v>
      </c>
      <c r="H38" s="91">
        <v>630</v>
      </c>
      <c r="I38" s="91">
        <f>H3*I3</f>
        <v>100.8</v>
      </c>
      <c r="J38" s="116"/>
      <c r="K38" s="91">
        <f t="shared" si="4"/>
        <v>730.8</v>
      </c>
      <c r="L38" s="113"/>
      <c r="M38" s="113"/>
      <c r="N38" s="91"/>
      <c r="O38" s="151">
        <f t="shared" si="5"/>
        <v>730.8</v>
      </c>
    </row>
    <row r="39" spans="1:92" s="78" customFormat="1" ht="15.75" x14ac:dyDescent="0.25">
      <c r="A39" s="152">
        <v>34</v>
      </c>
      <c r="B39" s="204" t="s">
        <v>95</v>
      </c>
      <c r="C39" s="163" t="s">
        <v>50</v>
      </c>
      <c r="D39" s="113" t="s">
        <v>43</v>
      </c>
      <c r="E39" s="89">
        <v>1</v>
      </c>
      <c r="F39" s="90">
        <v>44440</v>
      </c>
      <c r="G39" s="90">
        <v>44804</v>
      </c>
      <c r="H39" s="91">
        <v>630</v>
      </c>
      <c r="I39" s="91">
        <f>H3*I3</f>
        <v>100.8</v>
      </c>
      <c r="J39" s="113"/>
      <c r="K39" s="91">
        <f t="shared" si="4"/>
        <v>730.8</v>
      </c>
      <c r="L39" s="113"/>
      <c r="M39" s="115"/>
      <c r="N39" s="115"/>
      <c r="O39" s="151">
        <f t="shared" si="5"/>
        <v>730.8</v>
      </c>
    </row>
    <row r="40" spans="1:92" s="78" customFormat="1" ht="15.75" x14ac:dyDescent="0.25">
      <c r="A40" s="150">
        <v>35</v>
      </c>
      <c r="B40" s="204" t="s">
        <v>63</v>
      </c>
      <c r="C40" s="163" t="s">
        <v>64</v>
      </c>
      <c r="D40" s="113" t="s">
        <v>80</v>
      </c>
      <c r="E40" s="89">
        <v>1</v>
      </c>
      <c r="F40" s="90">
        <v>44287</v>
      </c>
      <c r="G40" s="90">
        <v>44651</v>
      </c>
      <c r="H40" s="91">
        <v>630</v>
      </c>
      <c r="I40" s="91">
        <f>H3*I3</f>
        <v>100.8</v>
      </c>
      <c r="J40" s="122"/>
      <c r="K40" s="91">
        <f t="shared" si="4"/>
        <v>730.8</v>
      </c>
      <c r="L40" s="113"/>
      <c r="M40" s="91"/>
      <c r="N40" s="91"/>
      <c r="O40" s="151">
        <f t="shared" si="5"/>
        <v>730.8</v>
      </c>
    </row>
    <row r="41" spans="1:92" s="78" customFormat="1" ht="15.75" x14ac:dyDescent="0.25">
      <c r="A41" s="152">
        <v>36</v>
      </c>
      <c r="B41" s="204" t="s">
        <v>134</v>
      </c>
      <c r="C41" s="163" t="s">
        <v>135</v>
      </c>
      <c r="D41" s="113" t="s">
        <v>46</v>
      </c>
      <c r="E41" s="89">
        <v>1</v>
      </c>
      <c r="F41" s="90">
        <v>44652</v>
      </c>
      <c r="G41" s="90">
        <v>44651</v>
      </c>
      <c r="H41" s="91">
        <v>630</v>
      </c>
      <c r="I41" s="91">
        <v>100.8</v>
      </c>
      <c r="J41" s="122"/>
      <c r="K41" s="91">
        <v>730.8</v>
      </c>
      <c r="L41" s="113"/>
      <c r="M41" s="115"/>
      <c r="N41" s="91"/>
      <c r="O41" s="151">
        <v>730.8</v>
      </c>
    </row>
    <row r="42" spans="1:92" s="78" customFormat="1" ht="15.75" x14ac:dyDescent="0.25">
      <c r="A42" s="150">
        <v>37</v>
      </c>
      <c r="B42" s="204" t="s">
        <v>113</v>
      </c>
      <c r="C42" s="163" t="s">
        <v>107</v>
      </c>
      <c r="D42" s="113" t="s">
        <v>43</v>
      </c>
      <c r="E42" s="89">
        <v>1</v>
      </c>
      <c r="F42" s="90">
        <v>44470</v>
      </c>
      <c r="G42" s="90">
        <v>44834</v>
      </c>
      <c r="H42" s="91">
        <v>630</v>
      </c>
      <c r="I42" s="91">
        <f>H3*I3</f>
        <v>100.8</v>
      </c>
      <c r="J42" s="113"/>
      <c r="K42" s="91">
        <f t="shared" ref="K42:K55" si="6">SUM(H42,I42,J42)</f>
        <v>730.8</v>
      </c>
      <c r="L42" s="113">
        <v>2</v>
      </c>
      <c r="M42" s="91">
        <v>42</v>
      </c>
      <c r="N42" s="91">
        <v>14.4</v>
      </c>
      <c r="O42" s="151">
        <f>K42-M42-N42</f>
        <v>674.4</v>
      </c>
    </row>
    <row r="43" spans="1:92" s="78" customFormat="1" ht="15.75" x14ac:dyDescent="0.25">
      <c r="A43" s="152">
        <v>38</v>
      </c>
      <c r="B43" s="204" t="s">
        <v>137</v>
      </c>
      <c r="C43" s="163" t="s">
        <v>38</v>
      </c>
      <c r="D43" s="113" t="s">
        <v>44</v>
      </c>
      <c r="E43" s="89">
        <v>1</v>
      </c>
      <c r="F43" s="90">
        <v>44652</v>
      </c>
      <c r="G43" s="90">
        <v>44651</v>
      </c>
      <c r="H43" s="91">
        <v>630</v>
      </c>
      <c r="I43" s="91">
        <v>100.8</v>
      </c>
      <c r="J43" s="113"/>
      <c r="K43" s="91">
        <f t="shared" si="6"/>
        <v>730.8</v>
      </c>
      <c r="L43" s="113"/>
      <c r="M43" s="115"/>
      <c r="N43" s="115"/>
      <c r="O43" s="151">
        <f t="shared" ref="O43:O55" si="7">K43-M43-N43</f>
        <v>730.8</v>
      </c>
    </row>
    <row r="44" spans="1:92" s="78" customFormat="1" ht="15.75" x14ac:dyDescent="0.25">
      <c r="A44" s="150">
        <v>39</v>
      </c>
      <c r="B44" s="204" t="s">
        <v>114</v>
      </c>
      <c r="C44" s="163" t="s">
        <v>1</v>
      </c>
      <c r="D44" s="113" t="s">
        <v>43</v>
      </c>
      <c r="E44" s="89">
        <v>1</v>
      </c>
      <c r="F44" s="90">
        <v>44470</v>
      </c>
      <c r="G44" s="90">
        <v>44834</v>
      </c>
      <c r="H44" s="91">
        <v>630</v>
      </c>
      <c r="I44" s="91">
        <f>H3*I3</f>
        <v>100.8</v>
      </c>
      <c r="J44" s="116"/>
      <c r="K44" s="91">
        <f t="shared" si="6"/>
        <v>730.8</v>
      </c>
      <c r="L44" s="113"/>
      <c r="M44" s="91"/>
      <c r="N44" s="91"/>
      <c r="O44" s="151">
        <f t="shared" si="7"/>
        <v>730.8</v>
      </c>
    </row>
    <row r="45" spans="1:92" s="78" customFormat="1" ht="15.75" x14ac:dyDescent="0.25">
      <c r="A45" s="152">
        <v>40</v>
      </c>
      <c r="B45" s="204" t="s">
        <v>115</v>
      </c>
      <c r="C45" s="163" t="s">
        <v>41</v>
      </c>
      <c r="D45" s="113" t="s">
        <v>42</v>
      </c>
      <c r="E45" s="89">
        <v>1</v>
      </c>
      <c r="F45" s="90">
        <v>44470</v>
      </c>
      <c r="G45" s="90">
        <v>44834</v>
      </c>
      <c r="H45" s="91">
        <v>630</v>
      </c>
      <c r="I45" s="91">
        <f>H3*I3</f>
        <v>100.8</v>
      </c>
      <c r="J45" s="113"/>
      <c r="K45" s="91">
        <f t="shared" si="6"/>
        <v>730.8</v>
      </c>
      <c r="L45" s="113"/>
      <c r="M45" s="115"/>
      <c r="N45" s="115"/>
      <c r="O45" s="151">
        <f t="shared" si="7"/>
        <v>730.8</v>
      </c>
    </row>
    <row r="46" spans="1:92" s="78" customFormat="1" ht="15.75" x14ac:dyDescent="0.25">
      <c r="A46" s="150">
        <v>41</v>
      </c>
      <c r="B46" s="204" t="s">
        <v>136</v>
      </c>
      <c r="C46" s="163" t="s">
        <v>38</v>
      </c>
      <c r="D46" s="113" t="s">
        <v>44</v>
      </c>
      <c r="E46" s="89">
        <v>1</v>
      </c>
      <c r="F46" s="90">
        <v>44652</v>
      </c>
      <c r="G46" s="90">
        <v>45016</v>
      </c>
      <c r="H46" s="91">
        <v>630</v>
      </c>
      <c r="I46" s="91">
        <v>100.8</v>
      </c>
      <c r="J46" s="116"/>
      <c r="K46" s="91">
        <f t="shared" si="6"/>
        <v>730.8</v>
      </c>
      <c r="L46" s="92"/>
      <c r="M46" s="93"/>
      <c r="N46" s="91">
        <v>19.2</v>
      </c>
      <c r="O46" s="151">
        <f t="shared" si="7"/>
        <v>711.59999999999991</v>
      </c>
    </row>
    <row r="47" spans="1:92" s="78" customFormat="1" ht="15.75" x14ac:dyDescent="0.25">
      <c r="A47" s="152">
        <v>42</v>
      </c>
      <c r="B47" s="204" t="s">
        <v>116</v>
      </c>
      <c r="C47" s="163" t="s">
        <v>103</v>
      </c>
      <c r="D47" s="113" t="s">
        <v>80</v>
      </c>
      <c r="E47" s="89">
        <v>1</v>
      </c>
      <c r="F47" s="90">
        <v>44470</v>
      </c>
      <c r="G47" s="90">
        <v>44834</v>
      </c>
      <c r="H47" s="91">
        <v>630</v>
      </c>
      <c r="I47" s="91">
        <f>H3*I3</f>
        <v>100.8</v>
      </c>
      <c r="J47" s="116"/>
      <c r="K47" s="91">
        <f t="shared" si="6"/>
        <v>730.8</v>
      </c>
      <c r="L47" s="92"/>
      <c r="M47" s="93"/>
      <c r="N47" s="93"/>
      <c r="O47" s="151">
        <f t="shared" si="7"/>
        <v>730.8</v>
      </c>
    </row>
    <row r="48" spans="1:92" s="78" customFormat="1" ht="15.75" x14ac:dyDescent="0.25">
      <c r="A48" s="150">
        <v>43</v>
      </c>
      <c r="B48" s="204" t="s">
        <v>157</v>
      </c>
      <c r="C48" s="163" t="s">
        <v>82</v>
      </c>
      <c r="D48" s="113" t="s">
        <v>43</v>
      </c>
      <c r="E48" s="89" t="s">
        <v>162</v>
      </c>
      <c r="F48" s="90">
        <v>44440</v>
      </c>
      <c r="G48" s="90">
        <v>44804</v>
      </c>
      <c r="H48" s="91"/>
      <c r="I48" s="91"/>
      <c r="J48" s="91">
        <v>525</v>
      </c>
      <c r="K48" s="91">
        <f t="shared" si="6"/>
        <v>525</v>
      </c>
      <c r="L48" s="113"/>
      <c r="M48" s="115"/>
      <c r="N48" s="115"/>
      <c r="O48" s="151">
        <f t="shared" si="7"/>
        <v>525</v>
      </c>
    </row>
    <row r="49" spans="1:15" s="78" customFormat="1" ht="15.75" x14ac:dyDescent="0.25">
      <c r="A49" s="152">
        <v>44</v>
      </c>
      <c r="B49" s="204" t="s">
        <v>117</v>
      </c>
      <c r="C49" s="163" t="s">
        <v>71</v>
      </c>
      <c r="D49" s="113" t="s">
        <v>42</v>
      </c>
      <c r="E49" s="89">
        <v>1</v>
      </c>
      <c r="F49" s="90">
        <v>44470</v>
      </c>
      <c r="G49" s="90" t="s">
        <v>104</v>
      </c>
      <c r="H49" s="91">
        <v>630</v>
      </c>
      <c r="I49" s="91">
        <f>H3*I3</f>
        <v>100.8</v>
      </c>
      <c r="J49" s="116"/>
      <c r="K49" s="91">
        <f t="shared" si="6"/>
        <v>730.8</v>
      </c>
      <c r="L49" s="92"/>
      <c r="M49" s="93"/>
      <c r="N49" s="93"/>
      <c r="O49" s="151">
        <f t="shared" si="7"/>
        <v>730.8</v>
      </c>
    </row>
    <row r="50" spans="1:15" s="78" customFormat="1" ht="15.75" x14ac:dyDescent="0.25">
      <c r="A50" s="150">
        <v>45</v>
      </c>
      <c r="B50" s="204" t="s">
        <v>102</v>
      </c>
      <c r="C50" s="163" t="s">
        <v>79</v>
      </c>
      <c r="D50" s="113" t="s">
        <v>44</v>
      </c>
      <c r="E50" s="89">
        <v>3</v>
      </c>
      <c r="F50" s="90">
        <v>44440</v>
      </c>
      <c r="G50" s="90">
        <v>44804</v>
      </c>
      <c r="H50" s="91">
        <v>315</v>
      </c>
      <c r="I50" s="91">
        <f>H3*I3</f>
        <v>100.8</v>
      </c>
      <c r="J50" s="116">
        <v>315</v>
      </c>
      <c r="K50" s="91">
        <f t="shared" si="6"/>
        <v>730.8</v>
      </c>
      <c r="L50" s="92"/>
      <c r="M50" s="93"/>
      <c r="N50" s="91">
        <v>52.8</v>
      </c>
      <c r="O50" s="151">
        <f t="shared" si="7"/>
        <v>678</v>
      </c>
    </row>
    <row r="51" spans="1:15" s="78" customFormat="1" ht="15.75" x14ac:dyDescent="0.25">
      <c r="A51" s="152">
        <v>46</v>
      </c>
      <c r="B51" s="204" t="s">
        <v>119</v>
      </c>
      <c r="C51" s="163" t="s">
        <v>107</v>
      </c>
      <c r="D51" s="113" t="s">
        <v>43</v>
      </c>
      <c r="E51" s="89">
        <v>1</v>
      </c>
      <c r="F51" s="90">
        <v>44470</v>
      </c>
      <c r="G51" s="90" t="s">
        <v>104</v>
      </c>
      <c r="H51" s="91">
        <v>630</v>
      </c>
      <c r="I51" s="91">
        <f>H3*I3</f>
        <v>100.8</v>
      </c>
      <c r="J51" s="116"/>
      <c r="K51" s="91">
        <f t="shared" si="6"/>
        <v>730.8</v>
      </c>
      <c r="L51" s="92"/>
      <c r="M51" s="93"/>
      <c r="N51" s="93"/>
      <c r="O51" s="151">
        <f t="shared" si="7"/>
        <v>730.8</v>
      </c>
    </row>
    <row r="52" spans="1:15" s="78" customFormat="1" ht="15.75" x14ac:dyDescent="0.25">
      <c r="A52" s="150">
        <v>47</v>
      </c>
      <c r="B52" s="204" t="s">
        <v>76</v>
      </c>
      <c r="C52" s="163" t="s">
        <v>79</v>
      </c>
      <c r="D52" s="113" t="s">
        <v>49</v>
      </c>
      <c r="E52" s="89">
        <v>1</v>
      </c>
      <c r="F52" s="90">
        <v>44409</v>
      </c>
      <c r="G52" s="90">
        <v>44773</v>
      </c>
      <c r="H52" s="91">
        <v>630</v>
      </c>
      <c r="I52" s="91">
        <f>H3*I3</f>
        <v>100.8</v>
      </c>
      <c r="J52" s="113"/>
      <c r="K52" s="91">
        <f t="shared" si="6"/>
        <v>730.8</v>
      </c>
      <c r="L52" s="113"/>
      <c r="M52" s="115"/>
      <c r="N52" s="115"/>
      <c r="O52" s="151">
        <f t="shared" si="7"/>
        <v>730.8</v>
      </c>
    </row>
    <row r="53" spans="1:15" s="78" customFormat="1" ht="15.75" x14ac:dyDescent="0.25">
      <c r="A53" s="152">
        <v>48</v>
      </c>
      <c r="B53" s="204" t="s">
        <v>126</v>
      </c>
      <c r="C53" s="163" t="s">
        <v>38</v>
      </c>
      <c r="D53" s="113" t="s">
        <v>42</v>
      </c>
      <c r="E53" s="89">
        <v>1</v>
      </c>
      <c r="F53" s="90">
        <v>44510</v>
      </c>
      <c r="G53" s="90">
        <v>44874</v>
      </c>
      <c r="H53" s="91">
        <v>630</v>
      </c>
      <c r="I53" s="91">
        <f>H3*I3</f>
        <v>100.8</v>
      </c>
      <c r="J53" s="116"/>
      <c r="K53" s="91">
        <f t="shared" si="6"/>
        <v>730.8</v>
      </c>
      <c r="L53" s="92"/>
      <c r="M53" s="93"/>
      <c r="N53" s="93"/>
      <c r="O53" s="151">
        <f t="shared" si="7"/>
        <v>730.8</v>
      </c>
    </row>
    <row r="54" spans="1:15" s="78" customFormat="1" ht="15.75" x14ac:dyDescent="0.25">
      <c r="A54" s="150">
        <v>49</v>
      </c>
      <c r="B54" s="204" t="s">
        <v>127</v>
      </c>
      <c r="C54" s="163" t="s">
        <v>41</v>
      </c>
      <c r="D54" s="113" t="s">
        <v>80</v>
      </c>
      <c r="E54" s="89">
        <v>1</v>
      </c>
      <c r="F54" s="90">
        <v>44505</v>
      </c>
      <c r="G54" s="90">
        <v>44869</v>
      </c>
      <c r="H54" s="91">
        <v>630</v>
      </c>
      <c r="I54" s="91">
        <f>H3*I3</f>
        <v>100.8</v>
      </c>
      <c r="J54" s="113"/>
      <c r="K54" s="91">
        <f t="shared" si="6"/>
        <v>730.8</v>
      </c>
      <c r="L54" s="113"/>
      <c r="M54" s="113"/>
      <c r="N54" s="113"/>
      <c r="O54" s="151">
        <f t="shared" si="7"/>
        <v>730.8</v>
      </c>
    </row>
    <row r="55" spans="1:15" s="78" customFormat="1" ht="15.75" x14ac:dyDescent="0.25">
      <c r="A55" s="152">
        <v>50</v>
      </c>
      <c r="B55" s="204" t="s">
        <v>94</v>
      </c>
      <c r="C55" s="163" t="s">
        <v>38</v>
      </c>
      <c r="D55" s="113" t="s">
        <v>44</v>
      </c>
      <c r="E55" s="89">
        <v>1</v>
      </c>
      <c r="F55" s="90">
        <v>44440</v>
      </c>
      <c r="G55" s="90">
        <v>44804</v>
      </c>
      <c r="H55" s="91">
        <v>630</v>
      </c>
      <c r="I55" s="91">
        <f>H3*I3</f>
        <v>100.8</v>
      </c>
      <c r="J55" s="116"/>
      <c r="K55" s="91">
        <f t="shared" si="6"/>
        <v>730.8</v>
      </c>
      <c r="L55" s="92"/>
      <c r="M55" s="93"/>
      <c r="N55" s="91"/>
      <c r="O55" s="151">
        <f t="shared" si="7"/>
        <v>730.8</v>
      </c>
    </row>
    <row r="56" spans="1:15" s="78" customFormat="1" ht="15.75" x14ac:dyDescent="0.25">
      <c r="A56" s="150">
        <v>51</v>
      </c>
      <c r="B56" s="204" t="s">
        <v>86</v>
      </c>
      <c r="C56" s="163" t="s">
        <v>38</v>
      </c>
      <c r="D56" s="113" t="s">
        <v>44</v>
      </c>
      <c r="E56" s="89">
        <v>1</v>
      </c>
      <c r="F56" s="90">
        <v>44440</v>
      </c>
      <c r="G56" s="90">
        <v>44804</v>
      </c>
      <c r="H56" s="91">
        <v>630</v>
      </c>
      <c r="I56" s="91">
        <f>H3*I3</f>
        <v>100.8</v>
      </c>
      <c r="J56" s="116"/>
      <c r="K56" s="91">
        <f t="shared" ref="K56:K59" si="8">SUM(H56,I56,J56)</f>
        <v>730.8</v>
      </c>
      <c r="L56" s="92"/>
      <c r="M56" s="93"/>
      <c r="N56" s="91"/>
      <c r="O56" s="151">
        <f t="shared" ref="O56:O59" si="9">K56-M56-N56</f>
        <v>730.8</v>
      </c>
    </row>
    <row r="57" spans="1:15" s="78" customFormat="1" ht="15.75" x14ac:dyDescent="0.25">
      <c r="A57" s="152">
        <v>52</v>
      </c>
      <c r="B57" s="204" t="s">
        <v>87</v>
      </c>
      <c r="C57" s="163" t="s">
        <v>88</v>
      </c>
      <c r="D57" s="113" t="s">
        <v>52</v>
      </c>
      <c r="E57" s="89">
        <v>1</v>
      </c>
      <c r="F57" s="90">
        <v>44440</v>
      </c>
      <c r="G57" s="90">
        <v>44804</v>
      </c>
      <c r="H57" s="91">
        <v>630</v>
      </c>
      <c r="I57" s="91">
        <f>H3*I3</f>
        <v>100.8</v>
      </c>
      <c r="J57" s="116"/>
      <c r="K57" s="91">
        <f t="shared" si="8"/>
        <v>730.8</v>
      </c>
      <c r="L57" s="92"/>
      <c r="M57" s="93"/>
      <c r="N57" s="93"/>
      <c r="O57" s="151">
        <f t="shared" si="9"/>
        <v>730.8</v>
      </c>
    </row>
    <row r="58" spans="1:15" s="78" customFormat="1" ht="15.75" x14ac:dyDescent="0.25">
      <c r="A58" s="150">
        <v>53</v>
      </c>
      <c r="B58" s="204" t="s">
        <v>128</v>
      </c>
      <c r="C58" s="163" t="s">
        <v>38</v>
      </c>
      <c r="D58" s="113" t="s">
        <v>44</v>
      </c>
      <c r="E58" s="89">
        <v>1</v>
      </c>
      <c r="F58" s="90">
        <v>44505</v>
      </c>
      <c r="G58" s="90">
        <v>44869</v>
      </c>
      <c r="H58" s="91">
        <v>630</v>
      </c>
      <c r="I58" s="91">
        <f>H3*I3</f>
        <v>100.8</v>
      </c>
      <c r="J58" s="113"/>
      <c r="K58" s="91">
        <f t="shared" si="8"/>
        <v>730.8</v>
      </c>
      <c r="L58" s="113"/>
      <c r="M58" s="113"/>
      <c r="N58" s="156"/>
      <c r="O58" s="151">
        <f t="shared" si="9"/>
        <v>730.8</v>
      </c>
    </row>
    <row r="59" spans="1:15" s="78" customFormat="1" ht="15.75" x14ac:dyDescent="0.25">
      <c r="A59" s="152">
        <v>54</v>
      </c>
      <c r="B59" s="204" t="s">
        <v>121</v>
      </c>
      <c r="C59" s="163" t="s">
        <v>38</v>
      </c>
      <c r="D59" s="113" t="s">
        <v>43</v>
      </c>
      <c r="E59" s="89">
        <v>1</v>
      </c>
      <c r="F59" s="90">
        <v>44470</v>
      </c>
      <c r="G59" s="90">
        <v>44834</v>
      </c>
      <c r="H59" s="91">
        <v>630</v>
      </c>
      <c r="I59" s="91">
        <f>H3*I3</f>
        <v>100.8</v>
      </c>
      <c r="J59" s="116"/>
      <c r="K59" s="91">
        <f t="shared" si="8"/>
        <v>730.8</v>
      </c>
      <c r="L59" s="92"/>
      <c r="M59" s="93"/>
      <c r="N59" s="93"/>
      <c r="O59" s="151">
        <f t="shared" si="9"/>
        <v>730.8</v>
      </c>
    </row>
    <row r="60" spans="1:15" s="78" customFormat="1" ht="15.75" x14ac:dyDescent="0.25">
      <c r="A60" s="150">
        <v>55</v>
      </c>
      <c r="B60" s="204" t="s">
        <v>165</v>
      </c>
      <c r="C60" s="163" t="s">
        <v>111</v>
      </c>
      <c r="D60" s="113" t="s">
        <v>39</v>
      </c>
      <c r="E60" s="89">
        <v>2</v>
      </c>
      <c r="F60" s="90">
        <v>44747</v>
      </c>
      <c r="G60" s="90">
        <v>45111</v>
      </c>
      <c r="H60" s="91">
        <v>630</v>
      </c>
      <c r="I60" s="91">
        <v>100.8</v>
      </c>
      <c r="J60" s="116"/>
      <c r="K60" s="91">
        <v>730.8</v>
      </c>
      <c r="L60" s="92"/>
      <c r="M60" s="91">
        <v>84</v>
      </c>
      <c r="N60" s="91">
        <v>9.6</v>
      </c>
      <c r="O60" s="151">
        <v>616.20000000000005</v>
      </c>
    </row>
    <row r="61" spans="1:15" s="78" customFormat="1" ht="15.75" x14ac:dyDescent="0.25">
      <c r="A61" s="152">
        <v>56</v>
      </c>
      <c r="B61" s="204" t="s">
        <v>138</v>
      </c>
      <c r="C61" s="163" t="s">
        <v>79</v>
      </c>
      <c r="D61" s="113" t="s">
        <v>49</v>
      </c>
      <c r="E61" s="89">
        <v>1</v>
      </c>
      <c r="F61" s="90">
        <v>44652</v>
      </c>
      <c r="G61" s="90">
        <v>44651</v>
      </c>
      <c r="H61" s="91">
        <v>630</v>
      </c>
      <c r="I61" s="91">
        <v>100.8</v>
      </c>
      <c r="J61" s="116"/>
      <c r="K61" s="91">
        <v>730.8</v>
      </c>
      <c r="L61" s="92"/>
      <c r="M61" s="93"/>
      <c r="N61" s="93"/>
      <c r="O61" s="151">
        <v>730.8</v>
      </c>
    </row>
    <row r="62" spans="1:15" s="78" customFormat="1" ht="15.75" x14ac:dyDescent="0.25">
      <c r="A62" s="150">
        <v>57</v>
      </c>
      <c r="B62" s="204" t="s">
        <v>77</v>
      </c>
      <c r="C62" s="163" t="s">
        <v>79</v>
      </c>
      <c r="D62" s="113" t="s">
        <v>49</v>
      </c>
      <c r="E62" s="89">
        <v>3</v>
      </c>
      <c r="F62" s="90">
        <v>44409</v>
      </c>
      <c r="G62" s="90">
        <v>44773</v>
      </c>
      <c r="H62" s="91">
        <v>315</v>
      </c>
      <c r="I62" s="91">
        <f>H3*I3</f>
        <v>100.8</v>
      </c>
      <c r="J62" s="116">
        <v>315</v>
      </c>
      <c r="K62" s="91">
        <f>SUM(H62,I62,J62)</f>
        <v>730.8</v>
      </c>
      <c r="L62" s="92"/>
      <c r="M62" s="93"/>
      <c r="N62" s="91">
        <v>38.4</v>
      </c>
      <c r="O62" s="151">
        <f>K62-M62-N62</f>
        <v>692.4</v>
      </c>
    </row>
    <row r="63" spans="1:15" s="78" customFormat="1" ht="15.75" x14ac:dyDescent="0.25">
      <c r="A63" s="152">
        <v>58</v>
      </c>
      <c r="B63" s="204" t="s">
        <v>101</v>
      </c>
      <c r="C63" s="163" t="s">
        <v>38</v>
      </c>
      <c r="D63" s="113" t="s">
        <v>44</v>
      </c>
      <c r="E63" s="89">
        <v>3</v>
      </c>
      <c r="F63" s="90">
        <v>44440</v>
      </c>
      <c r="G63" s="90">
        <v>44804</v>
      </c>
      <c r="H63" s="91">
        <v>315</v>
      </c>
      <c r="I63" s="91">
        <f>H3*I3</f>
        <v>100.8</v>
      </c>
      <c r="J63" s="91">
        <v>315</v>
      </c>
      <c r="K63" s="91">
        <f t="shared" ref="K63:K68" si="10">SUM(H63,I63,J63)</f>
        <v>730.8</v>
      </c>
      <c r="L63" s="113"/>
      <c r="M63" s="115"/>
      <c r="N63" s="91">
        <v>57.6</v>
      </c>
      <c r="O63" s="151">
        <f t="shared" ref="O63:O68" si="11">K63-M63-N63</f>
        <v>673.19999999999993</v>
      </c>
    </row>
    <row r="64" spans="1:15" s="78" customFormat="1" ht="15.75" x14ac:dyDescent="0.25">
      <c r="A64" s="150">
        <v>59</v>
      </c>
      <c r="B64" s="204" t="s">
        <v>129</v>
      </c>
      <c r="C64" s="163" t="s">
        <v>38</v>
      </c>
      <c r="D64" s="113" t="s">
        <v>80</v>
      </c>
      <c r="E64" s="89">
        <v>1</v>
      </c>
      <c r="F64" s="90">
        <v>44505</v>
      </c>
      <c r="G64" s="90">
        <v>44869</v>
      </c>
      <c r="H64" s="91">
        <v>630</v>
      </c>
      <c r="I64" s="91">
        <f>H3*I3</f>
        <v>100.8</v>
      </c>
      <c r="J64" s="113"/>
      <c r="K64" s="91">
        <f t="shared" si="10"/>
        <v>730.8</v>
      </c>
      <c r="L64" s="113"/>
      <c r="M64" s="113"/>
      <c r="N64" s="91"/>
      <c r="O64" s="151">
        <f t="shared" si="11"/>
        <v>730.8</v>
      </c>
    </row>
    <row r="65" spans="1:24" s="78" customFormat="1" ht="15.75" x14ac:dyDescent="0.25">
      <c r="A65" s="152">
        <v>60</v>
      </c>
      <c r="B65" s="204" t="s">
        <v>53</v>
      </c>
      <c r="C65" s="117" t="s">
        <v>38</v>
      </c>
      <c r="D65" s="88" t="s">
        <v>45</v>
      </c>
      <c r="E65" s="89">
        <v>1</v>
      </c>
      <c r="F65" s="90">
        <v>44151</v>
      </c>
      <c r="G65" s="90">
        <v>44880</v>
      </c>
      <c r="H65" s="91">
        <v>630</v>
      </c>
      <c r="I65" s="91">
        <f>H3*I3</f>
        <v>100.8</v>
      </c>
      <c r="J65" s="116"/>
      <c r="K65" s="91">
        <f t="shared" si="10"/>
        <v>730.8</v>
      </c>
      <c r="L65" s="92"/>
      <c r="M65" s="93"/>
      <c r="N65" s="91"/>
      <c r="O65" s="151">
        <f t="shared" si="11"/>
        <v>730.8</v>
      </c>
    </row>
    <row r="66" spans="1:24" s="78" customFormat="1" ht="15.75" x14ac:dyDescent="0.25">
      <c r="A66" s="150">
        <v>61</v>
      </c>
      <c r="B66" s="204" t="s">
        <v>156</v>
      </c>
      <c r="C66" s="117" t="s">
        <v>38</v>
      </c>
      <c r="D66" s="88" t="s">
        <v>39</v>
      </c>
      <c r="E66" s="89">
        <v>1</v>
      </c>
      <c r="F66" s="90">
        <v>44683</v>
      </c>
      <c r="G66" s="90">
        <v>45047</v>
      </c>
      <c r="H66" s="91">
        <v>630</v>
      </c>
      <c r="I66" s="91">
        <v>100.8</v>
      </c>
      <c r="J66" s="116"/>
      <c r="K66" s="91">
        <v>730.8</v>
      </c>
      <c r="L66" s="92"/>
      <c r="M66" s="93"/>
      <c r="N66" s="91"/>
      <c r="O66" s="151">
        <v>730.8</v>
      </c>
    </row>
    <row r="67" spans="1:24" s="78" customFormat="1" ht="15.75" x14ac:dyDescent="0.25">
      <c r="A67" s="152">
        <v>62</v>
      </c>
      <c r="B67" s="204" t="s">
        <v>122</v>
      </c>
      <c r="C67" s="117" t="s">
        <v>103</v>
      </c>
      <c r="D67" s="88" t="s">
        <v>80</v>
      </c>
      <c r="E67" s="89">
        <v>1</v>
      </c>
      <c r="F67" s="90">
        <v>44470</v>
      </c>
      <c r="G67" s="90">
        <v>44834</v>
      </c>
      <c r="H67" s="91">
        <v>630</v>
      </c>
      <c r="I67" s="91">
        <f>H3*I3</f>
        <v>100.8</v>
      </c>
      <c r="J67" s="116"/>
      <c r="K67" s="91">
        <f t="shared" si="10"/>
        <v>730.8</v>
      </c>
      <c r="L67" s="92"/>
      <c r="M67" s="93"/>
      <c r="N67" s="93"/>
      <c r="O67" s="151">
        <f t="shared" si="11"/>
        <v>730.8</v>
      </c>
    </row>
    <row r="68" spans="1:24" s="78" customFormat="1" ht="15.75" x14ac:dyDescent="0.25">
      <c r="A68" s="150">
        <v>63</v>
      </c>
      <c r="B68" s="204" t="s">
        <v>78</v>
      </c>
      <c r="C68" s="117" t="s">
        <v>79</v>
      </c>
      <c r="D68" s="88" t="s">
        <v>49</v>
      </c>
      <c r="E68" s="89">
        <v>1</v>
      </c>
      <c r="F68" s="90">
        <v>44409</v>
      </c>
      <c r="G68" s="90">
        <v>44773</v>
      </c>
      <c r="H68" s="91">
        <v>630</v>
      </c>
      <c r="I68" s="91">
        <f>H3*I3</f>
        <v>100.8</v>
      </c>
      <c r="J68" s="116"/>
      <c r="K68" s="91">
        <f t="shared" si="10"/>
        <v>730.8</v>
      </c>
      <c r="L68" s="92"/>
      <c r="M68" s="93"/>
      <c r="N68" s="93"/>
      <c r="O68" s="151">
        <f t="shared" si="11"/>
        <v>730.8</v>
      </c>
    </row>
    <row r="69" spans="1:24" ht="20.25" x14ac:dyDescent="0.25">
      <c r="A69" s="54"/>
      <c r="B69" s="173" t="s">
        <v>26</v>
      </c>
      <c r="C69" s="173"/>
      <c r="D69" s="173"/>
      <c r="E69" s="173"/>
      <c r="F69" s="173"/>
      <c r="G69" s="174"/>
      <c r="H69" s="77">
        <f>SUM(H6:H68)</f>
        <v>35658</v>
      </c>
      <c r="I69" s="77">
        <f>SUM(I6:I68)</f>
        <v>5947.2000000000062</v>
      </c>
      <c r="J69" s="77">
        <f>SUM(J6:J68)</f>
        <v>3255</v>
      </c>
      <c r="K69" s="231">
        <f>SUM(K6:K68)</f>
        <v>44860.200000000026</v>
      </c>
      <c r="L69" s="7">
        <v>0</v>
      </c>
      <c r="M69" s="231">
        <f>SUM(M6:M68)</f>
        <v>126</v>
      </c>
      <c r="N69" s="231">
        <f>SUM(N6:N68)</f>
        <v>302.40000000000003</v>
      </c>
      <c r="O69" s="63">
        <f>SUM(O6:O68)</f>
        <v>44410.800000000017</v>
      </c>
    </row>
    <row r="70" spans="1:24" ht="15.75" x14ac:dyDescent="0.25">
      <c r="A70" s="175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7"/>
    </row>
    <row r="71" spans="1:24" ht="50.25" customHeight="1" x14ac:dyDescent="0.25">
      <c r="A71" s="233" t="s">
        <v>11</v>
      </c>
      <c r="B71" s="234" t="s">
        <v>12</v>
      </c>
      <c r="C71" s="234" t="s">
        <v>13</v>
      </c>
      <c r="D71" s="235" t="s">
        <v>14</v>
      </c>
      <c r="E71" s="227" t="s">
        <v>15</v>
      </c>
      <c r="F71" s="236" t="s">
        <v>27</v>
      </c>
      <c r="G71" s="237" t="s">
        <v>28</v>
      </c>
      <c r="H71" s="234" t="s">
        <v>29</v>
      </c>
      <c r="I71" s="234" t="s">
        <v>18</v>
      </c>
      <c r="J71" s="234" t="s">
        <v>30</v>
      </c>
      <c r="K71" s="234" t="s">
        <v>20</v>
      </c>
      <c r="L71" s="238" t="s">
        <v>23</v>
      </c>
      <c r="M71" s="234" t="s">
        <v>24</v>
      </c>
      <c r="N71" s="234" t="s">
        <v>25</v>
      </c>
      <c r="O71" s="239" t="s">
        <v>22</v>
      </c>
    </row>
    <row r="72" spans="1:24" s="74" customFormat="1" ht="15.75" x14ac:dyDescent="0.25">
      <c r="A72" s="97"/>
      <c r="B72" s="96"/>
      <c r="C72" s="117"/>
      <c r="D72" s="88"/>
      <c r="E72" s="89"/>
      <c r="F72" s="90"/>
      <c r="G72" s="90"/>
      <c r="H72" s="91"/>
      <c r="I72" s="98"/>
      <c r="J72" s="91"/>
      <c r="K72" s="99"/>
      <c r="L72" s="92"/>
      <c r="M72" s="93"/>
      <c r="N72" s="93"/>
      <c r="O72" s="100"/>
      <c r="X72" s="74" t="s">
        <v>2</v>
      </c>
    </row>
    <row r="73" spans="1:24" ht="15.75" x14ac:dyDescent="0.25">
      <c r="A73" s="64" t="s">
        <v>2</v>
      </c>
      <c r="B73" s="178"/>
      <c r="C73" s="178"/>
      <c r="D73" s="178"/>
      <c r="E73" s="178"/>
      <c r="F73" s="178"/>
      <c r="G73" s="179"/>
      <c r="H73" s="65">
        <v>0</v>
      </c>
      <c r="I73" s="79"/>
      <c r="J73" s="81">
        <f>SUM(J72:J72)</f>
        <v>0</v>
      </c>
      <c r="K73" s="82">
        <v>0</v>
      </c>
      <c r="L73" s="17"/>
      <c r="M73" s="18">
        <v>0</v>
      </c>
      <c r="N73" s="18">
        <v>0</v>
      </c>
      <c r="O73" s="31">
        <f>SUM(O72:O72)</f>
        <v>0</v>
      </c>
    </row>
    <row r="74" spans="1:24" x14ac:dyDescent="0.25">
      <c r="A74" s="66"/>
      <c r="B74" s="67"/>
      <c r="C74" s="198"/>
      <c r="D74" s="67"/>
      <c r="E74" s="67"/>
      <c r="F74" s="67"/>
      <c r="G74" s="67"/>
      <c r="H74" s="67"/>
      <c r="I74" s="80"/>
      <c r="J74" s="67"/>
      <c r="K74" s="67"/>
      <c r="L74" s="67"/>
      <c r="M74" s="67"/>
      <c r="N74" s="67"/>
      <c r="O74" s="68"/>
    </row>
    <row r="75" spans="1:24" ht="18" x14ac:dyDescent="0.25">
      <c r="A75" s="34" t="s">
        <v>2</v>
      </c>
      <c r="B75" s="61" t="s">
        <v>31</v>
      </c>
      <c r="C75" s="199"/>
      <c r="D75" s="61"/>
      <c r="E75" s="59"/>
      <c r="F75" s="59"/>
      <c r="G75" s="60"/>
      <c r="H75" s="77">
        <f>H73+H69</f>
        <v>35658</v>
      </c>
      <c r="I75" s="77">
        <f>I73+I69</f>
        <v>5947.2000000000062</v>
      </c>
      <c r="J75" s="77">
        <v>3255</v>
      </c>
      <c r="K75" s="77">
        <f>K69</f>
        <v>44860.200000000026</v>
      </c>
      <c r="L75" s="232"/>
      <c r="M75" s="154">
        <f>M69</f>
        <v>126</v>
      </c>
      <c r="N75" s="154">
        <f>N69</f>
        <v>302.40000000000003</v>
      </c>
      <c r="O75" s="69">
        <v>44410.8</v>
      </c>
    </row>
    <row r="76" spans="1:24" x14ac:dyDescent="0.25">
      <c r="A76" s="83" t="s">
        <v>72</v>
      </c>
      <c r="B76" s="62"/>
      <c r="C76" s="19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/>
    </row>
    <row r="77" spans="1:24" ht="18" x14ac:dyDescent="0.25">
      <c r="A77" s="66"/>
      <c r="B77" s="67"/>
      <c r="C77" s="198"/>
      <c r="D77" s="67"/>
      <c r="E77" s="67"/>
      <c r="F77" s="67"/>
      <c r="G77" s="70"/>
      <c r="H77" s="180" t="s">
        <v>60</v>
      </c>
      <c r="I77" s="181"/>
      <c r="J77" s="181"/>
      <c r="K77" s="181"/>
      <c r="L77" s="181"/>
      <c r="M77" s="181"/>
      <c r="N77" s="181"/>
      <c r="O77" s="273">
        <f>30</f>
        <v>30</v>
      </c>
    </row>
    <row r="78" spans="1:24" ht="18.75" thickBot="1" x14ac:dyDescent="0.3">
      <c r="A78" s="66"/>
      <c r="B78" s="67"/>
      <c r="C78" s="198"/>
      <c r="D78" s="67"/>
      <c r="E78" s="67"/>
      <c r="F78" s="67"/>
      <c r="G78" s="70"/>
      <c r="H78" s="169" t="s">
        <v>61</v>
      </c>
      <c r="I78" s="170"/>
      <c r="J78" s="170"/>
      <c r="K78" s="170"/>
      <c r="L78" s="170"/>
      <c r="M78" s="170"/>
      <c r="N78" s="170"/>
      <c r="O78" s="274">
        <v>1890</v>
      </c>
    </row>
    <row r="79" spans="1:24" ht="18.75" thickBot="1" x14ac:dyDescent="0.3">
      <c r="A79" s="71"/>
      <c r="B79" s="72"/>
      <c r="C79" s="200"/>
      <c r="D79" s="72"/>
      <c r="E79" s="72"/>
      <c r="F79" s="72"/>
      <c r="G79" s="73"/>
      <c r="H79" s="171" t="s">
        <v>62</v>
      </c>
      <c r="I79" s="172"/>
      <c r="J79" s="172"/>
      <c r="K79" s="172"/>
      <c r="L79" s="172"/>
      <c r="M79" s="172"/>
      <c r="N79" s="172"/>
      <c r="O79" s="162">
        <f>O75+O78</f>
        <v>46300.800000000003</v>
      </c>
    </row>
    <row r="80" spans="1:24" x14ac:dyDescent="0.25">
      <c r="A80" s="21"/>
      <c r="B80" s="21"/>
      <c r="C80" s="20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1"/>
      <c r="B81" s="21"/>
      <c r="C81" s="20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B82" s="21"/>
      <c r="C82" s="20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23"/>
      <c r="B83" s="21"/>
      <c r="C83" s="20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</sheetData>
  <sortState ref="A8:A69">
    <sortCondition ref="A8:A69"/>
  </sortState>
  <mergeCells count="26">
    <mergeCell ref="A1:O1"/>
    <mergeCell ref="B69:G69"/>
    <mergeCell ref="A70:O70"/>
    <mergeCell ref="B73:G73"/>
    <mergeCell ref="H77:N77"/>
    <mergeCell ref="O4:O5"/>
    <mergeCell ref="H78:N78"/>
    <mergeCell ref="H79:N79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ageMargins left="0.31496062992125984" right="0.31496062992125984" top="0.39370078740157483" bottom="0.39370078740157483" header="0.31496062992125984" footer="0.31496062992125984"/>
  <pageSetup paperSize="9" scale="46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>
      <selection activeCell="O22" sqref="O22"/>
    </sheetView>
  </sheetViews>
  <sheetFormatPr defaultRowHeight="15" x14ac:dyDescent="0.25"/>
  <cols>
    <col min="1" max="1" width="6.28515625" customWidth="1"/>
    <col min="2" max="2" width="68.7109375" bestFit="1" customWidth="1"/>
    <col min="3" max="3" width="15.85546875" bestFit="1" customWidth="1"/>
    <col min="4" max="4" width="17.28515625" bestFit="1" customWidth="1"/>
    <col min="5" max="5" width="6.7109375" customWidth="1"/>
    <col min="6" max="6" width="13" customWidth="1"/>
    <col min="7" max="7" width="12.7109375" customWidth="1"/>
    <col min="8" max="8" width="17.85546875" bestFit="1" customWidth="1"/>
    <col min="9" max="9" width="16.85546875" bestFit="1" customWidth="1"/>
    <col min="10" max="10" width="14.28515625" customWidth="1"/>
    <col min="11" max="11" width="19" customWidth="1"/>
    <col min="12" max="12" width="5.28515625" customWidth="1"/>
    <col min="13" max="13" width="15" customWidth="1"/>
    <col min="14" max="14" width="15.5703125" customWidth="1"/>
    <col min="15" max="15" width="17.140625" customWidth="1"/>
  </cols>
  <sheetData>
    <row r="1" spans="1:16" ht="88.5" customHeight="1" x14ac:dyDescent="0.25">
      <c r="A1" s="240" t="s">
        <v>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2"/>
    </row>
    <row r="2" spans="1:16" ht="20.25" x14ac:dyDescent="0.25">
      <c r="A2" s="243" t="s">
        <v>3</v>
      </c>
      <c r="B2" s="244"/>
      <c r="C2" s="244"/>
      <c r="D2" s="252" t="s">
        <v>4</v>
      </c>
      <c r="E2" s="253"/>
      <c r="F2" s="254" t="s">
        <v>5</v>
      </c>
      <c r="G2" s="255" t="s">
        <v>6</v>
      </c>
      <c r="H2" s="255" t="s">
        <v>7</v>
      </c>
      <c r="I2" s="256" t="s">
        <v>8</v>
      </c>
      <c r="J2" s="257" t="s">
        <v>9</v>
      </c>
      <c r="K2" s="257"/>
      <c r="L2" s="257"/>
      <c r="M2" s="257"/>
      <c r="N2" s="257"/>
      <c r="O2" s="258"/>
    </row>
    <row r="3" spans="1:16" ht="20.25" x14ac:dyDescent="0.25">
      <c r="A3" s="211" t="s">
        <v>174</v>
      </c>
      <c r="B3" s="212"/>
      <c r="C3" s="213"/>
      <c r="D3" s="214" t="s">
        <v>172</v>
      </c>
      <c r="E3" s="215"/>
      <c r="F3" s="245" t="s">
        <v>131</v>
      </c>
      <c r="G3" s="216" t="s">
        <v>164</v>
      </c>
      <c r="H3" s="217">
        <v>21</v>
      </c>
      <c r="I3" s="246">
        <v>4.8</v>
      </c>
      <c r="J3" s="219" t="s">
        <v>10</v>
      </c>
      <c r="K3" s="219"/>
      <c r="L3" s="219"/>
      <c r="M3" s="219"/>
      <c r="N3" s="219"/>
      <c r="O3" s="220"/>
    </row>
    <row r="4" spans="1:16" x14ac:dyDescent="0.25">
      <c r="A4" s="247" t="s">
        <v>11</v>
      </c>
      <c r="B4" s="248" t="s">
        <v>12</v>
      </c>
      <c r="C4" s="248" t="s">
        <v>13</v>
      </c>
      <c r="D4" s="248" t="s">
        <v>14</v>
      </c>
      <c r="E4" s="248" t="s">
        <v>15</v>
      </c>
      <c r="F4" s="248" t="s">
        <v>16</v>
      </c>
      <c r="G4" s="248" t="s">
        <v>17</v>
      </c>
      <c r="H4" s="248" t="s">
        <v>32</v>
      </c>
      <c r="I4" s="248" t="s">
        <v>18</v>
      </c>
      <c r="J4" s="248" t="s">
        <v>19</v>
      </c>
      <c r="K4" s="248" t="s">
        <v>34</v>
      </c>
      <c r="L4" s="224" t="s">
        <v>21</v>
      </c>
      <c r="M4" s="224"/>
      <c r="N4" s="224"/>
      <c r="O4" s="249" t="s">
        <v>22</v>
      </c>
    </row>
    <row r="5" spans="1:16" ht="59.25" customHeight="1" x14ac:dyDescent="0.2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26" t="s">
        <v>23</v>
      </c>
      <c r="M5" s="250" t="s">
        <v>24</v>
      </c>
      <c r="N5" s="250" t="s">
        <v>25</v>
      </c>
      <c r="O5" s="249"/>
    </row>
    <row r="6" spans="1:16" x14ac:dyDescent="0.25">
      <c r="A6" s="147">
        <v>1</v>
      </c>
      <c r="B6" s="261" t="s">
        <v>139</v>
      </c>
      <c r="C6" s="106" t="s">
        <v>0</v>
      </c>
      <c r="D6" s="259" t="s">
        <v>144</v>
      </c>
      <c r="E6" s="104">
        <v>1</v>
      </c>
      <c r="F6" s="105">
        <v>44652</v>
      </c>
      <c r="G6" s="107">
        <v>45016</v>
      </c>
      <c r="H6" s="127">
        <v>630</v>
      </c>
      <c r="I6" s="126">
        <v>100.8</v>
      </c>
      <c r="J6" s="128"/>
      <c r="K6" s="128">
        <f>H6+I6+J6</f>
        <v>730.8</v>
      </c>
      <c r="L6" s="130"/>
      <c r="M6" s="130"/>
      <c r="N6" s="128"/>
      <c r="O6" s="148">
        <v>730.8</v>
      </c>
    </row>
    <row r="7" spans="1:16" x14ac:dyDescent="0.25">
      <c r="A7" s="147">
        <v>2</v>
      </c>
      <c r="B7" s="262" t="s">
        <v>140</v>
      </c>
      <c r="C7" s="160" t="s">
        <v>0</v>
      </c>
      <c r="D7" s="160" t="s">
        <v>145</v>
      </c>
      <c r="E7" s="125">
        <v>1</v>
      </c>
      <c r="F7" s="164">
        <v>44652</v>
      </c>
      <c r="G7" s="131">
        <v>45016</v>
      </c>
      <c r="H7" s="126">
        <v>630</v>
      </c>
      <c r="I7" s="126">
        <v>100.8</v>
      </c>
      <c r="J7" s="128"/>
      <c r="K7" s="128">
        <f>H7+I7+J7</f>
        <v>730.8</v>
      </c>
      <c r="L7" s="161" t="s">
        <v>173</v>
      </c>
      <c r="M7" s="128">
        <v>42</v>
      </c>
      <c r="N7" s="128">
        <v>9.6</v>
      </c>
      <c r="O7" s="148">
        <v>679.2</v>
      </c>
    </row>
    <row r="8" spans="1:16" x14ac:dyDescent="0.25">
      <c r="A8" s="147">
        <v>3</v>
      </c>
      <c r="B8" s="263" t="s">
        <v>125</v>
      </c>
      <c r="C8" s="260" t="s">
        <v>146</v>
      </c>
      <c r="D8" s="103" t="s">
        <v>144</v>
      </c>
      <c r="E8" s="104">
        <v>1</v>
      </c>
      <c r="F8" s="165">
        <v>44505</v>
      </c>
      <c r="G8" s="107">
        <v>44869</v>
      </c>
      <c r="H8" s="126">
        <v>630</v>
      </c>
      <c r="I8" s="126">
        <v>100.8</v>
      </c>
      <c r="J8" s="128"/>
      <c r="K8" s="128">
        <f>H8+I8+J8</f>
        <v>730.8</v>
      </c>
      <c r="L8" s="130"/>
      <c r="M8" s="130"/>
      <c r="N8" s="128"/>
      <c r="O8" s="148">
        <v>730.8</v>
      </c>
      <c r="P8" s="157"/>
    </row>
    <row r="9" spans="1:16" x14ac:dyDescent="0.25">
      <c r="A9" s="147">
        <v>4</v>
      </c>
      <c r="B9" s="263" t="s">
        <v>120</v>
      </c>
      <c r="C9" s="260" t="s">
        <v>146</v>
      </c>
      <c r="D9" s="103" t="s">
        <v>39</v>
      </c>
      <c r="E9" s="104">
        <v>1</v>
      </c>
      <c r="F9" s="165">
        <v>44470</v>
      </c>
      <c r="G9" s="107">
        <v>44834</v>
      </c>
      <c r="H9" s="128">
        <v>630</v>
      </c>
      <c r="I9" s="126">
        <v>100.8</v>
      </c>
      <c r="J9" s="133"/>
      <c r="K9" s="128">
        <f>SUM(H9,I9,J9)</f>
        <v>730.8</v>
      </c>
      <c r="L9" s="142"/>
      <c r="M9" s="135"/>
      <c r="N9" s="128"/>
      <c r="O9" s="148">
        <v>730.8</v>
      </c>
    </row>
    <row r="10" spans="1:16" x14ac:dyDescent="0.25">
      <c r="A10" s="147">
        <v>5</v>
      </c>
      <c r="B10" s="262" t="s">
        <v>141</v>
      </c>
      <c r="C10" s="160" t="s">
        <v>71</v>
      </c>
      <c r="D10" s="160" t="s">
        <v>144</v>
      </c>
      <c r="E10" s="125">
        <v>1</v>
      </c>
      <c r="F10" s="164">
        <v>44652</v>
      </c>
      <c r="G10" s="131">
        <v>45016</v>
      </c>
      <c r="H10" s="126">
        <v>630</v>
      </c>
      <c r="I10" s="126">
        <v>100.8</v>
      </c>
      <c r="J10" s="128"/>
      <c r="K10" s="128">
        <f>H10+I10+J10</f>
        <v>730.8</v>
      </c>
      <c r="L10" s="130"/>
      <c r="M10" s="130"/>
      <c r="N10" s="128"/>
      <c r="O10" s="148">
        <v>730.8</v>
      </c>
    </row>
    <row r="11" spans="1:16" x14ac:dyDescent="0.25">
      <c r="A11" s="147">
        <v>6</v>
      </c>
      <c r="B11" s="261" t="s">
        <v>142</v>
      </c>
      <c r="C11" s="106" t="s">
        <v>146</v>
      </c>
      <c r="D11" s="160" t="s">
        <v>144</v>
      </c>
      <c r="E11" s="125">
        <v>1</v>
      </c>
      <c r="F11" s="164">
        <v>44652</v>
      </c>
      <c r="G11" s="131">
        <v>45016</v>
      </c>
      <c r="H11" s="127">
        <v>630</v>
      </c>
      <c r="I11" s="126">
        <v>100.8</v>
      </c>
      <c r="J11" s="129"/>
      <c r="K11" s="128">
        <f>H11+I11+J11</f>
        <v>730.8</v>
      </c>
      <c r="L11" s="129"/>
      <c r="M11" s="130"/>
      <c r="N11" s="130"/>
      <c r="O11" s="148">
        <v>730.8</v>
      </c>
    </row>
    <row r="12" spans="1:16" ht="18" x14ac:dyDescent="0.25">
      <c r="A12" s="54"/>
      <c r="B12" s="182" t="s">
        <v>26</v>
      </c>
      <c r="C12" s="182"/>
      <c r="D12" s="182"/>
      <c r="E12" s="182"/>
      <c r="F12" s="182"/>
      <c r="G12" s="183"/>
      <c r="H12" s="264">
        <v>3780</v>
      </c>
      <c r="I12" s="264">
        <v>604.79999999999995</v>
      </c>
      <c r="J12" s="264"/>
      <c r="K12" s="41">
        <v>4384.8</v>
      </c>
      <c r="L12" s="42">
        <v>2</v>
      </c>
      <c r="M12" s="41">
        <v>42</v>
      </c>
      <c r="N12" s="41">
        <v>9.6</v>
      </c>
      <c r="O12" s="63">
        <f>SUM(O6:O11)</f>
        <v>4333.2000000000007</v>
      </c>
    </row>
    <row r="13" spans="1:16" x14ac:dyDescent="0.25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</row>
    <row r="14" spans="1:16" ht="57" customHeight="1" x14ac:dyDescent="0.25">
      <c r="A14" s="267" t="s">
        <v>11</v>
      </c>
      <c r="B14" s="268" t="s">
        <v>12</v>
      </c>
      <c r="C14" s="268" t="s">
        <v>13</v>
      </c>
      <c r="D14" s="269" t="s">
        <v>14</v>
      </c>
      <c r="E14" s="251" t="s">
        <v>15</v>
      </c>
      <c r="F14" s="270" t="s">
        <v>27</v>
      </c>
      <c r="G14" s="270" t="s">
        <v>28</v>
      </c>
      <c r="H14" s="268" t="s">
        <v>29</v>
      </c>
      <c r="I14" s="268" t="s">
        <v>18</v>
      </c>
      <c r="J14" s="268" t="s">
        <v>30</v>
      </c>
      <c r="K14" s="268" t="s">
        <v>20</v>
      </c>
      <c r="L14" s="271" t="s">
        <v>23</v>
      </c>
      <c r="M14" s="268" t="s">
        <v>24</v>
      </c>
      <c r="N14" s="268" t="s">
        <v>25</v>
      </c>
      <c r="O14" s="272" t="s">
        <v>22</v>
      </c>
    </row>
    <row r="15" spans="1:16" x14ac:dyDescent="0.25">
      <c r="A15" s="101"/>
      <c r="B15" s="108"/>
      <c r="C15" s="106"/>
      <c r="D15" s="102"/>
      <c r="E15" s="104"/>
      <c r="F15" s="105"/>
      <c r="G15" s="107"/>
      <c r="H15" s="109"/>
      <c r="I15" s="109"/>
      <c r="J15" s="109"/>
      <c r="K15" s="109"/>
      <c r="L15" s="110"/>
      <c r="M15" s="111"/>
      <c r="N15" s="111"/>
      <c r="O15" s="149"/>
    </row>
    <row r="16" spans="1:16" x14ac:dyDescent="0.25">
      <c r="A16" s="30" t="s">
        <v>2</v>
      </c>
      <c r="B16" s="178"/>
      <c r="C16" s="178"/>
      <c r="D16" s="178"/>
      <c r="E16" s="178"/>
      <c r="F16" s="178"/>
      <c r="G16" s="179"/>
      <c r="H16" s="265">
        <v>0</v>
      </c>
      <c r="I16" s="265">
        <v>0</v>
      </c>
      <c r="J16" s="16"/>
      <c r="K16" s="16">
        <v>0</v>
      </c>
      <c r="L16" s="266"/>
      <c r="M16" s="18">
        <v>0</v>
      </c>
      <c r="N16" s="18">
        <v>0</v>
      </c>
      <c r="O16" s="31">
        <v>0</v>
      </c>
    </row>
    <row r="17" spans="1:15" x14ac:dyDescent="0.25">
      <c r="A17" s="2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ht="18" x14ac:dyDescent="0.25">
      <c r="A18" s="55" t="s">
        <v>2</v>
      </c>
      <c r="B18" s="61" t="s">
        <v>31</v>
      </c>
      <c r="C18" s="167"/>
      <c r="D18" s="167"/>
      <c r="E18" s="43"/>
      <c r="F18" s="167"/>
      <c r="G18" s="168"/>
      <c r="H18" s="44">
        <f>H12</f>
        <v>3780</v>
      </c>
      <c r="I18" s="44">
        <v>604.79999999999995</v>
      </c>
      <c r="J18" s="44">
        <f>J12</f>
        <v>0</v>
      </c>
      <c r="K18" s="45">
        <v>4384.8</v>
      </c>
      <c r="L18" s="46"/>
      <c r="M18" s="154">
        <f>M12</f>
        <v>42</v>
      </c>
      <c r="N18" s="154">
        <f>N12</f>
        <v>9.6</v>
      </c>
      <c r="O18" s="69">
        <v>4333.2</v>
      </c>
    </row>
    <row r="19" spans="1:15" x14ac:dyDescent="0.25">
      <c r="A19" s="35" t="s">
        <v>35</v>
      </c>
      <c r="B19" s="25"/>
      <c r="C19" s="3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1:15" ht="18" x14ac:dyDescent="0.25">
      <c r="A20" s="24"/>
      <c r="B20" s="32"/>
      <c r="C20" s="32"/>
      <c r="D20" s="32"/>
      <c r="E20" s="32"/>
      <c r="F20" s="32"/>
      <c r="G20" s="32"/>
      <c r="H20" s="180" t="s">
        <v>56</v>
      </c>
      <c r="I20" s="181"/>
      <c r="J20" s="181"/>
      <c r="K20" s="181"/>
      <c r="L20" s="181"/>
      <c r="M20" s="181"/>
      <c r="N20" s="181"/>
      <c r="O20" s="273">
        <v>30</v>
      </c>
    </row>
    <row r="21" spans="1:15" ht="18.75" thickBot="1" x14ac:dyDescent="0.3">
      <c r="A21" s="24"/>
      <c r="B21" s="32"/>
      <c r="C21" s="32"/>
      <c r="D21" s="32"/>
      <c r="E21" s="32"/>
      <c r="F21" s="32"/>
      <c r="G21" s="32"/>
      <c r="H21" s="169" t="s">
        <v>57</v>
      </c>
      <c r="I21" s="170"/>
      <c r="J21" s="170"/>
      <c r="K21" s="170"/>
      <c r="L21" s="170"/>
      <c r="M21" s="170"/>
      <c r="N21" s="170"/>
      <c r="O21" s="274">
        <v>180</v>
      </c>
    </row>
    <row r="22" spans="1:15" ht="18.75" thickBot="1" x14ac:dyDescent="0.3">
      <c r="A22" s="57"/>
      <c r="B22" s="58"/>
      <c r="C22" s="58"/>
      <c r="D22" s="58"/>
      <c r="E22" s="58"/>
      <c r="F22" s="58"/>
      <c r="G22" s="58"/>
      <c r="H22" s="171" t="s">
        <v>55</v>
      </c>
      <c r="I22" s="172"/>
      <c r="J22" s="172"/>
      <c r="K22" s="172"/>
      <c r="L22" s="172"/>
      <c r="M22" s="172"/>
      <c r="N22" s="172"/>
      <c r="O22" s="162">
        <f>O18+O21</f>
        <v>4513.2</v>
      </c>
    </row>
    <row r="23" spans="1:15" ht="18" x14ac:dyDescent="0.25">
      <c r="A23" s="50"/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1"/>
      <c r="M23" s="51"/>
      <c r="N23" s="51"/>
      <c r="O23" s="52"/>
    </row>
    <row r="24" spans="1:15" ht="18" x14ac:dyDescent="0.25">
      <c r="A24" s="50"/>
      <c r="B24" s="50"/>
      <c r="C24" s="50"/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1"/>
      <c r="O24" s="52"/>
    </row>
    <row r="25" spans="1:15" ht="18" x14ac:dyDescent="0.25">
      <c r="A25" s="50"/>
      <c r="B25" s="50"/>
      <c r="C25" s="50"/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2"/>
    </row>
    <row r="26" spans="1:15" ht="18" x14ac:dyDescent="0.25">
      <c r="A26" s="50"/>
      <c r="B26" s="50"/>
      <c r="C26" s="50"/>
      <c r="D26" s="50"/>
      <c r="E26" s="50"/>
      <c r="F26" s="50"/>
      <c r="G26" s="50"/>
      <c r="H26" s="51"/>
      <c r="I26" s="51"/>
      <c r="J26" s="51"/>
      <c r="K26" s="51"/>
      <c r="L26" s="51"/>
      <c r="M26" s="51"/>
      <c r="N26" s="51"/>
      <c r="O26" s="52"/>
    </row>
    <row r="27" spans="1:15" ht="18" x14ac:dyDescent="0.25">
      <c r="A27" s="50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2"/>
    </row>
  </sheetData>
  <mergeCells count="26">
    <mergeCell ref="A1:O1"/>
    <mergeCell ref="H22:N22"/>
    <mergeCell ref="O4:O5"/>
    <mergeCell ref="B12:G12"/>
    <mergeCell ref="A13:O13"/>
    <mergeCell ref="B16:G16"/>
    <mergeCell ref="H20:N20"/>
    <mergeCell ref="H21:N21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0" zoomScaleNormal="80" workbookViewId="0">
      <selection activeCell="B25" sqref="B25:B26"/>
    </sheetView>
  </sheetViews>
  <sheetFormatPr defaultColWidth="9.140625" defaultRowHeight="12.75" x14ac:dyDescent="0.2"/>
  <cols>
    <col min="1" max="1" width="5.28515625" style="1" customWidth="1"/>
    <col min="2" max="2" width="68.7109375" style="1" bestFit="1" customWidth="1"/>
    <col min="3" max="3" width="34.28515625" style="1" bestFit="1" customWidth="1"/>
    <col min="4" max="4" width="28" style="1" bestFit="1" customWidth="1"/>
    <col min="5" max="5" width="5.710937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" style="1" customWidth="1"/>
    <col min="16" max="16384" width="9.140625" style="1"/>
  </cols>
  <sheetData>
    <row r="1" spans="1:15" ht="73.5" customHeight="1" x14ac:dyDescent="0.2">
      <c r="A1" s="277" t="s">
        <v>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9"/>
    </row>
    <row r="2" spans="1:15" s="22" customFormat="1" ht="20.25" x14ac:dyDescent="0.2">
      <c r="A2" s="208" t="s">
        <v>3</v>
      </c>
      <c r="B2" s="209"/>
      <c r="C2" s="210"/>
      <c r="D2" s="252" t="s">
        <v>4</v>
      </c>
      <c r="E2" s="253"/>
      <c r="F2" s="254" t="s">
        <v>5</v>
      </c>
      <c r="G2" s="255" t="s">
        <v>6</v>
      </c>
      <c r="H2" s="256" t="s">
        <v>7</v>
      </c>
      <c r="I2" s="256" t="s">
        <v>8</v>
      </c>
      <c r="J2" s="257" t="s">
        <v>9</v>
      </c>
      <c r="K2" s="257"/>
      <c r="L2" s="257"/>
      <c r="M2" s="257"/>
      <c r="N2" s="257"/>
      <c r="O2" s="258"/>
    </row>
    <row r="3" spans="1:15" s="22" customFormat="1" ht="48.75" customHeight="1" x14ac:dyDescent="0.2">
      <c r="A3" s="211" t="s">
        <v>175</v>
      </c>
      <c r="B3" s="212"/>
      <c r="C3" s="213"/>
      <c r="D3" s="214" t="s">
        <v>172</v>
      </c>
      <c r="E3" s="215"/>
      <c r="F3" s="245" t="s">
        <v>131</v>
      </c>
      <c r="G3" s="216" t="s">
        <v>164</v>
      </c>
      <c r="H3" s="217">
        <v>21</v>
      </c>
      <c r="I3" s="246">
        <v>4.8</v>
      </c>
      <c r="J3" s="219" t="s">
        <v>10</v>
      </c>
      <c r="K3" s="219"/>
      <c r="L3" s="219"/>
      <c r="M3" s="219"/>
      <c r="N3" s="219"/>
      <c r="O3" s="220"/>
    </row>
    <row r="4" spans="1:15" s="2" customFormat="1" x14ac:dyDescent="0.2">
      <c r="A4" s="284" t="s">
        <v>11</v>
      </c>
      <c r="B4" s="285" t="s">
        <v>12</v>
      </c>
      <c r="C4" s="285" t="s">
        <v>13</v>
      </c>
      <c r="D4" s="285" t="s">
        <v>14</v>
      </c>
      <c r="E4" s="285" t="s">
        <v>15</v>
      </c>
      <c r="F4" s="285" t="s">
        <v>16</v>
      </c>
      <c r="G4" s="286" t="s">
        <v>17</v>
      </c>
      <c r="H4" s="285" t="s">
        <v>32</v>
      </c>
      <c r="I4" s="285" t="s">
        <v>18</v>
      </c>
      <c r="J4" s="285" t="s">
        <v>19</v>
      </c>
      <c r="K4" s="285" t="s">
        <v>20</v>
      </c>
      <c r="L4" s="224" t="s">
        <v>21</v>
      </c>
      <c r="M4" s="224"/>
      <c r="N4" s="224"/>
      <c r="O4" s="249" t="s">
        <v>22</v>
      </c>
    </row>
    <row r="5" spans="1:15" s="3" customFormat="1" ht="57" customHeight="1" x14ac:dyDescent="0.2">
      <c r="A5" s="287"/>
      <c r="B5" s="288"/>
      <c r="C5" s="288"/>
      <c r="D5" s="288"/>
      <c r="E5" s="288"/>
      <c r="F5" s="288"/>
      <c r="G5" s="289"/>
      <c r="H5" s="288"/>
      <c r="I5" s="288"/>
      <c r="J5" s="288"/>
      <c r="K5" s="288"/>
      <c r="L5" s="226" t="s">
        <v>23</v>
      </c>
      <c r="M5" s="227" t="s">
        <v>33</v>
      </c>
      <c r="N5" s="227" t="s">
        <v>25</v>
      </c>
      <c r="O5" s="249"/>
    </row>
    <row r="6" spans="1:15" s="3" customFormat="1" ht="15" x14ac:dyDescent="0.2">
      <c r="A6" s="101">
        <v>1</v>
      </c>
      <c r="B6" s="281" t="s">
        <v>143</v>
      </c>
      <c r="C6" s="103" t="s">
        <v>71</v>
      </c>
      <c r="D6" s="259" t="s">
        <v>144</v>
      </c>
      <c r="E6" s="104">
        <v>1</v>
      </c>
      <c r="F6" s="155">
        <v>44652</v>
      </c>
      <c r="G6" s="107">
        <v>45016</v>
      </c>
      <c r="H6" s="127">
        <v>630</v>
      </c>
      <c r="I6" s="128">
        <v>100.8</v>
      </c>
      <c r="J6" s="129"/>
      <c r="K6" s="128">
        <f>H6+I6</f>
        <v>730.8</v>
      </c>
      <c r="L6" s="129"/>
      <c r="M6" s="130"/>
      <c r="N6" s="130"/>
      <c r="O6" s="146">
        <f>K6-M6-N6</f>
        <v>730.8</v>
      </c>
    </row>
    <row r="7" spans="1:15" s="3" customFormat="1" ht="15" x14ac:dyDescent="0.2">
      <c r="A7" s="143">
        <v>2</v>
      </c>
      <c r="B7" s="282" t="s">
        <v>124</v>
      </c>
      <c r="C7" s="280" t="s">
        <v>130</v>
      </c>
      <c r="D7" s="280" t="s">
        <v>151</v>
      </c>
      <c r="E7" s="136">
        <v>1</v>
      </c>
      <c r="F7" s="107">
        <v>44505</v>
      </c>
      <c r="G7" s="107">
        <v>44869</v>
      </c>
      <c r="H7" s="128">
        <v>630</v>
      </c>
      <c r="I7" s="128">
        <v>100.8</v>
      </c>
      <c r="J7" s="129"/>
      <c r="K7" s="128">
        <v>730.8</v>
      </c>
      <c r="L7" s="129">
        <v>1</v>
      </c>
      <c r="M7" s="128">
        <v>21</v>
      </c>
      <c r="N7" s="128">
        <v>19.2</v>
      </c>
      <c r="O7" s="146">
        <f>K7-M7-N7</f>
        <v>690.59999999999991</v>
      </c>
    </row>
    <row r="8" spans="1:15" s="3" customFormat="1" ht="15" x14ac:dyDescent="0.2">
      <c r="A8" s="101">
        <v>3</v>
      </c>
      <c r="B8" s="263" t="s">
        <v>108</v>
      </c>
      <c r="C8" s="260" t="s">
        <v>48</v>
      </c>
      <c r="D8" s="103" t="s">
        <v>150</v>
      </c>
      <c r="E8" s="104">
        <v>1</v>
      </c>
      <c r="F8" s="107">
        <v>44470</v>
      </c>
      <c r="G8" s="107">
        <v>44834</v>
      </c>
      <c r="H8" s="128">
        <v>630</v>
      </c>
      <c r="I8" s="128">
        <f>'Prog. Estágio'!H3*'Prog. Estágio'!I3</f>
        <v>100.8</v>
      </c>
      <c r="J8" s="133"/>
      <c r="K8" s="128">
        <f>SUM(H8,I8,J8)</f>
        <v>730.8</v>
      </c>
      <c r="L8" s="129"/>
      <c r="M8" s="129"/>
      <c r="N8" s="129"/>
      <c r="O8" s="146">
        <f>K8-M8-N8</f>
        <v>730.8</v>
      </c>
    </row>
    <row r="9" spans="1:15" s="3" customFormat="1" ht="15" x14ac:dyDescent="0.2">
      <c r="A9" s="143">
        <v>4</v>
      </c>
      <c r="B9" s="263" t="s">
        <v>91</v>
      </c>
      <c r="C9" s="260" t="s">
        <v>92</v>
      </c>
      <c r="D9" s="103" t="s">
        <v>150</v>
      </c>
      <c r="E9" s="104">
        <v>1</v>
      </c>
      <c r="F9" s="107">
        <v>44498</v>
      </c>
      <c r="G9" s="107">
        <v>44862</v>
      </c>
      <c r="H9" s="128">
        <v>630</v>
      </c>
      <c r="I9" s="128">
        <f>'Prog. Estágio'!H3*'Prog. Estágio'!I3</f>
        <v>100.8</v>
      </c>
      <c r="J9" s="133"/>
      <c r="K9" s="128">
        <f>SUM(H9,I9,J9)</f>
        <v>730.8</v>
      </c>
      <c r="L9" s="142"/>
      <c r="M9" s="135"/>
      <c r="N9" s="128"/>
      <c r="O9" s="146">
        <f>K9-M9-N9</f>
        <v>730.8</v>
      </c>
    </row>
    <row r="10" spans="1:15" s="2" customFormat="1" ht="18" x14ac:dyDescent="0.2">
      <c r="A10" s="27"/>
      <c r="B10" s="191" t="s">
        <v>26</v>
      </c>
      <c r="C10" s="191"/>
      <c r="D10" s="191"/>
      <c r="E10" s="191"/>
      <c r="F10" s="191"/>
      <c r="G10" s="192"/>
      <c r="H10" s="45">
        <v>2520</v>
      </c>
      <c r="I10" s="45">
        <v>403.2</v>
      </c>
      <c r="J10" s="45"/>
      <c r="K10" s="48">
        <v>2923.2</v>
      </c>
      <c r="L10" s="49">
        <v>0</v>
      </c>
      <c r="M10" s="48">
        <v>21</v>
      </c>
      <c r="N10" s="48">
        <v>19.2</v>
      </c>
      <c r="O10" s="63">
        <v>2883</v>
      </c>
    </row>
    <row r="11" spans="1:15" s="2" customFormat="1" x14ac:dyDescent="0.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</row>
    <row r="12" spans="1:15" s="3" customFormat="1" ht="51" customHeight="1" x14ac:dyDescent="0.2">
      <c r="A12" s="290" t="s">
        <v>11</v>
      </c>
      <c r="B12" s="234" t="s">
        <v>12</v>
      </c>
      <c r="C12" s="234" t="s">
        <v>13</v>
      </c>
      <c r="D12" s="235" t="s">
        <v>14</v>
      </c>
      <c r="E12" s="227" t="s">
        <v>15</v>
      </c>
      <c r="F12" s="236" t="s">
        <v>27</v>
      </c>
      <c r="G12" s="236" t="s">
        <v>28</v>
      </c>
      <c r="H12" s="234" t="s">
        <v>29</v>
      </c>
      <c r="I12" s="234" t="s">
        <v>18</v>
      </c>
      <c r="J12" s="234" t="s">
        <v>30</v>
      </c>
      <c r="K12" s="234" t="s">
        <v>20</v>
      </c>
      <c r="L12" s="291" t="s">
        <v>23</v>
      </c>
      <c r="M12" s="234" t="s">
        <v>24</v>
      </c>
      <c r="N12" s="234" t="s">
        <v>25</v>
      </c>
      <c r="O12" s="239" t="s">
        <v>22</v>
      </c>
    </row>
    <row r="13" spans="1:15" s="2" customFormat="1" x14ac:dyDescent="0.2">
      <c r="A13" s="28"/>
      <c r="B13" s="8"/>
      <c r="C13" s="8"/>
      <c r="D13" s="9"/>
      <c r="E13" s="10"/>
      <c r="F13" s="11"/>
      <c r="G13" s="11"/>
      <c r="H13" s="12"/>
      <c r="I13" s="4"/>
      <c r="J13" s="4">
        <v>0</v>
      </c>
      <c r="K13" s="13"/>
      <c r="L13" s="5"/>
      <c r="M13" s="6"/>
      <c r="N13" s="6"/>
      <c r="O13" s="29"/>
    </row>
    <row r="14" spans="1:15" s="2" customFormat="1" x14ac:dyDescent="0.2">
      <c r="A14" s="30" t="s">
        <v>2</v>
      </c>
      <c r="B14" s="178"/>
      <c r="C14" s="178"/>
      <c r="D14" s="178"/>
      <c r="E14" s="178"/>
      <c r="F14" s="178"/>
      <c r="G14" s="179"/>
      <c r="H14" s="14">
        <v>0</v>
      </c>
      <c r="I14" s="14">
        <v>0</v>
      </c>
      <c r="J14" s="15"/>
      <c r="K14" s="16">
        <f>SUM(K13:K13)</f>
        <v>0</v>
      </c>
      <c r="L14" s="17"/>
      <c r="M14" s="18">
        <f>SUM(M13:M13)</f>
        <v>0</v>
      </c>
      <c r="N14" s="18">
        <f>SUM(N13:N13)</f>
        <v>0</v>
      </c>
      <c r="O14" s="31">
        <f>SUM(O13:O13)</f>
        <v>0</v>
      </c>
    </row>
    <row r="15" spans="1:15" s="2" customFormat="1" x14ac:dyDescent="0.2">
      <c r="A15" s="2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s="2" customFormat="1" ht="18" x14ac:dyDescent="0.2">
      <c r="A16" s="34" t="s">
        <v>2</v>
      </c>
      <c r="B16" s="61" t="s">
        <v>31</v>
      </c>
      <c r="C16" s="59"/>
      <c r="D16" s="59"/>
      <c r="E16" s="19"/>
      <c r="F16" s="59"/>
      <c r="G16" s="60"/>
      <c r="H16" s="45">
        <f>H14+H10</f>
        <v>2520</v>
      </c>
      <c r="I16" s="45">
        <v>403.2</v>
      </c>
      <c r="J16" s="45">
        <f>J10</f>
        <v>0</v>
      </c>
      <c r="K16" s="45">
        <v>2923.2</v>
      </c>
      <c r="L16" s="283"/>
      <c r="M16" s="154">
        <v>21</v>
      </c>
      <c r="N16" s="154">
        <v>19.2</v>
      </c>
      <c r="O16" s="56">
        <v>2883</v>
      </c>
    </row>
    <row r="17" spans="1:15" s="2" customFormat="1" x14ac:dyDescent="0.2">
      <c r="A17" s="35" t="s">
        <v>35</v>
      </c>
      <c r="B17" s="25"/>
      <c r="C17" s="36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s="22" customFormat="1" ht="18" x14ac:dyDescent="0.2">
      <c r="A18" s="37"/>
      <c r="B18" s="38"/>
      <c r="C18" s="38"/>
      <c r="D18" s="38"/>
      <c r="E18" s="38"/>
      <c r="F18" s="38"/>
      <c r="G18" s="38"/>
      <c r="H18" s="180" t="s">
        <v>56</v>
      </c>
      <c r="I18" s="181"/>
      <c r="J18" s="181"/>
      <c r="K18" s="181"/>
      <c r="L18" s="181"/>
      <c r="M18" s="181"/>
      <c r="N18" s="181"/>
      <c r="O18" s="275">
        <v>30</v>
      </c>
    </row>
    <row r="19" spans="1:15" s="22" customFormat="1" ht="18.75" thickBot="1" x14ac:dyDescent="0.25">
      <c r="A19" s="37"/>
      <c r="B19" s="38"/>
      <c r="C19" s="38"/>
      <c r="D19" s="38"/>
      <c r="E19" s="38"/>
      <c r="F19" s="38"/>
      <c r="G19" s="38"/>
      <c r="H19" s="187" t="s">
        <v>58</v>
      </c>
      <c r="I19" s="188"/>
      <c r="J19" s="188"/>
      <c r="K19" s="188"/>
      <c r="L19" s="188"/>
      <c r="M19" s="188"/>
      <c r="N19" s="188"/>
      <c r="O19" s="276">
        <v>120</v>
      </c>
    </row>
    <row r="20" spans="1:15" s="22" customFormat="1" ht="18.75" thickBot="1" x14ac:dyDescent="0.25">
      <c r="A20" s="39"/>
      <c r="B20" s="40"/>
      <c r="C20" s="40"/>
      <c r="D20" s="40"/>
      <c r="E20" s="40"/>
      <c r="F20" s="40"/>
      <c r="G20" s="40"/>
      <c r="H20" s="189" t="s">
        <v>59</v>
      </c>
      <c r="I20" s="190"/>
      <c r="J20" s="190"/>
      <c r="K20" s="190"/>
      <c r="L20" s="190"/>
      <c r="M20" s="190"/>
      <c r="N20" s="190"/>
      <c r="O20" s="159">
        <v>3003</v>
      </c>
    </row>
    <row r="21" spans="1:15" s="20" customFormat="1" x14ac:dyDescent="0.2">
      <c r="H21" s="76"/>
      <c r="I21" s="76"/>
      <c r="J21" s="76"/>
      <c r="K21" s="76"/>
      <c r="L21" s="76"/>
      <c r="M21" s="76"/>
      <c r="N21" s="76"/>
      <c r="O21" s="76"/>
    </row>
    <row r="22" spans="1:15" s="20" customFormat="1" x14ac:dyDescent="0.2"/>
    <row r="23" spans="1:15" s="20" customFormat="1" x14ac:dyDescent="0.2"/>
    <row r="24" spans="1:15" s="20" customFormat="1" x14ac:dyDescent="0.2"/>
    <row r="25" spans="1:15" s="20" customFormat="1" x14ac:dyDescent="0.2"/>
    <row r="26" spans="1:15" s="20" customFormat="1" x14ac:dyDescent="0.2"/>
    <row r="27" spans="1:15" s="20" customFormat="1" x14ac:dyDescent="0.2"/>
    <row r="28" spans="1:15" s="20" customFormat="1" x14ac:dyDescent="0.2"/>
    <row r="29" spans="1:15" s="20" customFormat="1" x14ac:dyDescent="0.2"/>
    <row r="30" spans="1:15" s="20" customFormat="1" x14ac:dyDescent="0.2"/>
    <row r="31" spans="1:15" s="20" customFormat="1" x14ac:dyDescent="0.2"/>
    <row r="32" spans="1:15" s="20" customFormat="1" x14ac:dyDescent="0.2"/>
    <row r="33" spans="1:15" s="20" customFormat="1" x14ac:dyDescent="0.2"/>
    <row r="34" spans="1:15" s="20" customFormat="1" x14ac:dyDescent="0.2"/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53" customFormat="1" ht="18" x14ac:dyDescent="0.2">
      <c r="A43" s="50"/>
      <c r="B43" s="50"/>
      <c r="C43" s="50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51"/>
      <c r="O43" s="52"/>
    </row>
  </sheetData>
  <mergeCells count="26">
    <mergeCell ref="A1:O1"/>
    <mergeCell ref="H18:N18"/>
    <mergeCell ref="H4:H5"/>
    <mergeCell ref="I4:I5"/>
    <mergeCell ref="J4:J5"/>
    <mergeCell ref="K4:K5"/>
    <mergeCell ref="L4:N4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A2:C2"/>
    <mergeCell ref="D2:E2"/>
    <mergeCell ref="J2:O2"/>
    <mergeCell ref="A3:C3"/>
    <mergeCell ref="D3:E3"/>
    <mergeCell ref="J3:O3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23" sqref="B23"/>
    </sheetView>
  </sheetViews>
  <sheetFormatPr defaultRowHeight="15" x14ac:dyDescent="0.25"/>
  <cols>
    <col min="1" max="1" width="5.140625" customWidth="1"/>
    <col min="2" max="2" width="68.7109375" bestFit="1" customWidth="1"/>
    <col min="3" max="3" width="15.85546875" bestFit="1" customWidth="1"/>
    <col min="4" max="4" width="18.42578125" bestFit="1" customWidth="1"/>
    <col min="5" max="5" width="5.85546875" bestFit="1" customWidth="1"/>
    <col min="6" max="6" width="12" customWidth="1"/>
    <col min="7" max="7" width="12.7109375" bestFit="1" customWidth="1"/>
    <col min="8" max="8" width="14.5703125" customWidth="1"/>
    <col min="9" max="9" width="13.7109375" customWidth="1"/>
    <col min="10" max="10" width="14.85546875" customWidth="1"/>
    <col min="11" max="11" width="15.140625" customWidth="1"/>
    <col min="12" max="12" width="5.7109375" bestFit="1" customWidth="1"/>
    <col min="13" max="13" width="9.5703125" bestFit="1" customWidth="1"/>
    <col min="14" max="14" width="11.42578125" customWidth="1"/>
    <col min="15" max="15" width="17" customWidth="1"/>
  </cols>
  <sheetData>
    <row r="1" spans="1:15" ht="81" customHeight="1" x14ac:dyDescent="0.25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4"/>
    </row>
    <row r="2" spans="1:15" ht="20.25" x14ac:dyDescent="0.25">
      <c r="A2" s="208" t="s">
        <v>149</v>
      </c>
      <c r="B2" s="209"/>
      <c r="C2" s="210"/>
      <c r="D2" s="252" t="s">
        <v>4</v>
      </c>
      <c r="E2" s="253"/>
      <c r="F2" s="254" t="s">
        <v>5</v>
      </c>
      <c r="G2" s="255" t="s">
        <v>6</v>
      </c>
      <c r="H2" s="255" t="s">
        <v>36</v>
      </c>
      <c r="I2" s="255" t="s">
        <v>8</v>
      </c>
      <c r="J2" s="257" t="s">
        <v>9</v>
      </c>
      <c r="K2" s="257"/>
      <c r="L2" s="257"/>
      <c r="M2" s="257"/>
      <c r="N2" s="257"/>
      <c r="O2" s="258"/>
    </row>
    <row r="3" spans="1:15" ht="41.25" customHeight="1" x14ac:dyDescent="0.25">
      <c r="A3" s="211" t="s">
        <v>176</v>
      </c>
      <c r="B3" s="212"/>
      <c r="C3" s="213"/>
      <c r="D3" s="214" t="s">
        <v>172</v>
      </c>
      <c r="E3" s="215"/>
      <c r="F3" s="245" t="s">
        <v>131</v>
      </c>
      <c r="G3" s="216" t="s">
        <v>164</v>
      </c>
      <c r="H3" s="217">
        <v>21</v>
      </c>
      <c r="I3" s="246">
        <v>4.8</v>
      </c>
      <c r="J3" s="219" t="s">
        <v>10</v>
      </c>
      <c r="K3" s="219"/>
      <c r="L3" s="219"/>
      <c r="M3" s="219"/>
      <c r="N3" s="219"/>
      <c r="O3" s="220"/>
    </row>
    <row r="4" spans="1:15" ht="15" customHeight="1" x14ac:dyDescent="0.25">
      <c r="A4" s="295" t="s">
        <v>11</v>
      </c>
      <c r="B4" s="248" t="s">
        <v>12</v>
      </c>
      <c r="C4" s="248" t="s">
        <v>13</v>
      </c>
      <c r="D4" s="248" t="s">
        <v>14</v>
      </c>
      <c r="E4" s="248" t="s">
        <v>15</v>
      </c>
      <c r="F4" s="248" t="s">
        <v>16</v>
      </c>
      <c r="G4" s="248" t="s">
        <v>17</v>
      </c>
      <c r="H4" s="248" t="s">
        <v>32</v>
      </c>
      <c r="I4" s="248" t="s">
        <v>18</v>
      </c>
      <c r="J4" s="248" t="s">
        <v>19</v>
      </c>
      <c r="K4" s="248" t="s">
        <v>20</v>
      </c>
      <c r="L4" s="224" t="s">
        <v>21</v>
      </c>
      <c r="M4" s="224"/>
      <c r="N4" s="224"/>
      <c r="O4" s="249" t="s">
        <v>22</v>
      </c>
    </row>
    <row r="5" spans="1:15" ht="51.75" customHeight="1" x14ac:dyDescent="0.25">
      <c r="A5" s="295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96" t="s">
        <v>23</v>
      </c>
      <c r="M5" s="250" t="s">
        <v>24</v>
      </c>
      <c r="N5" s="250" t="s">
        <v>25</v>
      </c>
      <c r="O5" s="249"/>
    </row>
    <row r="6" spans="1:15" ht="28.5" x14ac:dyDescent="0.25">
      <c r="A6" s="143">
        <v>1</v>
      </c>
      <c r="B6" s="158" t="s">
        <v>118</v>
      </c>
      <c r="C6" s="132" t="s">
        <v>146</v>
      </c>
      <c r="D6" s="132" t="s">
        <v>152</v>
      </c>
      <c r="E6" s="104">
        <v>1</v>
      </c>
      <c r="F6" s="107">
        <v>44470</v>
      </c>
      <c r="G6" s="107" t="s">
        <v>104</v>
      </c>
      <c r="H6" s="128">
        <v>630</v>
      </c>
      <c r="I6" s="128">
        <v>100.8</v>
      </c>
      <c r="J6" s="133"/>
      <c r="K6" s="128">
        <v>730.8</v>
      </c>
      <c r="L6" s="134"/>
      <c r="M6" s="135"/>
      <c r="N6" s="135"/>
      <c r="O6" s="144">
        <v>730.8</v>
      </c>
    </row>
    <row r="7" spans="1:15" x14ac:dyDescent="0.25">
      <c r="A7" s="14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15.75" x14ac:dyDescent="0.25">
      <c r="A8" s="137"/>
      <c r="B8" s="191" t="s">
        <v>26</v>
      </c>
      <c r="C8" s="191"/>
      <c r="D8" s="191"/>
      <c r="E8" s="191"/>
      <c r="F8" s="191"/>
      <c r="G8" s="192"/>
      <c r="H8" s="45">
        <v>630</v>
      </c>
      <c r="I8" s="45">
        <v>100.8</v>
      </c>
      <c r="J8" s="45"/>
      <c r="K8" s="48">
        <v>730.8</v>
      </c>
      <c r="L8" s="49">
        <v>0</v>
      </c>
      <c r="M8" s="48"/>
      <c r="N8" s="48"/>
      <c r="O8" s="138">
        <v>730.8</v>
      </c>
    </row>
    <row r="9" spans="1:15" x14ac:dyDescent="0.25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</row>
    <row r="10" spans="1:15" ht="57.75" customHeight="1" x14ac:dyDescent="0.25">
      <c r="A10" s="267" t="s">
        <v>11</v>
      </c>
      <c r="B10" s="268" t="s">
        <v>12</v>
      </c>
      <c r="C10" s="268" t="s">
        <v>13</v>
      </c>
      <c r="D10" s="269" t="s">
        <v>14</v>
      </c>
      <c r="E10" s="250" t="s">
        <v>15</v>
      </c>
      <c r="F10" s="270" t="s">
        <v>27</v>
      </c>
      <c r="G10" s="270" t="s">
        <v>28</v>
      </c>
      <c r="H10" s="268" t="s">
        <v>29</v>
      </c>
      <c r="I10" s="268" t="s">
        <v>18</v>
      </c>
      <c r="J10" s="268" t="s">
        <v>30</v>
      </c>
      <c r="K10" s="268" t="s">
        <v>20</v>
      </c>
      <c r="L10" s="271" t="s">
        <v>23</v>
      </c>
      <c r="M10" s="268" t="s">
        <v>24</v>
      </c>
      <c r="N10" s="268" t="s">
        <v>25</v>
      </c>
      <c r="O10" s="272" t="s">
        <v>22</v>
      </c>
    </row>
    <row r="11" spans="1:15" x14ac:dyDescent="0.25">
      <c r="A11" s="28"/>
      <c r="B11" s="139"/>
      <c r="C11" s="139"/>
      <c r="D11" s="140"/>
      <c r="E11" s="10"/>
      <c r="F11" s="11"/>
      <c r="G11" s="11"/>
      <c r="H11" s="12"/>
      <c r="I11" s="4"/>
      <c r="J11" s="4">
        <v>0</v>
      </c>
      <c r="K11" s="13"/>
      <c r="L11" s="5"/>
      <c r="M11" s="6"/>
      <c r="N11" s="6"/>
      <c r="O11" s="29"/>
    </row>
    <row r="12" spans="1:15" x14ac:dyDescent="0.25">
      <c r="A12" s="30" t="s">
        <v>2</v>
      </c>
      <c r="B12" s="178"/>
      <c r="C12" s="178"/>
      <c r="D12" s="178"/>
      <c r="E12" s="178"/>
      <c r="F12" s="178"/>
      <c r="G12" s="179"/>
      <c r="H12" s="265"/>
      <c r="I12" s="265">
        <v>0</v>
      </c>
      <c r="J12" s="16"/>
      <c r="K12" s="16">
        <f>SUM(K11:K11)</f>
        <v>0</v>
      </c>
      <c r="L12" s="266"/>
      <c r="M12" s="18"/>
      <c r="N12" s="18"/>
      <c r="O12" s="31">
        <f>SUM(O11:O11)</f>
        <v>0</v>
      </c>
    </row>
    <row r="13" spans="1:15" x14ac:dyDescent="0.25">
      <c r="A13" s="2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1:15" ht="18" x14ac:dyDescent="0.25">
      <c r="A14" s="55" t="s">
        <v>2</v>
      </c>
      <c r="B14" s="61" t="s">
        <v>31</v>
      </c>
      <c r="C14" s="123"/>
      <c r="D14" s="123"/>
      <c r="E14" s="43"/>
      <c r="F14" s="123"/>
      <c r="G14" s="124"/>
      <c r="H14" s="44">
        <v>630</v>
      </c>
      <c r="I14" s="44">
        <v>100.8</v>
      </c>
      <c r="J14" s="44"/>
      <c r="K14" s="45">
        <v>730.8</v>
      </c>
      <c r="L14" s="46"/>
      <c r="M14" s="47"/>
      <c r="N14" s="154"/>
      <c r="O14" s="56">
        <f>O8+O12</f>
        <v>730.8</v>
      </c>
    </row>
    <row r="15" spans="1:15" x14ac:dyDescent="0.25">
      <c r="A15" s="35" t="s">
        <v>35</v>
      </c>
      <c r="B15" s="25"/>
      <c r="C15" s="36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18" x14ac:dyDescent="0.25">
      <c r="A16" s="37"/>
      <c r="B16" s="38"/>
      <c r="C16" s="38"/>
      <c r="D16" s="38"/>
      <c r="E16" s="38"/>
      <c r="F16" s="38"/>
      <c r="G16" s="38"/>
      <c r="H16" s="180" t="s">
        <v>147</v>
      </c>
      <c r="I16" s="181"/>
      <c r="J16" s="181"/>
      <c r="K16" s="181"/>
      <c r="L16" s="181"/>
      <c r="M16" s="181"/>
      <c r="N16" s="181"/>
      <c r="O16" s="75">
        <v>30</v>
      </c>
    </row>
    <row r="17" spans="1:15" ht="18.75" thickBot="1" x14ac:dyDescent="0.3">
      <c r="A17" s="37"/>
      <c r="B17" s="38"/>
      <c r="C17" s="38"/>
      <c r="D17" s="38"/>
      <c r="E17" s="38"/>
      <c r="F17" s="38"/>
      <c r="G17" s="38"/>
      <c r="H17" s="187" t="s">
        <v>148</v>
      </c>
      <c r="I17" s="188"/>
      <c r="J17" s="188"/>
      <c r="K17" s="188"/>
      <c r="L17" s="188"/>
      <c r="M17" s="188"/>
      <c r="N17" s="188"/>
      <c r="O17" s="141">
        <v>30</v>
      </c>
    </row>
    <row r="18" spans="1:15" ht="18.75" thickBot="1" x14ac:dyDescent="0.3">
      <c r="A18" s="39"/>
      <c r="B18" s="40"/>
      <c r="C18" s="40"/>
      <c r="D18" s="40"/>
      <c r="E18" s="40"/>
      <c r="F18" s="40"/>
      <c r="G18" s="40"/>
      <c r="H18" s="189" t="s">
        <v>55</v>
      </c>
      <c r="I18" s="190"/>
      <c r="J18" s="190"/>
      <c r="K18" s="190"/>
      <c r="L18" s="190"/>
      <c r="M18" s="190"/>
      <c r="N18" s="190"/>
      <c r="O18" s="153">
        <v>760.8</v>
      </c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B8:G8"/>
    <mergeCell ref="J4:J5"/>
    <mergeCell ref="K4:K5"/>
    <mergeCell ref="L4:N4"/>
    <mergeCell ref="O4:O5"/>
    <mergeCell ref="D4:D5"/>
    <mergeCell ref="E4:E5"/>
    <mergeCell ref="F4:F5"/>
    <mergeCell ref="G4:G5"/>
    <mergeCell ref="H4:H5"/>
    <mergeCell ref="I4:I5"/>
    <mergeCell ref="C4:C5"/>
    <mergeCell ref="B12:G12"/>
    <mergeCell ref="H16:N16"/>
    <mergeCell ref="H17:N17"/>
    <mergeCell ref="H18:N18"/>
    <mergeCell ref="A9:O9"/>
  </mergeCells>
  <pageMargins left="0.511811024" right="0.511811024" top="0.78740157499999996" bottom="0.78740157499999996" header="0.31496062000000002" footer="0.31496062000000002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Prog. Estágio</vt:lpstr>
      <vt:lpstr>IGD-M</vt:lpstr>
      <vt:lpstr>CRAS</vt:lpstr>
      <vt:lpstr>Criança Feliz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2022-07-12T13:29:17Z</cp:lastPrinted>
  <dcterms:created xsi:type="dcterms:W3CDTF">2017-01-27T13:47:29Z</dcterms:created>
  <dcterms:modified xsi:type="dcterms:W3CDTF">2022-12-20T21:57:39Z</dcterms:modified>
</cp:coreProperties>
</file>