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ato.oliveira\Downloads\"/>
    </mc:Choice>
  </mc:AlternateContent>
  <bookViews>
    <workbookView xWindow="-120" yWindow="-120" windowWidth="29040" windowHeight="15720"/>
  </bookViews>
  <sheets>
    <sheet name="Prog. Estágio" sheetId="102" r:id="rId1"/>
    <sheet name="IGD-M" sheetId="103" r:id="rId2"/>
    <sheet name="CRAS" sheetId="101" r:id="rId3"/>
    <sheet name="CRIANÇA FELIZ" sheetId="106" r:id="rId4"/>
  </sheets>
  <definedNames>
    <definedName name="_xlnm._FilterDatabase" localSheetId="0" hidden="1">'Prog. Estágio'!$A$4:$O$50</definedName>
    <definedName name="_xlnm.Print_Area" localSheetId="0">'Prog. Estágio'!$A$1:$R$60</definedName>
    <definedName name="soma">'Prog. Estágio'!#REF!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06" l="1"/>
  <c r="N20" i="106"/>
  <c r="O19" i="103" l="1"/>
  <c r="K13" i="106" l="1"/>
  <c r="O13" i="106" s="1"/>
  <c r="K10" i="106"/>
  <c r="O10" i="106"/>
  <c r="K17" i="106"/>
  <c r="O17" i="106" s="1"/>
  <c r="K7" i="106"/>
  <c r="O7" i="106" s="1"/>
  <c r="K11" i="106"/>
  <c r="O11" i="106" s="1"/>
  <c r="K8" i="106"/>
  <c r="O8" i="106" s="1"/>
  <c r="K16" i="106"/>
  <c r="O16" i="106" s="1"/>
  <c r="K47" i="102"/>
  <c r="O47" i="102" s="1"/>
  <c r="K8" i="102"/>
  <c r="O8" i="102" s="1"/>
  <c r="K7" i="103"/>
  <c r="O7" i="103" s="1"/>
  <c r="K7" i="102"/>
  <c r="O7" i="102" s="1"/>
  <c r="H20" i="106"/>
  <c r="I20" i="106"/>
  <c r="O29" i="106"/>
  <c r="O59" i="102"/>
  <c r="H50" i="102"/>
  <c r="I50" i="102"/>
  <c r="M50" i="102" l="1"/>
  <c r="N50" i="102"/>
  <c r="K9" i="102"/>
  <c r="O9" i="102" s="1"/>
  <c r="K19" i="102"/>
  <c r="O19" i="102" s="1"/>
  <c r="K22" i="102"/>
  <c r="O22" i="102" s="1"/>
  <c r="K23" i="102"/>
  <c r="O23" i="102" s="1"/>
  <c r="K34" i="102"/>
  <c r="O34" i="102" s="1"/>
  <c r="K37" i="102"/>
  <c r="O37" i="102" s="1"/>
  <c r="K40" i="102"/>
  <c r="O40" i="102" s="1"/>
  <c r="K41" i="102"/>
  <c r="O41" i="102" s="1"/>
  <c r="K18" i="102"/>
  <c r="O18" i="102" s="1"/>
  <c r="K43" i="102" l="1"/>
  <c r="K44" i="102"/>
  <c r="K45" i="102"/>
  <c r="O45" i="102" s="1"/>
  <c r="K46" i="102"/>
  <c r="K48" i="102"/>
  <c r="K29" i="102"/>
  <c r="K30" i="102"/>
  <c r="K31" i="102"/>
  <c r="K27" i="102"/>
  <c r="K21" i="102"/>
  <c r="K24" i="102"/>
  <c r="K11" i="102"/>
  <c r="K12" i="102"/>
  <c r="K13" i="102"/>
  <c r="K9" i="106"/>
  <c r="K6" i="106"/>
  <c r="O6" i="106" s="1"/>
  <c r="K18" i="106"/>
  <c r="O18" i="106" s="1"/>
  <c r="K19" i="106"/>
  <c r="O19" i="106" s="1"/>
  <c r="K14" i="106"/>
  <c r="O14" i="106" s="1"/>
  <c r="K35" i="102"/>
  <c r="K14" i="102"/>
  <c r="O14" i="102" s="1"/>
  <c r="O9" i="106" l="1"/>
  <c r="O35" i="102"/>
  <c r="O17" i="101"/>
  <c r="I26" i="106"/>
  <c r="H26" i="106"/>
  <c r="K10" i="102"/>
  <c r="O10" i="102" s="1"/>
  <c r="O11" i="102"/>
  <c r="K8" i="103"/>
  <c r="N56" i="102" l="1"/>
  <c r="M56" i="102"/>
  <c r="H8" i="101"/>
  <c r="I8" i="101"/>
  <c r="M8" i="101"/>
  <c r="N8" i="101"/>
  <c r="O12" i="102"/>
  <c r="O13" i="102"/>
  <c r="K15" i="102"/>
  <c r="K16" i="102"/>
  <c r="K17" i="102"/>
  <c r="K20" i="102"/>
  <c r="K25" i="102"/>
  <c r="K26" i="102"/>
  <c r="O26" i="102" s="1"/>
  <c r="K28" i="102"/>
  <c r="K32" i="102"/>
  <c r="K33" i="102"/>
  <c r="K36" i="102"/>
  <c r="K38" i="102"/>
  <c r="K39" i="102"/>
  <c r="K42" i="102"/>
  <c r="K49" i="102"/>
  <c r="K6" i="102"/>
  <c r="O6" i="102" s="1"/>
  <c r="H56" i="102"/>
  <c r="K50" i="102" l="1"/>
  <c r="O33" i="102"/>
  <c r="M14" i="101"/>
  <c r="O6" i="101" l="1"/>
  <c r="O8" i="101" s="1"/>
  <c r="K12" i="106"/>
  <c r="N10" i="103"/>
  <c r="O12" i="106" l="1"/>
  <c r="I10" i="103"/>
  <c r="I16" i="103" s="1"/>
  <c r="M10" i="103"/>
  <c r="M16" i="103" s="1"/>
  <c r="N16" i="103"/>
  <c r="O48" i="102"/>
  <c r="H10" i="103"/>
  <c r="H16" i="103" s="1"/>
  <c r="O8" i="103" l="1"/>
  <c r="K6" i="103"/>
  <c r="K10" i="103" s="1"/>
  <c r="O6" i="103" l="1"/>
  <c r="O10" i="103" s="1"/>
  <c r="O49" i="102" l="1"/>
  <c r="K24" i="106"/>
  <c r="K15" i="106"/>
  <c r="K20" i="106" s="1"/>
  <c r="O15" i="106" l="1"/>
  <c r="K26" i="106"/>
  <c r="O15" i="102"/>
  <c r="O16" i="102"/>
  <c r="O17" i="102"/>
  <c r="O20" i="102"/>
  <c r="O21" i="102"/>
  <c r="O24" i="102"/>
  <c r="O25" i="102"/>
  <c r="O27" i="102"/>
  <c r="O28" i="102"/>
  <c r="O29" i="102"/>
  <c r="O30" i="102"/>
  <c r="O31" i="102"/>
  <c r="O32" i="102"/>
  <c r="O36" i="102"/>
  <c r="O38" i="102"/>
  <c r="O39" i="102"/>
  <c r="O42" i="102"/>
  <c r="O43" i="102"/>
  <c r="O44" i="102"/>
  <c r="O46" i="102"/>
  <c r="J50" i="102"/>
  <c r="J56" i="102" s="1"/>
  <c r="I14" i="101"/>
  <c r="H14" i="101"/>
  <c r="N14" i="101"/>
  <c r="J8" i="101"/>
  <c r="J14" i="101" s="1"/>
  <c r="K16" i="103"/>
  <c r="O20" i="106" l="1"/>
  <c r="O26" i="106" s="1"/>
  <c r="O30" i="106" s="1"/>
  <c r="O50" i="102"/>
  <c r="O56" i="102" s="1"/>
  <c r="O60" i="102" s="1"/>
  <c r="O16" i="103"/>
  <c r="O20" i="103" s="1"/>
  <c r="N26" i="106"/>
  <c r="M26" i="106"/>
  <c r="J20" i="106"/>
  <c r="J26" i="106" s="1"/>
  <c r="K6" i="101" l="1"/>
  <c r="K8" i="101" s="1"/>
  <c r="K14" i="101" l="1"/>
  <c r="O14" i="101" s="1"/>
  <c r="O18" i="101" s="1"/>
  <c r="K53" i="102"/>
  <c r="O12" i="101" l="1"/>
  <c r="N12" i="101"/>
  <c r="M12" i="101"/>
  <c r="K12" i="101"/>
  <c r="I56" i="102"/>
  <c r="K56" i="102"/>
</calcChain>
</file>

<file path=xl/sharedStrings.xml><?xml version="1.0" encoding="utf-8"?>
<sst xmlns="http://schemas.openxmlformats.org/spreadsheetml/2006/main" count="386" uniqueCount="146">
  <si>
    <t>PSICOLOGIA</t>
  </si>
  <si>
    <t xml:space="preserve"> </t>
  </si>
  <si>
    <t>ANO</t>
  </si>
  <si>
    <t>MÊS REF</t>
  </si>
  <si>
    <t>V. TRANSP</t>
  </si>
  <si>
    <t>TIPO DE DOCUMENTO</t>
  </si>
  <si>
    <t>FOLHA ANALÍTICA ORDINÁRIA</t>
  </si>
  <si>
    <t>SEQ</t>
  </si>
  <si>
    <t>NOME</t>
  </si>
  <si>
    <t>CURSO</t>
  </si>
  <si>
    <t>LOTAÇÃO</t>
  </si>
  <si>
    <t>ST</t>
  </si>
  <si>
    <t>INÍCIO</t>
  </si>
  <si>
    <t>TÉRMINO</t>
  </si>
  <si>
    <t>AUXÍLIO TRANSP</t>
  </si>
  <si>
    <t>RECESSO REMUNERADO</t>
  </si>
  <si>
    <t>TOTAL   BRUTO</t>
  </si>
  <si>
    <t>DESCONTOS  - R$</t>
  </si>
  <si>
    <t>VALOR LÍQUIDO (PAGO)</t>
  </si>
  <si>
    <t>FALTAS</t>
  </si>
  <si>
    <t>DA    BOLSA</t>
  </si>
  <si>
    <t>DO   AUXÍLIO TRANSP</t>
  </si>
  <si>
    <t>TOTAL DA FOLHA DO MÊS................................R$</t>
  </si>
  <si>
    <t>DT-CONTR</t>
  </si>
  <si>
    <t>REFERÊNCIA</t>
  </si>
  <si>
    <t>VALOR BOLSA</t>
  </si>
  <si>
    <t>RECESSO REMUN / DIFERENÇAS</t>
  </si>
  <si>
    <t>TOTAL GERAL DA FOLHA.......................................R$</t>
  </si>
  <si>
    <t>VALOR DA BOLSA</t>
  </si>
  <si>
    <t>DA BOLSA</t>
  </si>
  <si>
    <t>TOTAL BRUTO</t>
  </si>
  <si>
    <t>DIAS ÚTEIS</t>
  </si>
  <si>
    <t>BOLSA AUXÍLIO</t>
  </si>
  <si>
    <t>DIREITO</t>
  </si>
  <si>
    <t>SASDH</t>
  </si>
  <si>
    <t>SEMSA</t>
  </si>
  <si>
    <t>PGM</t>
  </si>
  <si>
    <t>SEMEIA</t>
  </si>
  <si>
    <t>TOTAL DA DESPESA - PROGRAMA BOLSA-ESTÁGIO......</t>
  </si>
  <si>
    <t xml:space="preserve">TAXA DE AGENCIAMENTO  - Valor Unitário........................... </t>
  </si>
  <si>
    <t>TOTAL DOS SERVIÇOS MENSAIS A FATURAR...................</t>
  </si>
  <si>
    <t>TOTAL DOS SERVIÇOS MENSAIS A FATURAR..................</t>
  </si>
  <si>
    <t>TOTAL DA DESPESA - PROGRAMA BOLSA-ESTÁGIO.......</t>
  </si>
  <si>
    <t xml:space="preserve">TAXA DE AGENCIAMENTO  - Valor Unitário........................................ </t>
  </si>
  <si>
    <t>TOTAL DOS SERVIÇOS MENSAIS A FATURAR.................................</t>
  </si>
  <si>
    <t>TOTAL DA DESPESA - PROGRAMA BOLSA-ESTÁGIO........................</t>
  </si>
  <si>
    <t>ENFERMAGEM</t>
  </si>
  <si>
    <t>SEME</t>
  </si>
  <si>
    <t>INICIO</t>
  </si>
  <si>
    <t>DATA PROCESSO</t>
  </si>
  <si>
    <t>FOLHA MENSAL DE PAGAMENTO DE ESTAGIÁRIOS - 04.034.583/0004-75 (86)</t>
  </si>
  <si>
    <t>ALESSA GABRIELA BARBOSA TORRES</t>
  </si>
  <si>
    <t>CIÊNCIAS  CONTABÉIS</t>
  </si>
  <si>
    <t>BIOMEDICINA</t>
  </si>
  <si>
    <t>ENGENHARIA FLORESTAL</t>
  </si>
  <si>
    <t>SCARLETT HILLARY ALENCAR ENES LEBRE</t>
  </si>
  <si>
    <t>WENDEL BRENNO BRAGA SOUSA</t>
  </si>
  <si>
    <t>CAROLINE CHRISTINY SOUZA DA SILVA</t>
  </si>
  <si>
    <t>ATHOS EMMANUEL MARTINS COSTA</t>
  </si>
  <si>
    <t>LUANA DA SILVA GOMES</t>
  </si>
  <si>
    <t>NUTRIÇÃO</t>
  </si>
  <si>
    <t>PAULO HERIQUE FONTE JUCÁ</t>
  </si>
  <si>
    <t/>
  </si>
  <si>
    <t>ANA PAULA SILVA VITÓRIA</t>
  </si>
  <si>
    <t>CRAS - RUI LINO</t>
  </si>
  <si>
    <t>JONH CLÉSIO ALMEIDA MENESES</t>
  </si>
  <si>
    <t>THAIS CHAVES MIRANDA</t>
  </si>
  <si>
    <t>ADRIANA RODRIGUES DE ALMEIDA DUARTE</t>
  </si>
  <si>
    <t>KAREN GOMES CAVALCANTE</t>
  </si>
  <si>
    <t>GABRIEL FROTA DA SILVA</t>
  </si>
  <si>
    <t>ANA PATRÍCIA TAVARES MENDONÇA</t>
  </si>
  <si>
    <t>ISABEL IRLA GUIOMAR SANTOS PENHA</t>
  </si>
  <si>
    <t xml:space="preserve">SABRINA DA SILVA MILANI </t>
  </si>
  <si>
    <t>SUZIANE  DA SILVA  NOBRE</t>
  </si>
  <si>
    <t>FOLHA MENSAL DE PAGAMENTO DE ESTAGIÁRIOS</t>
  </si>
  <si>
    <t>TAXA DE AGENCIAMENTO  - Valor Unitário........................... R$</t>
  </si>
  <si>
    <t>TOTAL DOS SERVIÇOS MENSAIS A FATURAR...................R$</t>
  </si>
  <si>
    <t>ED. FISÍCA</t>
  </si>
  <si>
    <t>PEGAGOGIA</t>
  </si>
  <si>
    <t>SAMANTHA LOHANE DE SOUZA</t>
  </si>
  <si>
    <t>SUANISLAI  LIMA MARTINS SAMPAIO</t>
  </si>
  <si>
    <t xml:space="preserve">JOÃO FERNANDO FONTELLE PALÁCIO </t>
  </si>
  <si>
    <t xml:space="preserve"> GEOGRAFIA</t>
  </si>
  <si>
    <t>ELAYNNE BARBOSA ARAÚJO</t>
  </si>
  <si>
    <t>RENAN DA SILVA CUNHA</t>
  </si>
  <si>
    <t xml:space="preserve">RAFAELA HORTA LEITE
</t>
  </si>
  <si>
    <t>MARIA DAIANE RODRIGUES DIAS</t>
  </si>
  <si>
    <t xml:space="preserve">PSICOLOGIA </t>
  </si>
  <si>
    <t>JEAN LUCAS SOUZA DO NASCIMENTO</t>
  </si>
  <si>
    <t xml:space="preserve">ENFERMAGEM </t>
  </si>
  <si>
    <t xml:space="preserve">GEOVANA UCHOA FURTADA </t>
  </si>
  <si>
    <t xml:space="preserve">DARIO MOURA MARINO </t>
  </si>
  <si>
    <t xml:space="preserve">GUILHERME HENRIQUE ARAGÃO PINA </t>
  </si>
  <si>
    <t xml:space="preserve">ENGENHARIA CIVIL </t>
  </si>
  <si>
    <t xml:space="preserve">SEME </t>
  </si>
  <si>
    <t>LARISSA MELO MONTEIRO</t>
  </si>
  <si>
    <t>YAN GRYMMALD DA SILVA</t>
  </si>
  <si>
    <t>PEDAGOGIA</t>
  </si>
  <si>
    <t>KESSYA PATRÍCIA ROSA JUSTA</t>
  </si>
  <si>
    <t>DIAS ÙTEIS</t>
  </si>
  <si>
    <t>RECURSOS HUMANOS</t>
  </si>
  <si>
    <t xml:space="preserve">ANA CLARA ALVES DE LIMA </t>
  </si>
  <si>
    <t>ERICK RYAN FRANÇA DO NASCIMENTO</t>
  </si>
  <si>
    <t>2025</t>
  </si>
  <si>
    <t>31/102024</t>
  </si>
  <si>
    <t>BEATRIZ DA SILVA DOS SANTOS</t>
  </si>
  <si>
    <t>SABRINA DA SILVA LOUZADA DE OLIVEIRA</t>
  </si>
  <si>
    <t xml:space="preserve">NATÃ COELHO MARTINS </t>
  </si>
  <si>
    <t>BRÍGIDA DE SOUZA ARAÚJO</t>
  </si>
  <si>
    <t>TAYNARA CRISTIANA DO NASCIMENTO</t>
  </si>
  <si>
    <t>FRANCISCO SOCORRO LIMA SILVA</t>
  </si>
  <si>
    <t>ALEXANDRE MORENO</t>
  </si>
  <si>
    <t>SERVIÇO SOCIAL</t>
  </si>
  <si>
    <t>MARTA OLIVEIRA DA SILVA</t>
  </si>
  <si>
    <t>JUDITH KAYLANE ARAÚJO DA COSTA</t>
  </si>
  <si>
    <t>ANA  CLARA SOUSA CIQUEIRA</t>
  </si>
  <si>
    <t>EDSON PEREIRA DA COSTA</t>
  </si>
  <si>
    <t>GERLINE SARA FERREIRA TEXEIRA</t>
  </si>
  <si>
    <t xml:space="preserve">GESSICA FREIRE DE AMORIM </t>
  </si>
  <si>
    <t>MARIANY CRISTINA FELICIO DA SILVA</t>
  </si>
  <si>
    <t>NAYLANE PINHEIRO DE SOUZA</t>
  </si>
  <si>
    <t>SALIM BARBOSA DE SOUZA</t>
  </si>
  <si>
    <t>RYAN JHERRAR CASTRO DA SILVA</t>
  </si>
  <si>
    <t>BEATRIZ FEITOSA PEREIRA</t>
  </si>
  <si>
    <t>15/07/2025</t>
  </si>
  <si>
    <t>JULHO</t>
  </si>
  <si>
    <t xml:space="preserve">ALINE FONSECA DA SILVA </t>
  </si>
  <si>
    <t>ISABELE PINTO BARBOSA</t>
  </si>
  <si>
    <t xml:space="preserve">ARTEMIZA OLIVEIRA RODRIGUES COSTA </t>
  </si>
  <si>
    <t>VITORIA CRISTINE GOIS DA SILVA</t>
  </si>
  <si>
    <t>GABRIELY DE FREITAS  LIMA APURINÃ</t>
  </si>
  <si>
    <t xml:space="preserve">KATHEEN DE ASSIS </t>
  </si>
  <si>
    <t>THALITHA CRISTINA CONCEIÇÃO FREITAS</t>
  </si>
  <si>
    <t>SOPHIA BARBOSA NORONHA</t>
  </si>
  <si>
    <t>PSCOLOGIA</t>
  </si>
  <si>
    <t>NAYANA CASAS FONTENELE</t>
  </si>
  <si>
    <t>MARIA DANIELLE LIMA CARIOCA</t>
  </si>
  <si>
    <t>BEATRIZ NASCIMENTO DE SOUSA</t>
  </si>
  <si>
    <t>3 e 4</t>
  </si>
  <si>
    <r>
      <rPr>
        <b/>
        <sz val="11"/>
        <rFont val="Arial"/>
        <family val="2"/>
      </rPr>
      <t>ST</t>
    </r>
    <r>
      <rPr>
        <sz val="11"/>
        <rFont val="Arial"/>
        <family val="2"/>
      </rPr>
      <t>=SITUAÇÃO NO MÊS = {</t>
    </r>
    <r>
      <rPr>
        <b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- Ativo regular  </t>
    </r>
    <r>
      <rPr>
        <b/>
        <sz val="11"/>
        <rFont val="Arial"/>
        <family val="2"/>
      </rPr>
      <t>2</t>
    </r>
    <r>
      <rPr>
        <sz val="11"/>
        <rFont val="Arial"/>
        <family val="2"/>
      </rPr>
      <t xml:space="preserve">-Contrato novo  </t>
    </r>
    <r>
      <rPr>
        <b/>
        <sz val="11"/>
        <rFont val="Arial"/>
        <family val="2"/>
      </rPr>
      <t>3</t>
    </r>
    <r>
      <rPr>
        <sz val="11"/>
        <rFont val="Arial"/>
        <family val="2"/>
      </rPr>
      <t xml:space="preserve">-Recesso remunerado  </t>
    </r>
    <r>
      <rPr>
        <b/>
        <sz val="11"/>
        <rFont val="Arial"/>
        <family val="2"/>
      </rPr>
      <t>4</t>
    </r>
    <r>
      <rPr>
        <sz val="11"/>
        <rFont val="Arial"/>
        <family val="2"/>
      </rPr>
      <t xml:space="preserve">-Contrato encerrado </t>
    </r>
    <r>
      <rPr>
        <b/>
        <sz val="11"/>
        <rFont val="Arial"/>
        <family val="2"/>
      </rPr>
      <t>5-</t>
    </r>
    <r>
      <rPr>
        <sz val="11"/>
        <rFont val="Arial"/>
        <family val="2"/>
      </rPr>
      <t xml:space="preserve"> Ressarcimento}</t>
    </r>
  </si>
  <si>
    <r>
      <rPr>
        <b/>
        <sz val="11"/>
        <color theme="1"/>
        <rFont val="Arial"/>
        <family val="2"/>
      </rPr>
      <t xml:space="preserve">       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</t>
    </r>
  </si>
  <si>
    <t xml:space="preserve">CONTRATO Nº 044/2020 - PREFEITURA DE RIO BRANCO PROGRAMA BOLSA ESTÁGIO </t>
  </si>
  <si>
    <r>
      <rPr>
        <b/>
        <sz val="11"/>
        <rFont val="Arial"/>
        <family val="2"/>
      </rPr>
      <t>ST</t>
    </r>
    <r>
      <rPr>
        <sz val="11"/>
        <rFont val="Arial"/>
        <family val="2"/>
      </rPr>
      <t>=SITUAÇÃO NO MÊS = {</t>
    </r>
    <r>
      <rPr>
        <b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- Ativo regular  </t>
    </r>
    <r>
      <rPr>
        <b/>
        <sz val="11"/>
        <rFont val="Arial"/>
        <family val="2"/>
      </rPr>
      <t>2</t>
    </r>
    <r>
      <rPr>
        <sz val="11"/>
        <rFont val="Arial"/>
        <family val="2"/>
      </rPr>
      <t xml:space="preserve">-Contrato novo  </t>
    </r>
    <r>
      <rPr>
        <b/>
        <sz val="11"/>
        <rFont val="Arial"/>
        <family val="2"/>
      </rPr>
      <t>3</t>
    </r>
    <r>
      <rPr>
        <sz val="11"/>
        <rFont val="Arial"/>
        <family val="2"/>
      </rPr>
      <t xml:space="preserve">-Recesso remunerado  </t>
    </r>
    <r>
      <rPr>
        <b/>
        <sz val="11"/>
        <rFont val="Arial"/>
        <family val="2"/>
      </rPr>
      <t>4</t>
    </r>
    <r>
      <rPr>
        <sz val="11"/>
        <rFont val="Arial"/>
        <family val="2"/>
      </rPr>
      <t>-Contrato encerrado}</t>
    </r>
  </si>
  <si>
    <t>CONTRATO Nº 044/2020 - PREFEITURA DE RIO BRANCO - RECURSO 117- IGD-M</t>
  </si>
  <si>
    <t>CONTRATO Nº 044/2020 - PREFEITURA DE RIO BRANCO - RECURSO 117-CRAS</t>
  </si>
  <si>
    <t>CONTRATO Nº 044/2020 - PREFEITURA DE RIO BRANCO - RECURSO CRIANÇA FELIZ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</si>
</sst>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&quot;R$ &quot;#,##0.00;&quot;(R$ &quot;#,##0.00\)"/>
    <numFmt numFmtId="167" formatCode="_(* #,##0_);_(* \(#,##0\);_(* &quot;-&quot;_);_(@_)"/>
    <numFmt numFmtId="168" formatCode="_(* #,##0.00_);_(* \(#,##0.00\);_(* &quot;-&quot;??_);_(@_)"/>
    <numFmt numFmtId="169" formatCode="[$R$-416]\ #,##0.00;[Red]\-[$R$-416]\ #,##0.00"/>
    <numFmt numFmtId="170" formatCode="&quot;R$&quot;\ #,##0.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sz val="12"/>
      <color theme="3"/>
      <name val="Arial"/>
      <family val="2"/>
    </font>
    <font>
      <b/>
      <sz val="12"/>
      <color rgb="FFC00000"/>
      <name val="Arial"/>
      <family val="2"/>
    </font>
    <font>
      <b/>
      <sz val="12"/>
      <color theme="1"/>
      <name val="Arial"/>
      <family val="2"/>
    </font>
    <font>
      <b/>
      <sz val="14"/>
      <color theme="8"/>
      <name val="Arial"/>
      <family val="2"/>
    </font>
    <font>
      <b/>
      <sz val="14"/>
      <color rgb="FF0070C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1"/>
      <color rgb="FFC00000"/>
      <name val="Arial"/>
      <family val="2"/>
    </font>
    <font>
      <sz val="11"/>
      <color theme="3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rgb="FFC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42"/>
      </patternFill>
    </fill>
    <fill>
      <patternFill patternType="solid">
        <fgColor theme="2"/>
        <bgColor indexed="9"/>
      </patternFill>
    </fill>
    <fill>
      <patternFill patternType="solid">
        <fgColor theme="2" tint="-9.9978637043366805E-2"/>
        <bgColor indexed="9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34"/>
      </patternFill>
    </fill>
    <fill>
      <patternFill patternType="solid">
        <fgColor theme="2"/>
        <bgColor indexed="31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</cellStyleXfs>
  <cellXfs count="304">
    <xf numFmtId="0" fontId="0" fillId="0" borderId="0" xfId="0"/>
    <xf numFmtId="0" fontId="4" fillId="2" borderId="23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14" fontId="13" fillId="5" borderId="2" xfId="0" applyNumberFormat="1" applyFont="1" applyFill="1" applyBorder="1" applyAlignment="1">
      <alignment horizontal="center" vertical="center" wrapText="1"/>
    </xf>
    <xf numFmtId="170" fontId="13" fillId="5" borderId="2" xfId="0" applyNumberFormat="1" applyFont="1" applyFill="1" applyBorder="1" applyAlignment="1">
      <alignment horizontal="center" vertical="center"/>
    </xf>
    <xf numFmtId="170" fontId="4" fillId="5" borderId="2" xfId="0" applyNumberFormat="1" applyFont="1" applyFill="1" applyBorder="1" applyAlignment="1">
      <alignment horizontal="center" vertical="center" wrapText="1"/>
    </xf>
    <xf numFmtId="170" fontId="18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textRotation="90" wrapText="1"/>
    </xf>
    <xf numFmtId="170" fontId="13" fillId="5" borderId="16" xfId="0" applyNumberFormat="1" applyFont="1" applyFill="1" applyBorder="1" applyAlignment="1">
      <alignment horizontal="center" vertical="center" wrapText="1"/>
    </xf>
    <xf numFmtId="14" fontId="13" fillId="5" borderId="10" xfId="0" applyNumberFormat="1" applyFont="1" applyFill="1" applyBorder="1" applyAlignment="1">
      <alignment horizontal="center" vertical="center" wrapText="1"/>
    </xf>
    <xf numFmtId="14" fontId="13" fillId="2" borderId="10" xfId="0" applyNumberFormat="1" applyFont="1" applyFill="1" applyBorder="1" applyAlignment="1">
      <alignment horizontal="center" vertical="center"/>
    </xf>
    <xf numFmtId="170" fontId="13" fillId="2" borderId="2" xfId="2" applyNumberFormat="1" applyFont="1" applyFill="1" applyBorder="1" applyAlignment="1">
      <alignment horizontal="center" vertical="center"/>
    </xf>
    <xf numFmtId="170" fontId="4" fillId="5" borderId="16" xfId="0" applyNumberFormat="1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/>
    </xf>
    <xf numFmtId="14" fontId="4" fillId="2" borderId="10" xfId="0" applyNumberFormat="1" applyFont="1" applyFill="1" applyBorder="1" applyAlignment="1">
      <alignment horizontal="center" vertical="center"/>
    </xf>
    <xf numFmtId="170" fontId="4" fillId="2" borderId="2" xfId="2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/>
    </xf>
    <xf numFmtId="0" fontId="14" fillId="11" borderId="4" xfId="0" applyFont="1" applyFill="1" applyBorder="1" applyAlignment="1">
      <alignment horizontal="center" vertical="center"/>
    </xf>
    <xf numFmtId="170" fontId="14" fillId="12" borderId="2" xfId="2" applyNumberFormat="1" applyFont="1" applyFill="1" applyBorder="1" applyAlignment="1">
      <alignment vertical="center"/>
    </xf>
    <xf numFmtId="170" fontId="14" fillId="12" borderId="2" xfId="0" applyNumberFormat="1" applyFont="1" applyFill="1" applyBorder="1" applyAlignment="1">
      <alignment vertical="center"/>
    </xf>
    <xf numFmtId="170" fontId="19" fillId="12" borderId="2" xfId="2" applyNumberFormat="1" applyFont="1" applyFill="1" applyBorder="1" applyAlignment="1">
      <alignment vertical="center"/>
    </xf>
    <xf numFmtId="170" fontId="19" fillId="12" borderId="2" xfId="2" applyNumberFormat="1" applyFont="1" applyFill="1" applyBorder="1" applyAlignment="1">
      <alignment horizontal="center" vertical="center"/>
    </xf>
    <xf numFmtId="170" fontId="14" fillId="12" borderId="16" xfId="2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164" fontId="14" fillId="5" borderId="2" xfId="2" applyFont="1" applyFill="1" applyBorder="1" applyAlignment="1">
      <alignment vertical="center"/>
    </xf>
    <xf numFmtId="168" fontId="13" fillId="5" borderId="2" xfId="0" applyNumberFormat="1" applyFont="1" applyFill="1" applyBorder="1" applyAlignment="1">
      <alignment vertical="center"/>
    </xf>
    <xf numFmtId="4" fontId="17" fillId="5" borderId="2" xfId="2" applyNumberFormat="1" applyFont="1" applyFill="1" applyBorder="1" applyAlignment="1">
      <alignment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170" fontId="14" fillId="6" borderId="2" xfId="2" applyNumberFormat="1" applyFont="1" applyFill="1" applyBorder="1" applyAlignment="1">
      <alignment vertical="center"/>
    </xf>
    <xf numFmtId="170" fontId="14" fillId="6" borderId="2" xfId="0" applyNumberFormat="1" applyFont="1" applyFill="1" applyBorder="1" applyAlignment="1">
      <alignment vertical="center"/>
    </xf>
    <xf numFmtId="170" fontId="19" fillId="6" borderId="2" xfId="2" applyNumberFormat="1" applyFont="1" applyFill="1" applyBorder="1" applyAlignment="1">
      <alignment vertical="center"/>
    </xf>
    <xf numFmtId="170" fontId="19" fillId="6" borderId="2" xfId="2" applyNumberFormat="1" applyFont="1" applyFill="1" applyBorder="1" applyAlignment="1">
      <alignment horizontal="center" vertical="center"/>
    </xf>
    <xf numFmtId="170" fontId="14" fillId="6" borderId="16" xfId="2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44" fontId="4" fillId="2" borderId="31" xfId="1" applyNumberFormat="1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44" fontId="14" fillId="10" borderId="16" xfId="1" applyNumberFormat="1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15" fillId="8" borderId="24" xfId="0" applyFont="1" applyFill="1" applyBorder="1" applyAlignment="1">
      <alignment horizontal="left" vertical="center"/>
    </xf>
    <xf numFmtId="0" fontId="15" fillId="8" borderId="25" xfId="0" applyFont="1" applyFill="1" applyBorder="1" applyAlignment="1">
      <alignment horizontal="left" vertical="center"/>
    </xf>
    <xf numFmtId="0" fontId="15" fillId="8" borderId="36" xfId="0" applyFont="1" applyFill="1" applyBorder="1" applyAlignment="1">
      <alignment horizontal="left" vertical="center"/>
    </xf>
    <xf numFmtId="169" fontId="14" fillId="9" borderId="37" xfId="1" applyNumberFormat="1" applyFont="1" applyFill="1" applyBorder="1" applyAlignment="1">
      <alignment horizontal="right" vertical="center" wrapText="1"/>
    </xf>
    <xf numFmtId="0" fontId="13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5" borderId="2" xfId="0" applyFont="1" applyFill="1" applyBorder="1" applyAlignment="1">
      <alignment vertical="center"/>
    </xf>
    <xf numFmtId="0" fontId="13" fillId="5" borderId="10" xfId="0" applyFont="1" applyFill="1" applyBorder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10" xfId="4" applyFont="1" applyFill="1" applyBorder="1" applyAlignment="1">
      <alignment vertical="center"/>
    </xf>
    <xf numFmtId="0" fontId="13" fillId="5" borderId="5" xfId="0" applyFont="1" applyFill="1" applyBorder="1" applyAlignment="1">
      <alignment vertical="center"/>
    </xf>
    <xf numFmtId="0" fontId="14" fillId="5" borderId="5" xfId="0" applyFont="1" applyFill="1" applyBorder="1" applyAlignment="1">
      <alignment horizontal="center" vertical="center" wrapText="1"/>
    </xf>
    <xf numFmtId="14" fontId="13" fillId="5" borderId="5" xfId="0" applyNumberFormat="1" applyFont="1" applyFill="1" applyBorder="1" applyAlignment="1">
      <alignment horizontal="center" vertical="center" wrapText="1"/>
    </xf>
    <xf numFmtId="170" fontId="13" fillId="5" borderId="5" xfId="0" applyNumberFormat="1" applyFont="1" applyFill="1" applyBorder="1" applyAlignment="1">
      <alignment horizontal="center" vertical="center"/>
    </xf>
    <xf numFmtId="170" fontId="4" fillId="5" borderId="5" xfId="0" applyNumberFormat="1" applyFont="1" applyFill="1" applyBorder="1" applyAlignment="1">
      <alignment horizontal="center" vertical="center" wrapText="1"/>
    </xf>
    <xf numFmtId="170" fontId="18" fillId="5" borderId="5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textRotation="90" wrapText="1"/>
    </xf>
    <xf numFmtId="170" fontId="13" fillId="5" borderId="14" xfId="0" applyNumberFormat="1" applyFont="1" applyFill="1" applyBorder="1" applyAlignment="1">
      <alignment horizontal="center" vertical="center" wrapText="1"/>
    </xf>
    <xf numFmtId="0" fontId="5" fillId="13" borderId="38" xfId="0" applyFont="1" applyFill="1" applyBorder="1" applyAlignment="1">
      <alignment horizontal="center" vertical="center" wrapText="1"/>
    </xf>
    <xf numFmtId="0" fontId="5" fillId="13" borderId="39" xfId="0" applyFont="1" applyFill="1" applyBorder="1" applyAlignment="1">
      <alignment horizontal="center" vertical="center" wrapText="1"/>
    </xf>
    <xf numFmtId="49" fontId="5" fillId="13" borderId="2" xfId="0" applyNumberFormat="1" applyFont="1" applyFill="1" applyBorder="1" applyAlignment="1">
      <alignment horizontal="center" vertical="center" wrapText="1"/>
    </xf>
    <xf numFmtId="49" fontId="5" fillId="13" borderId="2" xfId="0" applyNumberFormat="1" applyFont="1" applyFill="1" applyBorder="1" applyAlignment="1">
      <alignment horizontal="center" vertical="center" wrapText="1"/>
    </xf>
    <xf numFmtId="37" fontId="5" fillId="13" borderId="2" xfId="0" applyNumberFormat="1" applyFont="1" applyFill="1" applyBorder="1" applyAlignment="1">
      <alignment horizontal="center" vertical="center" wrapText="1"/>
    </xf>
    <xf numFmtId="44" fontId="5" fillId="13" borderId="2" xfId="0" applyNumberFormat="1" applyFont="1" applyFill="1" applyBorder="1" applyAlignment="1">
      <alignment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3" borderId="16" xfId="0" applyFont="1" applyFill="1" applyBorder="1" applyAlignment="1">
      <alignment horizontal="center" vertical="center" wrapText="1"/>
    </xf>
    <xf numFmtId="0" fontId="10" fillId="13" borderId="30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 wrapText="1"/>
    </xf>
    <xf numFmtId="0" fontId="8" fillId="11" borderId="31" xfId="0" applyFont="1" applyFill="1" applyBorder="1" applyAlignment="1">
      <alignment horizontal="center" vertical="center" wrapText="1"/>
    </xf>
    <xf numFmtId="0" fontId="10" fillId="13" borderId="41" xfId="0" applyFont="1" applyFill="1" applyBorder="1" applyAlignment="1">
      <alignment horizontal="center" vertical="center"/>
    </xf>
    <xf numFmtId="0" fontId="5" fillId="11" borderId="42" xfId="0" applyFont="1" applyFill="1" applyBorder="1" applyAlignment="1">
      <alignment horizontal="center" vertical="center" wrapText="1"/>
    </xf>
    <xf numFmtId="0" fontId="5" fillId="11" borderId="42" xfId="0" applyFont="1" applyFill="1" applyBorder="1" applyAlignment="1">
      <alignment horizontal="center" vertical="center"/>
    </xf>
    <xf numFmtId="0" fontId="8" fillId="11" borderId="42" xfId="0" applyFont="1" applyFill="1" applyBorder="1" applyAlignment="1">
      <alignment horizontal="center" vertical="center" wrapText="1"/>
    </xf>
    <xf numFmtId="0" fontId="9" fillId="11" borderId="43" xfId="0" applyFont="1" applyFill="1" applyBorder="1" applyAlignment="1">
      <alignment horizontal="center" vertical="center" textRotation="90" wrapText="1"/>
    </xf>
    <xf numFmtId="0" fontId="5" fillId="11" borderId="43" xfId="0" applyFont="1" applyFill="1" applyBorder="1" applyAlignment="1">
      <alignment horizontal="center" vertical="center" wrapText="1"/>
    </xf>
    <xf numFmtId="0" fontId="8" fillId="11" borderId="44" xfId="0" applyFont="1" applyFill="1" applyBorder="1" applyAlignment="1">
      <alignment horizontal="center" vertical="center" wrapText="1"/>
    </xf>
    <xf numFmtId="0" fontId="5" fillId="13" borderId="39" xfId="0" applyFont="1" applyFill="1" applyBorder="1" applyAlignment="1">
      <alignment horizontal="center" vertical="center" wrapText="1"/>
    </xf>
    <xf numFmtId="0" fontId="5" fillId="13" borderId="40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14" fontId="13" fillId="2" borderId="5" xfId="0" applyNumberFormat="1" applyFont="1" applyFill="1" applyBorder="1" applyAlignment="1">
      <alignment horizontal="center" vertical="center"/>
    </xf>
    <xf numFmtId="164" fontId="13" fillId="2" borderId="5" xfId="2" applyFont="1" applyFill="1" applyBorder="1" applyAlignment="1">
      <alignment horizontal="center" vertical="center"/>
    </xf>
    <xf numFmtId="167" fontId="14" fillId="2" borderId="5" xfId="1" applyNumberFormat="1" applyFont="1" applyFill="1" applyBorder="1" applyAlignment="1">
      <alignment horizontal="center" vertical="center"/>
    </xf>
    <xf numFmtId="168" fontId="13" fillId="2" borderId="5" xfId="5" applyNumberFormat="1" applyFont="1" applyFill="1" applyBorder="1" applyAlignment="1">
      <alignment horizontal="center" vertical="center"/>
    </xf>
    <xf numFmtId="0" fontId="15" fillId="13" borderId="46" xfId="0" applyFont="1" applyFill="1" applyBorder="1" applyAlignment="1">
      <alignment horizontal="center" vertical="center"/>
    </xf>
    <xf numFmtId="0" fontId="14" fillId="11" borderId="47" xfId="0" applyFont="1" applyFill="1" applyBorder="1" applyAlignment="1">
      <alignment horizontal="center" vertical="center" wrapText="1"/>
    </xf>
    <xf numFmtId="0" fontId="14" fillId="11" borderId="48" xfId="0" applyFont="1" applyFill="1" applyBorder="1" applyAlignment="1">
      <alignment horizontal="center" vertical="center" wrapText="1"/>
    </xf>
    <xf numFmtId="0" fontId="14" fillId="11" borderId="48" xfId="0" applyFont="1" applyFill="1" applyBorder="1" applyAlignment="1">
      <alignment vertical="center" wrapText="1"/>
    </xf>
    <xf numFmtId="0" fontId="16" fillId="11" borderId="47" xfId="0" applyFont="1" applyFill="1" applyBorder="1" applyAlignment="1">
      <alignment horizontal="center" vertical="center" wrapText="1"/>
    </xf>
    <xf numFmtId="0" fontId="17" fillId="11" borderId="47" xfId="0" applyFont="1" applyFill="1" applyBorder="1" applyAlignment="1">
      <alignment horizontal="center" vertical="center" textRotation="90" wrapText="1"/>
    </xf>
    <xf numFmtId="0" fontId="16" fillId="11" borderId="49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/>
    </xf>
    <xf numFmtId="170" fontId="13" fillId="0" borderId="2" xfId="0" applyNumberFormat="1" applyFont="1" applyFill="1" applyBorder="1" applyAlignment="1">
      <alignment horizontal="center" vertical="center"/>
    </xf>
    <xf numFmtId="170" fontId="4" fillId="0" borderId="2" xfId="0" applyNumberFormat="1" applyFont="1" applyFill="1" applyBorder="1" applyAlignment="1">
      <alignment horizontal="center" vertical="center" wrapText="1"/>
    </xf>
    <xf numFmtId="170" fontId="13" fillId="0" borderId="2" xfId="2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textRotation="90" wrapText="1"/>
    </xf>
    <xf numFmtId="170" fontId="4" fillId="0" borderId="16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4" fontId="13" fillId="0" borderId="5" xfId="0" applyNumberFormat="1" applyFont="1" applyFill="1" applyBorder="1" applyAlignment="1">
      <alignment horizontal="center" vertical="center"/>
    </xf>
    <xf numFmtId="164" fontId="13" fillId="0" borderId="5" xfId="2" applyFont="1" applyFill="1" applyBorder="1" applyAlignment="1">
      <alignment horizontal="center" vertical="center"/>
    </xf>
    <xf numFmtId="44" fontId="13" fillId="0" borderId="5" xfId="2" applyNumberFormat="1" applyFont="1" applyFill="1" applyBorder="1" applyAlignment="1">
      <alignment horizontal="center" vertical="center"/>
    </xf>
    <xf numFmtId="167" fontId="14" fillId="0" borderId="5" xfId="1" applyNumberFormat="1" applyFont="1" applyFill="1" applyBorder="1" applyAlignment="1">
      <alignment horizontal="center" vertical="center"/>
    </xf>
    <xf numFmtId="168" fontId="13" fillId="0" borderId="5" xfId="5" applyNumberFormat="1" applyFont="1" applyFill="1" applyBorder="1" applyAlignment="1">
      <alignment horizontal="center" vertical="center"/>
    </xf>
    <xf numFmtId="164" fontId="14" fillId="0" borderId="14" xfId="2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64" fontId="14" fillId="0" borderId="2" xfId="2" applyFont="1" applyFill="1" applyBorder="1" applyAlignment="1">
      <alignment horizontal="center" vertical="center"/>
    </xf>
    <xf numFmtId="170" fontId="14" fillId="0" borderId="2" xfId="0" applyNumberFormat="1" applyFont="1" applyFill="1" applyBorder="1" applyAlignment="1">
      <alignment horizontal="center" vertical="center" wrapText="1"/>
    </xf>
    <xf numFmtId="164" fontId="14" fillId="0" borderId="2" xfId="2" applyFont="1" applyFill="1" applyBorder="1" applyAlignment="1">
      <alignment vertical="center"/>
    </xf>
    <xf numFmtId="168" fontId="13" fillId="0" borderId="2" xfId="0" applyNumberFormat="1" applyFont="1" applyFill="1" applyBorder="1" applyAlignment="1">
      <alignment vertical="center"/>
    </xf>
    <xf numFmtId="4" fontId="17" fillId="0" borderId="2" xfId="2" applyNumberFormat="1" applyFont="1" applyFill="1" applyBorder="1" applyAlignment="1">
      <alignment vertical="center"/>
    </xf>
    <xf numFmtId="169" fontId="14" fillId="0" borderId="16" xfId="2" applyNumberFormat="1" applyFont="1" applyFill="1" applyBorder="1" applyAlignment="1">
      <alignment horizontal="right" vertical="center"/>
    </xf>
    <xf numFmtId="170" fontId="4" fillId="5" borderId="2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170" fontId="13" fillId="2" borderId="2" xfId="0" applyNumberFormat="1" applyFont="1" applyFill="1" applyBorder="1" applyAlignment="1">
      <alignment horizontal="center" vertical="center"/>
    </xf>
    <xf numFmtId="170" fontId="13" fillId="2" borderId="2" xfId="1" applyNumberFormat="1" applyFont="1" applyFill="1" applyBorder="1" applyAlignment="1">
      <alignment horizontal="center" vertical="center"/>
    </xf>
    <xf numFmtId="170" fontId="13" fillId="2" borderId="5" xfId="1" applyNumberFormat="1" applyFont="1" applyFill="1" applyBorder="1" applyAlignment="1">
      <alignment horizontal="center" vertical="center"/>
    </xf>
    <xf numFmtId="170" fontId="4" fillId="5" borderId="14" xfId="2" applyNumberFormat="1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164" fontId="14" fillId="6" borderId="2" xfId="2" applyFont="1" applyFill="1" applyBorder="1" applyAlignment="1">
      <alignment vertical="center"/>
    </xf>
    <xf numFmtId="168" fontId="14" fillId="6" borderId="2" xfId="0" applyNumberFormat="1" applyFont="1" applyFill="1" applyBorder="1" applyAlignment="1">
      <alignment vertical="center"/>
    </xf>
    <xf numFmtId="164" fontId="19" fillId="6" borderId="2" xfId="2" applyFont="1" applyFill="1" applyBorder="1" applyAlignment="1">
      <alignment vertical="center"/>
    </xf>
    <xf numFmtId="169" fontId="14" fillId="6" borderId="16" xfId="2" applyNumberFormat="1" applyFont="1" applyFill="1" applyBorder="1" applyAlignment="1">
      <alignment vertical="center"/>
    </xf>
    <xf numFmtId="0" fontId="13" fillId="2" borderId="18" xfId="0" applyFont="1" applyFill="1" applyBorder="1" applyAlignment="1">
      <alignment horizontal="center" vertical="center"/>
    </xf>
    <xf numFmtId="164" fontId="18" fillId="5" borderId="5" xfId="2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textRotation="90" wrapText="1"/>
    </xf>
    <xf numFmtId="164" fontId="13" fillId="5" borderId="5" xfId="2" applyFont="1" applyFill="1" applyBorder="1" applyAlignment="1">
      <alignment horizontal="center" vertical="center" wrapText="1"/>
    </xf>
    <xf numFmtId="164" fontId="13" fillId="5" borderId="2" xfId="2" applyFont="1" applyFill="1" applyBorder="1" applyAlignment="1">
      <alignment horizontal="center" vertical="center"/>
    </xf>
    <xf numFmtId="164" fontId="13" fillId="5" borderId="2" xfId="2" applyFont="1" applyFill="1" applyBorder="1" applyAlignment="1">
      <alignment vertical="center"/>
    </xf>
    <xf numFmtId="169" fontId="14" fillId="5" borderId="16" xfId="2" applyNumberFormat="1" applyFont="1" applyFill="1" applyBorder="1" applyAlignment="1">
      <alignment horizontal="right" vertical="center"/>
    </xf>
    <xf numFmtId="0" fontId="14" fillId="6" borderId="6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164" fontId="17" fillId="6" borderId="2" xfId="2" applyFont="1" applyFill="1" applyBorder="1" applyAlignment="1">
      <alignment vertical="center"/>
    </xf>
    <xf numFmtId="169" fontId="14" fillId="9" borderId="29" xfId="1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169" fontId="1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17" xfId="0" applyFont="1" applyFill="1" applyBorder="1" applyAlignment="1">
      <alignment vertical="center"/>
    </xf>
    <xf numFmtId="0" fontId="13" fillId="4" borderId="13" xfId="0" applyFont="1" applyFill="1" applyBorder="1" applyAlignment="1">
      <alignment horizontal="center" vertical="center"/>
    </xf>
    <xf numFmtId="44" fontId="4" fillId="0" borderId="0" xfId="0" applyNumberFormat="1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4" borderId="20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33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13" borderId="23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0" fontId="4" fillId="2" borderId="0" xfId="0" applyNumberFormat="1" applyFont="1" applyFill="1" applyBorder="1" applyAlignment="1">
      <alignment vertical="center"/>
    </xf>
    <xf numFmtId="0" fontId="4" fillId="4" borderId="13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44" fontId="4" fillId="2" borderId="40" xfId="1" applyNumberFormat="1" applyFont="1" applyFill="1" applyBorder="1" applyAlignment="1">
      <alignment horizontal="right" vertical="center"/>
    </xf>
    <xf numFmtId="0" fontId="15" fillId="2" borderId="20" xfId="0" applyFont="1" applyFill="1" applyBorder="1" applyAlignment="1">
      <alignment horizontal="left" vertical="center"/>
    </xf>
    <xf numFmtId="0" fontId="15" fillId="8" borderId="51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vertical="center"/>
    </xf>
    <xf numFmtId="0" fontId="13" fillId="2" borderId="5" xfId="4" applyFont="1" applyFill="1" applyBorder="1" applyAlignment="1">
      <alignment horizontal="left" vertical="center"/>
    </xf>
    <xf numFmtId="0" fontId="13" fillId="2" borderId="5" xfId="5" applyFont="1" applyFill="1" applyBorder="1" applyAlignment="1">
      <alignment horizontal="center" vertical="center"/>
    </xf>
    <xf numFmtId="14" fontId="13" fillId="2" borderId="5" xfId="0" applyNumberFormat="1" applyFont="1" applyFill="1" applyBorder="1" applyAlignment="1">
      <alignment horizontal="left" vertical="center"/>
    </xf>
    <xf numFmtId="164" fontId="16" fillId="5" borderId="14" xfId="2" applyFont="1" applyFill="1" applyBorder="1" applyAlignment="1">
      <alignment horizontal="center" vertical="center"/>
    </xf>
    <xf numFmtId="0" fontId="13" fillId="11" borderId="47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vertical="center" wrapText="1"/>
    </xf>
    <xf numFmtId="0" fontId="20" fillId="2" borderId="33" xfId="0" applyFont="1" applyFill="1" applyBorder="1" applyAlignment="1">
      <alignment vertical="center" wrapText="1"/>
    </xf>
    <xf numFmtId="0" fontId="19" fillId="2" borderId="34" xfId="0" applyFont="1" applyFill="1" applyBorder="1" applyAlignment="1">
      <alignment vertical="center" wrapText="1"/>
    </xf>
    <xf numFmtId="170" fontId="4" fillId="5" borderId="5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170" fontId="13" fillId="2" borderId="5" xfId="0" applyNumberFormat="1" applyFont="1" applyFill="1" applyBorder="1" applyAlignment="1">
      <alignment horizontal="center" vertical="center"/>
    </xf>
    <xf numFmtId="170" fontId="13" fillId="2" borderId="5" xfId="2" applyNumberFormat="1" applyFont="1" applyFill="1" applyBorder="1" applyAlignment="1">
      <alignment horizontal="center" vertical="center"/>
    </xf>
    <xf numFmtId="170" fontId="4" fillId="5" borderId="14" xfId="0" applyNumberFormat="1" applyFont="1" applyFill="1" applyBorder="1" applyAlignment="1">
      <alignment horizontal="center" vertical="center" wrapText="1"/>
    </xf>
    <xf numFmtId="0" fontId="5" fillId="15" borderId="38" xfId="0" applyFont="1" applyFill="1" applyBorder="1" applyAlignment="1">
      <alignment horizontal="center" vertical="center" wrapText="1"/>
    </xf>
    <xf numFmtId="0" fontId="5" fillId="15" borderId="39" xfId="0" applyFont="1" applyFill="1" applyBorder="1" applyAlignment="1">
      <alignment horizontal="center" vertical="center" wrapText="1"/>
    </xf>
    <xf numFmtId="49" fontId="5" fillId="13" borderId="6" xfId="0" applyNumberFormat="1" applyFont="1" applyFill="1" applyBorder="1" applyAlignment="1">
      <alignment horizontal="center" vertical="center" wrapText="1"/>
    </xf>
    <xf numFmtId="49" fontId="5" fillId="13" borderId="4" xfId="0" applyNumberFormat="1" applyFont="1" applyFill="1" applyBorder="1" applyAlignment="1">
      <alignment horizontal="center" vertical="center" wrapText="1"/>
    </xf>
    <xf numFmtId="49" fontId="5" fillId="13" borderId="4" xfId="0" applyNumberFormat="1" applyFont="1" applyFill="1" applyBorder="1" applyAlignment="1">
      <alignment horizontal="center" vertical="center" wrapText="1"/>
    </xf>
    <xf numFmtId="165" fontId="5" fillId="13" borderId="2" xfId="0" applyNumberFormat="1" applyFont="1" applyFill="1" applyBorder="1" applyAlignment="1">
      <alignment vertical="center" wrapText="1"/>
    </xf>
    <xf numFmtId="0" fontId="11" fillId="15" borderId="15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11" fillId="15" borderId="9" xfId="0" applyFont="1" applyFill="1" applyBorder="1" applyAlignment="1">
      <alignment horizontal="center" vertical="center" wrapText="1"/>
    </xf>
    <xf numFmtId="0" fontId="5" fillId="15" borderId="52" xfId="0" applyFont="1" applyFill="1" applyBorder="1" applyAlignment="1">
      <alignment horizontal="center" vertical="center" wrapText="1"/>
    </xf>
    <xf numFmtId="0" fontId="5" fillId="15" borderId="53" xfId="0" applyFont="1" applyFill="1" applyBorder="1" applyAlignment="1">
      <alignment horizontal="center" vertical="center" wrapText="1"/>
    </xf>
    <xf numFmtId="0" fontId="5" fillId="15" borderId="53" xfId="0" applyFont="1" applyFill="1" applyBorder="1" applyAlignment="1">
      <alignment horizontal="center" vertical="center" wrapText="1"/>
    </xf>
    <xf numFmtId="0" fontId="5" fillId="15" borderId="39" xfId="0" applyFont="1" applyFill="1" applyBorder="1" applyAlignment="1">
      <alignment horizontal="center" vertical="center" wrapText="1"/>
    </xf>
    <xf numFmtId="0" fontId="5" fillId="15" borderId="39" xfId="0" applyFont="1" applyFill="1" applyBorder="1" applyAlignment="1">
      <alignment vertical="center" wrapText="1"/>
    </xf>
    <xf numFmtId="0" fontId="5" fillId="15" borderId="40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left" vertical="center"/>
    </xf>
    <xf numFmtId="0" fontId="15" fillId="8" borderId="26" xfId="0" applyFont="1" applyFill="1" applyBorder="1" applyAlignment="1">
      <alignment horizontal="left" vertical="center"/>
    </xf>
    <xf numFmtId="0" fontId="15" fillId="8" borderId="27" xfId="0" applyFont="1" applyFill="1" applyBorder="1" applyAlignment="1">
      <alignment horizontal="left" vertical="center"/>
    </xf>
    <xf numFmtId="165" fontId="14" fillId="9" borderId="2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70" fontId="15" fillId="10" borderId="31" xfId="1" applyNumberFormat="1" applyFont="1" applyFill="1" applyBorder="1" applyAlignment="1">
      <alignment horizontal="right" vertical="center"/>
    </xf>
    <xf numFmtId="165" fontId="4" fillId="2" borderId="40" xfId="1" applyNumberFormat="1" applyFont="1" applyFill="1" applyBorder="1" applyAlignment="1">
      <alignment horizontal="right" vertical="center"/>
    </xf>
    <xf numFmtId="0" fontId="15" fillId="2" borderId="13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center" vertical="center" wrapText="1"/>
    </xf>
    <xf numFmtId="14" fontId="4" fillId="5" borderId="5" xfId="0" applyNumberFormat="1" applyFont="1" applyFill="1" applyBorder="1" applyAlignment="1">
      <alignment horizontal="center" vertical="center" wrapText="1"/>
    </xf>
    <xf numFmtId="170" fontId="4" fillId="5" borderId="5" xfId="0" applyNumberFormat="1" applyFont="1" applyFill="1" applyBorder="1" applyAlignment="1">
      <alignment horizontal="right" vertical="center" wrapText="1"/>
    </xf>
    <xf numFmtId="170" fontId="4" fillId="5" borderId="5" xfId="0" applyNumberFormat="1" applyFont="1" applyFill="1" applyBorder="1" applyAlignment="1">
      <alignment horizontal="center" vertical="center" textRotation="90" wrapText="1"/>
    </xf>
    <xf numFmtId="0" fontId="13" fillId="2" borderId="5" xfId="4" applyFont="1" applyFill="1" applyBorder="1" applyAlignment="1">
      <alignment horizontal="center" vertical="center"/>
    </xf>
    <xf numFmtId="166" fontId="14" fillId="2" borderId="5" xfId="5" applyNumberFormat="1" applyFont="1" applyFill="1" applyBorder="1" applyAlignment="1">
      <alignment horizontal="right" vertical="center"/>
    </xf>
    <xf numFmtId="169" fontId="14" fillId="2" borderId="14" xfId="6" applyNumberFormat="1" applyFont="1" applyFill="1" applyBorder="1" applyAlignment="1">
      <alignment horizontal="right" vertical="center"/>
    </xf>
    <xf numFmtId="0" fontId="10" fillId="3" borderId="46" xfId="0" applyFont="1" applyFill="1" applyBorder="1" applyAlignment="1">
      <alignment horizontal="center" vertical="center"/>
    </xf>
    <xf numFmtId="0" fontId="5" fillId="7" borderId="47" xfId="0" applyFont="1" applyFill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6" fillId="7" borderId="47" xfId="0" applyFont="1" applyFill="1" applyBorder="1" applyAlignment="1">
      <alignment horizontal="center" vertical="center" wrapText="1"/>
    </xf>
    <xf numFmtId="0" fontId="5" fillId="7" borderId="48" xfId="0" applyFont="1" applyFill="1" applyBorder="1" applyAlignment="1">
      <alignment vertical="center" wrapText="1"/>
    </xf>
    <xf numFmtId="0" fontId="8" fillId="7" borderId="47" xfId="0" applyFont="1" applyFill="1" applyBorder="1" applyAlignment="1">
      <alignment horizontal="center" vertical="center" wrapText="1"/>
    </xf>
    <xf numFmtId="0" fontId="9" fillId="7" borderId="47" xfId="0" applyFont="1" applyFill="1" applyBorder="1" applyAlignment="1">
      <alignment horizontal="center" vertical="center" textRotation="90" wrapText="1"/>
    </xf>
    <xf numFmtId="0" fontId="8" fillId="7" borderId="49" xfId="0" applyFont="1" applyFill="1" applyBorder="1" applyAlignment="1">
      <alignment horizontal="center" vertical="center" wrapText="1"/>
    </xf>
    <xf numFmtId="0" fontId="10" fillId="13" borderId="23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0" fontId="8" fillId="11" borderId="16" xfId="0" applyFont="1" applyFill="1" applyBorder="1" applyAlignment="1">
      <alignment horizontal="center" vertical="center" wrapText="1"/>
    </xf>
    <xf numFmtId="0" fontId="10" fillId="13" borderId="55" xfId="0" applyFont="1" applyFill="1" applyBorder="1" applyAlignment="1">
      <alignment horizontal="center" vertical="center"/>
    </xf>
    <xf numFmtId="0" fontId="5" fillId="11" borderId="43" xfId="0" applyFont="1" applyFill="1" applyBorder="1" applyAlignment="1">
      <alignment horizontal="center" vertical="center" wrapText="1"/>
    </xf>
    <xf numFmtId="0" fontId="8" fillId="11" borderId="43" xfId="0" applyFont="1" applyFill="1" applyBorder="1" applyAlignment="1">
      <alignment horizontal="center" vertical="center" wrapText="1"/>
    </xf>
    <xf numFmtId="0" fontId="8" fillId="11" borderId="37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4" fontId="13" fillId="0" borderId="2" xfId="2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5" fillId="15" borderId="11" xfId="0" applyFont="1" applyFill="1" applyBorder="1" applyAlignment="1">
      <alignment horizontal="center" vertical="center" wrapText="1"/>
    </xf>
    <xf numFmtId="0" fontId="5" fillId="15" borderId="33" xfId="0" applyFont="1" applyFill="1" applyBorder="1" applyAlignment="1">
      <alignment horizontal="center" vertical="center" wrapText="1"/>
    </xf>
    <xf numFmtId="0" fontId="5" fillId="15" borderId="54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textRotation="90" wrapText="1"/>
    </xf>
    <xf numFmtId="170" fontId="13" fillId="5" borderId="2" xfId="0" applyNumberFormat="1" applyFont="1" applyFill="1" applyBorder="1" applyAlignment="1">
      <alignment horizontal="center" vertical="center" wrapText="1"/>
    </xf>
    <xf numFmtId="164" fontId="13" fillId="6" borderId="2" xfId="2" applyFont="1" applyFill="1" applyBorder="1" applyAlignment="1">
      <alignment vertical="center"/>
    </xf>
    <xf numFmtId="167" fontId="14" fillId="4" borderId="2" xfId="1" applyNumberFormat="1" applyFont="1" applyFill="1" applyBorder="1" applyAlignment="1">
      <alignment horizontal="center" vertical="center"/>
    </xf>
    <xf numFmtId="170" fontId="19" fillId="6" borderId="2" xfId="0" applyNumberFormat="1" applyFont="1" applyFill="1" applyBorder="1" applyAlignment="1">
      <alignment vertical="center"/>
    </xf>
    <xf numFmtId="169" fontId="14" fillId="6" borderId="16" xfId="0" applyNumberFormat="1" applyFont="1" applyFill="1" applyBorder="1" applyAlignment="1">
      <alignment vertical="center"/>
    </xf>
    <xf numFmtId="168" fontId="13" fillId="6" borderId="2" xfId="0" applyNumberFormat="1" applyFont="1" applyFill="1" applyBorder="1" applyAlignment="1">
      <alignment vertical="center"/>
    </xf>
    <xf numFmtId="4" fontId="17" fillId="6" borderId="2" xfId="2" applyNumberFormat="1" applyFont="1" applyFill="1" applyBorder="1" applyAlignment="1">
      <alignment vertical="center"/>
    </xf>
    <xf numFmtId="0" fontId="15" fillId="2" borderId="25" xfId="0" applyFont="1" applyFill="1" applyBorder="1" applyAlignment="1">
      <alignment horizontal="left" vertical="center"/>
    </xf>
    <xf numFmtId="164" fontId="4" fillId="0" borderId="0" xfId="2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5" fillId="2" borderId="51" xfId="0" applyFont="1" applyFill="1" applyBorder="1" applyAlignment="1">
      <alignment horizontal="left" vertical="center"/>
    </xf>
    <xf numFmtId="170" fontId="13" fillId="5" borderId="5" xfId="0" applyNumberFormat="1" applyFont="1" applyFill="1" applyBorder="1" applyAlignment="1">
      <alignment horizontal="center" vertical="center" wrapText="1"/>
    </xf>
    <xf numFmtId="49" fontId="5" fillId="15" borderId="2" xfId="0" applyNumberFormat="1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31" xfId="0" applyFont="1" applyFill="1" applyBorder="1" applyAlignment="1">
      <alignment horizontal="center" vertical="center" wrapText="1"/>
    </xf>
    <xf numFmtId="0" fontId="10" fillId="11" borderId="42" xfId="0" applyFont="1" applyFill="1" applyBorder="1" applyAlignment="1">
      <alignment horizontal="center" vertical="center" wrapText="1"/>
    </xf>
    <xf numFmtId="0" fontId="10" fillId="11" borderId="44" xfId="0" applyFont="1" applyFill="1" applyBorder="1" applyAlignment="1">
      <alignment horizontal="center" vertical="center" wrapText="1"/>
    </xf>
    <xf numFmtId="0" fontId="11" fillId="15" borderId="23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5" fillId="11" borderId="47" xfId="0" applyFont="1" applyFill="1" applyBorder="1" applyAlignment="1">
      <alignment horizontal="center" vertical="center" wrapText="1"/>
    </xf>
    <xf numFmtId="0" fontId="15" fillId="11" borderId="49" xfId="0" applyFont="1" applyFill="1" applyBorder="1" applyAlignment="1">
      <alignment horizontal="center" vertical="center" wrapText="1"/>
    </xf>
  </cellXfs>
  <cellStyles count="8">
    <cellStyle name="Moeda" xfId="2" builtinId="4"/>
    <cellStyle name="Normal" xfId="0" builtinId="0"/>
    <cellStyle name="Normal 2" xfId="3"/>
    <cellStyle name="Normal 2 2 2" xfId="4"/>
    <cellStyle name="Normal_Plan1" xfId="6"/>
    <cellStyle name="Normal_Plan3" xfId="5"/>
    <cellStyle name="Vírgula" xfId="1" builtinId="3"/>
    <cellStyle name="Vírgula 2" xfId="7"/>
  </cellStyles>
  <dxfs count="0"/>
  <tableStyles count="0" defaultTableStyle="TableStyleMedium2" defaultPivotStyle="PivotStyleLight16"/>
  <colors>
    <mruColors>
      <color rgb="FF99FFCC"/>
      <color rgb="FF66FFFF"/>
      <color rgb="FF66FF99"/>
      <color rgb="FFC6FAAC"/>
      <color rgb="FFFFCCCC"/>
      <color rgb="FFFDD1C3"/>
      <color rgb="FFE5FFE6"/>
      <color rgb="FFC6FEC9"/>
      <color rgb="FFFFCC66"/>
      <color rgb="FFBBFB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486329</xdr:colOff>
      <xdr:row>0</xdr:row>
      <xdr:rowOff>86677</xdr:rowOff>
    </xdr:from>
    <xdr:to>
      <xdr:col>1</xdr:col>
      <xdr:colOff>2083593</xdr:colOff>
      <xdr:row>0</xdr:row>
      <xdr:rowOff>1039092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732B8C-5465-4330-9CB1-AD45D3F24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329" y="86677"/>
          <a:ext cx="2144952" cy="9524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219168</xdr:colOff>
      <xdr:row>0</xdr:row>
      <xdr:rowOff>79584</xdr:rowOff>
    </xdr:from>
    <xdr:to>
      <xdr:col>1</xdr:col>
      <xdr:colOff>1988344</xdr:colOff>
      <xdr:row>0</xdr:row>
      <xdr:rowOff>929019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168" y="79584"/>
          <a:ext cx="2316864" cy="8494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209258</xdr:colOff>
      <xdr:row>0</xdr:row>
      <xdr:rowOff>99815</xdr:rowOff>
    </xdr:from>
    <xdr:to>
      <xdr:col>1</xdr:col>
      <xdr:colOff>2048707</xdr:colOff>
      <xdr:row>0</xdr:row>
      <xdr:rowOff>976312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258" y="99815"/>
          <a:ext cx="2434762" cy="8764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154782</xdr:colOff>
      <xdr:row>0</xdr:row>
      <xdr:rowOff>66477</xdr:rowOff>
    </xdr:from>
    <xdr:to>
      <xdr:col>1</xdr:col>
      <xdr:colOff>1971774</xdr:colOff>
      <xdr:row>0</xdr:row>
      <xdr:rowOff>928687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60F68AD-6980-46A2-BB8E-6F7E10185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2" y="66477"/>
          <a:ext cx="2174180" cy="862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zoomScale="80" zoomScaleNormal="80" zoomScaleSheetLayoutView="112" zoomScalePageLayoutView="30" workbookViewId="0">
      <selection activeCell="Q6" sqref="Q6"/>
    </sheetView>
  </sheetViews>
  <sheetFormatPr defaultRowHeight="14.25" x14ac:dyDescent="0.25"/>
  <cols>
    <col min="1" max="1" width="8.140625" style="169" customWidth="1"/>
    <col min="2" max="2" width="53.5703125" style="169" bestFit="1" customWidth="1"/>
    <col min="3" max="3" width="28.7109375" style="169" bestFit="1" customWidth="1"/>
    <col min="4" max="4" width="12.42578125" style="169" bestFit="1" customWidth="1"/>
    <col min="5" max="5" width="6" style="169" bestFit="1" customWidth="1"/>
    <col min="6" max="6" width="12.5703125" style="169" bestFit="1" customWidth="1"/>
    <col min="7" max="7" width="14.85546875" style="169" bestFit="1" customWidth="1"/>
    <col min="8" max="8" width="19.85546875" style="169" bestFit="1" customWidth="1"/>
    <col min="9" max="9" width="21.28515625" style="169" bestFit="1" customWidth="1"/>
    <col min="10" max="10" width="19.42578125" style="169" customWidth="1"/>
    <col min="11" max="11" width="17.28515625" style="169" customWidth="1"/>
    <col min="12" max="12" width="7.140625" style="169" bestFit="1" customWidth="1"/>
    <col min="13" max="13" width="15.5703125" style="169" bestFit="1" customWidth="1"/>
    <col min="14" max="14" width="16.42578125" style="169" bestFit="1" customWidth="1"/>
    <col min="15" max="15" width="20.7109375" style="169" customWidth="1"/>
    <col min="16" max="16384" width="9.140625" style="169"/>
  </cols>
  <sheetData>
    <row r="1" spans="1:19" s="184" customFormat="1" ht="85.5" customHeight="1" thickBot="1" x14ac:dyDescent="0.3">
      <c r="A1" s="181" t="s">
        <v>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</row>
    <row r="2" spans="1:19" s="184" customFormat="1" ht="15.75" x14ac:dyDescent="0.25">
      <c r="A2" s="79" t="s">
        <v>50</v>
      </c>
      <c r="B2" s="80"/>
      <c r="C2" s="80"/>
      <c r="D2" s="80" t="s">
        <v>49</v>
      </c>
      <c r="E2" s="80"/>
      <c r="F2" s="99" t="s">
        <v>2</v>
      </c>
      <c r="G2" s="99" t="s">
        <v>3</v>
      </c>
      <c r="H2" s="99" t="s">
        <v>31</v>
      </c>
      <c r="I2" s="99" t="s">
        <v>4</v>
      </c>
      <c r="J2" s="80" t="s">
        <v>5</v>
      </c>
      <c r="K2" s="80"/>
      <c r="L2" s="80"/>
      <c r="M2" s="80"/>
      <c r="N2" s="80"/>
      <c r="O2" s="100"/>
      <c r="P2" s="185"/>
      <c r="Q2" s="185"/>
      <c r="R2" s="185"/>
      <c r="S2" s="185"/>
    </row>
    <row r="3" spans="1:19" s="184" customFormat="1" ht="39" customHeight="1" x14ac:dyDescent="0.25">
      <c r="A3" s="186" t="s">
        <v>141</v>
      </c>
      <c r="B3" s="187"/>
      <c r="C3" s="187"/>
      <c r="D3" s="81" t="s">
        <v>124</v>
      </c>
      <c r="E3" s="81"/>
      <c r="F3" s="82" t="s">
        <v>103</v>
      </c>
      <c r="G3" s="82" t="s">
        <v>125</v>
      </c>
      <c r="H3" s="83">
        <v>23</v>
      </c>
      <c r="I3" s="84">
        <v>4.8</v>
      </c>
      <c r="J3" s="85" t="s">
        <v>6</v>
      </c>
      <c r="K3" s="85"/>
      <c r="L3" s="85"/>
      <c r="M3" s="85"/>
      <c r="N3" s="85"/>
      <c r="O3" s="86"/>
      <c r="P3" s="185"/>
      <c r="Q3" s="185"/>
      <c r="R3" s="185"/>
      <c r="S3" s="185"/>
    </row>
    <row r="4" spans="1:19" ht="15.75" x14ac:dyDescent="0.25">
      <c r="A4" s="87" t="s">
        <v>7</v>
      </c>
      <c r="B4" s="88" t="s">
        <v>8</v>
      </c>
      <c r="C4" s="88" t="s">
        <v>9</v>
      </c>
      <c r="D4" s="88" t="s">
        <v>10</v>
      </c>
      <c r="E4" s="88" t="s">
        <v>11</v>
      </c>
      <c r="F4" s="88" t="s">
        <v>48</v>
      </c>
      <c r="G4" s="88" t="s">
        <v>13</v>
      </c>
      <c r="H4" s="89" t="s">
        <v>32</v>
      </c>
      <c r="I4" s="90" t="s">
        <v>14</v>
      </c>
      <c r="J4" s="90" t="s">
        <v>15</v>
      </c>
      <c r="K4" s="90" t="s">
        <v>16</v>
      </c>
      <c r="L4" s="188" t="s">
        <v>17</v>
      </c>
      <c r="M4" s="189"/>
      <c r="N4" s="190"/>
      <c r="O4" s="91" t="s">
        <v>18</v>
      </c>
      <c r="P4" s="185"/>
      <c r="Q4" s="185"/>
      <c r="R4" s="185"/>
      <c r="S4" s="185"/>
    </row>
    <row r="5" spans="1:19" ht="53.25" customHeight="1" thickBot="1" x14ac:dyDescent="0.3">
      <c r="A5" s="92"/>
      <c r="B5" s="93"/>
      <c r="C5" s="93"/>
      <c r="D5" s="93"/>
      <c r="E5" s="93"/>
      <c r="F5" s="93"/>
      <c r="G5" s="93"/>
      <c r="H5" s="94"/>
      <c r="I5" s="95"/>
      <c r="J5" s="95"/>
      <c r="K5" s="95"/>
      <c r="L5" s="96" t="s">
        <v>19</v>
      </c>
      <c r="M5" s="97" t="s">
        <v>20</v>
      </c>
      <c r="N5" s="97" t="s">
        <v>21</v>
      </c>
      <c r="O5" s="98"/>
    </row>
    <row r="6" spans="1:19" ht="15" x14ac:dyDescent="0.25">
      <c r="A6" s="28">
        <v>1</v>
      </c>
      <c r="B6" s="71" t="s">
        <v>51</v>
      </c>
      <c r="C6" s="71" t="s">
        <v>46</v>
      </c>
      <c r="D6" s="71" t="s">
        <v>34</v>
      </c>
      <c r="E6" s="72">
        <v>1</v>
      </c>
      <c r="F6" s="73">
        <v>45721</v>
      </c>
      <c r="G6" s="73">
        <v>45904</v>
      </c>
      <c r="H6" s="74">
        <v>630</v>
      </c>
      <c r="I6" s="75">
        <v>110.4</v>
      </c>
      <c r="J6" s="76"/>
      <c r="K6" s="75">
        <f t="shared" ref="K6:K13" si="0">SUM(H6:J6)</f>
        <v>740.4</v>
      </c>
      <c r="L6" s="77"/>
      <c r="M6" s="75"/>
      <c r="N6" s="75"/>
      <c r="O6" s="78">
        <f t="shared" ref="O6:O13" si="1">K6-M6-N6</f>
        <v>740.4</v>
      </c>
    </row>
    <row r="7" spans="1:19" ht="15" x14ac:dyDescent="0.25">
      <c r="A7" s="1">
        <v>2</v>
      </c>
      <c r="B7" s="68" t="s">
        <v>126</v>
      </c>
      <c r="C7" s="67"/>
      <c r="D7" s="68" t="s">
        <v>34</v>
      </c>
      <c r="E7" s="2">
        <v>2</v>
      </c>
      <c r="F7" s="9">
        <v>45840</v>
      </c>
      <c r="G7" s="9">
        <v>46029</v>
      </c>
      <c r="H7" s="4">
        <v>609</v>
      </c>
      <c r="I7" s="5">
        <v>105.6</v>
      </c>
      <c r="J7" s="6"/>
      <c r="K7" s="5">
        <f>SUM(H7:J7)</f>
        <v>714.6</v>
      </c>
      <c r="L7" s="7"/>
      <c r="M7" s="5"/>
      <c r="N7" s="5"/>
      <c r="O7" s="8">
        <f>K7-M7-N7</f>
        <v>714.6</v>
      </c>
    </row>
    <row r="8" spans="1:19" ht="15" x14ac:dyDescent="0.25">
      <c r="A8" s="1">
        <v>3</v>
      </c>
      <c r="B8" s="68" t="s">
        <v>128</v>
      </c>
      <c r="C8" s="67"/>
      <c r="D8" s="68" t="s">
        <v>94</v>
      </c>
      <c r="E8" s="2">
        <v>2</v>
      </c>
      <c r="F8" s="9">
        <v>45841</v>
      </c>
      <c r="G8" s="9">
        <v>46028</v>
      </c>
      <c r="H8" s="4">
        <v>588</v>
      </c>
      <c r="I8" s="5">
        <v>100.8</v>
      </c>
      <c r="J8" s="6"/>
      <c r="K8" s="5">
        <f>SUM(H8:J8)</f>
        <v>688.8</v>
      </c>
      <c r="L8" s="7"/>
      <c r="M8" s="5"/>
      <c r="N8" s="5"/>
      <c r="O8" s="8">
        <f>K8-M8-N8</f>
        <v>688.8</v>
      </c>
    </row>
    <row r="9" spans="1:19" ht="15" x14ac:dyDescent="0.25">
      <c r="A9" s="1">
        <v>4</v>
      </c>
      <c r="B9" s="68" t="s">
        <v>115</v>
      </c>
      <c r="C9" s="67"/>
      <c r="D9" s="68" t="s">
        <v>35</v>
      </c>
      <c r="E9" s="2">
        <v>1</v>
      </c>
      <c r="F9" s="9">
        <v>45810</v>
      </c>
      <c r="G9" s="9">
        <v>45992</v>
      </c>
      <c r="H9" s="4">
        <v>630</v>
      </c>
      <c r="I9" s="5">
        <v>110.4</v>
      </c>
      <c r="J9" s="6"/>
      <c r="K9" s="5">
        <f>SUM(H9:J9)</f>
        <v>740.4</v>
      </c>
      <c r="L9" s="7"/>
      <c r="M9" s="5"/>
      <c r="N9" s="5"/>
      <c r="O9" s="8">
        <f>K9-M9-N9</f>
        <v>740.4</v>
      </c>
    </row>
    <row r="10" spans="1:19" ht="15" x14ac:dyDescent="0.25">
      <c r="A10" s="1">
        <v>5</v>
      </c>
      <c r="B10" s="68" t="s">
        <v>101</v>
      </c>
      <c r="C10" s="67" t="s">
        <v>100</v>
      </c>
      <c r="D10" s="68" t="s">
        <v>34</v>
      </c>
      <c r="E10" s="2">
        <v>1</v>
      </c>
      <c r="F10" s="9">
        <v>45763</v>
      </c>
      <c r="G10" s="9">
        <v>45946</v>
      </c>
      <c r="H10" s="4">
        <v>630</v>
      </c>
      <c r="I10" s="5">
        <v>110.4</v>
      </c>
      <c r="J10" s="6"/>
      <c r="K10" s="5">
        <f t="shared" si="0"/>
        <v>740.4</v>
      </c>
      <c r="L10" s="7"/>
      <c r="M10" s="5"/>
      <c r="N10" s="5"/>
      <c r="O10" s="8">
        <f t="shared" si="1"/>
        <v>740.4</v>
      </c>
    </row>
    <row r="11" spans="1:19" s="191" customFormat="1" ht="15" x14ac:dyDescent="0.25">
      <c r="A11" s="1">
        <v>6</v>
      </c>
      <c r="B11" s="63" t="s">
        <v>67</v>
      </c>
      <c r="C11" s="63" t="s">
        <v>46</v>
      </c>
      <c r="D11" s="63" t="s">
        <v>35</v>
      </c>
      <c r="E11" s="2">
        <v>1</v>
      </c>
      <c r="F11" s="10">
        <v>45688</v>
      </c>
      <c r="G11" s="10">
        <v>45839</v>
      </c>
      <c r="H11" s="4">
        <v>630</v>
      </c>
      <c r="I11" s="5">
        <v>110.4</v>
      </c>
      <c r="J11" s="11"/>
      <c r="K11" s="5">
        <f t="shared" si="0"/>
        <v>740.4</v>
      </c>
      <c r="L11" s="7"/>
      <c r="M11" s="5"/>
      <c r="N11" s="5"/>
      <c r="O11" s="8">
        <f t="shared" si="1"/>
        <v>740.4</v>
      </c>
    </row>
    <row r="12" spans="1:19" s="191" customFormat="1" ht="15" x14ac:dyDescent="0.25">
      <c r="A12" s="1">
        <v>7</v>
      </c>
      <c r="B12" s="63" t="s">
        <v>70</v>
      </c>
      <c r="C12" s="63" t="s">
        <v>54</v>
      </c>
      <c r="D12" s="63" t="s">
        <v>37</v>
      </c>
      <c r="E12" s="2">
        <v>1</v>
      </c>
      <c r="F12" s="10">
        <v>45710</v>
      </c>
      <c r="G12" s="10">
        <v>45891</v>
      </c>
      <c r="H12" s="4">
        <v>630</v>
      </c>
      <c r="I12" s="5">
        <v>110.4</v>
      </c>
      <c r="J12" s="11"/>
      <c r="K12" s="5">
        <f t="shared" si="0"/>
        <v>740.4</v>
      </c>
      <c r="L12" s="7"/>
      <c r="M12" s="5"/>
      <c r="N12" s="5"/>
      <c r="O12" s="12">
        <f t="shared" si="1"/>
        <v>740.4</v>
      </c>
    </row>
    <row r="13" spans="1:19" s="191" customFormat="1" ht="15" x14ac:dyDescent="0.25">
      <c r="A13" s="1">
        <v>8</v>
      </c>
      <c r="B13" s="63" t="s">
        <v>58</v>
      </c>
      <c r="C13" s="63" t="s">
        <v>46</v>
      </c>
      <c r="D13" s="63" t="s">
        <v>35</v>
      </c>
      <c r="E13" s="2">
        <v>1</v>
      </c>
      <c r="F13" s="10">
        <v>45597</v>
      </c>
      <c r="G13" s="10">
        <v>45777</v>
      </c>
      <c r="H13" s="4">
        <v>630</v>
      </c>
      <c r="I13" s="5">
        <v>110.4</v>
      </c>
      <c r="J13" s="11"/>
      <c r="K13" s="5">
        <f t="shared" si="0"/>
        <v>740.4</v>
      </c>
      <c r="L13" s="7"/>
      <c r="M13" s="5"/>
      <c r="N13" s="5"/>
      <c r="O13" s="12">
        <f t="shared" si="1"/>
        <v>740.4</v>
      </c>
    </row>
    <row r="14" spans="1:19" s="191" customFormat="1" ht="15" x14ac:dyDescent="0.25">
      <c r="A14" s="1">
        <v>9</v>
      </c>
      <c r="B14" s="63" t="s">
        <v>105</v>
      </c>
      <c r="C14" s="63"/>
      <c r="D14" s="63" t="s">
        <v>37</v>
      </c>
      <c r="E14" s="2">
        <v>1</v>
      </c>
      <c r="F14" s="10">
        <v>45754</v>
      </c>
      <c r="G14" s="10">
        <v>45934</v>
      </c>
      <c r="H14" s="4">
        <v>630</v>
      </c>
      <c r="I14" s="5">
        <v>110.4</v>
      </c>
      <c r="J14" s="11"/>
      <c r="K14" s="5">
        <f t="shared" ref="K14:K32" si="2">SUM(H14:J14)</f>
        <v>740.4</v>
      </c>
      <c r="L14" s="7"/>
      <c r="M14" s="5"/>
      <c r="N14" s="5"/>
      <c r="O14" s="12">
        <f t="shared" ref="O14:O33" si="3">K14-M14-N14</f>
        <v>740.4</v>
      </c>
    </row>
    <row r="15" spans="1:19" s="191" customFormat="1" ht="15" x14ac:dyDescent="0.25">
      <c r="A15" s="1">
        <v>10</v>
      </c>
      <c r="B15" s="63" t="s">
        <v>123</v>
      </c>
      <c r="C15" s="63" t="s">
        <v>60</v>
      </c>
      <c r="D15" s="63" t="s">
        <v>34</v>
      </c>
      <c r="E15" s="2">
        <v>1</v>
      </c>
      <c r="F15" s="10">
        <v>45598</v>
      </c>
      <c r="G15" s="10">
        <v>45778</v>
      </c>
      <c r="H15" s="4">
        <v>630</v>
      </c>
      <c r="I15" s="5">
        <v>110.4</v>
      </c>
      <c r="J15" s="11"/>
      <c r="K15" s="5">
        <f t="shared" si="2"/>
        <v>740.4</v>
      </c>
      <c r="L15" s="7"/>
      <c r="M15" s="5"/>
      <c r="N15" s="5"/>
      <c r="O15" s="12">
        <f t="shared" si="3"/>
        <v>740.4</v>
      </c>
    </row>
    <row r="16" spans="1:19" s="191" customFormat="1" ht="15" x14ac:dyDescent="0.25">
      <c r="A16" s="1">
        <v>11</v>
      </c>
      <c r="B16" s="63" t="s">
        <v>57</v>
      </c>
      <c r="C16" s="63" t="s">
        <v>33</v>
      </c>
      <c r="D16" s="63" t="s">
        <v>35</v>
      </c>
      <c r="E16" s="2" t="s">
        <v>138</v>
      </c>
      <c r="F16" s="10">
        <v>45763</v>
      </c>
      <c r="G16" s="10">
        <v>45932</v>
      </c>
      <c r="H16" s="4">
        <v>315</v>
      </c>
      <c r="I16" s="5">
        <v>24</v>
      </c>
      <c r="J16" s="11"/>
      <c r="K16" s="5">
        <f t="shared" si="2"/>
        <v>339</v>
      </c>
      <c r="L16" s="7"/>
      <c r="M16" s="5"/>
      <c r="N16" s="5"/>
      <c r="O16" s="12">
        <f t="shared" si="3"/>
        <v>339</v>
      </c>
    </row>
    <row r="17" spans="1:15" s="191" customFormat="1" ht="15" x14ac:dyDescent="0.25">
      <c r="A17" s="1">
        <v>12</v>
      </c>
      <c r="B17" s="63" t="s">
        <v>91</v>
      </c>
      <c r="C17" s="63" t="s">
        <v>89</v>
      </c>
      <c r="D17" s="63" t="s">
        <v>47</v>
      </c>
      <c r="E17" s="2" t="s">
        <v>138</v>
      </c>
      <c r="F17" s="10">
        <v>45598</v>
      </c>
      <c r="G17" s="10">
        <v>45778</v>
      </c>
      <c r="H17" s="4">
        <v>441</v>
      </c>
      <c r="I17" s="5">
        <v>57.6</v>
      </c>
      <c r="J17" s="11"/>
      <c r="K17" s="5">
        <f t="shared" si="2"/>
        <v>498.6</v>
      </c>
      <c r="L17" s="7"/>
      <c r="M17" s="5"/>
      <c r="N17" s="5"/>
      <c r="O17" s="12">
        <f t="shared" si="3"/>
        <v>498.6</v>
      </c>
    </row>
    <row r="18" spans="1:15" s="191" customFormat="1" ht="15" x14ac:dyDescent="0.25">
      <c r="A18" s="1">
        <v>13</v>
      </c>
      <c r="B18" s="69" t="s">
        <v>114</v>
      </c>
      <c r="C18" s="69" t="s">
        <v>46</v>
      </c>
      <c r="D18" s="69" t="s">
        <v>35</v>
      </c>
      <c r="E18" s="2">
        <v>1</v>
      </c>
      <c r="F18" s="13">
        <v>45566</v>
      </c>
      <c r="G18" s="13">
        <v>45747</v>
      </c>
      <c r="H18" s="4">
        <v>630</v>
      </c>
      <c r="I18" s="5">
        <v>110.4</v>
      </c>
      <c r="J18" s="11"/>
      <c r="K18" s="5">
        <f t="shared" si="2"/>
        <v>740.4</v>
      </c>
      <c r="L18" s="7"/>
      <c r="M18" s="5"/>
      <c r="N18" s="5"/>
      <c r="O18" s="12">
        <f t="shared" si="3"/>
        <v>740.4</v>
      </c>
    </row>
    <row r="19" spans="1:15" s="191" customFormat="1" ht="15" x14ac:dyDescent="0.25">
      <c r="A19" s="1">
        <v>14</v>
      </c>
      <c r="B19" s="70" t="s">
        <v>116</v>
      </c>
      <c r="C19" s="70"/>
      <c r="D19" s="70" t="s">
        <v>34</v>
      </c>
      <c r="E19" s="2">
        <v>1</v>
      </c>
      <c r="F19" s="10">
        <v>45813</v>
      </c>
      <c r="G19" s="10">
        <v>45999</v>
      </c>
      <c r="H19" s="4">
        <v>630</v>
      </c>
      <c r="I19" s="5">
        <v>110.4</v>
      </c>
      <c r="J19" s="11"/>
      <c r="K19" s="5">
        <f>SUM(H19:J19)</f>
        <v>740.4</v>
      </c>
      <c r="L19" s="7"/>
      <c r="M19" s="5"/>
      <c r="N19" s="5"/>
      <c r="O19" s="12">
        <f>K19-M19-N19</f>
        <v>740.4</v>
      </c>
    </row>
    <row r="20" spans="1:15" s="191" customFormat="1" ht="15" x14ac:dyDescent="0.25">
      <c r="A20" s="1">
        <v>15</v>
      </c>
      <c r="B20" s="64" t="s">
        <v>83</v>
      </c>
      <c r="C20" s="64" t="s">
        <v>46</v>
      </c>
      <c r="D20" s="64" t="s">
        <v>35</v>
      </c>
      <c r="E20" s="2">
        <v>1</v>
      </c>
      <c r="F20" s="14">
        <v>45747</v>
      </c>
      <c r="G20" s="14">
        <v>45901</v>
      </c>
      <c r="H20" s="4">
        <v>630</v>
      </c>
      <c r="I20" s="5">
        <v>110.4</v>
      </c>
      <c r="J20" s="15"/>
      <c r="K20" s="5">
        <f t="shared" si="2"/>
        <v>740.4</v>
      </c>
      <c r="L20" s="7"/>
      <c r="M20" s="5"/>
      <c r="N20" s="5"/>
      <c r="O20" s="12">
        <f>K20-M20-N20</f>
        <v>740.4</v>
      </c>
    </row>
    <row r="21" spans="1:15" s="191" customFormat="1" ht="15" x14ac:dyDescent="0.25">
      <c r="A21" s="1">
        <v>16</v>
      </c>
      <c r="B21" s="64" t="s">
        <v>102</v>
      </c>
      <c r="C21" s="64" t="s">
        <v>46</v>
      </c>
      <c r="D21" s="64" t="s">
        <v>35</v>
      </c>
      <c r="E21" s="2">
        <v>1</v>
      </c>
      <c r="F21" s="16">
        <v>45735</v>
      </c>
      <c r="G21" s="16">
        <v>45918</v>
      </c>
      <c r="H21" s="4">
        <v>630</v>
      </c>
      <c r="I21" s="5">
        <v>110.4</v>
      </c>
      <c r="J21" s="15"/>
      <c r="K21" s="5">
        <f t="shared" si="2"/>
        <v>740.4</v>
      </c>
      <c r="L21" s="7"/>
      <c r="M21" s="5"/>
      <c r="N21" s="5"/>
      <c r="O21" s="12">
        <f t="shared" si="3"/>
        <v>740.4</v>
      </c>
    </row>
    <row r="22" spans="1:15" s="191" customFormat="1" ht="15" x14ac:dyDescent="0.25">
      <c r="A22" s="1">
        <v>17</v>
      </c>
      <c r="B22" s="64" t="s">
        <v>117</v>
      </c>
      <c r="C22" s="64"/>
      <c r="D22" s="64" t="s">
        <v>34</v>
      </c>
      <c r="E22" s="2">
        <v>1</v>
      </c>
      <c r="F22" s="14">
        <v>45810</v>
      </c>
      <c r="G22" s="14">
        <v>45992</v>
      </c>
      <c r="H22" s="4">
        <v>630</v>
      </c>
      <c r="I22" s="5">
        <v>110.4</v>
      </c>
      <c r="J22" s="15"/>
      <c r="K22" s="5">
        <f>SUM(H22:J22)</f>
        <v>740.4</v>
      </c>
      <c r="L22" s="7"/>
      <c r="M22" s="5"/>
      <c r="N22" s="5"/>
      <c r="O22" s="12">
        <f>K22-M22-N22</f>
        <v>740.4</v>
      </c>
    </row>
    <row r="23" spans="1:15" s="191" customFormat="1" ht="15" x14ac:dyDescent="0.25">
      <c r="A23" s="1">
        <v>18</v>
      </c>
      <c r="B23" s="64" t="s">
        <v>118</v>
      </c>
      <c r="C23" s="64"/>
      <c r="D23" s="64" t="s">
        <v>34</v>
      </c>
      <c r="E23" s="2">
        <v>1</v>
      </c>
      <c r="F23" s="14">
        <v>45813</v>
      </c>
      <c r="G23" s="14">
        <v>45999</v>
      </c>
      <c r="H23" s="4">
        <v>630</v>
      </c>
      <c r="I23" s="5">
        <v>110.4</v>
      </c>
      <c r="J23" s="15"/>
      <c r="K23" s="5">
        <f>SUM(H23:J23)</f>
        <v>740.4</v>
      </c>
      <c r="L23" s="7"/>
      <c r="M23" s="5"/>
      <c r="N23" s="5"/>
      <c r="O23" s="12">
        <f>K23-M23-N23</f>
        <v>740.4</v>
      </c>
    </row>
    <row r="24" spans="1:15" s="191" customFormat="1" ht="15" x14ac:dyDescent="0.25">
      <c r="A24" s="1">
        <v>19</v>
      </c>
      <c r="B24" s="64" t="s">
        <v>90</v>
      </c>
      <c r="C24" s="64"/>
      <c r="D24" s="64" t="s">
        <v>34</v>
      </c>
      <c r="E24" s="2">
        <v>1</v>
      </c>
      <c r="F24" s="14">
        <v>45597</v>
      </c>
      <c r="G24" s="14">
        <v>45777</v>
      </c>
      <c r="H24" s="4">
        <v>630</v>
      </c>
      <c r="I24" s="5">
        <v>110.4</v>
      </c>
      <c r="J24" s="15"/>
      <c r="K24" s="5">
        <f t="shared" si="2"/>
        <v>740.4</v>
      </c>
      <c r="L24" s="7"/>
      <c r="M24" s="5"/>
      <c r="N24" s="5"/>
      <c r="O24" s="12">
        <f t="shared" si="3"/>
        <v>740.4</v>
      </c>
    </row>
    <row r="25" spans="1:15" s="191" customFormat="1" ht="15" x14ac:dyDescent="0.25">
      <c r="A25" s="1">
        <v>20</v>
      </c>
      <c r="B25" s="65" t="s">
        <v>92</v>
      </c>
      <c r="C25" s="65" t="s">
        <v>93</v>
      </c>
      <c r="D25" s="65" t="s">
        <v>94</v>
      </c>
      <c r="E25" s="2">
        <v>1</v>
      </c>
      <c r="F25" s="16">
        <v>45612</v>
      </c>
      <c r="G25" s="16">
        <v>45792</v>
      </c>
      <c r="H25" s="4">
        <v>630</v>
      </c>
      <c r="I25" s="5">
        <v>110.4</v>
      </c>
      <c r="J25" s="15"/>
      <c r="K25" s="5">
        <f t="shared" si="2"/>
        <v>740.4</v>
      </c>
      <c r="L25" s="7"/>
      <c r="M25" s="5"/>
      <c r="N25" s="5"/>
      <c r="O25" s="12">
        <f t="shared" si="3"/>
        <v>740.4</v>
      </c>
    </row>
    <row r="26" spans="1:15" s="191" customFormat="1" ht="15" x14ac:dyDescent="0.25">
      <c r="A26" s="1">
        <v>21</v>
      </c>
      <c r="B26" s="65" t="s">
        <v>69</v>
      </c>
      <c r="C26" s="65" t="s">
        <v>52</v>
      </c>
      <c r="D26" s="65" t="s">
        <v>35</v>
      </c>
      <c r="E26" s="2">
        <v>1</v>
      </c>
      <c r="F26" s="16">
        <v>45693</v>
      </c>
      <c r="G26" s="16">
        <v>45874</v>
      </c>
      <c r="H26" s="4">
        <v>630</v>
      </c>
      <c r="I26" s="5">
        <v>110.4</v>
      </c>
      <c r="J26" s="11"/>
      <c r="K26" s="5">
        <f t="shared" si="2"/>
        <v>740.4</v>
      </c>
      <c r="L26" s="7"/>
      <c r="M26" s="5"/>
      <c r="N26" s="5"/>
      <c r="O26" s="12">
        <f t="shared" si="3"/>
        <v>740.4</v>
      </c>
    </row>
    <row r="27" spans="1:15" s="191" customFormat="1" ht="15" x14ac:dyDescent="0.25">
      <c r="A27" s="1">
        <v>22</v>
      </c>
      <c r="B27" s="69" t="s">
        <v>71</v>
      </c>
      <c r="C27" s="69" t="s">
        <v>0</v>
      </c>
      <c r="D27" s="69" t="s">
        <v>34</v>
      </c>
      <c r="E27" s="2">
        <v>1</v>
      </c>
      <c r="F27" s="13">
        <v>45717</v>
      </c>
      <c r="G27" s="13">
        <v>45901</v>
      </c>
      <c r="H27" s="4">
        <v>630</v>
      </c>
      <c r="I27" s="5">
        <v>110.4</v>
      </c>
      <c r="J27" s="11"/>
      <c r="K27" s="5">
        <f t="shared" si="2"/>
        <v>740.4</v>
      </c>
      <c r="L27" s="7"/>
      <c r="M27" s="5"/>
      <c r="N27" s="5"/>
      <c r="O27" s="12">
        <f t="shared" si="3"/>
        <v>740.4</v>
      </c>
    </row>
    <row r="28" spans="1:15" s="191" customFormat="1" ht="15" x14ac:dyDescent="0.25">
      <c r="A28" s="1">
        <v>23</v>
      </c>
      <c r="B28" s="69" t="s">
        <v>88</v>
      </c>
      <c r="C28" s="69" t="s">
        <v>89</v>
      </c>
      <c r="D28" s="69" t="s">
        <v>35</v>
      </c>
      <c r="E28" s="2">
        <v>1</v>
      </c>
      <c r="F28" s="13" t="s">
        <v>104</v>
      </c>
      <c r="G28" s="13">
        <v>45777</v>
      </c>
      <c r="H28" s="4">
        <v>630</v>
      </c>
      <c r="I28" s="5">
        <v>110.4</v>
      </c>
      <c r="J28" s="11"/>
      <c r="K28" s="5">
        <f t="shared" si="2"/>
        <v>740.4</v>
      </c>
      <c r="L28" s="7"/>
      <c r="M28" s="5"/>
      <c r="N28" s="5"/>
      <c r="O28" s="12">
        <f t="shared" si="3"/>
        <v>740.4</v>
      </c>
    </row>
    <row r="29" spans="1:15" s="191" customFormat="1" ht="15" x14ac:dyDescent="0.25">
      <c r="A29" s="1">
        <v>24</v>
      </c>
      <c r="B29" s="69" t="s">
        <v>81</v>
      </c>
      <c r="C29" s="69" t="s">
        <v>82</v>
      </c>
      <c r="D29" s="69" t="s">
        <v>37</v>
      </c>
      <c r="E29" s="2">
        <v>1</v>
      </c>
      <c r="F29" s="13">
        <v>45573</v>
      </c>
      <c r="G29" s="13">
        <v>45754</v>
      </c>
      <c r="H29" s="4">
        <v>630</v>
      </c>
      <c r="I29" s="5">
        <v>110.4</v>
      </c>
      <c r="J29" s="11"/>
      <c r="K29" s="5">
        <f t="shared" si="2"/>
        <v>740.4</v>
      </c>
      <c r="L29" s="7"/>
      <c r="M29" s="5"/>
      <c r="N29" s="5"/>
      <c r="O29" s="12">
        <f t="shared" si="3"/>
        <v>740.4</v>
      </c>
    </row>
    <row r="30" spans="1:15" s="191" customFormat="1" ht="15" x14ac:dyDescent="0.25">
      <c r="A30" s="1">
        <v>25</v>
      </c>
      <c r="B30" s="69" t="s">
        <v>65</v>
      </c>
      <c r="C30" s="69" t="s">
        <v>46</v>
      </c>
      <c r="D30" s="69" t="s">
        <v>35</v>
      </c>
      <c r="E30" s="2">
        <v>1</v>
      </c>
      <c r="F30" s="13">
        <v>45689</v>
      </c>
      <c r="G30" s="13">
        <v>45870</v>
      </c>
      <c r="H30" s="4">
        <v>630</v>
      </c>
      <c r="I30" s="5">
        <v>110.4</v>
      </c>
      <c r="J30" s="11"/>
      <c r="K30" s="5">
        <f t="shared" si="2"/>
        <v>740.4</v>
      </c>
      <c r="L30" s="7"/>
      <c r="M30" s="5"/>
      <c r="N30" s="5"/>
      <c r="O30" s="12">
        <f t="shared" si="3"/>
        <v>740.4</v>
      </c>
    </row>
    <row r="31" spans="1:15" s="191" customFormat="1" ht="15" x14ac:dyDescent="0.25">
      <c r="A31" s="1">
        <v>26</v>
      </c>
      <c r="B31" s="69" t="s">
        <v>98</v>
      </c>
      <c r="C31" s="69" t="s">
        <v>33</v>
      </c>
      <c r="D31" s="69" t="s">
        <v>34</v>
      </c>
      <c r="E31" s="2">
        <v>1</v>
      </c>
      <c r="F31" s="13">
        <v>45755</v>
      </c>
      <c r="G31" s="13">
        <v>45937</v>
      </c>
      <c r="H31" s="4">
        <v>630</v>
      </c>
      <c r="I31" s="5">
        <v>110.4</v>
      </c>
      <c r="J31" s="11"/>
      <c r="K31" s="5">
        <f t="shared" si="2"/>
        <v>740.4</v>
      </c>
      <c r="L31" s="7"/>
      <c r="M31" s="5"/>
      <c r="N31" s="5"/>
      <c r="O31" s="12">
        <f t="shared" si="3"/>
        <v>740.4</v>
      </c>
    </row>
    <row r="32" spans="1:15" s="191" customFormat="1" ht="15" x14ac:dyDescent="0.25">
      <c r="A32" s="1">
        <v>27</v>
      </c>
      <c r="B32" s="69" t="s">
        <v>68</v>
      </c>
      <c r="C32" s="69" t="s">
        <v>46</v>
      </c>
      <c r="D32" s="69" t="s">
        <v>35</v>
      </c>
      <c r="E32" s="2">
        <v>1</v>
      </c>
      <c r="F32" s="13">
        <v>45689</v>
      </c>
      <c r="G32" s="13">
        <v>45870</v>
      </c>
      <c r="H32" s="4">
        <v>630</v>
      </c>
      <c r="I32" s="5">
        <v>110.4</v>
      </c>
      <c r="J32" s="11"/>
      <c r="K32" s="5">
        <f t="shared" si="2"/>
        <v>740.4</v>
      </c>
      <c r="L32" s="7"/>
      <c r="M32" s="5"/>
      <c r="N32" s="5"/>
      <c r="O32" s="12">
        <f t="shared" si="3"/>
        <v>740.4</v>
      </c>
    </row>
    <row r="33" spans="1:15" s="191" customFormat="1" ht="15" x14ac:dyDescent="0.25">
      <c r="A33" s="1">
        <v>28</v>
      </c>
      <c r="B33" s="69" t="s">
        <v>59</v>
      </c>
      <c r="C33" s="69" t="s">
        <v>46</v>
      </c>
      <c r="D33" s="69" t="s">
        <v>35</v>
      </c>
      <c r="E33" s="2">
        <v>1</v>
      </c>
      <c r="F33" s="13">
        <v>45614</v>
      </c>
      <c r="G33" s="13">
        <v>45795</v>
      </c>
      <c r="H33" s="4">
        <v>630</v>
      </c>
      <c r="I33" s="5">
        <v>110.4</v>
      </c>
      <c r="J33" s="11"/>
      <c r="K33" s="5">
        <f t="shared" ref="K33:K49" si="4">SUM(H33:J33)</f>
        <v>740.4</v>
      </c>
      <c r="L33" s="7"/>
      <c r="M33" s="5"/>
      <c r="N33" s="5"/>
      <c r="O33" s="12">
        <f t="shared" si="3"/>
        <v>740.4</v>
      </c>
    </row>
    <row r="34" spans="1:15" s="191" customFormat="1" ht="15" x14ac:dyDescent="0.25">
      <c r="A34" s="1">
        <v>29</v>
      </c>
      <c r="B34" s="69" t="s">
        <v>119</v>
      </c>
      <c r="C34" s="69"/>
      <c r="D34" s="69" t="s">
        <v>34</v>
      </c>
      <c r="E34" s="2">
        <v>1</v>
      </c>
      <c r="F34" s="13">
        <v>45813</v>
      </c>
      <c r="G34" s="13">
        <v>45999</v>
      </c>
      <c r="H34" s="4">
        <v>630</v>
      </c>
      <c r="I34" s="5">
        <v>110.4</v>
      </c>
      <c r="J34" s="11"/>
      <c r="K34" s="5">
        <f>SUM(H34:J34)</f>
        <v>740.4</v>
      </c>
      <c r="L34" s="7"/>
      <c r="M34" s="5"/>
      <c r="N34" s="5"/>
      <c r="O34" s="12">
        <f>K34-M34-N34</f>
        <v>740.4</v>
      </c>
    </row>
    <row r="35" spans="1:15" s="191" customFormat="1" ht="15" x14ac:dyDescent="0.25">
      <c r="A35" s="1">
        <v>30</v>
      </c>
      <c r="B35" s="66" t="s">
        <v>107</v>
      </c>
      <c r="C35" s="66"/>
      <c r="D35" s="66" t="s">
        <v>36</v>
      </c>
      <c r="E35" s="2">
        <v>1</v>
      </c>
      <c r="F35" s="13">
        <v>45789</v>
      </c>
      <c r="G35" s="13">
        <v>45972</v>
      </c>
      <c r="H35" s="4">
        <v>630</v>
      </c>
      <c r="I35" s="5">
        <v>110.4</v>
      </c>
      <c r="J35" s="11"/>
      <c r="K35" s="5">
        <f>SUM(H35:J35)</f>
        <v>740.4</v>
      </c>
      <c r="L35" s="7"/>
      <c r="M35" s="5"/>
      <c r="N35" s="5"/>
      <c r="O35" s="12">
        <f>K35-M35-N35</f>
        <v>740.4</v>
      </c>
    </row>
    <row r="36" spans="1:15" s="191" customFormat="1" ht="15" x14ac:dyDescent="0.25">
      <c r="A36" s="1">
        <v>31</v>
      </c>
      <c r="B36" s="66" t="s">
        <v>85</v>
      </c>
      <c r="C36" s="66" t="s">
        <v>46</v>
      </c>
      <c r="D36" s="66" t="s">
        <v>35</v>
      </c>
      <c r="E36" s="2">
        <v>1</v>
      </c>
      <c r="F36" s="13">
        <v>45755</v>
      </c>
      <c r="G36" s="13">
        <v>45932</v>
      </c>
      <c r="H36" s="4">
        <v>630</v>
      </c>
      <c r="I36" s="5">
        <v>110.4</v>
      </c>
      <c r="J36" s="11"/>
      <c r="K36" s="5">
        <f t="shared" si="4"/>
        <v>740.4</v>
      </c>
      <c r="L36" s="7"/>
      <c r="M36" s="5"/>
      <c r="N36" s="5"/>
      <c r="O36" s="12">
        <f t="shared" ref="O36:O46" si="5">K36-M36-N36</f>
        <v>740.4</v>
      </c>
    </row>
    <row r="37" spans="1:15" s="191" customFormat="1" ht="15" x14ac:dyDescent="0.25">
      <c r="A37" s="1">
        <v>32</v>
      </c>
      <c r="B37" s="66" t="s">
        <v>122</v>
      </c>
      <c r="C37" s="66"/>
      <c r="D37" s="66" t="s">
        <v>34</v>
      </c>
      <c r="E37" s="2">
        <v>1</v>
      </c>
      <c r="F37" s="13">
        <v>45813</v>
      </c>
      <c r="G37" s="13">
        <v>45999</v>
      </c>
      <c r="H37" s="4">
        <v>630</v>
      </c>
      <c r="I37" s="5">
        <v>110.4</v>
      </c>
      <c r="J37" s="11"/>
      <c r="K37" s="5">
        <f t="shared" si="4"/>
        <v>740.4</v>
      </c>
      <c r="L37" s="7"/>
      <c r="M37" s="5"/>
      <c r="N37" s="5"/>
      <c r="O37" s="12">
        <f t="shared" si="5"/>
        <v>740.4</v>
      </c>
    </row>
    <row r="38" spans="1:15" s="191" customFormat="1" ht="15" x14ac:dyDescent="0.25">
      <c r="A38" s="1">
        <v>33</v>
      </c>
      <c r="B38" s="66" t="s">
        <v>84</v>
      </c>
      <c r="C38" s="66" t="s">
        <v>46</v>
      </c>
      <c r="D38" s="66" t="s">
        <v>35</v>
      </c>
      <c r="E38" s="2">
        <v>1</v>
      </c>
      <c r="F38" s="13">
        <v>45748</v>
      </c>
      <c r="G38" s="13">
        <v>45960</v>
      </c>
      <c r="H38" s="4">
        <v>630</v>
      </c>
      <c r="I38" s="5">
        <v>110.4</v>
      </c>
      <c r="J38" s="11"/>
      <c r="K38" s="5">
        <f t="shared" si="4"/>
        <v>740.4</v>
      </c>
      <c r="L38" s="7"/>
      <c r="M38" s="5"/>
      <c r="N38" s="5"/>
      <c r="O38" s="12">
        <f t="shared" si="5"/>
        <v>740.4</v>
      </c>
    </row>
    <row r="39" spans="1:15" s="191" customFormat="1" ht="15" x14ac:dyDescent="0.25">
      <c r="A39" s="1">
        <v>34</v>
      </c>
      <c r="B39" s="66" t="s">
        <v>61</v>
      </c>
      <c r="C39" s="66" t="s">
        <v>33</v>
      </c>
      <c r="D39" s="66" t="s">
        <v>35</v>
      </c>
      <c r="E39" s="2">
        <v>1</v>
      </c>
      <c r="F39" s="13">
        <v>45627</v>
      </c>
      <c r="G39" s="13">
        <v>45808</v>
      </c>
      <c r="H39" s="4">
        <v>630</v>
      </c>
      <c r="I39" s="5">
        <v>110.4</v>
      </c>
      <c r="J39" s="11"/>
      <c r="K39" s="5">
        <f t="shared" si="4"/>
        <v>740.4</v>
      </c>
      <c r="L39" s="7"/>
      <c r="M39" s="5"/>
      <c r="N39" s="5"/>
      <c r="O39" s="12">
        <f t="shared" si="5"/>
        <v>740.4</v>
      </c>
    </row>
    <row r="40" spans="1:15" s="191" customFormat="1" ht="15" x14ac:dyDescent="0.25">
      <c r="A40" s="1">
        <v>35</v>
      </c>
      <c r="B40" s="66" t="s">
        <v>120</v>
      </c>
      <c r="C40" s="66"/>
      <c r="D40" s="66" t="s">
        <v>34</v>
      </c>
      <c r="E40" s="2">
        <v>1</v>
      </c>
      <c r="F40" s="13">
        <v>45813</v>
      </c>
      <c r="G40" s="13">
        <v>45999</v>
      </c>
      <c r="H40" s="4">
        <v>630</v>
      </c>
      <c r="I40" s="5">
        <v>110.4</v>
      </c>
      <c r="J40" s="11"/>
      <c r="K40" s="5">
        <f t="shared" si="4"/>
        <v>740.4</v>
      </c>
      <c r="L40" s="7"/>
      <c r="M40" s="5"/>
      <c r="N40" s="5"/>
      <c r="O40" s="12">
        <f t="shared" si="5"/>
        <v>740.4</v>
      </c>
    </row>
    <row r="41" spans="1:15" s="191" customFormat="1" ht="15" x14ac:dyDescent="0.25">
      <c r="A41" s="1">
        <v>36</v>
      </c>
      <c r="B41" s="66" t="s">
        <v>121</v>
      </c>
      <c r="C41" s="66"/>
      <c r="D41" s="66" t="s">
        <v>34</v>
      </c>
      <c r="E41" s="2">
        <v>1</v>
      </c>
      <c r="F41" s="13">
        <v>45813</v>
      </c>
      <c r="G41" s="13">
        <v>45999</v>
      </c>
      <c r="H41" s="4">
        <v>630</v>
      </c>
      <c r="I41" s="5">
        <v>110.4</v>
      </c>
      <c r="J41" s="11"/>
      <c r="K41" s="5">
        <f t="shared" si="4"/>
        <v>740.4</v>
      </c>
      <c r="L41" s="7"/>
      <c r="M41" s="5"/>
      <c r="N41" s="5"/>
      <c r="O41" s="12">
        <f t="shared" si="5"/>
        <v>740.4</v>
      </c>
    </row>
    <row r="42" spans="1:15" s="191" customFormat="1" ht="15" x14ac:dyDescent="0.25">
      <c r="A42" s="1">
        <v>37</v>
      </c>
      <c r="B42" s="66" t="s">
        <v>80</v>
      </c>
      <c r="C42" s="66" t="s">
        <v>46</v>
      </c>
      <c r="D42" s="66" t="s">
        <v>34</v>
      </c>
      <c r="E42" s="2">
        <v>1</v>
      </c>
      <c r="F42" s="13">
        <v>45749</v>
      </c>
      <c r="G42" s="13">
        <v>45931</v>
      </c>
      <c r="H42" s="4">
        <v>630</v>
      </c>
      <c r="I42" s="5">
        <v>110.4</v>
      </c>
      <c r="J42" s="11"/>
      <c r="K42" s="5">
        <f t="shared" si="4"/>
        <v>740.4</v>
      </c>
      <c r="L42" s="7"/>
      <c r="M42" s="5"/>
      <c r="N42" s="5"/>
      <c r="O42" s="12">
        <f t="shared" si="5"/>
        <v>740.4</v>
      </c>
    </row>
    <row r="43" spans="1:15" s="191" customFormat="1" ht="15" x14ac:dyDescent="0.25">
      <c r="A43" s="1">
        <v>38</v>
      </c>
      <c r="B43" s="66" t="s">
        <v>73</v>
      </c>
      <c r="C43" s="66" t="s">
        <v>46</v>
      </c>
      <c r="D43" s="66" t="s">
        <v>35</v>
      </c>
      <c r="E43" s="2">
        <v>1</v>
      </c>
      <c r="F43" s="13">
        <v>45704</v>
      </c>
      <c r="G43" s="13">
        <v>45932</v>
      </c>
      <c r="H43" s="4">
        <v>630</v>
      </c>
      <c r="I43" s="5">
        <v>110.4</v>
      </c>
      <c r="J43" s="11"/>
      <c r="K43" s="5">
        <f t="shared" si="4"/>
        <v>740.4</v>
      </c>
      <c r="L43" s="7"/>
      <c r="M43" s="5"/>
      <c r="N43" s="5"/>
      <c r="O43" s="12">
        <f t="shared" si="5"/>
        <v>740.4</v>
      </c>
    </row>
    <row r="44" spans="1:15" s="191" customFormat="1" ht="15" x14ac:dyDescent="0.25">
      <c r="A44" s="1">
        <v>39</v>
      </c>
      <c r="B44" s="66" t="s">
        <v>72</v>
      </c>
      <c r="C44" s="66" t="s">
        <v>53</v>
      </c>
      <c r="D44" s="66" t="s">
        <v>35</v>
      </c>
      <c r="E44" s="2">
        <v>1</v>
      </c>
      <c r="F44" s="13">
        <v>45717</v>
      </c>
      <c r="G44" s="13">
        <v>45900</v>
      </c>
      <c r="H44" s="4">
        <v>630</v>
      </c>
      <c r="I44" s="5">
        <v>110.4</v>
      </c>
      <c r="J44" s="11"/>
      <c r="K44" s="5">
        <f t="shared" si="4"/>
        <v>740.4</v>
      </c>
      <c r="L44" s="7"/>
      <c r="M44" s="5"/>
      <c r="N44" s="5"/>
      <c r="O44" s="12">
        <f t="shared" si="5"/>
        <v>740.4</v>
      </c>
    </row>
    <row r="45" spans="1:15" s="191" customFormat="1" ht="15" x14ac:dyDescent="0.25">
      <c r="A45" s="1">
        <v>40</v>
      </c>
      <c r="B45" s="66" t="s">
        <v>106</v>
      </c>
      <c r="C45" s="66"/>
      <c r="D45" s="63" t="s">
        <v>37</v>
      </c>
      <c r="E45" s="2">
        <v>1</v>
      </c>
      <c r="F45" s="10">
        <v>45754</v>
      </c>
      <c r="G45" s="10">
        <v>45932</v>
      </c>
      <c r="H45" s="4">
        <v>630</v>
      </c>
      <c r="I45" s="5">
        <v>110.4</v>
      </c>
      <c r="J45" s="11"/>
      <c r="K45" s="5">
        <f t="shared" si="4"/>
        <v>740.4</v>
      </c>
      <c r="L45" s="7"/>
      <c r="M45" s="5"/>
      <c r="N45" s="5"/>
      <c r="O45" s="12">
        <f t="shared" si="5"/>
        <v>740.4</v>
      </c>
    </row>
    <row r="46" spans="1:15" s="191" customFormat="1" ht="15" x14ac:dyDescent="0.25">
      <c r="A46" s="1">
        <v>41</v>
      </c>
      <c r="B46" s="66" t="s">
        <v>55</v>
      </c>
      <c r="C46" s="66" t="s">
        <v>54</v>
      </c>
      <c r="D46" s="66" t="s">
        <v>37</v>
      </c>
      <c r="E46" s="2">
        <v>1</v>
      </c>
      <c r="F46" s="13">
        <v>45696</v>
      </c>
      <c r="G46" s="13">
        <v>45877</v>
      </c>
      <c r="H46" s="4">
        <v>630</v>
      </c>
      <c r="I46" s="5">
        <v>110.4</v>
      </c>
      <c r="J46" s="11"/>
      <c r="K46" s="5">
        <f t="shared" si="4"/>
        <v>740.4</v>
      </c>
      <c r="L46" s="7"/>
      <c r="M46" s="5"/>
      <c r="N46" s="5"/>
      <c r="O46" s="12">
        <f t="shared" si="5"/>
        <v>740.4</v>
      </c>
    </row>
    <row r="47" spans="1:15" s="191" customFormat="1" ht="15" x14ac:dyDescent="0.25">
      <c r="A47" s="1">
        <v>42</v>
      </c>
      <c r="B47" s="66" t="s">
        <v>129</v>
      </c>
      <c r="C47" s="66"/>
      <c r="D47" s="66" t="s">
        <v>47</v>
      </c>
      <c r="E47" s="2">
        <v>2</v>
      </c>
      <c r="F47" s="13">
        <v>45839</v>
      </c>
      <c r="G47" s="13">
        <v>46174</v>
      </c>
      <c r="H47" s="4">
        <v>630</v>
      </c>
      <c r="I47" s="5">
        <v>110.4</v>
      </c>
      <c r="J47" s="11"/>
      <c r="K47" s="5">
        <f>SUM(H47:J47)</f>
        <v>740.4</v>
      </c>
      <c r="L47" s="7"/>
      <c r="M47" s="5"/>
      <c r="N47" s="5"/>
      <c r="O47" s="12">
        <f>K47-M47-N47</f>
        <v>740.4</v>
      </c>
    </row>
    <row r="48" spans="1:15" s="192" customFormat="1" ht="15" x14ac:dyDescent="0.25">
      <c r="A48" s="115">
        <v>43</v>
      </c>
      <c r="B48" s="116" t="s">
        <v>66</v>
      </c>
      <c r="C48" s="116" t="s">
        <v>46</v>
      </c>
      <c r="D48" s="116" t="s">
        <v>35</v>
      </c>
      <c r="E48" s="117">
        <v>1</v>
      </c>
      <c r="F48" s="118">
        <v>45689</v>
      </c>
      <c r="G48" s="118">
        <v>45870</v>
      </c>
      <c r="H48" s="119">
        <v>630</v>
      </c>
      <c r="I48" s="120">
        <v>110.4</v>
      </c>
      <c r="J48" s="121"/>
      <c r="K48" s="120">
        <f t="shared" si="4"/>
        <v>740.4</v>
      </c>
      <c r="L48" s="122"/>
      <c r="M48" s="120"/>
      <c r="N48" s="120"/>
      <c r="O48" s="123">
        <f>K48-M48-N48</f>
        <v>740.4</v>
      </c>
    </row>
    <row r="49" spans="1:18" s="192" customFormat="1" ht="15" x14ac:dyDescent="0.25">
      <c r="A49" s="115">
        <v>44</v>
      </c>
      <c r="B49" s="116" t="s">
        <v>56</v>
      </c>
      <c r="C49" s="116" t="s">
        <v>0</v>
      </c>
      <c r="D49" s="116" t="s">
        <v>35</v>
      </c>
      <c r="E49" s="117">
        <v>1</v>
      </c>
      <c r="F49" s="118">
        <v>45695</v>
      </c>
      <c r="G49" s="118">
        <v>45876</v>
      </c>
      <c r="H49" s="119">
        <v>630</v>
      </c>
      <c r="I49" s="120">
        <v>110.4</v>
      </c>
      <c r="J49" s="121"/>
      <c r="K49" s="120">
        <f t="shared" si="4"/>
        <v>740.4</v>
      </c>
      <c r="L49" s="122"/>
      <c r="M49" s="120"/>
      <c r="N49" s="120"/>
      <c r="O49" s="123">
        <f>K49-M49-N49</f>
        <v>740.4</v>
      </c>
    </row>
    <row r="50" spans="1:18" ht="15" x14ac:dyDescent="0.25">
      <c r="A50" s="171"/>
      <c r="B50" s="21" t="s">
        <v>22</v>
      </c>
      <c r="C50" s="21"/>
      <c r="D50" s="21"/>
      <c r="E50" s="21"/>
      <c r="F50" s="21"/>
      <c r="G50" s="22"/>
      <c r="H50" s="23">
        <f>SUM(H6:H49)</f>
        <v>27153</v>
      </c>
      <c r="I50" s="23">
        <f>SUM(I6:I49)</f>
        <v>4704</v>
      </c>
      <c r="J50" s="23">
        <f>SUM(J6:J49)</f>
        <v>0</v>
      </c>
      <c r="K50" s="23">
        <f>SUM(K6:K49)</f>
        <v>31857.000000000025</v>
      </c>
      <c r="L50" s="24"/>
      <c r="M50" s="25">
        <f>SUM(M6:M49)</f>
        <v>0</v>
      </c>
      <c r="N50" s="26">
        <f>SUM(N6:N49)</f>
        <v>0</v>
      </c>
      <c r="O50" s="27">
        <f>SUM(O6:O49)</f>
        <v>31857.000000000025</v>
      </c>
    </row>
    <row r="51" spans="1:18" ht="15.75" thickBot="1" x14ac:dyDescent="0.3">
      <c r="A51" s="193" t="s">
        <v>1</v>
      </c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5"/>
    </row>
    <row r="52" spans="1:18" ht="48" thickBot="1" x14ac:dyDescent="0.3">
      <c r="A52" s="108" t="s">
        <v>7</v>
      </c>
      <c r="B52" s="109" t="s">
        <v>8</v>
      </c>
      <c r="C52" s="109" t="s">
        <v>9</v>
      </c>
      <c r="D52" s="110" t="s">
        <v>10</v>
      </c>
      <c r="E52" s="109" t="s">
        <v>11</v>
      </c>
      <c r="F52" s="111" t="s">
        <v>23</v>
      </c>
      <c r="G52" s="111" t="s">
        <v>24</v>
      </c>
      <c r="H52" s="112" t="s">
        <v>25</v>
      </c>
      <c r="I52" s="112" t="s">
        <v>14</v>
      </c>
      <c r="J52" s="112" t="s">
        <v>26</v>
      </c>
      <c r="K52" s="112" t="s">
        <v>16</v>
      </c>
      <c r="L52" s="113" t="s">
        <v>19</v>
      </c>
      <c r="M52" s="109" t="s">
        <v>20</v>
      </c>
      <c r="N52" s="109" t="s">
        <v>21</v>
      </c>
      <c r="O52" s="114" t="s">
        <v>18</v>
      </c>
    </row>
    <row r="53" spans="1:18" s="196" customFormat="1" ht="15" x14ac:dyDescent="0.25">
      <c r="A53" s="124"/>
      <c r="B53" s="125"/>
      <c r="C53" s="126"/>
      <c r="D53" s="127"/>
      <c r="E53" s="128"/>
      <c r="F53" s="129"/>
      <c r="G53" s="129"/>
      <c r="H53" s="130"/>
      <c r="I53" s="130"/>
      <c r="J53" s="131"/>
      <c r="K53" s="130">
        <f>SUM(H53,I53,J53)</f>
        <v>0</v>
      </c>
      <c r="L53" s="132"/>
      <c r="M53" s="133"/>
      <c r="N53" s="130"/>
      <c r="O53" s="134"/>
      <c r="R53" s="196" t="s">
        <v>1</v>
      </c>
    </row>
    <row r="54" spans="1:18" s="196" customFormat="1" ht="15" x14ac:dyDescent="0.25">
      <c r="A54" s="197" t="s">
        <v>1</v>
      </c>
      <c r="B54" s="135"/>
      <c r="C54" s="135"/>
      <c r="D54" s="135"/>
      <c r="E54" s="135"/>
      <c r="F54" s="135"/>
      <c r="G54" s="136"/>
      <c r="H54" s="137"/>
      <c r="I54" s="138"/>
      <c r="J54" s="139"/>
      <c r="K54" s="139"/>
      <c r="L54" s="140"/>
      <c r="M54" s="141">
        <v>0</v>
      </c>
      <c r="N54" s="141">
        <v>0</v>
      </c>
      <c r="O54" s="142">
        <v>0</v>
      </c>
    </row>
    <row r="55" spans="1:18" x14ac:dyDescent="0.25">
      <c r="A55" s="170"/>
      <c r="B55" s="198"/>
      <c r="C55" s="198"/>
      <c r="D55" s="198"/>
      <c r="E55" s="198"/>
      <c r="F55" s="198"/>
      <c r="G55" s="198"/>
      <c r="H55" s="198"/>
      <c r="I55" s="199"/>
      <c r="J55" s="198"/>
      <c r="K55" s="198"/>
      <c r="L55" s="198"/>
      <c r="M55" s="198"/>
      <c r="N55" s="198"/>
      <c r="O55" s="176"/>
    </row>
    <row r="56" spans="1:18" ht="15" x14ac:dyDescent="0.25">
      <c r="A56" s="200" t="s">
        <v>1</v>
      </c>
      <c r="B56" s="35" t="s">
        <v>27</v>
      </c>
      <c r="C56" s="35"/>
      <c r="D56" s="35"/>
      <c r="E56" s="35"/>
      <c r="F56" s="35"/>
      <c r="G56" s="36"/>
      <c r="H56" s="37">
        <f>H50</f>
        <v>27153</v>
      </c>
      <c r="I56" s="37">
        <f>I50</f>
        <v>4704</v>
      </c>
      <c r="J56" s="37">
        <f>J50</f>
        <v>0</v>
      </c>
      <c r="K56" s="37">
        <f>K50</f>
        <v>31857.000000000025</v>
      </c>
      <c r="L56" s="38"/>
      <c r="M56" s="39">
        <f>M50</f>
        <v>0</v>
      </c>
      <c r="N56" s="40">
        <f>N50</f>
        <v>0</v>
      </c>
      <c r="O56" s="41">
        <f>O50</f>
        <v>31857.000000000025</v>
      </c>
    </row>
    <row r="57" spans="1:18" ht="15" x14ac:dyDescent="0.25">
      <c r="A57" s="201" t="s">
        <v>139</v>
      </c>
      <c r="B57" s="202"/>
      <c r="C57" s="202"/>
      <c r="D57" s="202"/>
      <c r="E57" s="202"/>
      <c r="F57" s="202"/>
      <c r="G57" s="203"/>
      <c r="H57" s="198"/>
      <c r="I57" s="198"/>
      <c r="J57" s="198"/>
      <c r="K57" s="198"/>
      <c r="L57" s="198"/>
      <c r="M57" s="198"/>
      <c r="N57" s="198"/>
      <c r="O57" s="176"/>
    </row>
    <row r="58" spans="1:18" x14ac:dyDescent="0.25">
      <c r="A58" s="42" t="s">
        <v>140</v>
      </c>
      <c r="B58" s="43"/>
      <c r="C58" s="43"/>
      <c r="D58" s="43"/>
      <c r="E58" s="43"/>
      <c r="F58" s="43"/>
      <c r="G58" s="44"/>
      <c r="H58" s="45" t="s">
        <v>43</v>
      </c>
      <c r="I58" s="46"/>
      <c r="J58" s="46"/>
      <c r="K58" s="46"/>
      <c r="L58" s="46"/>
      <c r="M58" s="46"/>
      <c r="N58" s="47"/>
      <c r="O58" s="48">
        <v>30</v>
      </c>
    </row>
    <row r="59" spans="1:18" ht="15" x14ac:dyDescent="0.25">
      <c r="A59" s="49"/>
      <c r="B59" s="50"/>
      <c r="C59" s="50"/>
      <c r="D59" s="50"/>
      <c r="E59" s="50"/>
      <c r="F59" s="50"/>
      <c r="G59" s="51"/>
      <c r="H59" s="52" t="s">
        <v>44</v>
      </c>
      <c r="I59" s="53"/>
      <c r="J59" s="53"/>
      <c r="K59" s="53"/>
      <c r="L59" s="53"/>
      <c r="M59" s="53"/>
      <c r="N59" s="54"/>
      <c r="O59" s="55">
        <f>O58*A49</f>
        <v>1320</v>
      </c>
    </row>
    <row r="60" spans="1:18" ht="15.75" thickBot="1" x14ac:dyDescent="0.3">
      <c r="A60" s="56"/>
      <c r="B60" s="57"/>
      <c r="C60" s="57"/>
      <c r="D60" s="57"/>
      <c r="E60" s="57"/>
      <c r="F60" s="57"/>
      <c r="G60" s="58"/>
      <c r="H60" s="59" t="s">
        <v>45</v>
      </c>
      <c r="I60" s="60"/>
      <c r="J60" s="60"/>
      <c r="K60" s="60"/>
      <c r="L60" s="60"/>
      <c r="M60" s="60"/>
      <c r="N60" s="61"/>
      <c r="O60" s="62">
        <f>SUM(O56,O59)</f>
        <v>33177.000000000029</v>
      </c>
    </row>
  </sheetData>
  <sortState ref="A5:O50">
    <sortCondition ref="A12:A47"/>
  </sortState>
  <mergeCells count="27">
    <mergeCell ref="B54:G54"/>
    <mergeCell ref="E4:E5"/>
    <mergeCell ref="H58:N58"/>
    <mergeCell ref="H60:N60"/>
    <mergeCell ref="A58:G60"/>
    <mergeCell ref="A57:G57"/>
    <mergeCell ref="F4:F5"/>
    <mergeCell ref="G4:G5"/>
    <mergeCell ref="H59:N59"/>
    <mergeCell ref="B50:G50"/>
    <mergeCell ref="H4:H5"/>
    <mergeCell ref="I4:I5"/>
    <mergeCell ref="J4:J5"/>
    <mergeCell ref="K4:K5"/>
    <mergeCell ref="L4:N4"/>
    <mergeCell ref="O4:O5"/>
    <mergeCell ref="A2:C2"/>
    <mergeCell ref="D2:E2"/>
    <mergeCell ref="J2:O2"/>
    <mergeCell ref="A51:O51"/>
    <mergeCell ref="A3:C3"/>
    <mergeCell ref="D3:E3"/>
    <mergeCell ref="J3:O3"/>
    <mergeCell ref="A4:A5"/>
    <mergeCell ref="B4:B5"/>
    <mergeCell ref="C4:C5"/>
    <mergeCell ref="D4:D5"/>
  </mergeCells>
  <phoneticPr fontId="7" type="noConversion"/>
  <printOptions horizontalCentered="1" verticalCentered="1"/>
  <pageMargins left="0.23622047244094491" right="0.23622047244094491" top="0.51181102362204722" bottom="0.74803149606299213" header="0.31496062992125984" footer="0.31496062992125984"/>
  <pageSetup paperSize="9" scale="35" fitToWidth="2" fitToHeight="4" orientation="landscape" r:id="rId1"/>
  <headerFooter differentOddEven="1" differentFirst="1">
    <oddHeader>&amp;C&amp;F</oddHeader>
    <evenFooter>&amp;CFOLHA DE PAGAMENTO IEL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zoomScale="80" zoomScaleNormal="80" workbookViewId="0">
      <selection activeCell="F26" sqref="F26"/>
    </sheetView>
  </sheetViews>
  <sheetFormatPr defaultRowHeight="14.25" x14ac:dyDescent="0.25"/>
  <cols>
    <col min="1" max="1" width="8.28515625" style="169" customWidth="1"/>
    <col min="2" max="2" width="53.5703125" style="169" bestFit="1" customWidth="1"/>
    <col min="3" max="3" width="14.28515625" style="169" bestFit="1" customWidth="1"/>
    <col min="4" max="4" width="13.140625" style="169" customWidth="1"/>
    <col min="5" max="5" width="3.85546875" style="169" bestFit="1" customWidth="1"/>
    <col min="6" max="6" width="12.5703125" style="169" bestFit="1" customWidth="1"/>
    <col min="7" max="7" width="14.85546875" style="169" bestFit="1" customWidth="1"/>
    <col min="8" max="8" width="19.85546875" style="169" bestFit="1" customWidth="1"/>
    <col min="9" max="9" width="19" style="169" bestFit="1" customWidth="1"/>
    <col min="10" max="10" width="28.28515625" style="169" bestFit="1" customWidth="1"/>
    <col min="11" max="11" width="18" style="169" bestFit="1" customWidth="1"/>
    <col min="12" max="12" width="6.7109375" style="169" bestFit="1" customWidth="1"/>
    <col min="13" max="13" width="13.5703125" style="169" bestFit="1" customWidth="1"/>
    <col min="14" max="14" width="14.5703125" style="169" bestFit="1" customWidth="1"/>
    <col min="15" max="15" width="26.42578125" style="169" bestFit="1" customWidth="1"/>
    <col min="16" max="16" width="12.5703125" style="169" bestFit="1" customWidth="1"/>
    <col min="17" max="16384" width="9.140625" style="169"/>
  </cols>
  <sheetData>
    <row r="1" spans="1:23" ht="78.75" customHeight="1" thickBot="1" x14ac:dyDescent="0.3">
      <c r="A1" s="181" t="s">
        <v>1</v>
      </c>
      <c r="B1" s="217"/>
      <c r="C1" s="217"/>
      <c r="D1" s="217"/>
      <c r="E1" s="218"/>
      <c r="F1" s="217"/>
      <c r="G1" s="217"/>
      <c r="H1" s="217"/>
      <c r="I1" s="217"/>
      <c r="J1" s="217"/>
      <c r="K1" s="217"/>
      <c r="L1" s="217"/>
      <c r="M1" s="217"/>
      <c r="N1" s="217"/>
      <c r="O1" s="219"/>
    </row>
    <row r="2" spans="1:23" ht="15.75" x14ac:dyDescent="0.25">
      <c r="A2" s="225" t="s">
        <v>50</v>
      </c>
      <c r="B2" s="226"/>
      <c r="C2" s="226"/>
      <c r="D2" s="234" t="s">
        <v>49</v>
      </c>
      <c r="E2" s="235"/>
      <c r="F2" s="236" t="s">
        <v>2</v>
      </c>
      <c r="G2" s="237" t="s">
        <v>3</v>
      </c>
      <c r="H2" s="237" t="s">
        <v>31</v>
      </c>
      <c r="I2" s="238" t="s">
        <v>4</v>
      </c>
      <c r="J2" s="226" t="s">
        <v>5</v>
      </c>
      <c r="K2" s="226"/>
      <c r="L2" s="226"/>
      <c r="M2" s="226"/>
      <c r="N2" s="226"/>
      <c r="O2" s="239"/>
    </row>
    <row r="3" spans="1:23" ht="41.25" customHeight="1" x14ac:dyDescent="0.25">
      <c r="A3" s="231" t="s">
        <v>143</v>
      </c>
      <c r="B3" s="232"/>
      <c r="C3" s="233"/>
      <c r="D3" s="227" t="s">
        <v>124</v>
      </c>
      <c r="E3" s="228"/>
      <c r="F3" s="229" t="s">
        <v>103</v>
      </c>
      <c r="G3" s="82" t="s">
        <v>125</v>
      </c>
      <c r="H3" s="83">
        <v>23</v>
      </c>
      <c r="I3" s="230">
        <v>4.8</v>
      </c>
      <c r="J3" s="85" t="s">
        <v>6</v>
      </c>
      <c r="K3" s="85"/>
      <c r="L3" s="85"/>
      <c r="M3" s="85"/>
      <c r="N3" s="85"/>
      <c r="O3" s="86"/>
    </row>
    <row r="4" spans="1:23" ht="15.75" x14ac:dyDescent="0.25">
      <c r="A4" s="87" t="s">
        <v>7</v>
      </c>
      <c r="B4" s="88" t="s">
        <v>8</v>
      </c>
      <c r="C4" s="88" t="s">
        <v>9</v>
      </c>
      <c r="D4" s="88" t="s">
        <v>10</v>
      </c>
      <c r="E4" s="88" t="s">
        <v>11</v>
      </c>
      <c r="F4" s="88" t="s">
        <v>12</v>
      </c>
      <c r="G4" s="88" t="s">
        <v>13</v>
      </c>
      <c r="H4" s="90" t="s">
        <v>28</v>
      </c>
      <c r="I4" s="90" t="s">
        <v>14</v>
      </c>
      <c r="J4" s="90" t="s">
        <v>15</v>
      </c>
      <c r="K4" s="90" t="s">
        <v>30</v>
      </c>
      <c r="L4" s="188" t="s">
        <v>17</v>
      </c>
      <c r="M4" s="189"/>
      <c r="N4" s="190"/>
      <c r="O4" s="91" t="s">
        <v>18</v>
      </c>
    </row>
    <row r="5" spans="1:23" ht="54.75" thickBot="1" x14ac:dyDescent="0.3">
      <c r="A5" s="92"/>
      <c r="B5" s="93"/>
      <c r="C5" s="93"/>
      <c r="D5" s="93"/>
      <c r="E5" s="93"/>
      <c r="F5" s="93"/>
      <c r="G5" s="93"/>
      <c r="H5" s="95"/>
      <c r="I5" s="95"/>
      <c r="J5" s="95"/>
      <c r="K5" s="95"/>
      <c r="L5" s="96" t="s">
        <v>19</v>
      </c>
      <c r="M5" s="97" t="s">
        <v>20</v>
      </c>
      <c r="N5" s="97" t="s">
        <v>21</v>
      </c>
      <c r="O5" s="98"/>
    </row>
    <row r="6" spans="1:23" ht="15" x14ac:dyDescent="0.25">
      <c r="A6" s="28">
        <v>1</v>
      </c>
      <c r="B6" s="240" t="s">
        <v>95</v>
      </c>
      <c r="C6" s="240" t="s">
        <v>97</v>
      </c>
      <c r="D6" s="240" t="s">
        <v>34</v>
      </c>
      <c r="E6" s="72">
        <v>3</v>
      </c>
      <c r="F6" s="73">
        <v>45668</v>
      </c>
      <c r="G6" s="73">
        <v>45849</v>
      </c>
      <c r="H6" s="220">
        <v>630</v>
      </c>
      <c r="I6" s="75">
        <v>57.6</v>
      </c>
      <c r="J6" s="221"/>
      <c r="K6" s="75">
        <f>SUM(H6:J6)</f>
        <v>687.6</v>
      </c>
      <c r="L6" s="222"/>
      <c r="M6" s="147"/>
      <c r="N6" s="223"/>
      <c r="O6" s="224">
        <f>K6-M6-N6</f>
        <v>687.6</v>
      </c>
    </row>
    <row r="7" spans="1:23" ht="15" x14ac:dyDescent="0.25">
      <c r="A7" s="1">
        <v>2</v>
      </c>
      <c r="B7" s="241" t="s">
        <v>127</v>
      </c>
      <c r="C7" s="241" t="s">
        <v>0</v>
      </c>
      <c r="D7" s="241" t="s">
        <v>34</v>
      </c>
      <c r="E7" s="2">
        <v>2</v>
      </c>
      <c r="F7" s="3">
        <v>45839</v>
      </c>
      <c r="G7" s="3">
        <v>46174</v>
      </c>
      <c r="H7" s="143">
        <v>630</v>
      </c>
      <c r="I7" s="5">
        <v>110.4</v>
      </c>
      <c r="J7" s="144"/>
      <c r="K7" s="5">
        <f>SUM(H7:J7)</f>
        <v>740.4</v>
      </c>
      <c r="L7" s="145"/>
      <c r="M7" s="146"/>
      <c r="N7" s="11"/>
      <c r="O7" s="12">
        <f>K7-M7-N7</f>
        <v>740.4</v>
      </c>
    </row>
    <row r="8" spans="1:23" ht="15" x14ac:dyDescent="0.25">
      <c r="A8" s="1">
        <v>3</v>
      </c>
      <c r="B8" s="17" t="s">
        <v>96</v>
      </c>
      <c r="C8" s="17" t="s">
        <v>77</v>
      </c>
      <c r="D8" s="65" t="s">
        <v>34</v>
      </c>
      <c r="E8" s="2">
        <v>1</v>
      </c>
      <c r="F8" s="16">
        <v>45688</v>
      </c>
      <c r="G8" s="16">
        <v>45839</v>
      </c>
      <c r="H8" s="143">
        <v>630</v>
      </c>
      <c r="I8" s="5">
        <v>110.4</v>
      </c>
      <c r="J8" s="15"/>
      <c r="K8" s="5">
        <f>SUM(H8:J8)</f>
        <v>740.4</v>
      </c>
      <c r="L8" s="145"/>
      <c r="M8" s="146"/>
      <c r="N8" s="11"/>
      <c r="O8" s="12">
        <f>K8-M8-N8</f>
        <v>740.4</v>
      </c>
    </row>
    <row r="9" spans="1:23" x14ac:dyDescent="0.25">
      <c r="A9" s="28"/>
      <c r="B9" s="204"/>
      <c r="C9" s="204"/>
      <c r="D9" s="204"/>
      <c r="E9" s="204"/>
      <c r="F9" s="204"/>
      <c r="G9" s="204"/>
      <c r="H9" s="147"/>
      <c r="I9" s="204"/>
      <c r="J9" s="204"/>
      <c r="K9" s="204"/>
      <c r="L9" s="204"/>
      <c r="M9" s="204"/>
      <c r="N9" s="204"/>
      <c r="O9" s="148"/>
    </row>
    <row r="10" spans="1:23" ht="15" x14ac:dyDescent="0.25">
      <c r="A10" s="171"/>
      <c r="B10" s="149" t="s">
        <v>22</v>
      </c>
      <c r="C10" s="149"/>
      <c r="D10" s="149"/>
      <c r="E10" s="149"/>
      <c r="F10" s="149"/>
      <c r="G10" s="150"/>
      <c r="H10" s="151">
        <f>SUM(H6:H8)</f>
        <v>1890</v>
      </c>
      <c r="I10" s="151">
        <f>SUM(I6:I8)</f>
        <v>278.39999999999998</v>
      </c>
      <c r="J10" s="151">
        <v>0</v>
      </c>
      <c r="K10" s="151">
        <f>SUM(K6:K8)</f>
        <v>2168.4</v>
      </c>
      <c r="L10" s="152"/>
      <c r="M10" s="153">
        <f>SUM(M6:M8)</f>
        <v>0</v>
      </c>
      <c r="N10" s="153">
        <f>SUM(N6:N8)</f>
        <v>0</v>
      </c>
      <c r="O10" s="154">
        <f>SUM(O6:O8)</f>
        <v>2168.4</v>
      </c>
      <c r="P10" s="172"/>
      <c r="W10" s="173" t="s">
        <v>62</v>
      </c>
    </row>
    <row r="11" spans="1:23" ht="15.75" thickBot="1" x14ac:dyDescent="0.3">
      <c r="A11" s="193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5"/>
    </row>
    <row r="12" spans="1:23" ht="48" thickBot="1" x14ac:dyDescent="0.3">
      <c r="A12" s="108" t="s">
        <v>7</v>
      </c>
      <c r="B12" s="109" t="s">
        <v>8</v>
      </c>
      <c r="C12" s="109" t="s">
        <v>9</v>
      </c>
      <c r="D12" s="110" t="s">
        <v>10</v>
      </c>
      <c r="E12" s="216" t="s">
        <v>11</v>
      </c>
      <c r="F12" s="111" t="s">
        <v>23</v>
      </c>
      <c r="G12" s="111" t="s">
        <v>24</v>
      </c>
      <c r="H12" s="112" t="s">
        <v>25</v>
      </c>
      <c r="I12" s="112" t="s">
        <v>14</v>
      </c>
      <c r="J12" s="112" t="s">
        <v>26</v>
      </c>
      <c r="K12" s="112" t="s">
        <v>16</v>
      </c>
      <c r="L12" s="113" t="s">
        <v>19</v>
      </c>
      <c r="M12" s="109" t="s">
        <v>20</v>
      </c>
      <c r="N12" s="109" t="s">
        <v>21</v>
      </c>
      <c r="O12" s="114" t="s">
        <v>18</v>
      </c>
    </row>
    <row r="13" spans="1:23" ht="15" x14ac:dyDescent="0.25">
      <c r="A13" s="155"/>
      <c r="B13" s="211"/>
      <c r="C13" s="212"/>
      <c r="D13" s="211"/>
      <c r="E13" s="213"/>
      <c r="F13" s="214"/>
      <c r="G13" s="104"/>
      <c r="H13" s="156"/>
      <c r="I13" s="156"/>
      <c r="J13" s="156"/>
      <c r="K13" s="156"/>
      <c r="L13" s="157"/>
      <c r="M13" s="158"/>
      <c r="N13" s="158"/>
      <c r="O13" s="215"/>
    </row>
    <row r="14" spans="1:23" ht="15" x14ac:dyDescent="0.25">
      <c r="A14" s="174" t="s">
        <v>1</v>
      </c>
      <c r="B14" s="30"/>
      <c r="C14" s="30"/>
      <c r="D14" s="30"/>
      <c r="E14" s="30"/>
      <c r="F14" s="30"/>
      <c r="G14" s="31"/>
      <c r="H14" s="159">
        <v>0</v>
      </c>
      <c r="I14" s="159">
        <v>0</v>
      </c>
      <c r="J14" s="160"/>
      <c r="K14" s="32">
        <v>0</v>
      </c>
      <c r="L14" s="33"/>
      <c r="M14" s="34">
        <v>0</v>
      </c>
      <c r="N14" s="34">
        <v>0</v>
      </c>
      <c r="O14" s="161">
        <v>0</v>
      </c>
      <c r="V14" s="175"/>
    </row>
    <row r="15" spans="1:23" x14ac:dyDescent="0.25">
      <c r="A15" s="170"/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76"/>
    </row>
    <row r="16" spans="1:23" ht="15" x14ac:dyDescent="0.25">
      <c r="A16" s="177" t="s">
        <v>1</v>
      </c>
      <c r="B16" s="162" t="s">
        <v>27</v>
      </c>
      <c r="C16" s="162"/>
      <c r="D16" s="162"/>
      <c r="E16" s="163"/>
      <c r="F16" s="162"/>
      <c r="G16" s="164"/>
      <c r="H16" s="151">
        <f>H10</f>
        <v>1890</v>
      </c>
      <c r="I16" s="151">
        <f>I10</f>
        <v>278.39999999999998</v>
      </c>
      <c r="J16" s="151">
        <v>0</v>
      </c>
      <c r="K16" s="151">
        <f>K10</f>
        <v>2168.4</v>
      </c>
      <c r="L16" s="152"/>
      <c r="M16" s="165">
        <f>M10</f>
        <v>0</v>
      </c>
      <c r="N16" s="153">
        <f>N10</f>
        <v>0</v>
      </c>
      <c r="O16" s="154">
        <f>K16-M16-N16</f>
        <v>2168.4</v>
      </c>
    </row>
    <row r="17" spans="1:15" ht="15.75" thickBot="1" x14ac:dyDescent="0.3">
      <c r="A17" s="178" t="s">
        <v>142</v>
      </c>
      <c r="B17" s="204"/>
      <c r="C17" s="205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76"/>
    </row>
    <row r="18" spans="1:15" x14ac:dyDescent="0.25">
      <c r="A18" s="170"/>
      <c r="B18" s="198"/>
      <c r="C18" s="198"/>
      <c r="D18" s="198"/>
      <c r="E18" s="198"/>
      <c r="F18" s="198"/>
      <c r="G18" s="198"/>
      <c r="H18" s="206" t="s">
        <v>39</v>
      </c>
      <c r="I18" s="207"/>
      <c r="J18" s="207"/>
      <c r="K18" s="207"/>
      <c r="L18" s="207"/>
      <c r="M18" s="207"/>
      <c r="N18" s="207"/>
      <c r="O18" s="208">
        <v>30</v>
      </c>
    </row>
    <row r="19" spans="1:15" ht="15" x14ac:dyDescent="0.25">
      <c r="A19" s="170"/>
      <c r="B19" s="198"/>
      <c r="C19" s="198"/>
      <c r="D19" s="198"/>
      <c r="E19" s="198"/>
      <c r="F19" s="198"/>
      <c r="G19" s="198"/>
      <c r="H19" s="209" t="s">
        <v>40</v>
      </c>
      <c r="I19" s="53"/>
      <c r="J19" s="53"/>
      <c r="K19" s="53"/>
      <c r="L19" s="53"/>
      <c r="M19" s="53"/>
      <c r="N19" s="53"/>
      <c r="O19" s="55">
        <f>O18*A8</f>
        <v>90</v>
      </c>
    </row>
    <row r="20" spans="1:15" ht="15.75" thickBot="1" x14ac:dyDescent="0.3">
      <c r="A20" s="179"/>
      <c r="B20" s="180"/>
      <c r="C20" s="180"/>
      <c r="D20" s="180"/>
      <c r="E20" s="180"/>
      <c r="F20" s="180"/>
      <c r="G20" s="180"/>
      <c r="H20" s="210" t="s">
        <v>38</v>
      </c>
      <c r="I20" s="60"/>
      <c r="J20" s="60"/>
      <c r="K20" s="60"/>
      <c r="L20" s="60"/>
      <c r="M20" s="60"/>
      <c r="N20" s="60"/>
      <c r="O20" s="166">
        <f>SUM(O16+O19)</f>
        <v>2258.4</v>
      </c>
    </row>
    <row r="21" spans="1:15" ht="15" x14ac:dyDescent="0.25">
      <c r="H21" s="167"/>
      <c r="I21" s="167"/>
      <c r="J21" s="167"/>
      <c r="K21" s="167"/>
      <c r="L21" s="167"/>
      <c r="M21" s="167"/>
      <c r="N21" s="167"/>
      <c r="O21" s="168"/>
    </row>
    <row r="22" spans="1:15" ht="15" x14ac:dyDescent="0.25">
      <c r="H22" s="167"/>
      <c r="I22" s="167"/>
      <c r="J22" s="167"/>
      <c r="K22" s="167"/>
      <c r="L22" s="167"/>
      <c r="M22" s="167"/>
      <c r="N22" s="167"/>
      <c r="O22" s="168"/>
    </row>
    <row r="23" spans="1:15" ht="15" x14ac:dyDescent="0.25">
      <c r="H23" s="167"/>
      <c r="I23" s="167"/>
      <c r="J23" s="167"/>
      <c r="K23" s="167"/>
      <c r="L23" s="167"/>
      <c r="M23" s="167"/>
      <c r="N23" s="167"/>
      <c r="O23" s="168"/>
    </row>
    <row r="24" spans="1:15" ht="15" x14ac:dyDescent="0.25">
      <c r="H24" s="167"/>
      <c r="I24" s="167"/>
      <c r="J24" s="167"/>
      <c r="K24" s="167"/>
      <c r="L24" s="167"/>
      <c r="M24" s="167"/>
      <c r="N24" s="167"/>
      <c r="O24" s="168"/>
    </row>
    <row r="25" spans="1:15" ht="15" x14ac:dyDescent="0.25">
      <c r="H25" s="167"/>
      <c r="I25" s="167"/>
      <c r="J25" s="167"/>
      <c r="K25" s="167"/>
      <c r="L25" s="167"/>
      <c r="M25" s="167"/>
      <c r="N25" s="167"/>
      <c r="O25" s="168"/>
    </row>
  </sheetData>
  <mergeCells count="25">
    <mergeCell ref="H20:N20"/>
    <mergeCell ref="B10:G10"/>
    <mergeCell ref="A11:O11"/>
    <mergeCell ref="B14:G14"/>
    <mergeCell ref="H18:N18"/>
    <mergeCell ref="H19:N19"/>
    <mergeCell ref="A2:C2"/>
    <mergeCell ref="D2:E2"/>
    <mergeCell ref="J2:O2"/>
    <mergeCell ref="A3:C3"/>
    <mergeCell ref="D3:E3"/>
    <mergeCell ref="J3:O3"/>
    <mergeCell ref="O4:O5"/>
    <mergeCell ref="L4:N4"/>
    <mergeCell ref="K4:K5"/>
    <mergeCell ref="J4:J5"/>
    <mergeCell ref="I4:I5"/>
    <mergeCell ref="A4:A5"/>
    <mergeCell ref="C4:C5"/>
    <mergeCell ref="B4:B5"/>
    <mergeCell ref="H4:H5"/>
    <mergeCell ref="G4:G5"/>
    <mergeCell ref="F4:F5"/>
    <mergeCell ref="E4:E5"/>
    <mergeCell ref="D4:D5"/>
  </mergeCells>
  <phoneticPr fontId="7" type="noConversion"/>
  <pageMargins left="0.51181102362204722" right="0.51181102362204722" top="0.78740157480314965" bottom="0.78740157480314965" header="0.31496062992125984" footer="0.31496062992125984"/>
  <pageSetup paperSize="9" scale="45" fitToHeight="6" orientation="landscape" r:id="rId1"/>
  <ignoredErrors>
    <ignoredError sqref="K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80" zoomScaleNormal="80" workbookViewId="0">
      <selection activeCell="B24" sqref="B24"/>
    </sheetView>
  </sheetViews>
  <sheetFormatPr defaultColWidth="9.140625" defaultRowHeight="14.25" x14ac:dyDescent="0.25"/>
  <cols>
    <col min="1" max="1" width="8.85546875" style="169" customWidth="1"/>
    <col min="2" max="2" width="53.5703125" style="169" bestFit="1" customWidth="1"/>
    <col min="3" max="3" width="14.28515625" style="169" bestFit="1" customWidth="1"/>
    <col min="4" max="4" width="18.42578125" style="169" bestFit="1" customWidth="1"/>
    <col min="5" max="5" width="3.85546875" style="169" bestFit="1" customWidth="1"/>
    <col min="6" max="6" width="12.5703125" style="169" bestFit="1" customWidth="1"/>
    <col min="7" max="7" width="14.85546875" style="169" bestFit="1" customWidth="1"/>
    <col min="8" max="8" width="19.85546875" style="169" bestFit="1" customWidth="1"/>
    <col min="9" max="9" width="19" style="169" bestFit="1" customWidth="1"/>
    <col min="10" max="10" width="28.28515625" style="169" bestFit="1" customWidth="1"/>
    <col min="11" max="11" width="18" style="169" bestFit="1" customWidth="1"/>
    <col min="12" max="12" width="6.7109375" style="169" bestFit="1" customWidth="1"/>
    <col min="13" max="13" width="13.5703125" style="169" bestFit="1" customWidth="1"/>
    <col min="14" max="14" width="14.5703125" style="169" bestFit="1" customWidth="1"/>
    <col min="15" max="15" width="26.42578125" style="169" bestFit="1" customWidth="1"/>
    <col min="16" max="16384" width="9.140625" style="169"/>
  </cols>
  <sheetData>
    <row r="1" spans="1:15" ht="85.5" customHeight="1" thickBot="1" x14ac:dyDescent="0.3">
      <c r="A1" s="181" t="s">
        <v>1</v>
      </c>
      <c r="B1" s="217"/>
      <c r="C1" s="217"/>
      <c r="D1" s="217"/>
      <c r="E1" s="218"/>
      <c r="F1" s="217"/>
      <c r="G1" s="217"/>
      <c r="H1" s="217"/>
      <c r="I1" s="217"/>
      <c r="J1" s="217"/>
      <c r="K1" s="217"/>
      <c r="L1" s="217"/>
      <c r="M1" s="217"/>
      <c r="N1" s="217"/>
      <c r="O1" s="219"/>
    </row>
    <row r="2" spans="1:15" ht="15.75" x14ac:dyDescent="0.25">
      <c r="A2" s="279" t="s">
        <v>50</v>
      </c>
      <c r="B2" s="280"/>
      <c r="C2" s="281"/>
      <c r="D2" s="234" t="s">
        <v>49</v>
      </c>
      <c r="E2" s="235"/>
      <c r="F2" s="236" t="s">
        <v>2</v>
      </c>
      <c r="G2" s="237" t="s">
        <v>3</v>
      </c>
      <c r="H2" s="238" t="s">
        <v>99</v>
      </c>
      <c r="I2" s="237" t="s">
        <v>4</v>
      </c>
      <c r="J2" s="226" t="s">
        <v>5</v>
      </c>
      <c r="K2" s="226"/>
      <c r="L2" s="226"/>
      <c r="M2" s="226"/>
      <c r="N2" s="226"/>
      <c r="O2" s="239"/>
    </row>
    <row r="3" spans="1:15" ht="32.25" customHeight="1" x14ac:dyDescent="0.25">
      <c r="A3" s="231" t="s">
        <v>144</v>
      </c>
      <c r="B3" s="232"/>
      <c r="C3" s="233"/>
      <c r="D3" s="227" t="s">
        <v>124</v>
      </c>
      <c r="E3" s="228"/>
      <c r="F3" s="229" t="s">
        <v>103</v>
      </c>
      <c r="G3" s="82" t="s">
        <v>125</v>
      </c>
      <c r="H3" s="83">
        <v>23</v>
      </c>
      <c r="I3" s="230">
        <v>4.8</v>
      </c>
      <c r="J3" s="85" t="s">
        <v>6</v>
      </c>
      <c r="K3" s="85"/>
      <c r="L3" s="85"/>
      <c r="M3" s="85"/>
      <c r="N3" s="85"/>
      <c r="O3" s="86"/>
    </row>
    <row r="4" spans="1:15" ht="15.75" x14ac:dyDescent="0.25">
      <c r="A4" s="265" t="s">
        <v>7</v>
      </c>
      <c r="B4" s="266" t="s">
        <v>8</v>
      </c>
      <c r="C4" s="266" t="s">
        <v>9</v>
      </c>
      <c r="D4" s="266" t="s">
        <v>10</v>
      </c>
      <c r="E4" s="266" t="s">
        <v>11</v>
      </c>
      <c r="F4" s="266" t="s">
        <v>12</v>
      </c>
      <c r="G4" s="266" t="s">
        <v>13</v>
      </c>
      <c r="H4" s="267" t="s">
        <v>28</v>
      </c>
      <c r="I4" s="267" t="s">
        <v>14</v>
      </c>
      <c r="J4" s="267" t="s">
        <v>15</v>
      </c>
      <c r="K4" s="267" t="s">
        <v>16</v>
      </c>
      <c r="L4" s="268" t="s">
        <v>17</v>
      </c>
      <c r="M4" s="268"/>
      <c r="N4" s="268"/>
      <c r="O4" s="269" t="s">
        <v>18</v>
      </c>
    </row>
    <row r="5" spans="1:15" ht="54.75" thickBot="1" x14ac:dyDescent="0.3">
      <c r="A5" s="270"/>
      <c r="B5" s="271"/>
      <c r="C5" s="271"/>
      <c r="D5" s="271"/>
      <c r="E5" s="271"/>
      <c r="F5" s="271"/>
      <c r="G5" s="271"/>
      <c r="H5" s="272"/>
      <c r="I5" s="272"/>
      <c r="J5" s="272"/>
      <c r="K5" s="272"/>
      <c r="L5" s="96" t="s">
        <v>19</v>
      </c>
      <c r="M5" s="97" t="s">
        <v>29</v>
      </c>
      <c r="N5" s="97" t="s">
        <v>21</v>
      </c>
      <c r="O5" s="273"/>
    </row>
    <row r="6" spans="1:15" x14ac:dyDescent="0.25">
      <c r="A6" s="28">
        <v>1</v>
      </c>
      <c r="B6" s="274" t="s">
        <v>63</v>
      </c>
      <c r="C6" s="274" t="s">
        <v>0</v>
      </c>
      <c r="D6" s="274" t="s">
        <v>64</v>
      </c>
      <c r="E6" s="250">
        <v>1</v>
      </c>
      <c r="F6" s="251">
        <v>45690</v>
      </c>
      <c r="G6" s="251">
        <v>45691</v>
      </c>
      <c r="H6" s="252">
        <v>630</v>
      </c>
      <c r="I6" s="252">
        <v>110.4</v>
      </c>
      <c r="J6" s="75"/>
      <c r="K6" s="75">
        <f>H6+I6+J6</f>
        <v>740.4</v>
      </c>
      <c r="L6" s="253"/>
      <c r="M6" s="75"/>
      <c r="N6" s="75"/>
      <c r="O6" s="224">
        <f>SUM(H6+I6-M6-N6)</f>
        <v>740.4</v>
      </c>
    </row>
    <row r="7" spans="1:15" s="192" customFormat="1" x14ac:dyDescent="0.25">
      <c r="A7" s="275"/>
      <c r="B7" s="276"/>
      <c r="C7" s="276"/>
      <c r="D7" s="276"/>
      <c r="E7" s="276"/>
      <c r="F7" s="276"/>
      <c r="G7" s="276"/>
      <c r="H7" s="276"/>
      <c r="I7" s="277"/>
      <c r="J7" s="276"/>
      <c r="K7" s="276"/>
      <c r="L7" s="276"/>
      <c r="M7" s="276"/>
      <c r="N7" s="276"/>
      <c r="O7" s="278"/>
    </row>
    <row r="8" spans="1:15" ht="15" x14ac:dyDescent="0.25">
      <c r="A8" s="171"/>
      <c r="B8" s="149" t="s">
        <v>22</v>
      </c>
      <c r="C8" s="149"/>
      <c r="D8" s="149"/>
      <c r="E8" s="149"/>
      <c r="F8" s="149"/>
      <c r="G8" s="150"/>
      <c r="H8" s="151">
        <f>SUM(H6:H7)</f>
        <v>630</v>
      </c>
      <c r="I8" s="151">
        <f>SUM(I6:I6)</f>
        <v>110.4</v>
      </c>
      <c r="J8" s="151">
        <f>SUM(J6:J6)</f>
        <v>0</v>
      </c>
      <c r="K8" s="151">
        <f>SUM(K6:K7)</f>
        <v>740.4</v>
      </c>
      <c r="L8" s="152"/>
      <c r="M8" s="165">
        <f>SUM(M6:M6)</f>
        <v>0</v>
      </c>
      <c r="N8" s="165">
        <f>SUM(N6:N6)</f>
        <v>0</v>
      </c>
      <c r="O8" s="154">
        <f>SUM(O6:O7)</f>
        <v>740.4</v>
      </c>
    </row>
    <row r="9" spans="1:15" ht="15.75" thickBot="1" x14ac:dyDescent="0.3">
      <c r="A9" s="193"/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5"/>
    </row>
    <row r="10" spans="1:15" ht="54.75" thickBot="1" x14ac:dyDescent="0.3">
      <c r="A10" s="257" t="s">
        <v>7</v>
      </c>
      <c r="B10" s="258" t="s">
        <v>8</v>
      </c>
      <c r="C10" s="258" t="s">
        <v>9</v>
      </c>
      <c r="D10" s="259" t="s">
        <v>10</v>
      </c>
      <c r="E10" s="260" t="s">
        <v>11</v>
      </c>
      <c r="F10" s="261" t="s">
        <v>23</v>
      </c>
      <c r="G10" s="261" t="s">
        <v>24</v>
      </c>
      <c r="H10" s="262" t="s">
        <v>25</v>
      </c>
      <c r="I10" s="262" t="s">
        <v>14</v>
      </c>
      <c r="J10" s="262" t="s">
        <v>26</v>
      </c>
      <c r="K10" s="262" t="s">
        <v>16</v>
      </c>
      <c r="L10" s="263" t="s">
        <v>19</v>
      </c>
      <c r="M10" s="258" t="s">
        <v>20</v>
      </c>
      <c r="N10" s="258" t="s">
        <v>21</v>
      </c>
      <c r="O10" s="264" t="s">
        <v>18</v>
      </c>
    </row>
    <row r="11" spans="1:15" ht="15" x14ac:dyDescent="0.25">
      <c r="A11" s="28"/>
      <c r="B11" s="212"/>
      <c r="C11" s="212"/>
      <c r="D11" s="254"/>
      <c r="E11" s="213"/>
      <c r="F11" s="104"/>
      <c r="G11" s="104"/>
      <c r="H11" s="105"/>
      <c r="I11" s="105"/>
      <c r="J11" s="105">
        <v>0</v>
      </c>
      <c r="K11" s="255"/>
      <c r="L11" s="106"/>
      <c r="M11" s="107"/>
      <c r="N11" s="107"/>
      <c r="O11" s="256"/>
    </row>
    <row r="12" spans="1:15" ht="15" x14ac:dyDescent="0.25">
      <c r="A12" s="174" t="s">
        <v>1</v>
      </c>
      <c r="B12" s="30"/>
      <c r="C12" s="30"/>
      <c r="D12" s="30"/>
      <c r="E12" s="30"/>
      <c r="F12" s="30"/>
      <c r="G12" s="31"/>
      <c r="H12" s="159">
        <v>0</v>
      </c>
      <c r="I12" s="159">
        <v>0</v>
      </c>
      <c r="J12" s="160"/>
      <c r="K12" s="32">
        <f>SUM(K11:K11)</f>
        <v>0</v>
      </c>
      <c r="L12" s="33"/>
      <c r="M12" s="34">
        <f>SUM(M11:M11)</f>
        <v>0</v>
      </c>
      <c r="N12" s="34">
        <f>SUM(N11:N11)</f>
        <v>0</v>
      </c>
      <c r="O12" s="161">
        <f>SUM(O11:O11)</f>
        <v>0</v>
      </c>
    </row>
    <row r="13" spans="1:15" x14ac:dyDescent="0.25">
      <c r="A13" s="170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76"/>
    </row>
    <row r="14" spans="1:15" ht="15" x14ac:dyDescent="0.25">
      <c r="A14" s="177" t="s">
        <v>1</v>
      </c>
      <c r="B14" s="162" t="s">
        <v>27</v>
      </c>
      <c r="C14" s="162"/>
      <c r="D14" s="162"/>
      <c r="E14" s="163"/>
      <c r="F14" s="162"/>
      <c r="G14" s="164"/>
      <c r="H14" s="151">
        <f>H8</f>
        <v>630</v>
      </c>
      <c r="I14" s="151">
        <f>I8</f>
        <v>110.4</v>
      </c>
      <c r="J14" s="151">
        <f>J8</f>
        <v>0</v>
      </c>
      <c r="K14" s="151">
        <f>K8</f>
        <v>740.4</v>
      </c>
      <c r="L14" s="152"/>
      <c r="M14" s="165">
        <f>M8</f>
        <v>0</v>
      </c>
      <c r="N14" s="165">
        <f>N8</f>
        <v>0</v>
      </c>
      <c r="O14" s="154">
        <f>SUM(K14-M14-N14)</f>
        <v>740.4</v>
      </c>
    </row>
    <row r="15" spans="1:15" ht="15.75" thickBot="1" x14ac:dyDescent="0.3">
      <c r="A15" s="178" t="s">
        <v>142</v>
      </c>
      <c r="B15" s="204"/>
      <c r="C15" s="205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76"/>
    </row>
    <row r="16" spans="1:15" x14ac:dyDescent="0.25">
      <c r="A16" s="170"/>
      <c r="B16" s="198"/>
      <c r="C16" s="198"/>
      <c r="D16" s="198"/>
      <c r="E16" s="198"/>
      <c r="F16" s="198"/>
      <c r="G16" s="198"/>
      <c r="H16" s="206" t="s">
        <v>39</v>
      </c>
      <c r="I16" s="207"/>
      <c r="J16" s="207"/>
      <c r="K16" s="207"/>
      <c r="L16" s="207"/>
      <c r="M16" s="207"/>
      <c r="N16" s="207"/>
      <c r="O16" s="248">
        <v>30</v>
      </c>
    </row>
    <row r="17" spans="1:15" ht="15.75" thickBot="1" x14ac:dyDescent="0.3">
      <c r="A17" s="170"/>
      <c r="B17" s="198"/>
      <c r="C17" s="198"/>
      <c r="D17" s="198"/>
      <c r="E17" s="198"/>
      <c r="F17" s="198"/>
      <c r="G17" s="198"/>
      <c r="H17" s="249" t="s">
        <v>41</v>
      </c>
      <c r="I17" s="242"/>
      <c r="J17" s="242"/>
      <c r="K17" s="242"/>
      <c r="L17" s="242"/>
      <c r="M17" s="242"/>
      <c r="N17" s="242"/>
      <c r="O17" s="247">
        <f>O16*1</f>
        <v>30</v>
      </c>
    </row>
    <row r="18" spans="1:15" ht="15.75" thickBot="1" x14ac:dyDescent="0.3">
      <c r="A18" s="179"/>
      <c r="B18" s="180"/>
      <c r="C18" s="180"/>
      <c r="D18" s="180"/>
      <c r="E18" s="180"/>
      <c r="F18" s="180"/>
      <c r="G18" s="180"/>
      <c r="H18" s="243" t="s">
        <v>42</v>
      </c>
      <c r="I18" s="244"/>
      <c r="J18" s="244"/>
      <c r="K18" s="244"/>
      <c r="L18" s="244"/>
      <c r="M18" s="244"/>
      <c r="N18" s="244"/>
      <c r="O18" s="245">
        <f>SUM(O14+O17)</f>
        <v>770.4</v>
      </c>
    </row>
    <row r="19" spans="1:15" s="246" customFormat="1" x14ac:dyDescent="0.25"/>
    <row r="20" spans="1:15" s="246" customFormat="1" x14ac:dyDescent="0.25"/>
    <row r="21" spans="1:15" s="246" customFormat="1" x14ac:dyDescent="0.25"/>
    <row r="22" spans="1:15" s="246" customFormat="1" x14ac:dyDescent="0.25"/>
    <row r="23" spans="1:15" s="246" customFormat="1" x14ac:dyDescent="0.25"/>
    <row r="24" spans="1:15" s="246" customFormat="1" x14ac:dyDescent="0.25"/>
    <row r="25" spans="1:15" s="246" customFormat="1" x14ac:dyDescent="0.25"/>
    <row r="26" spans="1:15" s="246" customFormat="1" x14ac:dyDescent="0.25"/>
    <row r="27" spans="1:15" s="246" customFormat="1" x14ac:dyDescent="0.25"/>
    <row r="28" spans="1:15" s="246" customFormat="1" x14ac:dyDescent="0.25"/>
    <row r="29" spans="1:15" ht="15" x14ac:dyDescent="0.25">
      <c r="H29" s="167"/>
      <c r="I29" s="167"/>
      <c r="J29" s="167"/>
      <c r="K29" s="167"/>
      <c r="L29" s="167"/>
      <c r="M29" s="167"/>
      <c r="N29" s="167"/>
      <c r="O29" s="168"/>
    </row>
  </sheetData>
  <mergeCells count="25">
    <mergeCell ref="J4:J5"/>
    <mergeCell ref="K4:K5"/>
    <mergeCell ref="L4:N4"/>
    <mergeCell ref="H17:N17"/>
    <mergeCell ref="H18:N18"/>
    <mergeCell ref="O4:O5"/>
    <mergeCell ref="A4:A5"/>
    <mergeCell ref="B4:B5"/>
    <mergeCell ref="C4:C5"/>
    <mergeCell ref="D4:D5"/>
    <mergeCell ref="E4:E5"/>
    <mergeCell ref="F4:F5"/>
    <mergeCell ref="G4:G5"/>
    <mergeCell ref="B8:G8"/>
    <mergeCell ref="A9:O9"/>
    <mergeCell ref="B12:G12"/>
    <mergeCell ref="H16:N16"/>
    <mergeCell ref="H4:H5"/>
    <mergeCell ref="I4:I5"/>
    <mergeCell ref="A2:C2"/>
    <mergeCell ref="D2:E2"/>
    <mergeCell ref="J2:O2"/>
    <mergeCell ref="A3:C3"/>
    <mergeCell ref="D3:E3"/>
    <mergeCell ref="J3:O3"/>
  </mergeCells>
  <phoneticPr fontId="7" type="noConversion"/>
  <pageMargins left="0.31496062992125984" right="0.11811023622047245" top="0.39370078740157483" bottom="0.3937007874015748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zoomScale="80" zoomScaleNormal="80" workbookViewId="0">
      <selection activeCell="R7" sqref="R7"/>
    </sheetView>
  </sheetViews>
  <sheetFormatPr defaultRowHeight="14.25" x14ac:dyDescent="0.25"/>
  <cols>
    <col min="1" max="1" width="5.42578125" style="169" customWidth="1"/>
    <col min="2" max="2" width="47" style="169" customWidth="1"/>
    <col min="3" max="3" width="24.42578125" style="169" customWidth="1"/>
    <col min="4" max="4" width="11.85546875" style="169" bestFit="1" customWidth="1"/>
    <col min="5" max="5" width="9.42578125" style="169" bestFit="1" customWidth="1"/>
    <col min="6" max="6" width="13.5703125" style="169" bestFit="1" customWidth="1"/>
    <col min="7" max="7" width="13.42578125" style="169" bestFit="1" customWidth="1"/>
    <col min="8" max="8" width="17.5703125" style="169" bestFit="1" customWidth="1"/>
    <col min="9" max="9" width="15.140625" style="169" bestFit="1" customWidth="1"/>
    <col min="10" max="10" width="13.85546875" style="169" customWidth="1"/>
    <col min="11" max="11" width="17.5703125" style="169" bestFit="1" customWidth="1"/>
    <col min="12" max="12" width="7.5703125" style="169" customWidth="1"/>
    <col min="13" max="13" width="11.140625" style="169" bestFit="1" customWidth="1"/>
    <col min="14" max="14" width="10.85546875" style="169" bestFit="1" customWidth="1"/>
    <col min="15" max="15" width="16.42578125" style="169" bestFit="1" customWidth="1"/>
    <col min="16" max="16" width="0.140625" style="169" customWidth="1"/>
    <col min="17" max="16384" width="9.140625" style="169"/>
  </cols>
  <sheetData>
    <row r="1" spans="1:15" ht="82.5" customHeight="1" thickBot="1" x14ac:dyDescent="0.3">
      <c r="A1" s="181" t="s">
        <v>1</v>
      </c>
      <c r="B1" s="217"/>
      <c r="C1" s="217"/>
      <c r="D1" s="217"/>
      <c r="E1" s="218"/>
      <c r="F1" s="217"/>
      <c r="G1" s="217"/>
      <c r="H1" s="217"/>
      <c r="I1" s="217"/>
      <c r="J1" s="217"/>
      <c r="K1" s="217"/>
      <c r="L1" s="217"/>
      <c r="M1" s="217"/>
      <c r="N1" s="217"/>
      <c r="O1" s="219"/>
    </row>
    <row r="2" spans="1:15" ht="15.75" x14ac:dyDescent="0.25">
      <c r="A2" s="225" t="s">
        <v>74</v>
      </c>
      <c r="B2" s="226"/>
      <c r="C2" s="226"/>
      <c r="D2" s="226" t="s">
        <v>49</v>
      </c>
      <c r="E2" s="226"/>
      <c r="F2" s="237" t="s">
        <v>2</v>
      </c>
      <c r="G2" s="237" t="s">
        <v>3</v>
      </c>
      <c r="H2" s="237" t="s">
        <v>31</v>
      </c>
      <c r="I2" s="237" t="s">
        <v>4</v>
      </c>
      <c r="J2" s="226" t="s">
        <v>5</v>
      </c>
      <c r="K2" s="226"/>
      <c r="L2" s="226"/>
      <c r="M2" s="226"/>
      <c r="N2" s="226"/>
      <c r="O2" s="239"/>
    </row>
    <row r="3" spans="1:15" ht="36" customHeight="1" x14ac:dyDescent="0.25">
      <c r="A3" s="300" t="s">
        <v>145</v>
      </c>
      <c r="B3" s="301"/>
      <c r="C3" s="301"/>
      <c r="D3" s="295" t="s">
        <v>124</v>
      </c>
      <c r="E3" s="295"/>
      <c r="F3" s="82" t="s">
        <v>103</v>
      </c>
      <c r="G3" s="82" t="s">
        <v>125</v>
      </c>
      <c r="H3" s="83">
        <v>23</v>
      </c>
      <c r="I3" s="230">
        <v>4.8</v>
      </c>
      <c r="J3" s="85" t="s">
        <v>6</v>
      </c>
      <c r="K3" s="85"/>
      <c r="L3" s="85"/>
      <c r="M3" s="85"/>
      <c r="N3" s="85"/>
      <c r="O3" s="86"/>
    </row>
    <row r="4" spans="1:15" ht="15.75" x14ac:dyDescent="0.25">
      <c r="A4" s="87" t="s">
        <v>7</v>
      </c>
      <c r="B4" s="88" t="s">
        <v>8</v>
      </c>
      <c r="C4" s="88" t="s">
        <v>9</v>
      </c>
      <c r="D4" s="88" t="s">
        <v>10</v>
      </c>
      <c r="E4" s="88" t="s">
        <v>11</v>
      </c>
      <c r="F4" s="88"/>
      <c r="G4" s="88" t="s">
        <v>13</v>
      </c>
      <c r="H4" s="296" t="s">
        <v>28</v>
      </c>
      <c r="I4" s="296" t="s">
        <v>14</v>
      </c>
      <c r="J4" s="296" t="s">
        <v>15</v>
      </c>
      <c r="K4" s="296" t="s">
        <v>16</v>
      </c>
      <c r="L4" s="188" t="s">
        <v>17</v>
      </c>
      <c r="M4" s="189"/>
      <c r="N4" s="190"/>
      <c r="O4" s="297" t="s">
        <v>18</v>
      </c>
    </row>
    <row r="5" spans="1:15" ht="65.25" customHeight="1" thickBot="1" x14ac:dyDescent="0.3">
      <c r="A5" s="92"/>
      <c r="B5" s="93"/>
      <c r="C5" s="93"/>
      <c r="D5" s="93"/>
      <c r="E5" s="93"/>
      <c r="F5" s="93"/>
      <c r="G5" s="93"/>
      <c r="H5" s="298"/>
      <c r="I5" s="298"/>
      <c r="J5" s="298"/>
      <c r="K5" s="298"/>
      <c r="L5" s="96" t="s">
        <v>19</v>
      </c>
      <c r="M5" s="97" t="s">
        <v>20</v>
      </c>
      <c r="N5" s="97" t="s">
        <v>21</v>
      </c>
      <c r="O5" s="299"/>
    </row>
    <row r="6" spans="1:15" ht="15" x14ac:dyDescent="0.25">
      <c r="A6" s="28">
        <v>1</v>
      </c>
      <c r="B6" s="101" t="s">
        <v>109</v>
      </c>
      <c r="C6" s="102" t="s">
        <v>112</v>
      </c>
      <c r="D6" s="103" t="s">
        <v>34</v>
      </c>
      <c r="E6" s="72">
        <v>1</v>
      </c>
      <c r="F6" s="104">
        <v>45782</v>
      </c>
      <c r="G6" s="104">
        <v>45967</v>
      </c>
      <c r="H6" s="74">
        <v>630</v>
      </c>
      <c r="I6" s="75">
        <v>110.4</v>
      </c>
      <c r="J6" s="223"/>
      <c r="K6" s="75">
        <f t="shared" ref="K6:K19" si="0">H6+I6+J6</f>
        <v>740.4</v>
      </c>
      <c r="L6" s="157"/>
      <c r="M6" s="294"/>
      <c r="N6" s="294"/>
      <c r="O6" s="224">
        <f t="shared" ref="O6:O19" si="1">SUM(K6-M6-N6)</f>
        <v>740.4</v>
      </c>
    </row>
    <row r="7" spans="1:15" ht="15" x14ac:dyDescent="0.25">
      <c r="A7" s="28">
        <v>2</v>
      </c>
      <c r="B7" s="18" t="s">
        <v>136</v>
      </c>
      <c r="C7" s="19" t="s">
        <v>134</v>
      </c>
      <c r="D7" s="20" t="s">
        <v>34</v>
      </c>
      <c r="E7" s="2">
        <v>2</v>
      </c>
      <c r="F7" s="13">
        <v>45839</v>
      </c>
      <c r="G7" s="13">
        <v>46028</v>
      </c>
      <c r="H7" s="4">
        <v>630</v>
      </c>
      <c r="I7" s="5">
        <v>110.4</v>
      </c>
      <c r="J7" s="11"/>
      <c r="K7" s="5">
        <f t="shared" si="0"/>
        <v>740.4</v>
      </c>
      <c r="L7" s="282"/>
      <c r="M7" s="283"/>
      <c r="N7" s="283"/>
      <c r="O7" s="12">
        <f t="shared" si="1"/>
        <v>740.4</v>
      </c>
    </row>
    <row r="8" spans="1:15" ht="15" x14ac:dyDescent="0.25">
      <c r="A8" s="28">
        <v>3</v>
      </c>
      <c r="B8" s="18" t="s">
        <v>130</v>
      </c>
      <c r="C8" s="19" t="s">
        <v>87</v>
      </c>
      <c r="D8" s="20" t="s">
        <v>34</v>
      </c>
      <c r="E8" s="2">
        <v>2</v>
      </c>
      <c r="F8" s="13">
        <v>45845</v>
      </c>
      <c r="G8" s="13">
        <v>46028</v>
      </c>
      <c r="H8" s="4">
        <v>504</v>
      </c>
      <c r="I8" s="5">
        <v>91.2</v>
      </c>
      <c r="J8" s="11"/>
      <c r="K8" s="5">
        <f t="shared" si="0"/>
        <v>595.20000000000005</v>
      </c>
      <c r="L8" s="282"/>
      <c r="M8" s="283"/>
      <c r="N8" s="283"/>
      <c r="O8" s="12">
        <f t="shared" si="1"/>
        <v>595.20000000000005</v>
      </c>
    </row>
    <row r="9" spans="1:15" ht="15" x14ac:dyDescent="0.25">
      <c r="A9" s="28">
        <v>4</v>
      </c>
      <c r="B9" s="18" t="s">
        <v>108</v>
      </c>
      <c r="C9" s="19" t="s">
        <v>87</v>
      </c>
      <c r="D9" s="20" t="s">
        <v>34</v>
      </c>
      <c r="E9" s="2" t="s">
        <v>138</v>
      </c>
      <c r="F9" s="13">
        <v>45782</v>
      </c>
      <c r="G9" s="13">
        <v>45967</v>
      </c>
      <c r="H9" s="4">
        <v>105</v>
      </c>
      <c r="I9" s="5">
        <v>0</v>
      </c>
      <c r="J9" s="11"/>
      <c r="K9" s="5">
        <f t="shared" si="0"/>
        <v>105</v>
      </c>
      <c r="L9" s="282"/>
      <c r="M9" s="283"/>
      <c r="N9" s="283"/>
      <c r="O9" s="12">
        <f t="shared" si="1"/>
        <v>105</v>
      </c>
    </row>
    <row r="10" spans="1:15" ht="15" x14ac:dyDescent="0.25">
      <c r="A10" s="28">
        <v>5</v>
      </c>
      <c r="B10" s="18" t="s">
        <v>135</v>
      </c>
      <c r="C10" s="19" t="s">
        <v>87</v>
      </c>
      <c r="D10" s="20" t="s">
        <v>34</v>
      </c>
      <c r="E10" s="2">
        <v>2</v>
      </c>
      <c r="F10" s="13">
        <v>45839</v>
      </c>
      <c r="G10" s="13">
        <v>46028</v>
      </c>
      <c r="H10" s="4">
        <v>630</v>
      </c>
      <c r="I10" s="5">
        <v>110.4</v>
      </c>
      <c r="J10" s="11"/>
      <c r="K10" s="5">
        <f t="shared" si="0"/>
        <v>740.4</v>
      </c>
      <c r="L10" s="282"/>
      <c r="M10" s="283"/>
      <c r="N10" s="283"/>
      <c r="O10" s="12">
        <f t="shared" si="1"/>
        <v>740.4</v>
      </c>
    </row>
    <row r="11" spans="1:15" ht="15" x14ac:dyDescent="0.25">
      <c r="A11" s="28">
        <v>6</v>
      </c>
      <c r="B11" s="18" t="s">
        <v>131</v>
      </c>
      <c r="C11" s="19" t="s">
        <v>97</v>
      </c>
      <c r="D11" s="20" t="s">
        <v>34</v>
      </c>
      <c r="E11" s="2">
        <v>2</v>
      </c>
      <c r="F11" s="13">
        <v>45839</v>
      </c>
      <c r="G11" s="13">
        <v>46028</v>
      </c>
      <c r="H11" s="4">
        <v>630</v>
      </c>
      <c r="I11" s="5">
        <v>110.4</v>
      </c>
      <c r="J11" s="11"/>
      <c r="K11" s="5">
        <f t="shared" si="0"/>
        <v>740.4</v>
      </c>
      <c r="L11" s="282"/>
      <c r="M11" s="283"/>
      <c r="N11" s="283"/>
      <c r="O11" s="12">
        <f t="shared" si="1"/>
        <v>740.4</v>
      </c>
    </row>
    <row r="12" spans="1:15" ht="15" x14ac:dyDescent="0.25">
      <c r="A12" s="28">
        <v>7</v>
      </c>
      <c r="B12" s="66" t="s">
        <v>86</v>
      </c>
      <c r="C12" s="20" t="s">
        <v>87</v>
      </c>
      <c r="D12" s="20" t="s">
        <v>34</v>
      </c>
      <c r="E12" s="29">
        <v>1</v>
      </c>
      <c r="F12" s="13">
        <v>45567</v>
      </c>
      <c r="G12" s="13">
        <v>45778</v>
      </c>
      <c r="H12" s="4">
        <v>630</v>
      </c>
      <c r="I12" s="5">
        <v>110.4</v>
      </c>
      <c r="J12" s="66"/>
      <c r="K12" s="5">
        <f t="shared" si="0"/>
        <v>740.4</v>
      </c>
      <c r="L12" s="282">
        <v>1</v>
      </c>
      <c r="M12" s="283">
        <v>21</v>
      </c>
      <c r="N12" s="283">
        <v>4.8</v>
      </c>
      <c r="O12" s="12">
        <f t="shared" si="1"/>
        <v>714.6</v>
      </c>
    </row>
    <row r="13" spans="1:15" ht="15" x14ac:dyDescent="0.25">
      <c r="A13" s="28">
        <v>8</v>
      </c>
      <c r="B13" s="18" t="s">
        <v>133</v>
      </c>
      <c r="C13" s="19" t="s">
        <v>134</v>
      </c>
      <c r="D13" s="20" t="s">
        <v>34</v>
      </c>
      <c r="E13" s="2">
        <v>2</v>
      </c>
      <c r="F13" s="13">
        <v>45842</v>
      </c>
      <c r="G13" s="13">
        <v>588</v>
      </c>
      <c r="H13" s="4">
        <v>567</v>
      </c>
      <c r="I13" s="5">
        <v>96</v>
      </c>
      <c r="J13" s="11"/>
      <c r="K13" s="5">
        <f t="shared" si="0"/>
        <v>663</v>
      </c>
      <c r="L13" s="282"/>
      <c r="M13" s="283"/>
      <c r="N13" s="283"/>
      <c r="O13" s="12">
        <f t="shared" si="1"/>
        <v>663</v>
      </c>
    </row>
    <row r="14" spans="1:15" ht="15" x14ac:dyDescent="0.25">
      <c r="A14" s="28">
        <v>9</v>
      </c>
      <c r="B14" s="18" t="s">
        <v>113</v>
      </c>
      <c r="C14" s="19" t="s">
        <v>87</v>
      </c>
      <c r="D14" s="20" t="s">
        <v>34</v>
      </c>
      <c r="E14" s="2">
        <v>1</v>
      </c>
      <c r="F14" s="13">
        <v>45782</v>
      </c>
      <c r="G14" s="13">
        <v>45967</v>
      </c>
      <c r="H14" s="4">
        <v>630</v>
      </c>
      <c r="I14" s="5">
        <v>110.4</v>
      </c>
      <c r="J14" s="11"/>
      <c r="K14" s="5">
        <f t="shared" si="0"/>
        <v>740.4</v>
      </c>
      <c r="L14" s="282"/>
      <c r="M14" s="283"/>
      <c r="N14" s="283"/>
      <c r="O14" s="12">
        <f t="shared" si="1"/>
        <v>740.4</v>
      </c>
    </row>
    <row r="15" spans="1:15" ht="15" x14ac:dyDescent="0.25">
      <c r="A15" s="28">
        <v>10</v>
      </c>
      <c r="B15" s="18" t="s">
        <v>79</v>
      </c>
      <c r="C15" s="19" t="s">
        <v>78</v>
      </c>
      <c r="D15" s="20" t="s">
        <v>34</v>
      </c>
      <c r="E15" s="2">
        <v>1</v>
      </c>
      <c r="F15" s="13">
        <v>45763</v>
      </c>
      <c r="G15" s="13">
        <v>45932</v>
      </c>
      <c r="H15" s="4">
        <v>630</v>
      </c>
      <c r="I15" s="5">
        <v>110.4</v>
      </c>
      <c r="J15" s="11"/>
      <c r="K15" s="5">
        <f t="shared" si="0"/>
        <v>740.4</v>
      </c>
      <c r="L15" s="282"/>
      <c r="M15" s="283"/>
      <c r="N15" s="283"/>
      <c r="O15" s="12">
        <f t="shared" si="1"/>
        <v>740.4</v>
      </c>
    </row>
    <row r="16" spans="1:15" ht="15" x14ac:dyDescent="0.25">
      <c r="A16" s="28">
        <v>11</v>
      </c>
      <c r="B16" s="18" t="s">
        <v>137</v>
      </c>
      <c r="C16" s="19" t="s">
        <v>87</v>
      </c>
      <c r="D16" s="20" t="s">
        <v>34</v>
      </c>
      <c r="E16" s="2">
        <v>2</v>
      </c>
      <c r="F16" s="13">
        <v>45839</v>
      </c>
      <c r="G16" s="13">
        <v>46028</v>
      </c>
      <c r="H16" s="4">
        <v>630</v>
      </c>
      <c r="I16" s="5">
        <v>110.4</v>
      </c>
      <c r="J16" s="11"/>
      <c r="K16" s="5">
        <f t="shared" si="0"/>
        <v>740.4</v>
      </c>
      <c r="L16" s="282"/>
      <c r="M16" s="283"/>
      <c r="N16" s="283"/>
      <c r="O16" s="12">
        <f t="shared" si="1"/>
        <v>740.4</v>
      </c>
    </row>
    <row r="17" spans="1:15" ht="15" x14ac:dyDescent="0.25">
      <c r="A17" s="28">
        <v>12</v>
      </c>
      <c r="B17" s="18" t="s">
        <v>132</v>
      </c>
      <c r="C17" s="19" t="s">
        <v>97</v>
      </c>
      <c r="D17" s="20" t="s">
        <v>34</v>
      </c>
      <c r="E17" s="2">
        <v>2</v>
      </c>
      <c r="F17" s="13">
        <v>45839</v>
      </c>
      <c r="G17" s="13">
        <v>46028</v>
      </c>
      <c r="H17" s="4">
        <v>630</v>
      </c>
      <c r="I17" s="5">
        <v>110.4</v>
      </c>
      <c r="J17" s="11"/>
      <c r="K17" s="5">
        <f t="shared" si="0"/>
        <v>740.4</v>
      </c>
      <c r="L17" s="282"/>
      <c r="M17" s="283"/>
      <c r="N17" s="283"/>
      <c r="O17" s="12">
        <f t="shared" si="1"/>
        <v>740.4</v>
      </c>
    </row>
    <row r="18" spans="1:15" ht="15" x14ac:dyDescent="0.25">
      <c r="A18" s="28">
        <v>13</v>
      </c>
      <c r="B18" s="18" t="s">
        <v>110</v>
      </c>
      <c r="C18" s="19" t="s">
        <v>87</v>
      </c>
      <c r="D18" s="20" t="s">
        <v>34</v>
      </c>
      <c r="E18" s="2">
        <v>1</v>
      </c>
      <c r="F18" s="13">
        <v>45782</v>
      </c>
      <c r="G18" s="13">
        <v>45967</v>
      </c>
      <c r="H18" s="4">
        <v>630</v>
      </c>
      <c r="I18" s="5">
        <v>110.4</v>
      </c>
      <c r="J18" s="11"/>
      <c r="K18" s="5">
        <f t="shared" si="0"/>
        <v>740.4</v>
      </c>
      <c r="L18" s="282"/>
      <c r="M18" s="283"/>
      <c r="N18" s="283"/>
      <c r="O18" s="12">
        <f t="shared" si="1"/>
        <v>740.4</v>
      </c>
    </row>
    <row r="19" spans="1:15" ht="15" x14ac:dyDescent="0.25">
      <c r="A19" s="28">
        <v>14</v>
      </c>
      <c r="B19" s="18" t="s">
        <v>111</v>
      </c>
      <c r="C19" s="19" t="s">
        <v>87</v>
      </c>
      <c r="D19" s="20" t="s">
        <v>34</v>
      </c>
      <c r="E19" s="2">
        <v>1</v>
      </c>
      <c r="F19" s="13">
        <v>45782</v>
      </c>
      <c r="G19" s="13">
        <v>45967</v>
      </c>
      <c r="H19" s="4">
        <v>630</v>
      </c>
      <c r="I19" s="5">
        <v>110.4</v>
      </c>
      <c r="J19" s="11"/>
      <c r="K19" s="5">
        <f t="shared" si="0"/>
        <v>740.4</v>
      </c>
      <c r="L19" s="282"/>
      <c r="M19" s="283"/>
      <c r="N19" s="283"/>
      <c r="O19" s="12">
        <f t="shared" si="1"/>
        <v>740.4</v>
      </c>
    </row>
    <row r="20" spans="1:15" ht="15" x14ac:dyDescent="0.25">
      <c r="A20" s="171"/>
      <c r="B20" s="149" t="s">
        <v>22</v>
      </c>
      <c r="C20" s="149"/>
      <c r="D20" s="149"/>
      <c r="E20" s="149"/>
      <c r="F20" s="149"/>
      <c r="G20" s="150"/>
      <c r="H20" s="37">
        <f>SUM(H6:H19)</f>
        <v>8106</v>
      </c>
      <c r="I20" s="151">
        <f>SUM(I6:I19)</f>
        <v>1401.6000000000001</v>
      </c>
      <c r="J20" s="284" t="e">
        <f>SUM(#REF!)</f>
        <v>#REF!</v>
      </c>
      <c r="K20" s="38">
        <f>SUM(K6:K19)</f>
        <v>9507.5999999999985</v>
      </c>
      <c r="L20" s="285">
        <v>0</v>
      </c>
      <c r="M20" s="286">
        <f>SUM(M6:M19)</f>
        <v>21</v>
      </c>
      <c r="N20" s="286">
        <f>SUM(N6:N19)</f>
        <v>4.8</v>
      </c>
      <c r="O20" s="287">
        <f>SUM(O6:O19)</f>
        <v>9481.7999999999993</v>
      </c>
    </row>
    <row r="21" spans="1:15" ht="15.75" thickBot="1" x14ac:dyDescent="0.3">
      <c r="A21" s="193"/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5"/>
    </row>
    <row r="22" spans="1:15" ht="60.75" thickBot="1" x14ac:dyDescent="0.3">
      <c r="A22" s="108" t="s">
        <v>7</v>
      </c>
      <c r="B22" s="109" t="s">
        <v>8</v>
      </c>
      <c r="C22" s="109" t="s">
        <v>9</v>
      </c>
      <c r="D22" s="110" t="s">
        <v>10</v>
      </c>
      <c r="E22" s="109" t="s">
        <v>11</v>
      </c>
      <c r="F22" s="111" t="s">
        <v>23</v>
      </c>
      <c r="G22" s="111" t="s">
        <v>24</v>
      </c>
      <c r="H22" s="302" t="s">
        <v>25</v>
      </c>
      <c r="I22" s="302" t="s">
        <v>14</v>
      </c>
      <c r="J22" s="302" t="s">
        <v>26</v>
      </c>
      <c r="K22" s="302" t="s">
        <v>16</v>
      </c>
      <c r="L22" s="113" t="s">
        <v>19</v>
      </c>
      <c r="M22" s="109" t="s">
        <v>20</v>
      </c>
      <c r="N22" s="109" t="s">
        <v>21</v>
      </c>
      <c r="O22" s="303" t="s">
        <v>18</v>
      </c>
    </row>
    <row r="23" spans="1:15" ht="15" x14ac:dyDescent="0.25">
      <c r="A23" s="28"/>
      <c r="B23" s="212"/>
      <c r="C23" s="212"/>
      <c r="D23" s="254"/>
      <c r="E23" s="213"/>
      <c r="F23" s="104"/>
      <c r="G23" s="104"/>
      <c r="H23" s="105"/>
      <c r="I23" s="105"/>
      <c r="J23" s="105">
        <v>0</v>
      </c>
      <c r="K23" s="255"/>
      <c r="L23" s="106"/>
      <c r="M23" s="107"/>
      <c r="N23" s="107"/>
      <c r="O23" s="256"/>
    </row>
    <row r="24" spans="1:15" ht="15" x14ac:dyDescent="0.25">
      <c r="A24" s="174" t="s">
        <v>1</v>
      </c>
      <c r="B24" s="30"/>
      <c r="C24" s="30"/>
      <c r="D24" s="30"/>
      <c r="E24" s="30"/>
      <c r="F24" s="30"/>
      <c r="G24" s="31"/>
      <c r="H24" s="159">
        <v>0</v>
      </c>
      <c r="I24" s="159">
        <v>0</v>
      </c>
      <c r="J24" s="160"/>
      <c r="K24" s="32">
        <f>SUM(K23:K23)</f>
        <v>0</v>
      </c>
      <c r="L24" s="33"/>
      <c r="M24" s="34"/>
      <c r="N24" s="34"/>
      <c r="O24" s="161">
        <v>0</v>
      </c>
    </row>
    <row r="25" spans="1:15" x14ac:dyDescent="0.25">
      <c r="A25" s="170"/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76"/>
    </row>
    <row r="26" spans="1:15" ht="15" x14ac:dyDescent="0.25">
      <c r="A26" s="177" t="s">
        <v>1</v>
      </c>
      <c r="B26" s="162" t="s">
        <v>27</v>
      </c>
      <c r="C26" s="162"/>
      <c r="D26" s="162"/>
      <c r="E26" s="163"/>
      <c r="F26" s="162"/>
      <c r="G26" s="164"/>
      <c r="H26" s="151">
        <f>SUM(H24+H20)</f>
        <v>8106</v>
      </c>
      <c r="I26" s="151">
        <f>SUM(I20+I24)</f>
        <v>1401.6000000000001</v>
      </c>
      <c r="J26" s="284" t="e">
        <f>J20</f>
        <v>#REF!</v>
      </c>
      <c r="K26" s="151">
        <f>SUM(K20+K24)</f>
        <v>9507.5999999999985</v>
      </c>
      <c r="L26" s="288"/>
      <c r="M26" s="289">
        <f>M20</f>
        <v>21</v>
      </c>
      <c r="N26" s="289">
        <f>N20</f>
        <v>4.8</v>
      </c>
      <c r="O26" s="154">
        <f>SUM(O20+O24)</f>
        <v>9481.7999999999993</v>
      </c>
    </row>
    <row r="27" spans="1:15" ht="15.75" thickBot="1" x14ac:dyDescent="0.3">
      <c r="A27" s="178" t="s">
        <v>142</v>
      </c>
      <c r="B27" s="204"/>
      <c r="C27" s="205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76"/>
    </row>
    <row r="28" spans="1:15" x14ac:dyDescent="0.25">
      <c r="A28" s="170"/>
      <c r="B28" s="198"/>
      <c r="C28" s="198"/>
      <c r="D28" s="198"/>
      <c r="E28" s="198"/>
      <c r="F28" s="198"/>
      <c r="G28" s="198"/>
      <c r="H28" s="206" t="s">
        <v>75</v>
      </c>
      <c r="I28" s="207"/>
      <c r="J28" s="207"/>
      <c r="K28" s="207"/>
      <c r="L28" s="207"/>
      <c r="M28" s="207"/>
      <c r="N28" s="207"/>
      <c r="O28" s="208">
        <v>30</v>
      </c>
    </row>
    <row r="29" spans="1:15" ht="15.75" thickBot="1" x14ac:dyDescent="0.3">
      <c r="A29" s="170"/>
      <c r="B29" s="198"/>
      <c r="C29" s="198"/>
      <c r="D29" s="198"/>
      <c r="E29" s="198"/>
      <c r="F29" s="198"/>
      <c r="G29" s="198"/>
      <c r="H29" s="293" t="s">
        <v>76</v>
      </c>
      <c r="I29" s="290"/>
      <c r="J29" s="290"/>
      <c r="K29" s="290"/>
      <c r="L29" s="290"/>
      <c r="M29" s="290"/>
      <c r="N29" s="290"/>
      <c r="O29" s="55">
        <f>O28*A19</f>
        <v>420</v>
      </c>
    </row>
    <row r="30" spans="1:15" ht="15.75" thickBot="1" x14ac:dyDescent="0.3">
      <c r="A30" s="179"/>
      <c r="B30" s="180"/>
      <c r="C30" s="180"/>
      <c r="D30" s="180"/>
      <c r="E30" s="180"/>
      <c r="F30" s="180"/>
      <c r="G30" s="180"/>
      <c r="H30" s="243" t="s">
        <v>38</v>
      </c>
      <c r="I30" s="244"/>
      <c r="J30" s="244"/>
      <c r="K30" s="244"/>
      <c r="L30" s="244"/>
      <c r="M30" s="244"/>
      <c r="N30" s="244"/>
      <c r="O30" s="62">
        <f>SUM(O26+O29)</f>
        <v>9901.7999999999993</v>
      </c>
    </row>
    <row r="35" spans="2:4" x14ac:dyDescent="0.25">
      <c r="B35" s="291"/>
      <c r="C35" s="291"/>
      <c r="D35" s="292"/>
    </row>
  </sheetData>
  <mergeCells count="25">
    <mergeCell ref="A2:C2"/>
    <mergeCell ref="D2:E2"/>
    <mergeCell ref="J2:O2"/>
    <mergeCell ref="A3:C3"/>
    <mergeCell ref="D3:E3"/>
    <mergeCell ref="J3:O3"/>
    <mergeCell ref="O4:O5"/>
    <mergeCell ref="B20:G20"/>
    <mergeCell ref="A21:O21"/>
    <mergeCell ref="D4:D5"/>
    <mergeCell ref="E4:E5"/>
    <mergeCell ref="F4:F5"/>
    <mergeCell ref="G4:G5"/>
    <mergeCell ref="H4:H5"/>
    <mergeCell ref="I4:I5"/>
    <mergeCell ref="A4:A5"/>
    <mergeCell ref="B4:B5"/>
    <mergeCell ref="C4:C5"/>
    <mergeCell ref="B24:G24"/>
    <mergeCell ref="H28:N28"/>
    <mergeCell ref="H29:N29"/>
    <mergeCell ref="H30:N30"/>
    <mergeCell ref="J4:J5"/>
    <mergeCell ref="K4:K5"/>
    <mergeCell ref="L4:N4"/>
  </mergeCells>
  <phoneticPr fontId="7" type="noConversion"/>
  <pageMargins left="0.51181102362204722" right="0.51181102362204722" top="0.78740157480314965" bottom="0.78740157480314965" header="0.31496062992125984" footer="0.31496062992125984"/>
  <pageSetup paperSize="9" scale="48" fitToHeight="2" orientation="landscape" horizontalDpi="300" verticalDpi="300" r:id="rId1"/>
  <ignoredErrors>
    <ignoredError sqref="J20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AE0EE7621BF847BB161AA9F846959E" ma:contentTypeVersion="15" ma:contentTypeDescription="Crie um novo documento." ma:contentTypeScope="" ma:versionID="64d567e487ce25293320c8425d6f1244">
  <xsd:schema xmlns:xsd="http://www.w3.org/2001/XMLSchema" xmlns:xs="http://www.w3.org/2001/XMLSchema" xmlns:p="http://schemas.microsoft.com/office/2006/metadata/properties" xmlns:ns2="88567f53-9834-4087-b4db-58b6dcbce5c9" xmlns:ns3="9538b830-2cd6-4fe6-b4dd-8eb6b8dc6b2f" targetNamespace="http://schemas.microsoft.com/office/2006/metadata/properties" ma:root="true" ma:fieldsID="71dc0ec0aad6fcab94131aa52b2fae97" ns2:_="" ns3:_="">
    <xsd:import namespace="88567f53-9834-4087-b4db-58b6dcbce5c9"/>
    <xsd:import namespace="9538b830-2cd6-4fe6-b4dd-8eb6b8dc6b2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67f53-9834-4087-b4db-58b6dcbce5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ec0adfc-57f8-4e57-b706-e92450e15f70}" ma:internalName="TaxCatchAll" ma:showField="CatchAllData" ma:web="88567f53-9834-4087-b4db-58b6dcbce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8b830-2cd6-4fe6-b4dd-8eb6b8dc6b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d696c08b-d01c-4a4d-9eed-b48c3335f7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38b830-2cd6-4fe6-b4dd-8eb6b8dc6b2f">
      <Terms xmlns="http://schemas.microsoft.com/office/infopath/2007/PartnerControls"/>
    </lcf76f155ced4ddcb4097134ff3c332f>
    <TaxCatchAll xmlns="88567f53-9834-4087-b4db-58b6dcbce5c9" xsi:nil="true"/>
  </documentManagement>
</p:properties>
</file>

<file path=customXml/itemProps1.xml><?xml version="1.0" encoding="utf-8"?>
<ds:datastoreItem xmlns:ds="http://schemas.openxmlformats.org/officeDocument/2006/customXml" ds:itemID="{243C1342-C231-4105-9EBE-32C0DA1C8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67f53-9834-4087-b4db-58b6dcbce5c9"/>
    <ds:schemaRef ds:uri="9538b830-2cd6-4fe6-b4dd-8eb6b8dc6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D48CFC-9820-42B5-ABFB-2E8A76D19E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EA2F29-DA20-4C21-AD2D-74D6C1191C45}">
  <ds:schemaRefs>
    <ds:schemaRef ds:uri="http://schemas.microsoft.com/office/2006/metadata/properties"/>
    <ds:schemaRef ds:uri="http://schemas.microsoft.com/office/infopath/2007/PartnerControls"/>
    <ds:schemaRef ds:uri="9538b830-2cd6-4fe6-b4dd-8eb6b8dc6b2f"/>
    <ds:schemaRef ds:uri="88567f53-9834-4087-b4db-58b6dcbce5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Prog. Estágio</vt:lpstr>
      <vt:lpstr>IGD-M</vt:lpstr>
      <vt:lpstr>CRAS</vt:lpstr>
      <vt:lpstr>CRIANÇA FELIZ</vt:lpstr>
      <vt:lpstr>'Prog. Estágio'!Area_de_impressao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ANDREATO</cp:lastModifiedBy>
  <cp:lastPrinted>2025-07-25T18:59:57Z</cp:lastPrinted>
  <dcterms:created xsi:type="dcterms:W3CDTF">2017-01-27T13:47:29Z</dcterms:created>
  <dcterms:modified xsi:type="dcterms:W3CDTF">2025-08-11T21:44:52Z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aa25f9-02cd-4cbd-87d8-d4a5179b21ee_Enabled">
    <vt:lpwstr>true</vt:lpwstr>
  </property>
  <property fmtid="{D5CDD505-2E9C-101B-9397-08002B2CF9AE}" pid="3" name="MSIP_Label_40aa25f9-02cd-4cbd-87d8-d4a5179b21ee_SetDate">
    <vt:lpwstr>2023-11-22T15:38:06Z</vt:lpwstr>
  </property>
  <property fmtid="{D5CDD505-2E9C-101B-9397-08002B2CF9AE}" pid="4" name="MSIP_Label_40aa25f9-02cd-4cbd-87d8-d4a5179b21ee_Method">
    <vt:lpwstr>Standard</vt:lpwstr>
  </property>
  <property fmtid="{D5CDD505-2E9C-101B-9397-08002B2CF9AE}" pid="5" name="MSIP_Label_40aa25f9-02cd-4cbd-87d8-d4a5179b21ee_Name">
    <vt:lpwstr>defa4170-0d19-0005-0004-bc88714345d2</vt:lpwstr>
  </property>
  <property fmtid="{D5CDD505-2E9C-101B-9397-08002B2CF9AE}" pid="6" name="MSIP_Label_40aa25f9-02cd-4cbd-87d8-d4a5179b21ee_SiteId">
    <vt:lpwstr>8e302684-0245-48e2-9345-31008cbfcf66</vt:lpwstr>
  </property>
  <property fmtid="{D5CDD505-2E9C-101B-9397-08002B2CF9AE}" pid="7" name="MSIP_Label_40aa25f9-02cd-4cbd-87d8-d4a5179b21ee_ActionId">
    <vt:lpwstr>886bfc3b-5fd8-499a-ac25-8e05158ac821</vt:lpwstr>
  </property>
  <property fmtid="{D5CDD505-2E9C-101B-9397-08002B2CF9AE}" pid="8" name="MSIP_Label_40aa25f9-02cd-4cbd-87d8-d4a5179b21ee_ContentBits">
    <vt:lpwstr>0</vt:lpwstr>
  </property>
  <property fmtid="{D5CDD505-2E9C-101B-9397-08002B2CF9AE}" pid="9" name="ContentTypeId">
    <vt:lpwstr>0x0101001FAE0EE7621BF847BB161AA9F846959E</vt:lpwstr>
  </property>
  <property fmtid="{D5CDD505-2E9C-101B-9397-08002B2CF9AE}" pid="10" name="MediaServiceImageTags">
    <vt:lpwstr/>
  </property>
</Properties>
</file>