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690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02"/>
  <c r="O24" s="1"/>
  <c r="K25"/>
  <c r="K26"/>
  <c r="K27"/>
  <c r="K28"/>
  <c r="K29"/>
  <c r="O29" s="1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18"/>
  <c r="K19"/>
  <c r="O19" s="1"/>
  <c r="K20"/>
  <c r="O20" s="1"/>
  <c r="K21"/>
  <c r="O21" s="1"/>
  <c r="K22"/>
  <c r="O22" s="1"/>
  <c r="K23"/>
  <c r="O23" s="1"/>
  <c r="O18"/>
  <c r="O6"/>
  <c r="O7"/>
  <c r="O8"/>
  <c r="O9"/>
  <c r="K11"/>
  <c r="O11" s="1"/>
  <c r="K12"/>
  <c r="O12" s="1"/>
  <c r="K13"/>
  <c r="O13" s="1"/>
  <c r="K14"/>
  <c r="O14" s="1"/>
  <c r="K15"/>
  <c r="O15" s="1"/>
  <c r="K10"/>
  <c r="O10" s="1"/>
  <c r="K17"/>
  <c r="O7" i="101"/>
  <c r="O8"/>
  <c r="O6"/>
  <c r="O8" i="103"/>
  <c r="O7"/>
  <c r="O6"/>
  <c r="O16" i="101"/>
  <c r="O20" s="1"/>
  <c r="O9"/>
  <c r="O16" i="103"/>
  <c r="O20" s="1"/>
  <c r="O9"/>
  <c r="O49" i="102"/>
  <c r="O50"/>
  <c r="O51"/>
  <c r="O37"/>
  <c r="O26"/>
  <c r="K52" l="1"/>
  <c r="O17"/>
  <c r="O48"/>
  <c r="O16" l="1"/>
  <c r="O27"/>
  <c r="O28"/>
  <c r="O35"/>
  <c r="O36"/>
  <c r="O38"/>
  <c r="O44"/>
  <c r="O46"/>
  <c r="O47"/>
  <c r="O42"/>
  <c r="O52" l="1"/>
  <c r="O60" s="1"/>
  <c r="O64" s="1"/>
  <c r="K6" i="103"/>
  <c r="K7" l="1"/>
  <c r="M16" i="101" l="1"/>
  <c r="N16"/>
  <c r="K57" i="102" l="1"/>
  <c r="O62" l="1"/>
  <c r="J58" l="1"/>
  <c r="M16" i="103" l="1"/>
  <c r="O14" i="101" l="1"/>
  <c r="N14"/>
  <c r="M14"/>
  <c r="K14"/>
</calcChain>
</file>

<file path=xl/sharedStrings.xml><?xml version="1.0" encoding="utf-8"?>
<sst xmlns="http://schemas.openxmlformats.org/spreadsheetml/2006/main" count="320" uniqueCount="145">
  <si>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</si>
  <si>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</si>
  <si>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</si>
  <si>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</si>
  <si>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</si>
  <si>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</si>
  <si>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</si>
  <si>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</si>
  <si>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</si>
  <si>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</si>
  <si>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</si>
  <si>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</si>
  <si>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</si>
  <si>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</si>
  <si>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</si>
  <si>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</si>
  <si>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</si>
  <si>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</si>
  <si>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</si>
  <si>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</si>
  <si>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</si>
  <si>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</si>
  <si>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</si>
  <si>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</si>
  <si>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</si>
  <si>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</si>
  <si>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</si>
  <si>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</si>
  <si>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</si>
  <si>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</si>
  <si>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</si>
  <si>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</si>
  <si>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</si>
  <si>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</si>
  <si>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</si>
  <si>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</si>
  <si>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</si>
  <si>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</si>
  <si>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</si>
  <si>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</si>
  <si>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</si>
  <si>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</si>
  <si>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</si>
  <si>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</si>
  <si>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</si>
  <si>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</si>
  <si>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</si>
  <si>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</si>
  <si>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</si>
  <si>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</si>
  <si>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</si>
  <si>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</si>
  <si>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</si>
  <si>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</si>
  <si>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</si>
  <si>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</si>
  <si>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</si>
  <si>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JORNALISMO</t>
  </si>
  <si>
    <t>RAFAEL GÓES MARTINS (PCD)</t>
  </si>
  <si>
    <t>CIÊNCIAS BIOLÓGICAS</t>
  </si>
  <si>
    <t>ANNA LUÍZA DA SILVA RODRIGUES</t>
  </si>
  <si>
    <t>EDUARDO VICTOR PAULINO LIMA</t>
  </si>
  <si>
    <t>ENG. AGRÔNOMO</t>
  </si>
  <si>
    <t>CIÊNCIAS CONTÁBEIS</t>
  </si>
  <si>
    <t>RH</t>
  </si>
  <si>
    <t xml:space="preserve">GABRIELLE FREITAS DE ARAÚJO RAMOS </t>
  </si>
  <si>
    <t>JAMERSON LIMA BARBOSA</t>
  </si>
  <si>
    <t>GEOGRAFIA</t>
  </si>
  <si>
    <t>MARCOS MARTINS DE LIMA (EMANUELLE)</t>
  </si>
  <si>
    <t>MARIA KETLEM BEZERRA DA ROCHA (PCD)</t>
  </si>
  <si>
    <t>ROGER GABRIEL NERY F. PINTO</t>
  </si>
  <si>
    <t>NAYRA STHEPHANNY DA SILVA SANTOS</t>
  </si>
  <si>
    <t>REBECA EVELYN SOBRINHO MORAIS</t>
  </si>
  <si>
    <t>LUCAS RICARDO LOUREIRO ARAÚJO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</si>
  <si>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</si>
  <si>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</si>
  <si>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</si>
  <si>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</si>
  <si>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</si>
  <si>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</si>
  <si>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</si>
  <si>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</si>
  <si>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SEAGRO</t>
  </si>
  <si>
    <t>SDTI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</si>
  <si>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</si>
  <si>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</si>
  <si>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</si>
  <si>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</si>
  <si>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</si>
  <si>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</si>
  <si>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</si>
  <si>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</si>
  <si>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</si>
  <si>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</si>
  <si>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ANYELLE DA SILVA BATISTA</t>
  </si>
  <si>
    <t>ANDRÉ LUIZ DE SOUZA PEREIEA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</si>
  <si>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</si>
  <si>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</si>
  <si>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</si>
  <si>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</si>
  <si>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</si>
  <si>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</si>
  <si>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</si>
  <si>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</si>
  <si>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</si>
  <si>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</si>
  <si>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</si>
  <si>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</si>
  <si>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INGRID DO CARMO MOREIRA</t>
  </si>
  <si>
    <t>FRANKLIN THEREZINHO PINHEIRO SILVA  NETO</t>
  </si>
  <si>
    <t>GIULIA LOPES SOUZA</t>
  </si>
  <si>
    <t>JHONES KEVES DOS SANTOS ARAÚJO</t>
  </si>
  <si>
    <t>ELIS FONSECA CAETANO DA SILVA</t>
  </si>
  <si>
    <t>MATHEUS GABRIEL SOUSA SILVA</t>
  </si>
  <si>
    <t>EDUCAÇAÕ FISICA</t>
  </si>
  <si>
    <t>PAULO VICTOR PAULINO MOURÃO</t>
  </si>
  <si>
    <t>DOUGLAS ROBERTO DOS SANTOS</t>
  </si>
  <si>
    <t>ENGENHARIA CIVIL</t>
  </si>
  <si>
    <t>TRICYELLEN CASTRO DA SILVA</t>
  </si>
  <si>
    <t>DANIELE BRITO DE SOUZA</t>
  </si>
  <si>
    <t>EMFERMARGEM</t>
  </si>
  <si>
    <t>DANUEY ELEN MENEZES DA SILVA</t>
  </si>
  <si>
    <t>VINICIUS DE LIMA PAES</t>
  </si>
  <si>
    <t>MEDICINA</t>
  </si>
  <si>
    <t>THIFANNY VITÓRIA MENEZES DA SILVA</t>
  </si>
  <si>
    <t>CADMO KAUÂ DA SILVA ALMEIDA</t>
  </si>
  <si>
    <t>CRAS- CIDADE DO POVO</t>
  </si>
  <si>
    <t>NOÊMIE ARAÚJO FERREIRA</t>
  </si>
  <si>
    <t>JULHO</t>
  </si>
  <si>
    <t>07/07/2023</t>
  </si>
  <si>
    <t>CARLOS HENRIQUE S. O. NETO</t>
  </si>
  <si>
    <t>FABIANA SANTANA ROCHA</t>
  </si>
  <si>
    <t>LARISSA SILVA DE SOUZA</t>
  </si>
  <si>
    <t>LIVIA DINIZ FERNANDES</t>
  </si>
  <si>
    <t>MARIA CLARA MACIEL BRITTO</t>
  </si>
  <si>
    <t>MARIA LUCIA BEZERRA DE ARAUJO</t>
  </si>
  <si>
    <t>3 E 4</t>
  </si>
  <si>
    <t>3 e 4</t>
  </si>
  <si>
    <t>FARMACIA</t>
  </si>
  <si>
    <t>3 E4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</si>
  <si>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</si>
  <si>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t>CONTRATO Nº 044/2020 - PREFEITURA DE RIO BRANCO - PROGRAMA BOLSA ESTÁGIO</t>
  </si>
  <si>
    <t>TECNOLOGIA EM ANALISES E DESENV. DE SISTEMAS</t>
  </si>
  <si>
    <t>CONTRATO Nº 044/2020 - PREFEITURA DE RIO BRANCO - RECURSO 117- IGD-M</t>
  </si>
  <si>
    <t>CONTRATO Nº 044/2020 - PREFEITURA DE RIO BRANCO - RECURSO 117-CRAS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</si>
</sst>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62">
    <xf numFmtId="0" fontId="0" fillId="0" borderId="0" xfId="0"/>
    <xf numFmtId="0" fontId="5" fillId="2" borderId="20" xfId="0" applyFont="1" applyFill="1" applyBorder="1"/>
    <xf numFmtId="0" fontId="8" fillId="2" borderId="2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70" fontId="8" fillId="2" borderId="2" xfId="2" applyNumberFormat="1" applyFont="1" applyFill="1" applyBorder="1" applyAlignment="1">
      <alignment horizontal="center" vertical="center"/>
    </xf>
    <xf numFmtId="170" fontId="8" fillId="2" borderId="2" xfId="0" applyNumberFormat="1" applyFont="1" applyFill="1" applyBorder="1" applyAlignment="1">
      <alignment horizontal="center" vertical="center"/>
    </xf>
    <xf numFmtId="170" fontId="8" fillId="2" borderId="2" xfId="1" applyNumberFormat="1" applyFont="1" applyFill="1" applyBorder="1" applyAlignment="1">
      <alignment horizontal="center" vertical="center"/>
    </xf>
    <xf numFmtId="170" fontId="8" fillId="2" borderId="19" xfId="2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170" fontId="5" fillId="2" borderId="2" xfId="2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70" fontId="8" fillId="2" borderId="2" xfId="5" applyNumberFormat="1" applyFont="1" applyFill="1" applyBorder="1" applyAlignment="1">
      <alignment horizontal="center" vertical="center"/>
    </xf>
    <xf numFmtId="170" fontId="7" fillId="2" borderId="2" xfId="1" applyNumberFormat="1" applyFont="1" applyFill="1" applyBorder="1" applyAlignment="1">
      <alignment horizontal="center" vertical="center"/>
    </xf>
    <xf numFmtId="170" fontId="7" fillId="6" borderId="2" xfId="2" applyNumberFormat="1" applyFont="1" applyFill="1" applyBorder="1" applyAlignment="1">
      <alignment vertical="center"/>
    </xf>
    <xf numFmtId="44" fontId="7" fillId="6" borderId="2" xfId="0" applyNumberFormat="1" applyFont="1" applyFill="1" applyBorder="1" applyAlignment="1">
      <alignment vertical="center"/>
    </xf>
    <xf numFmtId="167" fontId="7" fillId="4" borderId="2" xfId="1" applyNumberFormat="1" applyFont="1" applyFill="1" applyBorder="1" applyAlignment="1">
      <alignment horizontal="center" vertical="center"/>
    </xf>
    <xf numFmtId="170" fontId="7" fillId="6" borderId="2" xfId="0" applyNumberFormat="1" applyFont="1" applyFill="1" applyBorder="1" applyAlignment="1">
      <alignment vertical="center"/>
    </xf>
    <xf numFmtId="170" fontId="7" fillId="6" borderId="19" xfId="0" applyNumberFormat="1" applyFont="1" applyFill="1" applyBorder="1" applyAlignment="1">
      <alignment vertical="center"/>
    </xf>
    <xf numFmtId="164" fontId="8" fillId="2" borderId="2" xfId="2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8" fontId="8" fillId="5" borderId="2" xfId="0" applyNumberFormat="1" applyFont="1" applyFill="1" applyBorder="1" applyAlignment="1">
      <alignment vertical="center"/>
    </xf>
    <xf numFmtId="0" fontId="5" fillId="2" borderId="23" xfId="0" applyFont="1" applyFill="1" applyBorder="1"/>
    <xf numFmtId="0" fontId="5" fillId="4" borderId="2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4" fontId="7" fillId="6" borderId="2" xfId="2" applyFont="1" applyFill="1" applyBorder="1" applyAlignment="1">
      <alignment vertical="center"/>
    </xf>
    <xf numFmtId="168" fontId="7" fillId="6" borderId="2" xfId="0" applyNumberFormat="1" applyFont="1" applyFill="1" applyBorder="1" applyAlignment="1">
      <alignment vertical="center"/>
    </xf>
    <xf numFmtId="164" fontId="6" fillId="6" borderId="2" xfId="2" applyFont="1" applyFill="1" applyBorder="1" applyAlignment="1">
      <alignment vertical="center"/>
    </xf>
    <xf numFmtId="170" fontId="6" fillId="6" borderId="2" xfId="2" applyNumberFormat="1" applyFont="1" applyFill="1" applyBorder="1" applyAlignment="1">
      <alignment horizontal="center" vertical="center"/>
    </xf>
    <xf numFmtId="169" fontId="7" fillId="6" borderId="19" xfId="2" applyNumberFormat="1" applyFont="1" applyFill="1" applyBorder="1" applyAlignment="1">
      <alignment vertical="center"/>
    </xf>
    <xf numFmtId="0" fontId="8" fillId="2" borderId="20" xfId="0" applyFont="1" applyFill="1" applyBorder="1"/>
    <xf numFmtId="0" fontId="5" fillId="2" borderId="12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169" fontId="7" fillId="9" borderId="31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8" fillId="0" borderId="0" xfId="0" applyFont="1"/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5" fillId="2" borderId="0" xfId="0" applyFont="1" applyFill="1" applyBorder="1"/>
    <xf numFmtId="170" fontId="5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44" fontId="5" fillId="2" borderId="19" xfId="1" applyNumberFormat="1" applyFont="1" applyFill="1" applyBorder="1" applyAlignment="1">
      <alignment horizontal="right" vertical="center"/>
    </xf>
    <xf numFmtId="44" fontId="7" fillId="10" borderId="33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8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5" fillId="0" borderId="22" xfId="0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170" fontId="8" fillId="0" borderId="2" xfId="0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8" fontId="8" fillId="0" borderId="2" xfId="0" applyNumberFormat="1" applyFont="1" applyFill="1" applyBorder="1" applyAlignment="1">
      <alignment vertical="center"/>
    </xf>
    <xf numFmtId="0" fontId="5" fillId="0" borderId="20" xfId="0" applyFont="1" applyFill="1" applyBorder="1"/>
    <xf numFmtId="0" fontId="5" fillId="0" borderId="23" xfId="0" applyFont="1" applyFill="1" applyBorder="1"/>
    <xf numFmtId="169" fontId="7" fillId="0" borderId="19" xfId="2" applyNumberFormat="1" applyFont="1" applyFill="1" applyBorder="1" applyAlignment="1">
      <alignment horizontal="right" vertical="center"/>
    </xf>
    <xf numFmtId="49" fontId="7" fillId="13" borderId="2" xfId="0" applyNumberFormat="1" applyFont="1" applyFill="1" applyBorder="1" applyAlignment="1">
      <alignment horizontal="center" vertical="center" wrapText="1"/>
    </xf>
    <xf numFmtId="37" fontId="7" fillId="13" borderId="2" xfId="0" applyNumberFormat="1" applyFont="1" applyFill="1" applyBorder="1" applyAlignment="1">
      <alignment horizontal="center" vertical="center" wrapText="1"/>
    </xf>
    <xf numFmtId="44" fontId="7" fillId="13" borderId="2" xfId="0" applyNumberFormat="1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170" fontId="8" fillId="2" borderId="5" xfId="1" applyNumberFormat="1" applyFont="1" applyFill="1" applyBorder="1" applyAlignment="1">
      <alignment horizontal="center" vertical="center"/>
    </xf>
    <xf numFmtId="170" fontId="8" fillId="2" borderId="17" xfId="2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44" fontId="8" fillId="0" borderId="5" xfId="2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horizontal="center" vertical="center"/>
    </xf>
    <xf numFmtId="168" fontId="8" fillId="0" borderId="5" xfId="5" applyNumberFormat="1" applyFont="1" applyFill="1" applyBorder="1" applyAlignment="1">
      <alignment horizontal="center" vertical="center"/>
    </xf>
    <xf numFmtId="164" fontId="7" fillId="0" borderId="17" xfId="2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vertical="center" wrapText="1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 textRotation="90" wrapText="1"/>
    </xf>
    <xf numFmtId="0" fontId="7" fillId="13" borderId="41" xfId="0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vertical="center"/>
    </xf>
    <xf numFmtId="0" fontId="8" fillId="2" borderId="23" xfId="0" applyFont="1" applyFill="1" applyBorder="1"/>
    <xf numFmtId="0" fontId="8" fillId="2" borderId="2" xfId="4" applyFont="1" applyFill="1" applyBorder="1" applyAlignment="1">
      <alignment vertical="center"/>
    </xf>
    <xf numFmtId="0" fontId="7" fillId="2" borderId="2" xfId="5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14" fontId="8" fillId="5" borderId="2" xfId="0" applyNumberFormat="1" applyFont="1" applyFill="1" applyBorder="1" applyAlignment="1">
      <alignment horizontal="left" vertic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/>
    </xf>
    <xf numFmtId="170" fontId="7" fillId="11" borderId="2" xfId="2" applyNumberFormat="1" applyFont="1" applyFill="1" applyBorder="1" applyAlignment="1">
      <alignment vertical="center"/>
    </xf>
    <xf numFmtId="44" fontId="7" fillId="11" borderId="2" xfId="0" applyNumberFormat="1" applyFont="1" applyFill="1" applyBorder="1" applyAlignment="1">
      <alignment vertical="center"/>
    </xf>
    <xf numFmtId="167" fontId="7" fillId="13" borderId="2" xfId="1" applyNumberFormat="1" applyFont="1" applyFill="1" applyBorder="1" applyAlignment="1">
      <alignment horizontal="center" vertical="center"/>
    </xf>
    <xf numFmtId="170" fontId="7" fillId="11" borderId="2" xfId="0" applyNumberFormat="1" applyFont="1" applyFill="1" applyBorder="1" applyAlignment="1">
      <alignment vertical="center"/>
    </xf>
    <xf numFmtId="169" fontId="7" fillId="11" borderId="2" xfId="0" applyNumberFormat="1" applyFont="1" applyFill="1" applyBorder="1" applyAlignment="1">
      <alignment vertical="center"/>
    </xf>
    <xf numFmtId="169" fontId="7" fillId="0" borderId="23" xfId="1" applyNumberFormat="1" applyFont="1" applyFill="1" applyBorder="1" applyAlignment="1">
      <alignment horizontal="right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vertical="center" wrapText="1"/>
    </xf>
    <xf numFmtId="0" fontId="7" fillId="7" borderId="46" xfId="0" applyFont="1" applyFill="1" applyBorder="1" applyAlignment="1">
      <alignment horizontal="center" vertical="center" textRotation="90" wrapText="1"/>
    </xf>
    <xf numFmtId="0" fontId="7" fillId="7" borderId="4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4" applyFont="1" applyFill="1" applyBorder="1" applyAlignment="1">
      <alignment horizontal="left" vertical="center"/>
    </xf>
    <xf numFmtId="0" fontId="8" fillId="2" borderId="5" xfId="5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left" vertical="center"/>
    </xf>
    <xf numFmtId="164" fontId="8" fillId="5" borderId="5" xfId="2" applyFont="1" applyFill="1" applyBorder="1" applyAlignment="1">
      <alignment horizontal="center" vertical="center" wrapText="1"/>
    </xf>
    <xf numFmtId="169" fontId="7" fillId="5" borderId="19" xfId="2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7" fillId="0" borderId="0" xfId="1" applyNumberFormat="1" applyFont="1" applyFill="1" applyBorder="1" applyAlignment="1">
      <alignment horizontal="right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165" fontId="7" fillId="13" borderId="2" xfId="0" applyNumberFormat="1" applyFont="1" applyFill="1" applyBorder="1" applyAlignment="1">
      <alignment vertical="center" wrapText="1"/>
    </xf>
    <xf numFmtId="0" fontId="8" fillId="2" borderId="5" xfId="4" applyFont="1" applyFill="1" applyBorder="1" applyAlignment="1">
      <alignment vertical="center"/>
    </xf>
    <xf numFmtId="0" fontId="7" fillId="2" borderId="5" xfId="5" applyFont="1" applyFill="1" applyBorder="1" applyAlignment="1">
      <alignment horizontal="center" vertical="center"/>
    </xf>
    <xf numFmtId="0" fontId="7" fillId="12" borderId="51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vertical="center" wrapText="1"/>
    </xf>
    <xf numFmtId="170" fontId="8" fillId="5" borderId="5" xfId="2" applyNumberFormat="1" applyFont="1" applyFill="1" applyBorder="1" applyAlignment="1">
      <alignment horizontal="center" vertical="center" wrapText="1"/>
    </xf>
    <xf numFmtId="170" fontId="8" fillId="5" borderId="17" xfId="2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170" fontId="8" fillId="5" borderId="2" xfId="2" applyNumberFormat="1" applyFont="1" applyFill="1" applyBorder="1" applyAlignment="1">
      <alignment horizontal="center" vertical="center" wrapText="1"/>
    </xf>
    <xf numFmtId="170" fontId="8" fillId="5" borderId="19" xfId="2" applyNumberFormat="1" applyFont="1" applyFill="1" applyBorder="1" applyAlignment="1">
      <alignment horizontal="center" vertical="center" wrapText="1"/>
    </xf>
    <xf numFmtId="0" fontId="8" fillId="0" borderId="20" xfId="0" applyFont="1" applyBorder="1"/>
    <xf numFmtId="0" fontId="7" fillId="0" borderId="0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textRotation="90" wrapText="1"/>
    </xf>
    <xf numFmtId="164" fontId="7" fillId="5" borderId="17" xfId="2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4" fontId="7" fillId="5" borderId="2" xfId="2" applyNumberFormat="1" applyFont="1" applyFill="1" applyBorder="1" applyAlignment="1">
      <alignment vertical="center"/>
    </xf>
    <xf numFmtId="0" fontId="8" fillId="4" borderId="24" xfId="0" applyFont="1" applyFill="1" applyBorder="1" applyAlignment="1">
      <alignment horizontal="center"/>
    </xf>
    <xf numFmtId="44" fontId="8" fillId="2" borderId="19" xfId="1" applyNumberFormat="1" applyFont="1" applyFill="1" applyBorder="1" applyAlignment="1">
      <alignment horizontal="right" vertical="center"/>
    </xf>
    <xf numFmtId="0" fontId="8" fillId="2" borderId="25" xfId="0" applyFont="1" applyFill="1" applyBorder="1"/>
    <xf numFmtId="0" fontId="8" fillId="2" borderId="26" xfId="0" applyFont="1" applyFill="1" applyBorder="1"/>
    <xf numFmtId="44" fontId="8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165" fontId="7" fillId="9" borderId="31" xfId="1" applyNumberFormat="1" applyFont="1" applyFill="1" applyBorder="1" applyAlignment="1">
      <alignment horizontal="right" vertical="center" wrapText="1"/>
    </xf>
    <xf numFmtId="170" fontId="8" fillId="0" borderId="0" xfId="0" applyNumberFormat="1" applyFont="1"/>
    <xf numFmtId="0" fontId="8" fillId="0" borderId="0" xfId="0" applyFont="1" applyAlignment="1">
      <alignment wrapText="1"/>
    </xf>
    <xf numFmtId="170" fontId="8" fillId="0" borderId="0" xfId="0" applyNumberFormat="1" applyFont="1" applyAlignment="1">
      <alignment wrapText="1"/>
    </xf>
    <xf numFmtId="0" fontId="7" fillId="0" borderId="0" xfId="0" applyFont="1" applyAlignment="1">
      <alignment horizontal="left" vertical="center"/>
    </xf>
    <xf numFmtId="44" fontId="8" fillId="2" borderId="5" xfId="1" applyNumberFormat="1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170" fontId="8" fillId="2" borderId="17" xfId="2" applyNumberFormat="1" applyFont="1" applyFill="1" applyBorder="1" applyAlignment="1">
      <alignment vertical="center"/>
    </xf>
    <xf numFmtId="170" fontId="8" fillId="2" borderId="19" xfId="2" applyNumberFormat="1" applyFont="1" applyFill="1" applyBorder="1" applyAlignment="1">
      <alignment vertical="center"/>
    </xf>
    <xf numFmtId="0" fontId="8" fillId="0" borderId="2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3" xfId="0" applyFont="1" applyBorder="1" applyAlignment="1">
      <alignment wrapText="1"/>
    </xf>
    <xf numFmtId="165" fontId="8" fillId="2" borderId="19" xfId="1" applyNumberFormat="1" applyFont="1" applyFill="1" applyBorder="1" applyAlignment="1">
      <alignment horizontal="right" vertical="center"/>
    </xf>
    <xf numFmtId="170" fontId="7" fillId="10" borderId="33" xfId="1" applyNumberFormat="1" applyFont="1" applyFill="1" applyBorder="1" applyAlignment="1">
      <alignment horizontal="right" vertical="center"/>
    </xf>
    <xf numFmtId="0" fontId="8" fillId="13" borderId="24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164" fontId="7" fillId="11" borderId="2" xfId="2" applyFont="1" applyFill="1" applyBorder="1" applyAlignment="1">
      <alignment vertical="center"/>
    </xf>
    <xf numFmtId="168" fontId="7" fillId="11" borderId="2" xfId="0" applyNumberFormat="1" applyFont="1" applyFill="1" applyBorder="1" applyAlignment="1">
      <alignment vertical="center"/>
    </xf>
    <xf numFmtId="169" fontId="7" fillId="11" borderId="19" xfId="2" applyNumberFormat="1" applyFont="1" applyFill="1" applyBorder="1" applyAlignment="1">
      <alignment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164" fontId="8" fillId="2" borderId="5" xfId="2" applyFont="1" applyFill="1" applyBorder="1" applyAlignment="1">
      <alignment horizontal="center"/>
    </xf>
    <xf numFmtId="166" fontId="7" fillId="2" borderId="5" xfId="5" applyNumberFormat="1" applyFont="1" applyFill="1" applyBorder="1" applyAlignment="1">
      <alignment horizontal="right" vertical="center"/>
    </xf>
    <xf numFmtId="167" fontId="7" fillId="2" borderId="5" xfId="1" applyNumberFormat="1" applyFont="1" applyFill="1" applyBorder="1" applyAlignment="1">
      <alignment horizontal="center" vertical="center"/>
    </xf>
    <xf numFmtId="168" fontId="8" fillId="2" borderId="5" xfId="5" applyNumberFormat="1" applyFont="1" applyFill="1" applyBorder="1" applyAlignment="1">
      <alignment horizontal="center" vertical="center"/>
    </xf>
    <xf numFmtId="169" fontId="7" fillId="2" borderId="17" xfId="6" applyNumberFormat="1" applyFont="1" applyFill="1" applyBorder="1" applyAlignment="1">
      <alignment horizontal="right" vertical="center"/>
    </xf>
    <xf numFmtId="0" fontId="7" fillId="13" borderId="45" xfId="0" applyFont="1" applyFill="1" applyBorder="1" applyAlignment="1">
      <alignment horizontal="center" vertical="center"/>
    </xf>
    <xf numFmtId="0" fontId="7" fillId="11" borderId="46" xfId="0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horizontal="center" vertical="center" wrapText="1"/>
    </xf>
    <xf numFmtId="0" fontId="7" fillId="11" borderId="46" xfId="0" applyFont="1" applyFill="1" applyBorder="1" applyAlignment="1">
      <alignment vertical="center" wrapText="1"/>
    </xf>
    <xf numFmtId="0" fontId="7" fillId="11" borderId="46" xfId="0" applyFont="1" applyFill="1" applyBorder="1" applyAlignment="1">
      <alignment horizontal="center" vertical="center" textRotation="90" wrapText="1"/>
    </xf>
    <xf numFmtId="0" fontId="7" fillId="11" borderId="48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/>
    </xf>
    <xf numFmtId="169" fontId="7" fillId="11" borderId="19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wrapText="1"/>
    </xf>
    <xf numFmtId="0" fontId="7" fillId="13" borderId="14" xfId="0" applyFont="1" applyFill="1" applyBorder="1" applyAlignment="1">
      <alignment horizontal="center" wrapText="1"/>
    </xf>
    <xf numFmtId="0" fontId="7" fillId="13" borderId="15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11" borderId="19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8" borderId="29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wrapText="1"/>
    </xf>
    <xf numFmtId="0" fontId="7" fillId="13" borderId="27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 wrapText="1"/>
    </xf>
    <xf numFmtId="49" fontId="7" fillId="13" borderId="6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1" fillId="12" borderId="49" xfId="0" applyFont="1" applyFill="1" applyBorder="1" applyAlignment="1">
      <alignment horizontal="center" vertical="center" wrapText="1"/>
    </xf>
    <xf numFmtId="0" fontId="11" fillId="12" borderId="37" xfId="0" applyFont="1" applyFill="1" applyBorder="1" applyAlignment="1">
      <alignment horizontal="center" vertical="center" wrapText="1"/>
    </xf>
    <xf numFmtId="0" fontId="7" fillId="12" borderId="50" xfId="0" applyFont="1" applyFill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Separador de milhares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25783</xdr:rowOff>
    </xdr:from>
    <xdr:to>
      <xdr:col>1</xdr:col>
      <xdr:colOff>1872762</xdr:colOff>
      <xdr:row>0</xdr:row>
      <xdr:rowOff>920935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656" y="25783"/>
          <a:ext cx="1872762" cy="895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312814</xdr:colOff>
      <xdr:row>0</xdr:row>
      <xdr:rowOff>26459</xdr:rowOff>
    </xdr:from>
    <xdr:to>
      <xdr:col>1</xdr:col>
      <xdr:colOff>2190750</xdr:colOff>
      <xdr:row>0</xdr:row>
      <xdr:rowOff>849849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814" y="26459"/>
          <a:ext cx="2248353" cy="823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197115</xdr:colOff>
      <xdr:row>0</xdr:row>
      <xdr:rowOff>38894</xdr:rowOff>
    </xdr:from>
    <xdr:to>
      <xdr:col>1</xdr:col>
      <xdr:colOff>1993783</xdr:colOff>
      <xdr:row>0</xdr:row>
      <xdr:rowOff>751418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15" y="38894"/>
          <a:ext cx="2230585" cy="71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2"/>
  <sheetViews>
    <sheetView tabSelected="1" zoomScale="90" zoomScaleNormal="90" zoomScaleSheetLayoutView="57" workbookViewId="0">
      <selection activeCell="B45" sqref="B45"/>
    </sheetView>
  </sheetViews>
  <sheetFormatPr defaultRowHeight="15.75"/>
  <cols>
    <col min="1" max="1" width="7.28515625" style="41" customWidth="1"/>
    <col min="2" max="2" width="51.7109375" style="41" bestFit="1" customWidth="1"/>
    <col min="3" max="3" width="50.7109375" style="41" bestFit="1" customWidth="1"/>
    <col min="4" max="4" width="15.7109375" style="41" bestFit="1" customWidth="1"/>
    <col min="5" max="5" width="8.28515625" style="41" customWidth="1"/>
    <col min="6" max="6" width="11.85546875" style="41" bestFit="1" customWidth="1"/>
    <col min="7" max="7" width="12.7109375" style="41" bestFit="1" customWidth="1"/>
    <col min="8" max="8" width="16" style="41" bestFit="1" customWidth="1"/>
    <col min="9" max="9" width="17.5703125" style="41" bestFit="1" customWidth="1"/>
    <col min="10" max="10" width="15.7109375" style="41" customWidth="1"/>
    <col min="11" max="11" width="15.85546875" style="41" bestFit="1" customWidth="1"/>
    <col min="12" max="12" width="10.7109375" style="41" bestFit="1" customWidth="1"/>
    <col min="13" max="13" width="12.5703125" style="41" bestFit="1" customWidth="1"/>
    <col min="14" max="14" width="13.7109375" style="41" bestFit="1" customWidth="1"/>
    <col min="15" max="15" width="16.42578125" style="41" customWidth="1"/>
    <col min="16" max="47" width="9.140625" style="57"/>
    <col min="48" max="48" width="9.140625" style="55"/>
    <col min="49" max="16384" width="9.140625" style="41"/>
  </cols>
  <sheetData>
    <row r="1" spans="1:48" ht="78.75" customHeight="1" thickBot="1">
      <c r="A1" s="199" t="s">
        <v>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48" ht="18.75">
      <c r="A2" s="224" t="s">
        <v>103</v>
      </c>
      <c r="B2" s="225"/>
      <c r="C2" s="226"/>
      <c r="D2" s="227" t="s">
        <v>101</v>
      </c>
      <c r="E2" s="227"/>
      <c r="F2" s="87" t="s">
        <v>4</v>
      </c>
      <c r="G2" s="87" t="s">
        <v>5</v>
      </c>
      <c r="H2" s="87" t="s">
        <v>34</v>
      </c>
      <c r="I2" s="87" t="s">
        <v>7</v>
      </c>
      <c r="J2" s="227" t="s">
        <v>8</v>
      </c>
      <c r="K2" s="227"/>
      <c r="L2" s="227"/>
      <c r="M2" s="227"/>
      <c r="N2" s="227"/>
      <c r="O2" s="228"/>
    </row>
    <row r="3" spans="1:48" ht="38.25" customHeight="1">
      <c r="A3" s="260" t="s">
        <v>141</v>
      </c>
      <c r="B3" s="258"/>
      <c r="C3" s="259"/>
      <c r="D3" s="229" t="s">
        <v>129</v>
      </c>
      <c r="E3" s="230"/>
      <c r="F3" s="74" t="s">
        <v>102</v>
      </c>
      <c r="G3" s="74" t="s">
        <v>128</v>
      </c>
      <c r="H3" s="75">
        <v>21</v>
      </c>
      <c r="I3" s="76">
        <v>4.8</v>
      </c>
      <c r="J3" s="231" t="s">
        <v>9</v>
      </c>
      <c r="K3" s="231"/>
      <c r="L3" s="231"/>
      <c r="M3" s="231"/>
      <c r="N3" s="231"/>
      <c r="O3" s="232"/>
    </row>
    <row r="4" spans="1:48">
      <c r="A4" s="222" t="s">
        <v>10</v>
      </c>
      <c r="B4" s="219" t="s">
        <v>11</v>
      </c>
      <c r="C4" s="219" t="s">
        <v>12</v>
      </c>
      <c r="D4" s="219" t="s">
        <v>13</v>
      </c>
      <c r="E4" s="219" t="s">
        <v>14</v>
      </c>
      <c r="F4" s="219" t="s">
        <v>98</v>
      </c>
      <c r="G4" s="219" t="s">
        <v>16</v>
      </c>
      <c r="H4" s="217" t="s">
        <v>35</v>
      </c>
      <c r="I4" s="219" t="s">
        <v>17</v>
      </c>
      <c r="J4" s="219" t="s">
        <v>18</v>
      </c>
      <c r="K4" s="219" t="s">
        <v>19</v>
      </c>
      <c r="L4" s="221" t="s">
        <v>20</v>
      </c>
      <c r="M4" s="221"/>
      <c r="N4" s="221"/>
      <c r="O4" s="211" t="s">
        <v>21</v>
      </c>
    </row>
    <row r="5" spans="1:48" ht="50.25" customHeight="1" thickBot="1">
      <c r="A5" s="223"/>
      <c r="B5" s="220"/>
      <c r="C5" s="220"/>
      <c r="D5" s="220"/>
      <c r="E5" s="220"/>
      <c r="F5" s="220"/>
      <c r="G5" s="220"/>
      <c r="H5" s="218"/>
      <c r="I5" s="220"/>
      <c r="J5" s="220"/>
      <c r="K5" s="220"/>
      <c r="L5" s="88" t="s">
        <v>22</v>
      </c>
      <c r="M5" s="86" t="s">
        <v>23</v>
      </c>
      <c r="N5" s="86" t="s">
        <v>24</v>
      </c>
      <c r="O5" s="212"/>
    </row>
    <row r="6" spans="1:48" s="42" customFormat="1">
      <c r="A6" s="77">
        <v>1</v>
      </c>
      <c r="B6" s="79" t="s">
        <v>60</v>
      </c>
      <c r="C6" s="79" t="s">
        <v>43</v>
      </c>
      <c r="D6" s="79" t="s">
        <v>40</v>
      </c>
      <c r="E6" s="80">
        <v>1</v>
      </c>
      <c r="F6" s="81">
        <v>44440</v>
      </c>
      <c r="G6" s="81">
        <v>45169</v>
      </c>
      <c r="H6" s="82">
        <v>630</v>
      </c>
      <c r="I6" s="82">
        <v>100.8</v>
      </c>
      <c r="J6" s="82"/>
      <c r="K6" s="82">
        <v>730.8</v>
      </c>
      <c r="L6" s="83"/>
      <c r="M6" s="84"/>
      <c r="N6" s="82"/>
      <c r="O6" s="85">
        <f t="shared" ref="O6:O15" si="0">K6-M6-N6</f>
        <v>730.8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63"/>
    </row>
    <row r="7" spans="1:48" s="42" customFormat="1">
      <c r="A7" s="2">
        <v>2</v>
      </c>
      <c r="B7" s="44" t="s">
        <v>95</v>
      </c>
      <c r="C7" s="44" t="s">
        <v>63</v>
      </c>
      <c r="D7" s="44" t="s">
        <v>37</v>
      </c>
      <c r="E7" s="4">
        <v>1</v>
      </c>
      <c r="F7" s="10">
        <v>44837</v>
      </c>
      <c r="G7" s="10">
        <v>44836</v>
      </c>
      <c r="H7" s="6">
        <v>630</v>
      </c>
      <c r="I7" s="6">
        <v>100.8</v>
      </c>
      <c r="J7" s="6"/>
      <c r="K7" s="6">
        <v>730.8</v>
      </c>
      <c r="L7" s="7"/>
      <c r="M7" s="7"/>
      <c r="N7" s="6"/>
      <c r="O7" s="9">
        <f t="shared" si="0"/>
        <v>730.8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63"/>
    </row>
    <row r="8" spans="1:48" s="42" customFormat="1">
      <c r="A8" s="2">
        <v>3</v>
      </c>
      <c r="B8" s="45" t="s">
        <v>94</v>
      </c>
      <c r="C8" s="45" t="s">
        <v>63</v>
      </c>
      <c r="D8" s="45" t="s">
        <v>37</v>
      </c>
      <c r="E8" s="4">
        <v>1</v>
      </c>
      <c r="F8" s="5">
        <v>44470</v>
      </c>
      <c r="G8" s="5">
        <v>44834</v>
      </c>
      <c r="H8" s="6">
        <v>630</v>
      </c>
      <c r="I8" s="6">
        <v>100.8</v>
      </c>
      <c r="J8" s="6"/>
      <c r="K8" s="6">
        <v>730.8</v>
      </c>
      <c r="L8" s="7"/>
      <c r="M8" s="8"/>
      <c r="N8" s="6"/>
      <c r="O8" s="9">
        <f t="shared" si="0"/>
        <v>730.8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63"/>
    </row>
    <row r="9" spans="1:48" s="42" customFormat="1">
      <c r="A9" s="2">
        <v>4</v>
      </c>
      <c r="B9" s="47" t="s">
        <v>92</v>
      </c>
      <c r="C9" s="47" t="s">
        <v>93</v>
      </c>
      <c r="D9" s="47" t="s">
        <v>41</v>
      </c>
      <c r="E9" s="4" t="s">
        <v>137</v>
      </c>
      <c r="F9" s="11">
        <v>44809</v>
      </c>
      <c r="G9" s="11">
        <v>45173</v>
      </c>
      <c r="H9" s="6"/>
      <c r="I9" s="6"/>
      <c r="J9" s="12">
        <v>525</v>
      </c>
      <c r="K9" s="6">
        <v>525</v>
      </c>
      <c r="L9" s="13"/>
      <c r="M9" s="13"/>
      <c r="N9" s="13"/>
      <c r="O9" s="9">
        <f t="shared" si="0"/>
        <v>525</v>
      </c>
      <c r="P9" s="59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63"/>
    </row>
    <row r="10" spans="1:48" s="42" customFormat="1">
      <c r="A10" s="2">
        <v>5</v>
      </c>
      <c r="B10" s="47" t="s">
        <v>130</v>
      </c>
      <c r="C10" s="47" t="s">
        <v>36</v>
      </c>
      <c r="D10" s="47" t="s">
        <v>41</v>
      </c>
      <c r="E10" s="4">
        <v>2</v>
      </c>
      <c r="F10" s="11">
        <v>45112</v>
      </c>
      <c r="G10" s="11">
        <v>45295</v>
      </c>
      <c r="H10" s="6">
        <v>546</v>
      </c>
      <c r="I10" s="6">
        <v>91.2</v>
      </c>
      <c r="J10" s="12"/>
      <c r="K10" s="6">
        <f>SUM(H10:J10)</f>
        <v>637.20000000000005</v>
      </c>
      <c r="L10" s="13"/>
      <c r="M10" s="13"/>
      <c r="N10" s="13"/>
      <c r="O10" s="9">
        <f t="shared" si="0"/>
        <v>637.20000000000005</v>
      </c>
      <c r="P10" s="59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63"/>
    </row>
    <row r="11" spans="1:48" s="42" customFormat="1">
      <c r="A11" s="2">
        <v>6</v>
      </c>
      <c r="B11" s="44" t="s">
        <v>119</v>
      </c>
      <c r="C11" s="44" t="s">
        <v>120</v>
      </c>
      <c r="D11" s="44" t="s">
        <v>40</v>
      </c>
      <c r="E11" s="4">
        <v>1</v>
      </c>
      <c r="F11" s="10">
        <v>45091</v>
      </c>
      <c r="G11" s="10">
        <v>45273</v>
      </c>
      <c r="H11" s="6">
        <v>630</v>
      </c>
      <c r="I11" s="6">
        <v>100.8</v>
      </c>
      <c r="J11" s="6"/>
      <c r="K11" s="6">
        <f t="shared" ref="K11:K15" si="1">SUM(H11:J11)</f>
        <v>730.8</v>
      </c>
      <c r="L11" s="7"/>
      <c r="M11" s="7"/>
      <c r="N11" s="6"/>
      <c r="O11" s="9">
        <f t="shared" si="0"/>
        <v>730.8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63"/>
    </row>
    <row r="12" spans="1:48" s="42" customFormat="1">
      <c r="A12" s="2">
        <v>7</v>
      </c>
      <c r="B12" s="47" t="s">
        <v>116</v>
      </c>
      <c r="C12" s="47" t="s">
        <v>117</v>
      </c>
      <c r="D12" s="47" t="s">
        <v>42</v>
      </c>
      <c r="E12" s="4">
        <v>1</v>
      </c>
      <c r="F12" s="11">
        <v>45048</v>
      </c>
      <c r="G12" s="11">
        <v>45231</v>
      </c>
      <c r="H12" s="6">
        <v>630</v>
      </c>
      <c r="I12" s="6">
        <v>100.8</v>
      </c>
      <c r="J12" s="12"/>
      <c r="K12" s="6">
        <f t="shared" si="1"/>
        <v>730.8</v>
      </c>
      <c r="L12" s="13"/>
      <c r="M12" s="13"/>
      <c r="N12" s="13"/>
      <c r="O12" s="9">
        <f t="shared" si="0"/>
        <v>730.8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63"/>
    </row>
    <row r="13" spans="1:48" s="42" customFormat="1">
      <c r="A13" s="2">
        <v>8</v>
      </c>
      <c r="B13" s="47" t="s">
        <v>121</v>
      </c>
      <c r="C13" s="47" t="s">
        <v>36</v>
      </c>
      <c r="D13" s="47" t="s">
        <v>41</v>
      </c>
      <c r="E13" s="4">
        <v>1</v>
      </c>
      <c r="F13" s="11">
        <v>45096</v>
      </c>
      <c r="G13" s="11">
        <v>45278</v>
      </c>
      <c r="H13" s="6">
        <v>630</v>
      </c>
      <c r="I13" s="6">
        <v>100.8</v>
      </c>
      <c r="J13" s="12"/>
      <c r="K13" s="6">
        <f t="shared" si="1"/>
        <v>730.8</v>
      </c>
      <c r="L13" s="13"/>
      <c r="M13" s="13"/>
      <c r="N13" s="13"/>
      <c r="O13" s="9">
        <f t="shared" si="0"/>
        <v>730.8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63"/>
    </row>
    <row r="14" spans="1:48" s="42" customFormat="1">
      <c r="A14" s="2">
        <v>9</v>
      </c>
      <c r="B14" s="44" t="s">
        <v>61</v>
      </c>
      <c r="C14" s="44" t="s">
        <v>62</v>
      </c>
      <c r="D14" s="44" t="s">
        <v>82</v>
      </c>
      <c r="E14" s="4">
        <v>1</v>
      </c>
      <c r="F14" s="10">
        <v>44440</v>
      </c>
      <c r="G14" s="5">
        <v>45169</v>
      </c>
      <c r="H14" s="6">
        <v>630</v>
      </c>
      <c r="I14" s="6">
        <v>100.8</v>
      </c>
      <c r="J14" s="6"/>
      <c r="K14" s="6">
        <f t="shared" si="1"/>
        <v>730.8</v>
      </c>
      <c r="L14" s="7"/>
      <c r="M14" s="8"/>
      <c r="N14" s="8"/>
      <c r="O14" s="9">
        <f t="shared" si="0"/>
        <v>730.8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63"/>
    </row>
    <row r="15" spans="1:48" s="42" customFormat="1">
      <c r="A15" s="2">
        <v>10</v>
      </c>
      <c r="B15" s="44" t="s">
        <v>131</v>
      </c>
      <c r="C15" s="44" t="s">
        <v>55</v>
      </c>
      <c r="D15" s="44" t="s">
        <v>41</v>
      </c>
      <c r="E15" s="4">
        <v>2</v>
      </c>
      <c r="F15" s="10">
        <v>45112</v>
      </c>
      <c r="G15" s="5">
        <v>45295</v>
      </c>
      <c r="H15" s="6">
        <v>546</v>
      </c>
      <c r="I15" s="6">
        <v>91.2</v>
      </c>
      <c r="J15" s="6"/>
      <c r="K15" s="6">
        <f t="shared" si="1"/>
        <v>637.20000000000005</v>
      </c>
      <c r="L15" s="7"/>
      <c r="M15" s="8"/>
      <c r="N15" s="8"/>
      <c r="O15" s="9">
        <f t="shared" si="0"/>
        <v>637.20000000000005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63"/>
    </row>
    <row r="16" spans="1:48" s="42" customFormat="1">
      <c r="A16" s="2">
        <v>11</v>
      </c>
      <c r="B16" s="45" t="s">
        <v>112</v>
      </c>
      <c r="C16" s="45" t="s">
        <v>57</v>
      </c>
      <c r="D16" s="45" t="s">
        <v>39</v>
      </c>
      <c r="E16" s="4">
        <v>1</v>
      </c>
      <c r="F16" s="5">
        <v>44991</v>
      </c>
      <c r="G16" s="5">
        <v>45174</v>
      </c>
      <c r="H16" s="6">
        <v>630</v>
      </c>
      <c r="I16" s="6">
        <v>100.8</v>
      </c>
      <c r="J16" s="6"/>
      <c r="K16" s="6">
        <v>730.8</v>
      </c>
      <c r="L16" s="7"/>
      <c r="M16" s="7"/>
      <c r="N16" s="7"/>
      <c r="O16" s="9">
        <f t="shared" ref="O16:O47" si="2">K16-M16-N16</f>
        <v>730.8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63"/>
    </row>
    <row r="17" spans="1:48" s="42" customFormat="1">
      <c r="A17" s="2">
        <v>12</v>
      </c>
      <c r="B17" s="45" t="s">
        <v>109</v>
      </c>
      <c r="C17" s="45" t="s">
        <v>36</v>
      </c>
      <c r="D17" s="45" t="s">
        <v>41</v>
      </c>
      <c r="E17" s="4" t="s">
        <v>139</v>
      </c>
      <c r="F17" s="5">
        <v>44991</v>
      </c>
      <c r="G17" s="5">
        <v>45174</v>
      </c>
      <c r="H17" s="6">
        <v>336</v>
      </c>
      <c r="I17" s="6">
        <v>100.8</v>
      </c>
      <c r="J17" s="6">
        <v>273</v>
      </c>
      <c r="K17" s="6">
        <f>SUM(H17:J17)</f>
        <v>709.8</v>
      </c>
      <c r="L17" s="7"/>
      <c r="M17" s="7">
        <v>21</v>
      </c>
      <c r="N17" s="7">
        <v>48</v>
      </c>
      <c r="O17" s="9">
        <f t="shared" si="2"/>
        <v>640.79999999999995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63"/>
    </row>
    <row r="18" spans="1:48" s="42" customFormat="1">
      <c r="A18" s="2">
        <v>13</v>
      </c>
      <c r="B18" s="45" t="s">
        <v>110</v>
      </c>
      <c r="C18" s="45" t="s">
        <v>36</v>
      </c>
      <c r="D18" s="45" t="s">
        <v>41</v>
      </c>
      <c r="E18" s="4" t="s">
        <v>136</v>
      </c>
      <c r="F18" s="5">
        <v>44991</v>
      </c>
      <c r="G18" s="5">
        <v>45174</v>
      </c>
      <c r="H18" s="6">
        <v>210</v>
      </c>
      <c r="I18" s="6">
        <v>72</v>
      </c>
      <c r="J18" s="6">
        <v>273</v>
      </c>
      <c r="K18" s="6">
        <f t="shared" ref="K18:K51" si="3">SUM(H18:J18)</f>
        <v>555</v>
      </c>
      <c r="L18" s="7"/>
      <c r="M18" s="7"/>
      <c r="N18" s="7">
        <v>43.2</v>
      </c>
      <c r="O18" s="9">
        <f t="shared" si="2"/>
        <v>511.8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63"/>
    </row>
    <row r="19" spans="1:48" s="42" customFormat="1">
      <c r="A19" s="2">
        <v>14</v>
      </c>
      <c r="B19" s="48" t="s">
        <v>104</v>
      </c>
      <c r="C19" s="48" t="s">
        <v>36</v>
      </c>
      <c r="D19" s="48" t="s">
        <v>41</v>
      </c>
      <c r="E19" s="4">
        <v>3</v>
      </c>
      <c r="F19" s="14">
        <v>44958</v>
      </c>
      <c r="G19" s="14">
        <v>45138</v>
      </c>
      <c r="H19" s="6">
        <v>315</v>
      </c>
      <c r="I19" s="6">
        <v>100.8</v>
      </c>
      <c r="J19" s="12">
        <v>315</v>
      </c>
      <c r="K19" s="6">
        <f t="shared" si="3"/>
        <v>730.8</v>
      </c>
      <c r="L19" s="13"/>
      <c r="M19" s="13"/>
      <c r="N19" s="13">
        <v>48</v>
      </c>
      <c r="O19" s="9">
        <f t="shared" si="2"/>
        <v>682.8</v>
      </c>
      <c r="P19" s="60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63"/>
    </row>
    <row r="20" spans="1:48" s="42" customFormat="1">
      <c r="A20" s="2">
        <v>15</v>
      </c>
      <c r="B20" s="46" t="s">
        <v>65</v>
      </c>
      <c r="C20" s="46" t="s">
        <v>53</v>
      </c>
      <c r="D20" s="46" t="s">
        <v>40</v>
      </c>
      <c r="E20" s="4">
        <v>1</v>
      </c>
      <c r="F20" s="5">
        <v>44470</v>
      </c>
      <c r="G20" s="5">
        <v>44834</v>
      </c>
      <c r="H20" s="6">
        <v>630</v>
      </c>
      <c r="I20" s="6">
        <v>100.8</v>
      </c>
      <c r="J20" s="6"/>
      <c r="K20" s="6">
        <f t="shared" si="3"/>
        <v>730.8</v>
      </c>
      <c r="L20" s="7"/>
      <c r="M20" s="7"/>
      <c r="N20" s="6"/>
      <c r="O20" s="9">
        <f t="shared" si="2"/>
        <v>730.8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63"/>
    </row>
    <row r="21" spans="1:48" s="42" customFormat="1">
      <c r="A21" s="2">
        <v>16</v>
      </c>
      <c r="B21" s="46" t="s">
        <v>108</v>
      </c>
      <c r="C21" s="46" t="s">
        <v>36</v>
      </c>
      <c r="D21" s="46" t="s">
        <v>37</v>
      </c>
      <c r="E21" s="4">
        <v>1</v>
      </c>
      <c r="F21" s="5">
        <v>44958</v>
      </c>
      <c r="G21" s="5">
        <v>45138</v>
      </c>
      <c r="H21" s="6">
        <v>630</v>
      </c>
      <c r="I21" s="6">
        <v>100.8</v>
      </c>
      <c r="J21" s="6"/>
      <c r="K21" s="6">
        <f t="shared" si="3"/>
        <v>730.8</v>
      </c>
      <c r="L21" s="7"/>
      <c r="M21" s="7"/>
      <c r="N21" s="6"/>
      <c r="O21" s="9">
        <f t="shared" si="2"/>
        <v>730.8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63"/>
    </row>
    <row r="22" spans="1:48" s="42" customFormat="1">
      <c r="A22" s="2">
        <v>17</v>
      </c>
      <c r="B22" s="45" t="s">
        <v>66</v>
      </c>
      <c r="C22" s="45" t="s">
        <v>67</v>
      </c>
      <c r="D22" s="45" t="s">
        <v>56</v>
      </c>
      <c r="E22" s="4">
        <v>1</v>
      </c>
      <c r="F22" s="5">
        <v>44470</v>
      </c>
      <c r="G22" s="5">
        <v>44834</v>
      </c>
      <c r="H22" s="6">
        <v>630</v>
      </c>
      <c r="I22" s="6">
        <v>100.8</v>
      </c>
      <c r="J22" s="6"/>
      <c r="K22" s="6">
        <f t="shared" si="3"/>
        <v>730.8</v>
      </c>
      <c r="L22" s="7"/>
      <c r="M22" s="8"/>
      <c r="N22" s="6"/>
      <c r="O22" s="9">
        <f t="shared" si="2"/>
        <v>730.8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63"/>
    </row>
    <row r="23" spans="1:48" s="42" customFormat="1">
      <c r="A23" s="2">
        <v>18</v>
      </c>
      <c r="B23" s="45" t="s">
        <v>111</v>
      </c>
      <c r="C23" s="45" t="s">
        <v>36</v>
      </c>
      <c r="D23" s="45" t="s">
        <v>41</v>
      </c>
      <c r="E23" s="4" t="s">
        <v>136</v>
      </c>
      <c r="F23" s="5">
        <v>44991</v>
      </c>
      <c r="G23" s="5">
        <v>45174</v>
      </c>
      <c r="H23" s="6">
        <v>189</v>
      </c>
      <c r="I23" s="6">
        <v>62.4</v>
      </c>
      <c r="J23" s="6">
        <v>210</v>
      </c>
      <c r="K23" s="6">
        <f t="shared" si="3"/>
        <v>461.4</v>
      </c>
      <c r="L23" s="7"/>
      <c r="M23" s="8"/>
      <c r="N23" s="6">
        <v>38.4</v>
      </c>
      <c r="O23" s="9">
        <f t="shared" si="2"/>
        <v>423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63"/>
    </row>
    <row r="24" spans="1:48" s="42" customFormat="1">
      <c r="A24" s="2">
        <v>19</v>
      </c>
      <c r="B24" s="45" t="s">
        <v>84</v>
      </c>
      <c r="C24" s="45" t="s">
        <v>1</v>
      </c>
      <c r="D24" s="45" t="s">
        <v>37</v>
      </c>
      <c r="E24" s="4">
        <v>3</v>
      </c>
      <c r="F24" s="5">
        <v>44774</v>
      </c>
      <c r="G24" s="5">
        <v>45138</v>
      </c>
      <c r="H24" s="6"/>
      <c r="I24" s="6"/>
      <c r="J24" s="6">
        <v>630</v>
      </c>
      <c r="K24" s="6">
        <f t="shared" si="3"/>
        <v>630</v>
      </c>
      <c r="L24" s="7"/>
      <c r="M24" s="8"/>
      <c r="N24" s="6"/>
      <c r="O24" s="9">
        <f t="shared" si="2"/>
        <v>630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63"/>
    </row>
    <row r="25" spans="1:48" s="42" customFormat="1">
      <c r="A25" s="2">
        <v>20</v>
      </c>
      <c r="B25" s="46" t="s">
        <v>80</v>
      </c>
      <c r="C25" s="46" t="s">
        <v>55</v>
      </c>
      <c r="D25" s="46" t="s">
        <v>83</v>
      </c>
      <c r="E25" s="4" t="s">
        <v>136</v>
      </c>
      <c r="F25" s="5">
        <v>44409</v>
      </c>
      <c r="G25" s="5">
        <v>45138</v>
      </c>
      <c r="H25" s="6"/>
      <c r="I25" s="6"/>
      <c r="J25" s="6">
        <v>630</v>
      </c>
      <c r="K25" s="6">
        <f t="shared" si="3"/>
        <v>630</v>
      </c>
      <c r="L25" s="7"/>
      <c r="M25" s="8"/>
      <c r="N25" s="8"/>
      <c r="O25" s="9">
        <v>630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63"/>
    </row>
    <row r="26" spans="1:48" s="42" customFormat="1">
      <c r="A26" s="2">
        <v>21</v>
      </c>
      <c r="B26" s="46" t="s">
        <v>85</v>
      </c>
      <c r="C26" s="46" t="s">
        <v>87</v>
      </c>
      <c r="D26" s="46" t="s">
        <v>42</v>
      </c>
      <c r="E26" s="4">
        <v>1</v>
      </c>
      <c r="F26" s="5">
        <v>44783</v>
      </c>
      <c r="G26" s="5">
        <v>45086</v>
      </c>
      <c r="H26" s="6">
        <v>630</v>
      </c>
      <c r="I26" s="6">
        <v>100.8</v>
      </c>
      <c r="J26" s="6"/>
      <c r="K26" s="6">
        <f t="shared" si="3"/>
        <v>730.8</v>
      </c>
      <c r="L26" s="7"/>
      <c r="M26" s="7"/>
      <c r="N26" s="6"/>
      <c r="O26" s="9">
        <f>SUM(H26+I26)</f>
        <v>730.8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63"/>
    </row>
    <row r="27" spans="1:48" s="42" customFormat="1">
      <c r="A27" s="2">
        <v>22</v>
      </c>
      <c r="B27" s="46" t="s">
        <v>105</v>
      </c>
      <c r="C27" s="46" t="s">
        <v>36</v>
      </c>
      <c r="D27" s="46" t="s">
        <v>41</v>
      </c>
      <c r="E27" s="4">
        <v>1</v>
      </c>
      <c r="F27" s="5">
        <v>44966</v>
      </c>
      <c r="G27" s="5">
        <v>45146</v>
      </c>
      <c r="H27" s="6">
        <v>630</v>
      </c>
      <c r="I27" s="6">
        <v>100.8</v>
      </c>
      <c r="J27" s="6"/>
      <c r="K27" s="6">
        <f t="shared" si="3"/>
        <v>730.8</v>
      </c>
      <c r="L27" s="7"/>
      <c r="M27" s="7"/>
      <c r="N27" s="6"/>
      <c r="O27" s="9">
        <f t="shared" si="2"/>
        <v>730.8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63"/>
    </row>
    <row r="28" spans="1:48" s="42" customFormat="1">
      <c r="A28" s="2">
        <v>23</v>
      </c>
      <c r="B28" s="46" t="s">
        <v>81</v>
      </c>
      <c r="C28" s="46" t="s">
        <v>36</v>
      </c>
      <c r="D28" s="46" t="s">
        <v>39</v>
      </c>
      <c r="E28" s="4">
        <v>3</v>
      </c>
      <c r="F28" s="5">
        <v>44652</v>
      </c>
      <c r="G28" s="5">
        <v>44926</v>
      </c>
      <c r="H28" s="6">
        <v>315</v>
      </c>
      <c r="I28" s="6">
        <v>100.8</v>
      </c>
      <c r="J28" s="6">
        <v>315</v>
      </c>
      <c r="K28" s="6">
        <f t="shared" si="3"/>
        <v>730.8</v>
      </c>
      <c r="L28" s="7"/>
      <c r="M28" s="8"/>
      <c r="N28" s="8">
        <v>48</v>
      </c>
      <c r="O28" s="9">
        <f t="shared" si="2"/>
        <v>682.8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63"/>
    </row>
    <row r="29" spans="1:48" s="42" customFormat="1">
      <c r="A29" s="2">
        <v>24</v>
      </c>
      <c r="B29" s="46" t="s">
        <v>106</v>
      </c>
      <c r="C29" s="46" t="s">
        <v>36</v>
      </c>
      <c r="D29" s="46" t="s">
        <v>40</v>
      </c>
      <c r="E29" s="4">
        <v>3</v>
      </c>
      <c r="F29" s="5">
        <v>44958</v>
      </c>
      <c r="G29" s="5">
        <v>45138</v>
      </c>
      <c r="H29" s="6">
        <v>315</v>
      </c>
      <c r="I29" s="6">
        <v>100.8</v>
      </c>
      <c r="J29" s="6">
        <v>315</v>
      </c>
      <c r="K29" s="6">
        <f t="shared" si="3"/>
        <v>730.8</v>
      </c>
      <c r="L29" s="7"/>
      <c r="M29" s="8"/>
      <c r="N29" s="8">
        <v>48</v>
      </c>
      <c r="O29" s="9">
        <f t="shared" si="2"/>
        <v>682.8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63"/>
    </row>
    <row r="30" spans="1:48" s="42" customFormat="1">
      <c r="A30" s="2">
        <v>25</v>
      </c>
      <c r="B30" s="46" t="s">
        <v>132</v>
      </c>
      <c r="C30" s="46" t="s">
        <v>36</v>
      </c>
      <c r="D30" s="46" t="s">
        <v>41</v>
      </c>
      <c r="E30" s="4">
        <v>2</v>
      </c>
      <c r="F30" s="5">
        <v>45110</v>
      </c>
      <c r="G30" s="5">
        <v>45293</v>
      </c>
      <c r="H30" s="6">
        <v>588</v>
      </c>
      <c r="I30" s="6">
        <v>100.8</v>
      </c>
      <c r="J30" s="6"/>
      <c r="K30" s="6">
        <f t="shared" si="3"/>
        <v>688.8</v>
      </c>
      <c r="L30" s="7"/>
      <c r="M30" s="8"/>
      <c r="N30" s="8"/>
      <c r="O30" s="9">
        <v>688.8</v>
      </c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63"/>
    </row>
    <row r="31" spans="1:48" s="42" customFormat="1">
      <c r="A31" s="2">
        <v>26</v>
      </c>
      <c r="B31" s="46" t="s">
        <v>133</v>
      </c>
      <c r="C31" s="46" t="s">
        <v>142</v>
      </c>
      <c r="D31" s="46" t="s">
        <v>41</v>
      </c>
      <c r="E31" s="4">
        <v>2</v>
      </c>
      <c r="F31" s="5">
        <v>45110</v>
      </c>
      <c r="G31" s="5">
        <v>45293</v>
      </c>
      <c r="H31" s="6">
        <v>588</v>
      </c>
      <c r="I31" s="6">
        <v>100.8</v>
      </c>
      <c r="J31" s="6"/>
      <c r="K31" s="6">
        <f t="shared" si="3"/>
        <v>688.8</v>
      </c>
      <c r="L31" s="7"/>
      <c r="M31" s="8"/>
      <c r="N31" s="8"/>
      <c r="O31" s="9">
        <v>688.8</v>
      </c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63"/>
    </row>
    <row r="32" spans="1:48" s="42" customFormat="1">
      <c r="A32" s="2">
        <v>27</v>
      </c>
      <c r="B32" s="45" t="s">
        <v>86</v>
      </c>
      <c r="C32" s="45" t="s">
        <v>88</v>
      </c>
      <c r="D32" s="45" t="s">
        <v>40</v>
      </c>
      <c r="E32" s="4">
        <v>3</v>
      </c>
      <c r="F32" s="5">
        <v>44774</v>
      </c>
      <c r="G32" s="5">
        <v>45138</v>
      </c>
      <c r="H32" s="6"/>
      <c r="I32" s="6"/>
      <c r="J32" s="6">
        <v>630</v>
      </c>
      <c r="K32" s="6">
        <f t="shared" si="3"/>
        <v>630</v>
      </c>
      <c r="L32" s="7"/>
      <c r="M32" s="6"/>
      <c r="N32" s="6"/>
      <c r="O32" s="9">
        <v>630</v>
      </c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63"/>
    </row>
    <row r="33" spans="1:48" s="42" customFormat="1">
      <c r="A33" s="2">
        <v>28</v>
      </c>
      <c r="B33" s="45" t="s">
        <v>73</v>
      </c>
      <c r="C33" s="45" t="s">
        <v>36</v>
      </c>
      <c r="D33" s="45" t="s">
        <v>41</v>
      </c>
      <c r="E33" s="4" t="s">
        <v>136</v>
      </c>
      <c r="F33" s="5">
        <v>44652</v>
      </c>
      <c r="G33" s="5">
        <v>45199</v>
      </c>
      <c r="H33" s="6"/>
      <c r="I33" s="6"/>
      <c r="J33" s="6">
        <v>483</v>
      </c>
      <c r="K33" s="6">
        <f t="shared" si="3"/>
        <v>483</v>
      </c>
      <c r="L33" s="8"/>
      <c r="M33" s="15"/>
      <c r="N33" s="6"/>
      <c r="O33" s="9">
        <v>483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63"/>
    </row>
    <row r="34" spans="1:48" s="42" customFormat="1">
      <c r="A34" s="2">
        <v>29</v>
      </c>
      <c r="B34" s="45" t="s">
        <v>135</v>
      </c>
      <c r="C34" s="45" t="s">
        <v>36</v>
      </c>
      <c r="D34" s="45" t="s">
        <v>41</v>
      </c>
      <c r="E34" s="4">
        <v>2</v>
      </c>
      <c r="F34" s="5">
        <v>45112</v>
      </c>
      <c r="G34" s="5">
        <v>45295</v>
      </c>
      <c r="H34" s="6">
        <v>546</v>
      </c>
      <c r="I34" s="6">
        <v>91.2</v>
      </c>
      <c r="J34" s="6"/>
      <c r="K34" s="6">
        <f t="shared" si="3"/>
        <v>637.20000000000005</v>
      </c>
      <c r="L34" s="8"/>
      <c r="M34" s="15"/>
      <c r="N34" s="6"/>
      <c r="O34" s="9">
        <v>637.20000000000005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63"/>
    </row>
    <row r="35" spans="1:48" s="42" customFormat="1">
      <c r="A35" s="2">
        <v>30</v>
      </c>
      <c r="B35" s="45" t="s">
        <v>113</v>
      </c>
      <c r="C35" s="45" t="s">
        <v>114</v>
      </c>
      <c r="D35" s="45" t="s">
        <v>39</v>
      </c>
      <c r="E35" s="4">
        <v>1</v>
      </c>
      <c r="F35" s="5">
        <v>45026</v>
      </c>
      <c r="G35" s="5">
        <v>45208</v>
      </c>
      <c r="H35" s="6">
        <v>630</v>
      </c>
      <c r="I35" s="6">
        <v>100.8</v>
      </c>
      <c r="J35" s="6"/>
      <c r="K35" s="6">
        <f t="shared" si="3"/>
        <v>730.8</v>
      </c>
      <c r="L35" s="16"/>
      <c r="M35" s="15"/>
      <c r="N35" s="6"/>
      <c r="O35" s="9">
        <f t="shared" si="2"/>
        <v>730.8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63"/>
    </row>
    <row r="36" spans="1:48" s="42" customFormat="1">
      <c r="A36" s="2">
        <v>31</v>
      </c>
      <c r="B36" s="45" t="s">
        <v>107</v>
      </c>
      <c r="C36" s="45" t="s">
        <v>36</v>
      </c>
      <c r="D36" s="45" t="s">
        <v>41</v>
      </c>
      <c r="E36" s="4">
        <v>1</v>
      </c>
      <c r="F36" s="5">
        <v>44966</v>
      </c>
      <c r="G36" s="5">
        <v>45146</v>
      </c>
      <c r="H36" s="6">
        <v>630</v>
      </c>
      <c r="I36" s="6">
        <v>100.8</v>
      </c>
      <c r="J36" s="6"/>
      <c r="K36" s="6">
        <f t="shared" si="3"/>
        <v>730.8</v>
      </c>
      <c r="L36" s="16"/>
      <c r="M36" s="15"/>
      <c r="N36" s="6"/>
      <c r="O36" s="9">
        <f t="shared" si="2"/>
        <v>730.8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3"/>
    </row>
    <row r="37" spans="1:48" s="42" customFormat="1">
      <c r="A37" s="2">
        <v>32</v>
      </c>
      <c r="B37" s="45" t="s">
        <v>68</v>
      </c>
      <c r="C37" s="45" t="s">
        <v>54</v>
      </c>
      <c r="D37" s="45" t="s">
        <v>39</v>
      </c>
      <c r="E37" s="4">
        <v>1</v>
      </c>
      <c r="F37" s="5">
        <v>44470</v>
      </c>
      <c r="G37" s="5">
        <v>44834</v>
      </c>
      <c r="H37" s="6">
        <v>630</v>
      </c>
      <c r="I37" s="6">
        <v>100.8</v>
      </c>
      <c r="J37" s="6"/>
      <c r="K37" s="6">
        <f t="shared" si="3"/>
        <v>730.8</v>
      </c>
      <c r="L37" s="16"/>
      <c r="M37" s="15"/>
      <c r="N37" s="15"/>
      <c r="O37" s="9">
        <f t="shared" si="2"/>
        <v>730.8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63"/>
    </row>
    <row r="38" spans="1:48" s="42" customFormat="1">
      <c r="A38" s="2">
        <v>33</v>
      </c>
      <c r="B38" s="45" t="s">
        <v>69</v>
      </c>
      <c r="C38" s="45" t="s">
        <v>64</v>
      </c>
      <c r="D38" s="45" t="s">
        <v>40</v>
      </c>
      <c r="E38" s="4">
        <v>1</v>
      </c>
      <c r="F38" s="5">
        <v>44470</v>
      </c>
      <c r="G38" s="5">
        <v>44834</v>
      </c>
      <c r="H38" s="6">
        <v>630</v>
      </c>
      <c r="I38" s="6">
        <v>100.8</v>
      </c>
      <c r="J38" s="6"/>
      <c r="K38" s="6">
        <f t="shared" si="3"/>
        <v>730.8</v>
      </c>
      <c r="L38" s="16"/>
      <c r="M38" s="15"/>
      <c r="N38" s="15"/>
      <c r="O38" s="9">
        <f t="shared" si="2"/>
        <v>730.8</v>
      </c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63"/>
    </row>
    <row r="39" spans="1:48" s="42" customFormat="1">
      <c r="A39" s="2">
        <v>34</v>
      </c>
      <c r="B39" s="45" t="s">
        <v>90</v>
      </c>
      <c r="C39" s="45" t="s">
        <v>38</v>
      </c>
      <c r="D39" s="45" t="s">
        <v>39</v>
      </c>
      <c r="E39" s="4">
        <v>3</v>
      </c>
      <c r="F39" s="5">
        <v>44774</v>
      </c>
      <c r="G39" s="5">
        <v>45138</v>
      </c>
      <c r="H39" s="6"/>
      <c r="I39" s="6"/>
      <c r="J39" s="6">
        <v>630</v>
      </c>
      <c r="K39" s="6">
        <f t="shared" si="3"/>
        <v>630</v>
      </c>
      <c r="L39" s="7"/>
      <c r="M39" s="8"/>
      <c r="N39" s="8"/>
      <c r="O39" s="9">
        <v>630</v>
      </c>
      <c r="P39" s="61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63"/>
    </row>
    <row r="40" spans="1:48" s="42" customFormat="1">
      <c r="A40" s="2">
        <v>35</v>
      </c>
      <c r="B40" s="45" t="s">
        <v>134</v>
      </c>
      <c r="C40" s="45" t="s">
        <v>138</v>
      </c>
      <c r="D40" s="45" t="s">
        <v>40</v>
      </c>
      <c r="E40" s="4">
        <v>2</v>
      </c>
      <c r="F40" s="5">
        <v>45117</v>
      </c>
      <c r="G40" s="5">
        <v>45300</v>
      </c>
      <c r="H40" s="6">
        <v>441</v>
      </c>
      <c r="I40" s="6">
        <v>76.8</v>
      </c>
      <c r="J40" s="6"/>
      <c r="K40" s="6">
        <f t="shared" si="3"/>
        <v>517.79999999999995</v>
      </c>
      <c r="L40" s="7"/>
      <c r="M40" s="8"/>
      <c r="N40" s="8"/>
      <c r="O40" s="9">
        <v>517.79999999999995</v>
      </c>
      <c r="P40" s="61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63"/>
    </row>
    <row r="41" spans="1:48" s="42" customFormat="1">
      <c r="A41" s="2">
        <v>36</v>
      </c>
      <c r="B41" s="45" t="s">
        <v>91</v>
      </c>
      <c r="C41" s="45" t="s">
        <v>0</v>
      </c>
      <c r="D41" s="45" t="s">
        <v>89</v>
      </c>
      <c r="E41" s="4">
        <v>1</v>
      </c>
      <c r="F41" s="5">
        <v>44781</v>
      </c>
      <c r="G41" s="5">
        <v>45145</v>
      </c>
      <c r="H41" s="6">
        <v>630</v>
      </c>
      <c r="I41" s="6">
        <v>100.8</v>
      </c>
      <c r="J41" s="6"/>
      <c r="K41" s="6">
        <f t="shared" si="3"/>
        <v>730.8</v>
      </c>
      <c r="L41" s="3">
        <v>7</v>
      </c>
      <c r="M41" s="8">
        <v>147</v>
      </c>
      <c r="N41" s="8">
        <v>33.6</v>
      </c>
      <c r="O41" s="9">
        <v>550.20000000000005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63"/>
    </row>
    <row r="42" spans="1:48" s="42" customFormat="1">
      <c r="A42" s="2">
        <v>37</v>
      </c>
      <c r="B42" s="45" t="s">
        <v>71</v>
      </c>
      <c r="C42" s="45" t="s">
        <v>38</v>
      </c>
      <c r="D42" s="45" t="s">
        <v>56</v>
      </c>
      <c r="E42" s="4">
        <v>1</v>
      </c>
      <c r="F42" s="5">
        <v>44505</v>
      </c>
      <c r="G42" s="5">
        <v>45234</v>
      </c>
      <c r="H42" s="6">
        <v>630</v>
      </c>
      <c r="I42" s="6">
        <v>100.8</v>
      </c>
      <c r="J42" s="6"/>
      <c r="K42" s="6">
        <f t="shared" si="3"/>
        <v>730.8</v>
      </c>
      <c r="L42" s="3"/>
      <c r="M42" s="7"/>
      <c r="N42" s="7"/>
      <c r="O42" s="9">
        <f t="shared" si="2"/>
        <v>730.8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63"/>
    </row>
    <row r="43" spans="1:48" s="42" customFormat="1">
      <c r="A43" s="2">
        <v>38</v>
      </c>
      <c r="B43" s="47" t="s">
        <v>115</v>
      </c>
      <c r="C43" s="47" t="s">
        <v>36</v>
      </c>
      <c r="D43" s="47" t="s">
        <v>37</v>
      </c>
      <c r="E43" s="4">
        <v>1</v>
      </c>
      <c r="F43" s="11">
        <v>45061</v>
      </c>
      <c r="G43" s="11">
        <v>45244</v>
      </c>
      <c r="H43" s="6">
        <v>630</v>
      </c>
      <c r="I43" s="6">
        <v>100.8</v>
      </c>
      <c r="J43" s="6"/>
      <c r="K43" s="6">
        <f t="shared" si="3"/>
        <v>730.8</v>
      </c>
      <c r="L43" s="3">
        <v>4</v>
      </c>
      <c r="M43" s="7">
        <v>84</v>
      </c>
      <c r="N43" s="7">
        <v>19.2</v>
      </c>
      <c r="O43" s="9">
        <v>627.6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63"/>
    </row>
    <row r="44" spans="1:48" s="42" customFormat="1">
      <c r="A44" s="2">
        <v>39</v>
      </c>
      <c r="B44" s="45" t="s">
        <v>58</v>
      </c>
      <c r="C44" s="45" t="s">
        <v>59</v>
      </c>
      <c r="D44" s="45" t="s">
        <v>44</v>
      </c>
      <c r="E44" s="4">
        <v>1</v>
      </c>
      <c r="F44" s="5">
        <v>44440</v>
      </c>
      <c r="G44" s="5">
        <v>45169</v>
      </c>
      <c r="H44" s="6">
        <v>630</v>
      </c>
      <c r="I44" s="6">
        <v>100.8</v>
      </c>
      <c r="J44" s="6"/>
      <c r="K44" s="6">
        <f t="shared" si="3"/>
        <v>730.8</v>
      </c>
      <c r="L44" s="16"/>
      <c r="M44" s="15"/>
      <c r="N44" s="15"/>
      <c r="O44" s="9">
        <f t="shared" si="2"/>
        <v>730.8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63"/>
    </row>
    <row r="45" spans="1:48" s="42" customFormat="1">
      <c r="A45" s="2">
        <v>40</v>
      </c>
      <c r="B45" s="45" t="s">
        <v>72</v>
      </c>
      <c r="C45" s="45" t="s">
        <v>36</v>
      </c>
      <c r="D45" s="45" t="s">
        <v>41</v>
      </c>
      <c r="E45" s="4" t="s">
        <v>136</v>
      </c>
      <c r="F45" s="5">
        <v>44505</v>
      </c>
      <c r="G45" s="5">
        <v>45234</v>
      </c>
      <c r="H45" s="6"/>
      <c r="I45" s="6"/>
      <c r="J45" s="6">
        <v>336</v>
      </c>
      <c r="K45" s="6">
        <f t="shared" si="3"/>
        <v>336</v>
      </c>
      <c r="L45" s="7"/>
      <c r="M45" s="7"/>
      <c r="N45" s="7"/>
      <c r="O45" s="9">
        <v>336</v>
      </c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63"/>
    </row>
    <row r="46" spans="1:48" s="42" customFormat="1">
      <c r="A46" s="2">
        <v>41</v>
      </c>
      <c r="B46" s="45" t="s">
        <v>70</v>
      </c>
      <c r="C46" s="45" t="s">
        <v>36</v>
      </c>
      <c r="D46" s="45" t="s">
        <v>99</v>
      </c>
      <c r="E46" s="4">
        <v>1</v>
      </c>
      <c r="F46" s="5">
        <v>44470</v>
      </c>
      <c r="G46" s="5">
        <v>44834</v>
      </c>
      <c r="H46" s="6">
        <v>630</v>
      </c>
      <c r="I46" s="6">
        <v>100.8</v>
      </c>
      <c r="J46" s="6"/>
      <c r="K46" s="6">
        <f t="shared" si="3"/>
        <v>730.8</v>
      </c>
      <c r="L46" s="16"/>
      <c r="M46" s="15"/>
      <c r="N46" s="15"/>
      <c r="O46" s="9">
        <f t="shared" si="2"/>
        <v>730.8</v>
      </c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63"/>
    </row>
    <row r="47" spans="1:48" s="42" customFormat="1">
      <c r="A47" s="2">
        <v>42</v>
      </c>
      <c r="B47" s="45" t="s">
        <v>74</v>
      </c>
      <c r="C47" s="45" t="s">
        <v>55</v>
      </c>
      <c r="D47" s="45" t="s">
        <v>83</v>
      </c>
      <c r="E47" s="4">
        <v>1</v>
      </c>
      <c r="F47" s="5">
        <v>44652</v>
      </c>
      <c r="G47" s="5">
        <v>45016</v>
      </c>
      <c r="H47" s="6">
        <v>630</v>
      </c>
      <c r="I47" s="6">
        <v>100.8</v>
      </c>
      <c r="J47" s="6"/>
      <c r="K47" s="6">
        <f t="shared" si="3"/>
        <v>730.8</v>
      </c>
      <c r="L47" s="16"/>
      <c r="M47" s="15"/>
      <c r="N47" s="6"/>
      <c r="O47" s="9">
        <f t="shared" si="2"/>
        <v>730.8</v>
      </c>
      <c r="P47" s="62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63"/>
    </row>
    <row r="48" spans="1:48" s="42" customFormat="1">
      <c r="A48" s="2">
        <v>43</v>
      </c>
      <c r="B48" s="45" t="s">
        <v>124</v>
      </c>
      <c r="C48" s="45" t="s">
        <v>36</v>
      </c>
      <c r="D48" s="45" t="s">
        <v>41</v>
      </c>
      <c r="E48" s="4">
        <v>1</v>
      </c>
      <c r="F48" s="5">
        <v>45096</v>
      </c>
      <c r="G48" s="5">
        <v>45278</v>
      </c>
      <c r="H48" s="6">
        <v>630</v>
      </c>
      <c r="I48" s="6">
        <v>100.8</v>
      </c>
      <c r="J48" s="6"/>
      <c r="K48" s="6">
        <f t="shared" si="3"/>
        <v>730.8</v>
      </c>
      <c r="L48" s="16"/>
      <c r="M48" s="15"/>
      <c r="N48" s="6"/>
      <c r="O48" s="9">
        <f>SUM(H48+I48)</f>
        <v>730.8</v>
      </c>
      <c r="P48" s="62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63"/>
    </row>
    <row r="49" spans="1:48" s="42" customFormat="1">
      <c r="A49" s="2">
        <v>44</v>
      </c>
      <c r="B49" s="45" t="s">
        <v>118</v>
      </c>
      <c r="C49" s="45" t="s">
        <v>64</v>
      </c>
      <c r="D49" s="45" t="s">
        <v>40</v>
      </c>
      <c r="E49" s="4">
        <v>1</v>
      </c>
      <c r="F49" s="5">
        <v>45061</v>
      </c>
      <c r="G49" s="5">
        <v>45244</v>
      </c>
      <c r="H49" s="6">
        <v>630</v>
      </c>
      <c r="I49" s="6">
        <v>100.8</v>
      </c>
      <c r="J49" s="6"/>
      <c r="K49" s="6">
        <f t="shared" si="3"/>
        <v>730.8</v>
      </c>
      <c r="L49" s="16"/>
      <c r="M49" s="15"/>
      <c r="N49" s="6"/>
      <c r="O49" s="9">
        <f t="shared" ref="O49:O51" si="4">SUM(H49+I49)</f>
        <v>730.8</v>
      </c>
      <c r="P49" s="62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63"/>
    </row>
    <row r="50" spans="1:48" s="42" customFormat="1">
      <c r="A50" s="2">
        <v>45</v>
      </c>
      <c r="B50" s="45" t="s">
        <v>122</v>
      </c>
      <c r="C50" s="45" t="s">
        <v>123</v>
      </c>
      <c r="D50" s="45" t="s">
        <v>40</v>
      </c>
      <c r="E50" s="4">
        <v>1</v>
      </c>
      <c r="F50" s="5">
        <v>45096</v>
      </c>
      <c r="G50" s="5">
        <v>45278</v>
      </c>
      <c r="H50" s="6">
        <v>630</v>
      </c>
      <c r="I50" s="6">
        <v>100.8</v>
      </c>
      <c r="J50" s="6"/>
      <c r="K50" s="6">
        <f t="shared" si="3"/>
        <v>730.8</v>
      </c>
      <c r="L50" s="16"/>
      <c r="M50" s="15"/>
      <c r="N50" s="6"/>
      <c r="O50" s="9">
        <f t="shared" si="4"/>
        <v>730.8</v>
      </c>
      <c r="P50" s="62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63"/>
    </row>
    <row r="51" spans="1:48" s="42" customFormat="1">
      <c r="A51" s="2">
        <v>46</v>
      </c>
      <c r="B51" s="45" t="s">
        <v>97</v>
      </c>
      <c r="C51" s="46" t="s">
        <v>96</v>
      </c>
      <c r="D51" s="46" t="s">
        <v>39</v>
      </c>
      <c r="E51" s="4">
        <v>1</v>
      </c>
      <c r="F51" s="5">
        <v>44844</v>
      </c>
      <c r="G51" s="5">
        <v>45208</v>
      </c>
      <c r="H51" s="6">
        <v>630</v>
      </c>
      <c r="I51" s="6">
        <v>100.8</v>
      </c>
      <c r="J51" s="6"/>
      <c r="K51" s="6">
        <f t="shared" si="3"/>
        <v>730.8</v>
      </c>
      <c r="L51" s="16"/>
      <c r="M51" s="15"/>
      <c r="N51" s="15"/>
      <c r="O51" s="9">
        <f t="shared" si="4"/>
        <v>730.8</v>
      </c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63"/>
    </row>
    <row r="52" spans="1:48">
      <c r="A52" s="261"/>
      <c r="B52" s="202" t="s">
        <v>25</v>
      </c>
      <c r="C52" s="202"/>
      <c r="D52" s="202"/>
      <c r="E52" s="202"/>
      <c r="F52" s="202"/>
      <c r="G52" s="203"/>
      <c r="H52" s="17">
        <v>21945</v>
      </c>
      <c r="I52" s="17">
        <v>3806.4</v>
      </c>
      <c r="J52" s="17">
        <v>5565</v>
      </c>
      <c r="K52" s="18">
        <f>SUM(K6:K51)</f>
        <v>31321.199999999983</v>
      </c>
      <c r="L52" s="19"/>
      <c r="M52" s="18">
        <v>231</v>
      </c>
      <c r="N52" s="20">
        <v>340.92</v>
      </c>
      <c r="O52" s="21">
        <f>SUM(O6:O51)</f>
        <v>30742.799999999985</v>
      </c>
    </row>
    <row r="53" spans="1:48">
      <c r="A53" s="71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72"/>
    </row>
    <row r="54" spans="1:48" ht="16.5" thickBot="1">
      <c r="A54" s="71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72"/>
    </row>
    <row r="55" spans="1:48">
      <c r="A55" s="204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6"/>
    </row>
    <row r="56" spans="1:48" s="55" customFormat="1" ht="45.75" customHeight="1" thickBot="1">
      <c r="A56" s="103" t="s">
        <v>10</v>
      </c>
      <c r="B56" s="99" t="s">
        <v>11</v>
      </c>
      <c r="C56" s="99" t="s">
        <v>12</v>
      </c>
      <c r="D56" s="100" t="s">
        <v>13</v>
      </c>
      <c r="E56" s="101" t="s">
        <v>14</v>
      </c>
      <c r="F56" s="102" t="s">
        <v>26</v>
      </c>
      <c r="G56" s="102" t="s">
        <v>27</v>
      </c>
      <c r="H56" s="99" t="s">
        <v>28</v>
      </c>
      <c r="I56" s="99" t="s">
        <v>17</v>
      </c>
      <c r="J56" s="99" t="s">
        <v>29</v>
      </c>
      <c r="K56" s="99" t="s">
        <v>19</v>
      </c>
      <c r="L56" s="104" t="s">
        <v>22</v>
      </c>
      <c r="M56" s="99" t="s">
        <v>23</v>
      </c>
      <c r="N56" s="99" t="s">
        <v>24</v>
      </c>
      <c r="O56" s="105" t="s">
        <v>21</v>
      </c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</row>
    <row r="57" spans="1:48" s="55" customFormat="1">
      <c r="A57" s="64"/>
      <c r="B57" s="89"/>
      <c r="C57" s="90"/>
      <c r="D57" s="91"/>
      <c r="E57" s="92"/>
      <c r="F57" s="93"/>
      <c r="G57" s="93"/>
      <c r="H57" s="94"/>
      <c r="I57" s="94"/>
      <c r="J57" s="95"/>
      <c r="K57" s="94">
        <f t="shared" ref="K57" si="5">SUM(H57,I57,J57)</f>
        <v>0</v>
      </c>
      <c r="L57" s="96"/>
      <c r="M57" s="97"/>
      <c r="N57" s="94"/>
      <c r="O57" s="98"/>
      <c r="P57" s="57"/>
      <c r="Q57" s="57"/>
      <c r="R57" s="57"/>
      <c r="S57" s="57"/>
      <c r="T57" s="57"/>
      <c r="U57" s="57"/>
      <c r="V57" s="57"/>
      <c r="W57" s="57"/>
      <c r="X57" s="57" t="s">
        <v>2</v>
      </c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</row>
    <row r="58" spans="1:48" s="55" customFormat="1">
      <c r="A58" s="66" t="s">
        <v>2</v>
      </c>
      <c r="B58" s="207"/>
      <c r="C58" s="207"/>
      <c r="D58" s="207"/>
      <c r="E58" s="207"/>
      <c r="F58" s="207"/>
      <c r="G58" s="208"/>
      <c r="H58" s="65">
        <v>0</v>
      </c>
      <c r="I58" s="67"/>
      <c r="J58" s="68">
        <f>SUM(J57:J57)</f>
        <v>0</v>
      </c>
      <c r="K58" s="69">
        <v>0</v>
      </c>
      <c r="L58" s="70"/>
      <c r="M58" s="106">
        <v>0</v>
      </c>
      <c r="N58" s="106">
        <v>0</v>
      </c>
      <c r="O58" s="73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</row>
    <row r="59" spans="1:48">
      <c r="A59" s="1"/>
      <c r="B59" s="50"/>
      <c r="C59" s="50"/>
      <c r="D59" s="50"/>
      <c r="E59" s="50"/>
      <c r="F59" s="50"/>
      <c r="G59" s="50"/>
      <c r="H59" s="50"/>
      <c r="I59" s="51"/>
      <c r="J59" s="50"/>
      <c r="K59" s="50"/>
      <c r="L59" s="50"/>
      <c r="M59" s="49"/>
      <c r="N59" s="49"/>
      <c r="O59" s="107"/>
    </row>
    <row r="60" spans="1:48">
      <c r="A60" s="28" t="s">
        <v>2</v>
      </c>
      <c r="B60" s="29" t="s">
        <v>30</v>
      </c>
      <c r="C60" s="29"/>
      <c r="D60" s="29"/>
      <c r="E60" s="29"/>
      <c r="F60" s="29"/>
      <c r="G60" s="30"/>
      <c r="H60" s="31">
        <v>21945</v>
      </c>
      <c r="I60" s="31">
        <v>3806.4</v>
      </c>
      <c r="J60" s="31">
        <v>5565</v>
      </c>
      <c r="K60" s="31">
        <v>31321.200000000001</v>
      </c>
      <c r="L60" s="32"/>
      <c r="M60" s="33">
        <v>231</v>
      </c>
      <c r="N60" s="34">
        <v>340.92</v>
      </c>
      <c r="O60" s="35">
        <f>O52</f>
        <v>30742.799999999985</v>
      </c>
    </row>
    <row r="61" spans="1:48">
      <c r="A61" s="36" t="s">
        <v>140</v>
      </c>
      <c r="B61" s="49"/>
      <c r="C61" s="52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7"/>
    </row>
    <row r="62" spans="1:48">
      <c r="A62" s="1"/>
      <c r="B62" s="50"/>
      <c r="C62" s="50"/>
      <c r="D62" s="50"/>
      <c r="E62" s="50"/>
      <c r="F62" s="50"/>
      <c r="G62" s="37"/>
      <c r="H62" s="209" t="s">
        <v>50</v>
      </c>
      <c r="I62" s="210"/>
      <c r="J62" s="210"/>
      <c r="K62" s="210"/>
      <c r="L62" s="210"/>
      <c r="M62" s="210"/>
      <c r="N62" s="210"/>
      <c r="O62" s="53">
        <f>30</f>
        <v>30</v>
      </c>
    </row>
    <row r="63" spans="1:48" ht="16.5" thickBot="1">
      <c r="A63" s="1"/>
      <c r="B63" s="50"/>
      <c r="C63" s="50"/>
      <c r="D63" s="50"/>
      <c r="E63" s="50"/>
      <c r="F63" s="50"/>
      <c r="G63" s="37"/>
      <c r="H63" s="213" t="s">
        <v>51</v>
      </c>
      <c r="I63" s="214"/>
      <c r="J63" s="214"/>
      <c r="K63" s="214"/>
      <c r="L63" s="214"/>
      <c r="M63" s="214"/>
      <c r="N63" s="214"/>
      <c r="O63" s="54">
        <v>1380</v>
      </c>
    </row>
    <row r="64" spans="1:48" ht="16.5" thickBot="1">
      <c r="A64" s="38"/>
      <c r="B64" s="39"/>
      <c r="C64" s="39"/>
      <c r="D64" s="39"/>
      <c r="E64" s="39"/>
      <c r="F64" s="39"/>
      <c r="G64" s="39"/>
      <c r="H64" s="215" t="s">
        <v>52</v>
      </c>
      <c r="I64" s="216"/>
      <c r="J64" s="216"/>
      <c r="K64" s="216"/>
      <c r="L64" s="216"/>
      <c r="M64" s="216"/>
      <c r="N64" s="216"/>
      <c r="O64" s="40">
        <f>SUM(O60+O63)</f>
        <v>32122.799999999985</v>
      </c>
    </row>
    <row r="67" spans="16:47" s="55" customFormat="1"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</row>
    <row r="68" spans="16:47" s="55" customForma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</row>
    <row r="69" spans="16:47" s="55" customFormat="1"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</row>
    <row r="70" spans="16:47" s="55" customFormat="1"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</row>
    <row r="71" spans="16:47" s="55" customFormat="1"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</row>
    <row r="72" spans="16:47" s="55" customFormat="1"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</row>
  </sheetData>
  <sortState ref="A7:A48">
    <sortCondition ref="A7:A48"/>
  </sortState>
  <mergeCells count="26">
    <mergeCell ref="A2:C2"/>
    <mergeCell ref="D2:E2"/>
    <mergeCell ref="J2:O2"/>
    <mergeCell ref="A3:C3"/>
    <mergeCell ref="D3:E3"/>
    <mergeCell ref="J3:O3"/>
    <mergeCell ref="H63:N63"/>
    <mergeCell ref="H64:N64"/>
    <mergeCell ref="H4:H5"/>
    <mergeCell ref="I4:I5"/>
    <mergeCell ref="J4:J5"/>
    <mergeCell ref="K4:K5"/>
    <mergeCell ref="L4:N4"/>
    <mergeCell ref="A1:O1"/>
    <mergeCell ref="B52:G52"/>
    <mergeCell ref="A55:O55"/>
    <mergeCell ref="B58:G58"/>
    <mergeCell ref="H62:N62"/>
    <mergeCell ref="O4:O5"/>
    <mergeCell ref="A4:A5"/>
    <mergeCell ref="B4:B5"/>
    <mergeCell ref="C4:C5"/>
    <mergeCell ref="D4:D5"/>
    <mergeCell ref="E4:E5"/>
    <mergeCell ref="F4:F5"/>
    <mergeCell ref="G4:G5"/>
  </mergeCells>
  <phoneticPr fontId="4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5"/>
  <sheetViews>
    <sheetView zoomScale="90" zoomScaleNormal="90" workbookViewId="0">
      <selection activeCell="A11" sqref="A11"/>
    </sheetView>
  </sheetViews>
  <sheetFormatPr defaultRowHeight="15.75"/>
  <cols>
    <col min="1" max="1" width="5.5703125" style="41" customWidth="1"/>
    <col min="2" max="2" width="38.28515625" style="41" customWidth="1"/>
    <col min="3" max="3" width="17.42578125" style="41" customWidth="1"/>
    <col min="4" max="4" width="19.28515625" style="41" customWidth="1"/>
    <col min="5" max="5" width="6.7109375" style="41" customWidth="1"/>
    <col min="6" max="6" width="13" style="41" customWidth="1"/>
    <col min="7" max="7" width="17.7109375" style="41" customWidth="1"/>
    <col min="8" max="8" width="15.5703125" style="41" customWidth="1"/>
    <col min="9" max="9" width="14.140625" style="41" customWidth="1"/>
    <col min="10" max="10" width="16.85546875" style="41" customWidth="1"/>
    <col min="11" max="11" width="14.7109375" style="41" bestFit="1" customWidth="1"/>
    <col min="12" max="12" width="5.28515625" style="41" customWidth="1"/>
    <col min="13" max="13" width="12.5703125" style="41" bestFit="1" customWidth="1"/>
    <col min="14" max="14" width="13.7109375" style="41" bestFit="1" customWidth="1"/>
    <col min="15" max="15" width="15.7109375" style="41" customWidth="1"/>
    <col min="16" max="16" width="9.42578125" style="55" customWidth="1"/>
    <col min="17" max="28" width="9.140625" style="55"/>
    <col min="29" max="16384" width="9.140625" style="41"/>
  </cols>
  <sheetData>
    <row r="1" spans="1:15" ht="73.5" customHeight="1" thickBot="1">
      <c r="A1" s="233" t="s">
        <v>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</row>
    <row r="2" spans="1:15" ht="18.75">
      <c r="A2" s="244" t="s">
        <v>103</v>
      </c>
      <c r="B2" s="245"/>
      <c r="C2" s="245"/>
      <c r="D2" s="246" t="s">
        <v>3</v>
      </c>
      <c r="E2" s="247"/>
      <c r="F2" s="142" t="s">
        <v>4</v>
      </c>
      <c r="G2" s="87" t="s">
        <v>5</v>
      </c>
      <c r="H2" s="87" t="s">
        <v>6</v>
      </c>
      <c r="I2" s="143" t="s">
        <v>7</v>
      </c>
      <c r="J2" s="227" t="s">
        <v>8</v>
      </c>
      <c r="K2" s="227"/>
      <c r="L2" s="227"/>
      <c r="M2" s="227"/>
      <c r="N2" s="227"/>
      <c r="O2" s="228"/>
    </row>
    <row r="3" spans="1:15" ht="43.5" customHeight="1">
      <c r="A3" s="257" t="s">
        <v>143</v>
      </c>
      <c r="B3" s="258"/>
      <c r="C3" s="259"/>
      <c r="D3" s="229" t="s">
        <v>129</v>
      </c>
      <c r="E3" s="230"/>
      <c r="F3" s="138" t="s">
        <v>102</v>
      </c>
      <c r="G3" s="74" t="s">
        <v>128</v>
      </c>
      <c r="H3" s="75">
        <v>21</v>
      </c>
      <c r="I3" s="139">
        <v>4.8</v>
      </c>
      <c r="J3" s="231" t="s">
        <v>9</v>
      </c>
      <c r="K3" s="231"/>
      <c r="L3" s="231"/>
      <c r="M3" s="231"/>
      <c r="N3" s="231"/>
      <c r="O3" s="232"/>
    </row>
    <row r="4" spans="1:15" ht="15.75" customHeight="1">
      <c r="A4" s="222" t="s">
        <v>10</v>
      </c>
      <c r="B4" s="219" t="s">
        <v>11</v>
      </c>
      <c r="C4" s="219" t="s">
        <v>12</v>
      </c>
      <c r="D4" s="219" t="s">
        <v>13</v>
      </c>
      <c r="E4" s="219" t="s">
        <v>14</v>
      </c>
      <c r="F4" s="219" t="s">
        <v>15</v>
      </c>
      <c r="G4" s="219" t="s">
        <v>16</v>
      </c>
      <c r="H4" s="219" t="s">
        <v>31</v>
      </c>
      <c r="I4" s="219" t="s">
        <v>17</v>
      </c>
      <c r="J4" s="219" t="s">
        <v>18</v>
      </c>
      <c r="K4" s="219" t="s">
        <v>33</v>
      </c>
      <c r="L4" s="221" t="s">
        <v>20</v>
      </c>
      <c r="M4" s="221"/>
      <c r="N4" s="221"/>
      <c r="O4" s="211" t="s">
        <v>21</v>
      </c>
    </row>
    <row r="5" spans="1:15" ht="43.5" thickBot="1">
      <c r="A5" s="223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88" t="s">
        <v>22</v>
      </c>
      <c r="M5" s="86" t="s">
        <v>23</v>
      </c>
      <c r="N5" s="86" t="s">
        <v>24</v>
      </c>
      <c r="O5" s="212"/>
    </row>
    <row r="6" spans="1:15">
      <c r="A6" s="128">
        <v>1</v>
      </c>
      <c r="B6" s="129" t="s">
        <v>100</v>
      </c>
      <c r="C6" s="140" t="s">
        <v>0</v>
      </c>
      <c r="D6" s="129" t="s">
        <v>78</v>
      </c>
      <c r="E6" s="141">
        <v>1</v>
      </c>
      <c r="F6" s="132">
        <v>44652</v>
      </c>
      <c r="G6" s="81">
        <v>45016</v>
      </c>
      <c r="H6" s="84">
        <v>630</v>
      </c>
      <c r="I6" s="144">
        <v>100.8</v>
      </c>
      <c r="J6" s="82"/>
      <c r="K6" s="82">
        <f t="shared" ref="K6:K7" si="0">H6+I6+J6</f>
        <v>730.8</v>
      </c>
      <c r="L6" s="84"/>
      <c r="M6" s="84"/>
      <c r="N6" s="82"/>
      <c r="O6" s="145">
        <f>SUM(H6+I6)</f>
        <v>730.8</v>
      </c>
    </row>
    <row r="7" spans="1:15">
      <c r="A7" s="146">
        <v>2</v>
      </c>
      <c r="B7" s="110" t="s">
        <v>75</v>
      </c>
      <c r="C7" s="110" t="s">
        <v>54</v>
      </c>
      <c r="D7" s="110" t="s">
        <v>78</v>
      </c>
      <c r="E7" s="109">
        <v>1</v>
      </c>
      <c r="F7" s="111">
        <v>44652</v>
      </c>
      <c r="G7" s="112">
        <v>45016</v>
      </c>
      <c r="H7" s="8">
        <v>630</v>
      </c>
      <c r="I7" s="147">
        <v>100.8</v>
      </c>
      <c r="J7" s="6"/>
      <c r="K7" s="6">
        <f t="shared" si="0"/>
        <v>730.8</v>
      </c>
      <c r="L7" s="8"/>
      <c r="M7" s="8"/>
      <c r="N7" s="6"/>
      <c r="O7" s="148">
        <f t="shared" ref="O7" si="1">SUM(H7+I7)</f>
        <v>730.8</v>
      </c>
    </row>
    <row r="8" spans="1:15">
      <c r="A8" s="146">
        <v>3</v>
      </c>
      <c r="B8" s="43" t="s">
        <v>76</v>
      </c>
      <c r="C8" s="108" t="s">
        <v>79</v>
      </c>
      <c r="D8" s="110" t="s">
        <v>78</v>
      </c>
      <c r="E8" s="113">
        <v>1</v>
      </c>
      <c r="F8" s="111">
        <v>44652</v>
      </c>
      <c r="G8" s="112">
        <v>45016</v>
      </c>
      <c r="H8" s="8">
        <v>630</v>
      </c>
      <c r="I8" s="147">
        <v>100.8</v>
      </c>
      <c r="J8" s="7"/>
      <c r="K8" s="6">
        <v>730.8</v>
      </c>
      <c r="L8" s="7"/>
      <c r="M8" s="8"/>
      <c r="N8" s="8"/>
      <c r="O8" s="148">
        <f>SUM(H8+I8)</f>
        <v>730.8</v>
      </c>
    </row>
    <row r="9" spans="1:15">
      <c r="A9" s="114"/>
      <c r="B9" s="217" t="s">
        <v>25</v>
      </c>
      <c r="C9" s="217"/>
      <c r="D9" s="217"/>
      <c r="E9" s="217"/>
      <c r="F9" s="217"/>
      <c r="G9" s="217"/>
      <c r="H9" s="115">
        <v>1890</v>
      </c>
      <c r="I9" s="115">
        <v>302.39999999999998</v>
      </c>
      <c r="J9" s="115"/>
      <c r="K9" s="116">
        <v>2192.4</v>
      </c>
      <c r="L9" s="117">
        <v>0</v>
      </c>
      <c r="M9" s="118"/>
      <c r="N9" s="116"/>
      <c r="O9" s="119">
        <f>SUM(K9)</f>
        <v>2192.4</v>
      </c>
    </row>
    <row r="10" spans="1:15">
      <c r="A10" s="149"/>
      <c r="B10" s="56"/>
      <c r="C10" s="56"/>
      <c r="D10" s="56"/>
      <c r="E10" s="56"/>
      <c r="F10" s="56"/>
      <c r="G10" s="56"/>
      <c r="H10" s="150"/>
      <c r="I10" s="150"/>
      <c r="J10" s="150"/>
      <c r="K10" s="150"/>
      <c r="L10" s="150"/>
      <c r="M10" s="150"/>
      <c r="N10" s="150"/>
      <c r="O10" s="120"/>
    </row>
    <row r="11" spans="1:15" ht="16.5" thickBot="1">
      <c r="A11" s="149"/>
      <c r="B11" s="56"/>
      <c r="C11" s="56"/>
      <c r="D11" s="56"/>
      <c r="E11" s="56"/>
      <c r="F11" s="56"/>
      <c r="G11" s="56"/>
      <c r="H11" s="150"/>
      <c r="I11" s="150"/>
      <c r="J11" s="150"/>
      <c r="K11" s="150"/>
      <c r="L11" s="150"/>
      <c r="M11" s="150"/>
      <c r="N11" s="150"/>
      <c r="O11" s="120"/>
    </row>
    <row r="12" spans="1:15" ht="48" thickBot="1">
      <c r="A12" s="121" t="s">
        <v>10</v>
      </c>
      <c r="B12" s="122" t="s">
        <v>11</v>
      </c>
      <c r="C12" s="122" t="s">
        <v>12</v>
      </c>
      <c r="D12" s="123" t="s">
        <v>13</v>
      </c>
      <c r="E12" s="124" t="s">
        <v>14</v>
      </c>
      <c r="F12" s="125" t="s">
        <v>26</v>
      </c>
      <c r="G12" s="125" t="s">
        <v>27</v>
      </c>
      <c r="H12" s="122" t="s">
        <v>28</v>
      </c>
      <c r="I12" s="122" t="s">
        <v>17</v>
      </c>
      <c r="J12" s="122" t="s">
        <v>29</v>
      </c>
      <c r="K12" s="122" t="s">
        <v>19</v>
      </c>
      <c r="L12" s="126" t="s">
        <v>22</v>
      </c>
      <c r="M12" s="122" t="s">
        <v>23</v>
      </c>
      <c r="N12" s="122" t="s">
        <v>24</v>
      </c>
      <c r="O12" s="127" t="s">
        <v>21</v>
      </c>
    </row>
    <row r="13" spans="1:15">
      <c r="A13" s="128"/>
      <c r="B13" s="129"/>
      <c r="C13" s="130"/>
      <c r="D13" s="129"/>
      <c r="E13" s="131"/>
      <c r="F13" s="132"/>
      <c r="G13" s="81"/>
      <c r="H13" s="133"/>
      <c r="I13" s="133"/>
      <c r="J13" s="133"/>
      <c r="K13" s="133"/>
      <c r="L13" s="151"/>
      <c r="M13" s="133"/>
      <c r="N13" s="133"/>
      <c r="O13" s="152"/>
    </row>
    <row r="14" spans="1:15">
      <c r="A14" s="153" t="s">
        <v>2</v>
      </c>
      <c r="B14" s="238"/>
      <c r="C14" s="238"/>
      <c r="D14" s="238"/>
      <c r="E14" s="238"/>
      <c r="F14" s="238"/>
      <c r="G14" s="239"/>
      <c r="H14" s="23">
        <v>0</v>
      </c>
      <c r="I14" s="23">
        <v>0</v>
      </c>
      <c r="J14" s="24"/>
      <c r="K14" s="25">
        <v>0</v>
      </c>
      <c r="L14" s="26"/>
      <c r="M14" s="154">
        <v>0</v>
      </c>
      <c r="N14" s="154">
        <v>0</v>
      </c>
      <c r="O14" s="134">
        <v>0</v>
      </c>
    </row>
    <row r="15" spans="1:15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07"/>
    </row>
    <row r="16" spans="1:15">
      <c r="A16" s="155" t="s">
        <v>2</v>
      </c>
      <c r="B16" s="29" t="s">
        <v>30</v>
      </c>
      <c r="C16" s="29"/>
      <c r="D16" s="29"/>
      <c r="E16" s="135"/>
      <c r="F16" s="29"/>
      <c r="G16" s="30"/>
      <c r="H16" s="31">
        <v>1890</v>
      </c>
      <c r="I16" s="31">
        <v>302.39999999999998</v>
      </c>
      <c r="J16" s="31"/>
      <c r="K16" s="31">
        <v>2192.4</v>
      </c>
      <c r="L16" s="32"/>
      <c r="M16" s="31">
        <f>M9</f>
        <v>0</v>
      </c>
      <c r="N16" s="31"/>
      <c r="O16" s="35">
        <f>SUM(K16)</f>
        <v>2192.4</v>
      </c>
    </row>
    <row r="17" spans="1:15">
      <c r="A17" s="36" t="s">
        <v>140</v>
      </c>
      <c r="B17" s="49"/>
      <c r="C17" s="5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07"/>
    </row>
    <row r="18" spans="1:15">
      <c r="A18" s="36"/>
      <c r="B18" s="49"/>
      <c r="C18" s="49"/>
      <c r="D18" s="49"/>
      <c r="E18" s="49"/>
      <c r="F18" s="49"/>
      <c r="G18" s="49"/>
      <c r="H18" s="240" t="s">
        <v>46</v>
      </c>
      <c r="I18" s="241"/>
      <c r="J18" s="241"/>
      <c r="K18" s="241"/>
      <c r="L18" s="241"/>
      <c r="M18" s="241"/>
      <c r="N18" s="241"/>
      <c r="O18" s="156">
        <v>30</v>
      </c>
    </row>
    <row r="19" spans="1:15" ht="16.5" thickBot="1">
      <c r="A19" s="36"/>
      <c r="B19" s="49"/>
      <c r="C19" s="49"/>
      <c r="D19" s="49"/>
      <c r="E19" s="49"/>
      <c r="F19" s="49"/>
      <c r="G19" s="49"/>
      <c r="H19" s="242" t="s">
        <v>47</v>
      </c>
      <c r="I19" s="243"/>
      <c r="J19" s="243"/>
      <c r="K19" s="243"/>
      <c r="L19" s="243"/>
      <c r="M19" s="243"/>
      <c r="N19" s="243"/>
      <c r="O19" s="54">
        <v>90</v>
      </c>
    </row>
    <row r="20" spans="1:15" ht="16.5" thickBot="1">
      <c r="A20" s="157"/>
      <c r="B20" s="158"/>
      <c r="C20" s="158"/>
      <c r="D20" s="158"/>
      <c r="E20" s="158"/>
      <c r="F20" s="158"/>
      <c r="G20" s="158"/>
      <c r="H20" s="236" t="s">
        <v>45</v>
      </c>
      <c r="I20" s="237"/>
      <c r="J20" s="237"/>
      <c r="K20" s="237"/>
      <c r="L20" s="237"/>
      <c r="M20" s="237"/>
      <c r="N20" s="237"/>
      <c r="O20" s="40">
        <f>SUM(O16+O19)</f>
        <v>2282.4</v>
      </c>
    </row>
    <row r="21" spans="1:15">
      <c r="H21" s="136"/>
      <c r="I21" s="136"/>
      <c r="J21" s="136"/>
      <c r="K21" s="136"/>
      <c r="L21" s="136"/>
      <c r="M21" s="136"/>
      <c r="N21" s="136"/>
      <c r="O21" s="137"/>
    </row>
    <row r="22" spans="1:15">
      <c r="H22" s="136"/>
      <c r="I22" s="136"/>
      <c r="J22" s="136"/>
      <c r="K22" s="136"/>
      <c r="L22" s="136"/>
      <c r="M22" s="136"/>
      <c r="N22" s="136"/>
      <c r="O22" s="137"/>
    </row>
    <row r="23" spans="1:15">
      <c r="H23" s="136"/>
      <c r="I23" s="136"/>
      <c r="J23" s="136"/>
      <c r="K23" s="136"/>
      <c r="L23" s="136"/>
      <c r="M23" s="136"/>
      <c r="N23" s="136"/>
      <c r="O23" s="137"/>
    </row>
    <row r="24" spans="1:15">
      <c r="H24" s="136"/>
      <c r="I24" s="136"/>
      <c r="J24" s="136"/>
      <c r="K24" s="136"/>
      <c r="L24" s="136"/>
      <c r="M24" s="136"/>
      <c r="N24" s="136"/>
      <c r="O24" s="137"/>
    </row>
    <row r="25" spans="1:15">
      <c r="H25" s="136"/>
      <c r="I25" s="136"/>
      <c r="J25" s="136"/>
      <c r="K25" s="136"/>
      <c r="L25" s="136"/>
      <c r="M25" s="136"/>
      <c r="N25" s="136"/>
      <c r="O25" s="137"/>
    </row>
  </sheetData>
  <mergeCells count="25">
    <mergeCell ref="F4:F5"/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A1:O1"/>
    <mergeCell ref="H20:N20"/>
    <mergeCell ref="O4:O5"/>
    <mergeCell ref="B9:G9"/>
    <mergeCell ref="B14:G14"/>
    <mergeCell ref="H18:N18"/>
    <mergeCell ref="H19:N19"/>
    <mergeCell ref="G4:G5"/>
    <mergeCell ref="H4:H5"/>
    <mergeCell ref="I4:I5"/>
    <mergeCell ref="J4:J5"/>
    <mergeCell ref="K4:K5"/>
    <mergeCell ref="L4:N4"/>
    <mergeCell ref="A4:A5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zoomScale="90" zoomScaleNormal="90" workbookViewId="0">
      <selection activeCell="B23" sqref="B23:B24"/>
    </sheetView>
  </sheetViews>
  <sheetFormatPr defaultColWidth="9.140625" defaultRowHeight="15.75"/>
  <cols>
    <col min="1" max="1" width="6.42578125" style="42" customWidth="1"/>
    <col min="2" max="2" width="51.7109375" style="42" bestFit="1" customWidth="1"/>
    <col min="3" max="3" width="12.42578125" style="42" bestFit="1" customWidth="1"/>
    <col min="4" max="4" width="24.42578125" style="42" bestFit="1" customWidth="1"/>
    <col min="5" max="5" width="5.7109375" style="42" customWidth="1"/>
    <col min="6" max="6" width="11.85546875" style="42" bestFit="1" customWidth="1"/>
    <col min="7" max="7" width="12.7109375" style="42" bestFit="1" customWidth="1"/>
    <col min="8" max="8" width="14.140625" style="42" customWidth="1"/>
    <col min="9" max="9" width="12.28515625" style="42" customWidth="1"/>
    <col min="10" max="10" width="14.42578125" style="42" customWidth="1"/>
    <col min="11" max="11" width="15.85546875" style="42" customWidth="1"/>
    <col min="12" max="12" width="4.7109375" style="42" customWidth="1"/>
    <col min="13" max="13" width="12.5703125" style="42" bestFit="1" customWidth="1"/>
    <col min="14" max="14" width="13.7109375" style="42" bestFit="1" customWidth="1"/>
    <col min="15" max="15" width="16.7109375" style="42" customWidth="1"/>
    <col min="16" max="16" width="9.140625" style="42"/>
    <col min="17" max="17" width="11.7109375" style="42" bestFit="1" customWidth="1"/>
    <col min="18" max="16384" width="9.140625" style="42"/>
  </cols>
  <sheetData>
    <row r="1" spans="1:15" ht="66.75" customHeight="1" thickBot="1">
      <c r="A1" s="248" t="s">
        <v>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5" ht="18.75">
      <c r="A2" s="224" t="s">
        <v>103</v>
      </c>
      <c r="B2" s="225"/>
      <c r="C2" s="226"/>
      <c r="D2" s="246" t="s">
        <v>3</v>
      </c>
      <c r="E2" s="247"/>
      <c r="F2" s="142" t="s">
        <v>4</v>
      </c>
      <c r="G2" s="87" t="s">
        <v>5</v>
      </c>
      <c r="H2" s="143" t="s">
        <v>6</v>
      </c>
      <c r="I2" s="143" t="s">
        <v>7</v>
      </c>
      <c r="J2" s="227" t="s">
        <v>8</v>
      </c>
      <c r="K2" s="227"/>
      <c r="L2" s="227"/>
      <c r="M2" s="227"/>
      <c r="N2" s="227"/>
      <c r="O2" s="228"/>
    </row>
    <row r="3" spans="1:15" ht="43.5" customHeight="1">
      <c r="A3" s="257" t="s">
        <v>144</v>
      </c>
      <c r="B3" s="258"/>
      <c r="C3" s="259"/>
      <c r="D3" s="229" t="s">
        <v>129</v>
      </c>
      <c r="E3" s="230"/>
      <c r="F3" s="138" t="s">
        <v>102</v>
      </c>
      <c r="G3" s="74" t="s">
        <v>128</v>
      </c>
      <c r="H3" s="75">
        <v>21</v>
      </c>
      <c r="I3" s="139">
        <v>4.8</v>
      </c>
      <c r="J3" s="231" t="s">
        <v>9</v>
      </c>
      <c r="K3" s="231"/>
      <c r="L3" s="231"/>
      <c r="M3" s="231"/>
      <c r="N3" s="231"/>
      <c r="O3" s="232"/>
    </row>
    <row r="4" spans="1:15">
      <c r="A4" s="253" t="s">
        <v>10</v>
      </c>
      <c r="B4" s="251" t="s">
        <v>11</v>
      </c>
      <c r="C4" s="251" t="s">
        <v>12</v>
      </c>
      <c r="D4" s="251" t="s">
        <v>13</v>
      </c>
      <c r="E4" s="251" t="s">
        <v>14</v>
      </c>
      <c r="F4" s="251" t="s">
        <v>15</v>
      </c>
      <c r="G4" s="255" t="s">
        <v>16</v>
      </c>
      <c r="H4" s="251" t="s">
        <v>31</v>
      </c>
      <c r="I4" s="251" t="s">
        <v>17</v>
      </c>
      <c r="J4" s="251" t="s">
        <v>18</v>
      </c>
      <c r="K4" s="251" t="s">
        <v>19</v>
      </c>
      <c r="L4" s="221" t="s">
        <v>20</v>
      </c>
      <c r="M4" s="221"/>
      <c r="N4" s="221"/>
      <c r="O4" s="211" t="s">
        <v>21</v>
      </c>
    </row>
    <row r="5" spans="1:15" ht="43.5" thickBot="1">
      <c r="A5" s="254"/>
      <c r="B5" s="252"/>
      <c r="C5" s="252"/>
      <c r="D5" s="252"/>
      <c r="E5" s="252"/>
      <c r="F5" s="252"/>
      <c r="G5" s="256"/>
      <c r="H5" s="252"/>
      <c r="I5" s="252"/>
      <c r="J5" s="252"/>
      <c r="K5" s="252"/>
      <c r="L5" s="88" t="s">
        <v>22</v>
      </c>
      <c r="M5" s="86" t="s">
        <v>32</v>
      </c>
      <c r="N5" s="86" t="s">
        <v>24</v>
      </c>
      <c r="O5" s="212"/>
    </row>
    <row r="6" spans="1:15">
      <c r="A6" s="128">
        <v>1</v>
      </c>
      <c r="B6" s="79" t="s">
        <v>77</v>
      </c>
      <c r="C6" s="79" t="s">
        <v>54</v>
      </c>
      <c r="D6" s="79" t="s">
        <v>78</v>
      </c>
      <c r="E6" s="141">
        <v>1</v>
      </c>
      <c r="F6" s="81">
        <v>44652</v>
      </c>
      <c r="G6" s="81">
        <v>45016</v>
      </c>
      <c r="H6" s="166">
        <v>630</v>
      </c>
      <c r="I6" s="167">
        <v>100.8</v>
      </c>
      <c r="J6" s="83"/>
      <c r="K6" s="82">
        <v>730.8</v>
      </c>
      <c r="L6" s="78"/>
      <c r="M6" s="168"/>
      <c r="N6" s="168"/>
      <c r="O6" s="169">
        <f>SUM(H6+I6)</f>
        <v>730.8</v>
      </c>
    </row>
    <row r="7" spans="1:15">
      <c r="A7" s="146">
        <v>2</v>
      </c>
      <c r="B7" s="45" t="s">
        <v>125</v>
      </c>
      <c r="C7" s="45" t="s">
        <v>36</v>
      </c>
      <c r="D7" s="45" t="s">
        <v>126</v>
      </c>
      <c r="E7" s="109">
        <v>1</v>
      </c>
      <c r="F7" s="5">
        <v>45091</v>
      </c>
      <c r="G7" s="5">
        <v>45273</v>
      </c>
      <c r="H7" s="159">
        <v>630</v>
      </c>
      <c r="I7" s="22">
        <v>100.8</v>
      </c>
      <c r="J7" s="7"/>
      <c r="K7" s="6">
        <v>730.8</v>
      </c>
      <c r="L7" s="3"/>
      <c r="M7" s="160"/>
      <c r="N7" s="160"/>
      <c r="O7" s="170">
        <f>SUM(H7+I7)</f>
        <v>730.8</v>
      </c>
    </row>
    <row r="8" spans="1:15">
      <c r="A8" s="146">
        <v>3</v>
      </c>
      <c r="B8" s="45" t="s">
        <v>127</v>
      </c>
      <c r="C8" s="45" t="s">
        <v>0</v>
      </c>
      <c r="D8" s="45" t="s">
        <v>126</v>
      </c>
      <c r="E8" s="109">
        <v>1</v>
      </c>
      <c r="F8" s="5">
        <v>45091</v>
      </c>
      <c r="G8" s="5">
        <v>45273</v>
      </c>
      <c r="H8" s="159">
        <v>630</v>
      </c>
      <c r="I8" s="22">
        <v>100.8</v>
      </c>
      <c r="J8" s="7"/>
      <c r="K8" s="6">
        <v>730.8</v>
      </c>
      <c r="L8" s="3"/>
      <c r="M8" s="160"/>
      <c r="N8" s="160"/>
      <c r="O8" s="170">
        <f>SUM(H8+I8)</f>
        <v>730.8</v>
      </c>
    </row>
    <row r="9" spans="1:15">
      <c r="A9" s="197"/>
      <c r="B9" s="217" t="s">
        <v>25</v>
      </c>
      <c r="C9" s="217"/>
      <c r="D9" s="217"/>
      <c r="E9" s="217"/>
      <c r="F9" s="217"/>
      <c r="G9" s="217"/>
      <c r="H9" s="180">
        <v>1890</v>
      </c>
      <c r="I9" s="180">
        <v>302.39999999999998</v>
      </c>
      <c r="J9" s="180"/>
      <c r="K9" s="116">
        <v>2192.4</v>
      </c>
      <c r="L9" s="117">
        <v>0</v>
      </c>
      <c r="M9" s="116"/>
      <c r="N9" s="116"/>
      <c r="O9" s="198">
        <f>SUM(K9)</f>
        <v>2192.4</v>
      </c>
    </row>
    <row r="10" spans="1:15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</row>
    <row r="11" spans="1:15" ht="16.5" thickBot="1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</row>
    <row r="12" spans="1:15" ht="48" thickBot="1">
      <c r="A12" s="191" t="s">
        <v>10</v>
      </c>
      <c r="B12" s="192" t="s">
        <v>11</v>
      </c>
      <c r="C12" s="192" t="s">
        <v>12</v>
      </c>
      <c r="D12" s="192" t="s">
        <v>13</v>
      </c>
      <c r="E12" s="193" t="s">
        <v>14</v>
      </c>
      <c r="F12" s="194" t="s">
        <v>26</v>
      </c>
      <c r="G12" s="194" t="s">
        <v>27</v>
      </c>
      <c r="H12" s="192" t="s">
        <v>28</v>
      </c>
      <c r="I12" s="192" t="s">
        <v>17</v>
      </c>
      <c r="J12" s="192" t="s">
        <v>29</v>
      </c>
      <c r="K12" s="192" t="s">
        <v>19</v>
      </c>
      <c r="L12" s="195" t="s">
        <v>22</v>
      </c>
      <c r="M12" s="192" t="s">
        <v>23</v>
      </c>
      <c r="N12" s="192" t="s">
        <v>24</v>
      </c>
      <c r="O12" s="196" t="s">
        <v>21</v>
      </c>
    </row>
    <row r="13" spans="1:15">
      <c r="A13" s="128"/>
      <c r="B13" s="130"/>
      <c r="C13" s="130"/>
      <c r="D13" s="183"/>
      <c r="E13" s="184"/>
      <c r="F13" s="185"/>
      <c r="G13" s="185"/>
      <c r="H13" s="186"/>
      <c r="I13" s="167"/>
      <c r="J13" s="167">
        <v>0</v>
      </c>
      <c r="K13" s="187"/>
      <c r="L13" s="188"/>
      <c r="M13" s="189"/>
      <c r="N13" s="189"/>
      <c r="O13" s="190"/>
    </row>
    <row r="14" spans="1:15">
      <c r="A14" s="153" t="s">
        <v>2</v>
      </c>
      <c r="B14" s="238"/>
      <c r="C14" s="238"/>
      <c r="D14" s="238"/>
      <c r="E14" s="238"/>
      <c r="F14" s="238"/>
      <c r="G14" s="239"/>
      <c r="H14" s="23">
        <v>0</v>
      </c>
      <c r="I14" s="23">
        <v>0</v>
      </c>
      <c r="J14" s="24"/>
      <c r="K14" s="25">
        <f>SUM(K13:K13)</f>
        <v>0</v>
      </c>
      <c r="L14" s="26"/>
      <c r="M14" s="154">
        <f>SUM(M13:M13)</f>
        <v>0</v>
      </c>
      <c r="N14" s="154">
        <f>SUM(N13:N13)</f>
        <v>0</v>
      </c>
      <c r="O14" s="134">
        <f>SUM(O13:O13)</f>
        <v>0</v>
      </c>
    </row>
    <row r="15" spans="1:15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07"/>
    </row>
    <row r="16" spans="1:15">
      <c r="A16" s="176" t="s">
        <v>2</v>
      </c>
      <c r="B16" s="177" t="s">
        <v>30</v>
      </c>
      <c r="C16" s="177"/>
      <c r="D16" s="177"/>
      <c r="E16" s="178"/>
      <c r="F16" s="177"/>
      <c r="G16" s="179"/>
      <c r="H16" s="180">
        <v>1890</v>
      </c>
      <c r="I16" s="180">
        <v>302.39999999999998</v>
      </c>
      <c r="J16" s="180"/>
      <c r="K16" s="180">
        <v>2192.4</v>
      </c>
      <c r="L16" s="181"/>
      <c r="M16" s="180">
        <f>M9</f>
        <v>0</v>
      </c>
      <c r="N16" s="180">
        <f>N9</f>
        <v>0</v>
      </c>
      <c r="O16" s="182">
        <f>SUM(K16)</f>
        <v>2192.4</v>
      </c>
    </row>
    <row r="17" spans="1:17">
      <c r="A17" s="36" t="s">
        <v>140</v>
      </c>
      <c r="B17" s="49"/>
      <c r="C17" s="5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07"/>
    </row>
    <row r="18" spans="1:17">
      <c r="A18" s="36"/>
      <c r="B18" s="49"/>
      <c r="C18" s="49"/>
      <c r="D18" s="49"/>
      <c r="E18" s="49"/>
      <c r="F18" s="49"/>
      <c r="G18" s="49"/>
      <c r="H18" s="240" t="s">
        <v>46</v>
      </c>
      <c r="I18" s="241"/>
      <c r="J18" s="241"/>
      <c r="K18" s="241"/>
      <c r="L18" s="241"/>
      <c r="M18" s="241"/>
      <c r="N18" s="241"/>
      <c r="O18" s="174">
        <v>30</v>
      </c>
    </row>
    <row r="19" spans="1:17" ht="16.5" thickBot="1">
      <c r="A19" s="36"/>
      <c r="B19" s="49"/>
      <c r="C19" s="49"/>
      <c r="D19" s="49"/>
      <c r="E19" s="49"/>
      <c r="F19" s="49"/>
      <c r="G19" s="49"/>
      <c r="H19" s="242" t="s">
        <v>48</v>
      </c>
      <c r="I19" s="243"/>
      <c r="J19" s="243"/>
      <c r="K19" s="243"/>
      <c r="L19" s="243"/>
      <c r="M19" s="243"/>
      <c r="N19" s="243"/>
      <c r="O19" s="175">
        <v>90</v>
      </c>
    </row>
    <row r="20" spans="1:17" ht="16.5" thickBot="1">
      <c r="A20" s="157"/>
      <c r="B20" s="158"/>
      <c r="C20" s="158"/>
      <c r="D20" s="158"/>
      <c r="E20" s="158"/>
      <c r="F20" s="158"/>
      <c r="G20" s="158"/>
      <c r="H20" s="236" t="s">
        <v>49</v>
      </c>
      <c r="I20" s="237"/>
      <c r="J20" s="237"/>
      <c r="K20" s="237"/>
      <c r="L20" s="237"/>
      <c r="M20" s="237"/>
      <c r="N20" s="237"/>
      <c r="O20" s="161">
        <f>SUM(O16+O19)</f>
        <v>2282.4</v>
      </c>
      <c r="Q20" s="162"/>
    </row>
    <row r="21" spans="1:17" s="163" customFormat="1"/>
    <row r="22" spans="1:17" s="163" customFormat="1"/>
    <row r="23" spans="1:17" s="163" customFormat="1"/>
    <row r="24" spans="1:17" s="163" customFormat="1"/>
    <row r="25" spans="1:17" s="163" customFormat="1"/>
    <row r="26" spans="1:17" s="163" customFormat="1">
      <c r="I26" s="164"/>
    </row>
    <row r="27" spans="1:17" s="163" customFormat="1">
      <c r="I27" s="164"/>
    </row>
    <row r="28" spans="1:17" s="163" customFormat="1">
      <c r="I28" s="164"/>
    </row>
    <row r="29" spans="1:17" s="163" customFormat="1"/>
    <row r="30" spans="1:17" s="163" customFormat="1"/>
    <row r="31" spans="1:17" s="163" customFormat="1"/>
    <row r="32" spans="1:17" s="163" customFormat="1"/>
    <row r="33" spans="8:15" s="163" customFormat="1"/>
    <row r="34" spans="8:15" s="163" customFormat="1"/>
    <row r="35" spans="8:15" s="163" customFormat="1"/>
    <row r="36" spans="8:15" s="163" customFormat="1"/>
    <row r="37" spans="8:15" s="163" customFormat="1"/>
    <row r="38" spans="8:15" s="163" customFormat="1"/>
    <row r="39" spans="8:15" s="163" customFormat="1"/>
    <row r="40" spans="8:15" s="163" customFormat="1"/>
    <row r="41" spans="8:15" s="163" customFormat="1"/>
    <row r="42" spans="8:15" s="163" customFormat="1"/>
    <row r="43" spans="8:15">
      <c r="H43" s="165"/>
      <c r="I43" s="165"/>
      <c r="J43" s="165"/>
      <c r="K43" s="165"/>
      <c r="L43" s="165"/>
      <c r="M43" s="165"/>
      <c r="N43" s="165"/>
      <c r="O43" s="137"/>
    </row>
  </sheetData>
  <mergeCells count="25"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9:G9"/>
    <mergeCell ref="B14:G14"/>
    <mergeCell ref="A1:O1"/>
    <mergeCell ref="H18:N18"/>
    <mergeCell ref="H4:H5"/>
    <mergeCell ref="I4:I5"/>
    <mergeCell ref="J4:J5"/>
    <mergeCell ref="K4:K5"/>
    <mergeCell ref="L4:N4"/>
    <mergeCell ref="A2:C2"/>
    <mergeCell ref="D2:E2"/>
    <mergeCell ref="J2:O2"/>
    <mergeCell ref="A3:C3"/>
    <mergeCell ref="D3:E3"/>
    <mergeCell ref="J3:O3"/>
  </mergeCells>
  <phoneticPr fontId="4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2023-07-21T14:49:19Z</cp:lastPrinted>
  <dcterms:created xsi:type="dcterms:W3CDTF">2017-01-27T13:47:29Z</dcterms:created>
  <dcterms:modified xsi:type="dcterms:W3CDTF">2023-08-15T16:29:09Z</dcterms:modified>
</cp:coreProperties>
</file>