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742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02"/>
  <c r="O61"/>
  <c r="O65" s="1"/>
  <c r="O11" i="101"/>
  <c r="O52" i="102"/>
  <c r="O12"/>
  <c r="O10"/>
  <c r="O9" i="103" l="1"/>
  <c r="O15"/>
  <c r="O19" s="1"/>
  <c r="K32" i="102"/>
  <c r="O9" i="101"/>
  <c r="O8"/>
  <c r="O7"/>
  <c r="O51" i="102"/>
  <c r="O50"/>
  <c r="O43"/>
  <c r="O42"/>
  <c r="O14"/>
  <c r="O13"/>
  <c r="O7"/>
  <c r="O8"/>
  <c r="O6"/>
  <c r="K50"/>
  <c r="O7" i="103" l="1"/>
  <c r="O8"/>
  <c r="K7" i="102"/>
  <c r="K8"/>
  <c r="K10"/>
  <c r="K15"/>
  <c r="O15" s="1"/>
  <c r="K16"/>
  <c r="O16" s="1"/>
  <c r="K17"/>
  <c r="O17" s="1"/>
  <c r="K18"/>
  <c r="O18" s="1"/>
  <c r="K19"/>
  <c r="O19" s="1"/>
  <c r="K20"/>
  <c r="O20" s="1"/>
  <c r="K22"/>
  <c r="O22" s="1"/>
  <c r="K23"/>
  <c r="K24"/>
  <c r="O24" s="1"/>
  <c r="K25"/>
  <c r="O25" s="1"/>
  <c r="K26"/>
  <c r="O26" s="1"/>
  <c r="K27"/>
  <c r="O27" s="1"/>
  <c r="K28"/>
  <c r="K29"/>
  <c r="O29" s="1"/>
  <c r="K30"/>
  <c r="O30" s="1"/>
  <c r="K31"/>
  <c r="O31" s="1"/>
  <c r="K33"/>
  <c r="O33" s="1"/>
  <c r="K34"/>
  <c r="O34" s="1"/>
  <c r="K35"/>
  <c r="O35" s="1"/>
  <c r="K36"/>
  <c r="O36" s="1"/>
  <c r="K37"/>
  <c r="O37" s="1"/>
  <c r="K38"/>
  <c r="O38" s="1"/>
  <c r="K39"/>
  <c r="O39" s="1"/>
  <c r="K44"/>
  <c r="K45"/>
  <c r="O45" s="1"/>
  <c r="K46"/>
  <c r="K47"/>
  <c r="O47" s="1"/>
  <c r="K49"/>
  <c r="O49" s="1"/>
  <c r="K53"/>
  <c r="O53" s="1"/>
  <c r="K41"/>
  <c r="O41" s="1"/>
  <c r="O6" i="103"/>
  <c r="K6" i="101" l="1"/>
  <c r="K6" i="103"/>
  <c r="K40" i="102"/>
  <c r="O40" s="1"/>
  <c r="O6" i="101"/>
  <c r="K8" i="103" l="1"/>
  <c r="K7" l="1"/>
  <c r="M17" i="101" l="1"/>
  <c r="N17"/>
  <c r="O17" s="1"/>
  <c r="O21" s="1"/>
  <c r="K58" i="102" l="1"/>
  <c r="O63" l="1"/>
  <c r="J59" l="1"/>
  <c r="M15" i="103" l="1"/>
  <c r="O15" i="101" l="1"/>
  <c r="N15"/>
  <c r="M15"/>
  <c r="K15"/>
</calcChain>
</file>

<file path=xl/sharedStrings.xml><?xml version="1.0" encoding="utf-8"?>
<sst xmlns="http://schemas.openxmlformats.org/spreadsheetml/2006/main" count="331" uniqueCount="148">
  <si>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</si>
  <si>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</si>
  <si>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</si>
  <si>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</si>
  <si>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</si>
  <si>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</si>
  <si>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</si>
  <si>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</si>
  <si>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</si>
  <si>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</si>
  <si>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</si>
  <si>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</si>
  <si>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</si>
  <si>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</si>
  <si>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</si>
  <si>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</si>
  <si>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</si>
  <si>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</si>
  <si>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</si>
  <si>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</si>
  <si>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</si>
  <si>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</si>
  <si>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</si>
  <si>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</si>
  <si>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</si>
  <si>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</si>
  <si>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</si>
  <si>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</si>
  <si>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</si>
  <si>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</si>
  <si>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</si>
  <si>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</si>
  <si>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</si>
  <si>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</si>
  <si>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</si>
  <si>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</si>
  <si>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</si>
  <si>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</si>
  <si>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</si>
  <si>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</si>
  <si>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</si>
  <si>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</si>
  <si>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</si>
  <si>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FARMÁCIA</t>
  </si>
  <si>
    <t>SEMEIA</t>
  </si>
  <si>
    <t xml:space="preserve">TAXA DE AGENCIAMENTO  - Valor Unitário........................... 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</si>
  <si>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</si>
  <si>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</si>
  <si>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</si>
  <si>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</si>
  <si>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</si>
  <si>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</si>
  <si>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</si>
  <si>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</si>
  <si>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</si>
  <si>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</si>
  <si>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</si>
  <si>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</si>
  <si>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JORNALISMO</t>
  </si>
  <si>
    <t>RAFAEL GÓES MARTINS (PCD)</t>
  </si>
  <si>
    <t>CIÊNCIAS BIOLÓGICAS</t>
  </si>
  <si>
    <t>ANNA LUÍZA DA SILVA RODRIGUES</t>
  </si>
  <si>
    <t>PABLO SILVA DE OLIVEIRA</t>
  </si>
  <si>
    <t>EDUARDO VICTOR PAULINO LIMA</t>
  </si>
  <si>
    <t>ENG. AGRÔNOMO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</si>
  <si>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</si>
  <si>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</si>
  <si>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</si>
  <si>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</si>
  <si>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</si>
  <si>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</si>
  <si>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MARCOS MARTINS DE LIMA (EMANUELLE)</t>
  </si>
  <si>
    <t>MARIA KETLEM BEZERRA DA ROCHA (PCD)</t>
  </si>
  <si>
    <t>ROGER GABRIEL NERY F. PINTO</t>
  </si>
  <si>
    <t>NAYRA STHEPHANNY DA SILVA SANTOS</t>
  </si>
  <si>
    <t>REBECA EVELYN SOBRINHO MORAIS</t>
  </si>
  <si>
    <t>LUCAS RICARDO LOUREIRO ARAÚJO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</si>
  <si>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</si>
  <si>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</si>
  <si>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</si>
  <si>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</si>
  <si>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</si>
  <si>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</si>
  <si>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</si>
  <si>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</si>
  <si>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SEAGRO</t>
  </si>
  <si>
    <t>SANDRA TEODORO ALVES</t>
  </si>
  <si>
    <t>CLEILSON DOS SANTOS RAMOS</t>
  </si>
  <si>
    <t>SDTI</t>
  </si>
  <si>
    <t>GIAN LUCA TIBURCIO BANDEIRA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</si>
  <si>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</si>
  <si>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</si>
  <si>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</si>
  <si>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</si>
  <si>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</si>
  <si>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</si>
  <si>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</si>
  <si>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</si>
  <si>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ALICE LIMA SOARES</t>
  </si>
  <si>
    <t>TECNOLOGIA EM SISTEMA PARA INTERNET</t>
  </si>
  <si>
    <t>ANYELLE DA SILVA BATISTA</t>
  </si>
  <si>
    <t>ANDRÉ LUIZ DE SOUZA PEREIEA</t>
  </si>
  <si>
    <t>EDUCAÇÃO FISICA</t>
  </si>
  <si>
    <t>YVES BENEVIDES FEITOZA</t>
  </si>
  <si>
    <t>INICIO</t>
  </si>
  <si>
    <t>SEPLAN</t>
  </si>
  <si>
    <t>ALLAN RICK CABRAL DE S. OLIVEIRA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</si>
  <si>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</si>
  <si>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</si>
  <si>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</si>
  <si>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</si>
  <si>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</si>
  <si>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</si>
  <si>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</si>
  <si>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MARIA EDUARDA SOUZA ROCHA</t>
  </si>
  <si>
    <t>REGINALDO  DOS SANTOS PAIVA</t>
  </si>
  <si>
    <t>INGRID DO CARMO MOREIRA</t>
  </si>
  <si>
    <t>FRANKLIN THEREZINHO PINHEIRO SILVA  NETO</t>
  </si>
  <si>
    <t>GIULIA LOPES SOUZA</t>
  </si>
  <si>
    <t>JHONES KEVES DOS SANTOS ARAÚJO</t>
  </si>
  <si>
    <t>RANE ANTONIA CARNEIRO FERNANDES</t>
  </si>
  <si>
    <t>SERVIÇO SOCIAL</t>
  </si>
  <si>
    <t>CRAS-SÃO FRANCISCO</t>
  </si>
  <si>
    <t>ELIS FONSECA CAETANO DA SILVA</t>
  </si>
  <si>
    <t>MATHEUS GABRIEL SOUSA SILVA</t>
  </si>
  <si>
    <t>EDUCAÇAÕ FISICA</t>
  </si>
  <si>
    <t>PAULO VICTOR PAULINO MOURÃO</t>
  </si>
  <si>
    <t>DOUGLAS ROBERTO DOS SANTOS</t>
  </si>
  <si>
    <t>ENGENHARIA CIVIL</t>
  </si>
  <si>
    <t>TRICYELLEN CASTRO DA SILVA</t>
  </si>
  <si>
    <t>JUNHO</t>
  </si>
  <si>
    <t>07/06/2023</t>
  </si>
  <si>
    <t>3 E 4</t>
  </si>
  <si>
    <t>DANIELE BRITO DE SOUZA</t>
  </si>
  <si>
    <t>EMFERMARGEM</t>
  </si>
  <si>
    <t>DANUEY ELEN MENEZES DA SILVA</t>
  </si>
  <si>
    <t>VINICIUS DE LIMA PAES</t>
  </si>
  <si>
    <t>MEDICINA</t>
  </si>
  <si>
    <t>THIFANNY VITÓRIA MENEZES DA SILVA</t>
  </si>
  <si>
    <t>CADMO KAUÂ DA SILVA ALMEIDA</t>
  </si>
  <si>
    <t>CRAS- CIDADE DO POVO</t>
  </si>
  <si>
    <t>NOÊMIE ARAÚJO FERREIRA</t>
  </si>
  <si>
    <t xml:space="preserve">CONTRATO Nº 044/2020   -   PREFEITURA DE RIO BRANCO - PROGRAMA BOLSA ESTÁGIO </t>
  </si>
  <si>
    <t>CONTRATO Nº 044/2020  -   PREFEITURA DE RIO BRANCO    RECURSO 117- IGD-M</t>
  </si>
  <si>
    <t>TOTAL DA DESPESA - PROGRAMA BOLSA-ESTÁGIO.........</t>
  </si>
  <si>
    <t xml:space="preserve">TAXA DE AGENCIAMENTO  - Valor Unitário ........................... </t>
  </si>
  <si>
    <t>TOTAL DOS SERVIÇOS MENSAIS A FATURAR....................</t>
  </si>
  <si>
    <t>CONTRATO Nº 044/2020 -   PREFEITURA DE RIO BRANCO   RECURSO 117-CRAS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</si>
</sst>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</cellStyleXfs>
  <cellXfs count="263">
    <xf numFmtId="0" fontId="0" fillId="0" borderId="0" xfId="0"/>
    <xf numFmtId="169" fontId="6" fillId="0" borderId="0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2" borderId="0" xfId="0" applyFont="1" applyFill="1"/>
    <xf numFmtId="169" fontId="4" fillId="9" borderId="35" xfId="1" applyNumberFormat="1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horizontal="center" vertical="center"/>
    </xf>
    <xf numFmtId="170" fontId="5" fillId="2" borderId="2" xfId="2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170" fontId="5" fillId="2" borderId="2" xfId="1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164" fontId="4" fillId="6" borderId="2" xfId="2" applyFont="1" applyFill="1" applyBorder="1" applyAlignment="1">
      <alignment vertical="center"/>
    </xf>
    <xf numFmtId="44" fontId="4" fillId="6" borderId="2" xfId="0" applyNumberFormat="1" applyFont="1" applyFill="1" applyBorder="1" applyAlignment="1">
      <alignment vertical="center"/>
    </xf>
    <xf numFmtId="167" fontId="4" fillId="4" borderId="2" xfId="1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164" fontId="4" fillId="2" borderId="20" xfId="2" applyFont="1" applyFill="1" applyBorder="1" applyAlignment="1">
      <alignment horizontal="center" vertical="center"/>
    </xf>
    <xf numFmtId="164" fontId="5" fillId="5" borderId="2" xfId="2" applyFont="1" applyFill="1" applyBorder="1" applyAlignment="1">
      <alignment horizontal="center" vertical="center"/>
    </xf>
    <xf numFmtId="164" fontId="5" fillId="5" borderId="2" xfId="2" applyFont="1" applyFill="1" applyBorder="1" applyAlignment="1">
      <alignment vertical="center"/>
    </xf>
    <xf numFmtId="164" fontId="4" fillId="5" borderId="2" xfId="2" applyFont="1" applyFill="1" applyBorder="1" applyAlignment="1">
      <alignment vertical="center"/>
    </xf>
    <xf numFmtId="168" fontId="5" fillId="5" borderId="2" xfId="0" applyNumberFormat="1" applyFont="1" applyFill="1" applyBorder="1" applyAlignment="1">
      <alignment vertical="center"/>
    </xf>
    <xf numFmtId="168" fontId="4" fillId="6" borderId="2" xfId="0" applyNumberFormat="1" applyFont="1" applyFill="1" applyBorder="1" applyAlignment="1">
      <alignment vertical="center"/>
    </xf>
    <xf numFmtId="169" fontId="4" fillId="6" borderId="20" xfId="2" applyNumberFormat="1" applyFont="1" applyFill="1" applyBorder="1" applyAlignment="1">
      <alignment vertical="center"/>
    </xf>
    <xf numFmtId="0" fontId="5" fillId="2" borderId="21" xfId="0" applyFont="1" applyFill="1" applyBorder="1"/>
    <xf numFmtId="170" fontId="4" fillId="6" borderId="2" xfId="0" applyNumberFormat="1" applyFont="1" applyFill="1" applyBorder="1" applyAlignment="1">
      <alignment vertical="center"/>
    </xf>
    <xf numFmtId="170" fontId="4" fillId="6" borderId="2" xfId="2" applyNumberFormat="1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44" fontId="4" fillId="10" borderId="36" xfId="1" applyNumberFormat="1" applyFont="1" applyFill="1" applyBorder="1" applyAlignment="1">
      <alignment horizontal="right" vertical="center"/>
    </xf>
    <xf numFmtId="0" fontId="11" fillId="2" borderId="14" xfId="0" applyFont="1" applyFill="1" applyBorder="1"/>
    <xf numFmtId="0" fontId="4" fillId="2" borderId="15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4" fontId="4" fillId="5" borderId="2" xfId="2" applyNumberFormat="1" applyFont="1" applyFill="1" applyBorder="1" applyAlignment="1">
      <alignment vertical="center"/>
    </xf>
    <xf numFmtId="0" fontId="5" fillId="2" borderId="24" xfId="0" applyFont="1" applyFill="1" applyBorder="1"/>
    <xf numFmtId="0" fontId="5" fillId="4" borderId="25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4" fontId="5" fillId="2" borderId="20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2" borderId="27" xfId="0" applyFont="1" applyFill="1" applyBorder="1"/>
    <xf numFmtId="0" fontId="5" fillId="2" borderId="28" xfId="0" applyFont="1" applyFill="1" applyBorder="1"/>
    <xf numFmtId="0" fontId="5" fillId="2" borderId="30" xfId="0" applyFont="1" applyFill="1" applyBorder="1"/>
    <xf numFmtId="0" fontId="4" fillId="8" borderId="31" xfId="0" applyFont="1" applyFill="1" applyBorder="1" applyAlignment="1">
      <alignment horizontal="left" vertical="center"/>
    </xf>
    <xf numFmtId="0" fontId="4" fillId="8" borderId="32" xfId="0" applyFont="1" applyFill="1" applyBorder="1" applyAlignment="1">
      <alignment horizontal="left" vertical="center"/>
    </xf>
    <xf numFmtId="0" fontId="5" fillId="0" borderId="0" xfId="0" applyFont="1"/>
    <xf numFmtId="0" fontId="13" fillId="0" borderId="0" xfId="0" applyFont="1" applyFill="1"/>
    <xf numFmtId="0" fontId="4" fillId="2" borderId="37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70" fontId="5" fillId="2" borderId="5" xfId="2" applyNumberFormat="1" applyFont="1" applyFill="1" applyBorder="1" applyAlignment="1">
      <alignment horizontal="center" vertical="center"/>
    </xf>
    <xf numFmtId="170" fontId="5" fillId="2" borderId="5" xfId="1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49" fontId="4" fillId="13" borderId="6" xfId="0" applyNumberFormat="1" applyFont="1" applyFill="1" applyBorder="1" applyAlignment="1">
      <alignment horizontal="center" vertical="center" wrapText="1"/>
    </xf>
    <xf numFmtId="49" fontId="4" fillId="13" borderId="4" xfId="0" applyNumberFormat="1" applyFont="1" applyFill="1" applyBorder="1" applyAlignment="1">
      <alignment horizontal="center" vertical="center" wrapText="1"/>
    </xf>
    <xf numFmtId="49" fontId="4" fillId="13" borderId="2" xfId="0" applyNumberFormat="1" applyFont="1" applyFill="1" applyBorder="1" applyAlignment="1">
      <alignment horizontal="center" vertical="center" wrapText="1"/>
    </xf>
    <xf numFmtId="37" fontId="4" fillId="13" borderId="2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vertical="center" wrapText="1"/>
    </xf>
    <xf numFmtId="0" fontId="12" fillId="13" borderId="42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 textRotation="90" wrapText="1"/>
    </xf>
    <xf numFmtId="0" fontId="4" fillId="11" borderId="43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4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4" fillId="7" borderId="5" xfId="0" applyFont="1" applyFill="1" applyBorder="1" applyAlignment="1">
      <alignment horizontal="center" vertical="center"/>
    </xf>
    <xf numFmtId="0" fontId="5" fillId="2" borderId="28" xfId="0" applyFont="1" applyFill="1" applyBorder="1" applyAlignment="1"/>
    <xf numFmtId="0" fontId="5" fillId="0" borderId="0" xfId="0" applyFont="1" applyAlignment="1"/>
    <xf numFmtId="0" fontId="13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0" fontId="4" fillId="2" borderId="3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4" fontId="4" fillId="2" borderId="37" xfId="2" applyFont="1" applyFill="1" applyBorder="1" applyAlignment="1">
      <alignment vertical="center" wrapText="1"/>
    </xf>
    <xf numFmtId="164" fontId="4" fillId="2" borderId="38" xfId="2" applyFont="1" applyFill="1" applyBorder="1" applyAlignment="1">
      <alignment vertical="center" wrapText="1"/>
    </xf>
    <xf numFmtId="164" fontId="4" fillId="13" borderId="2" xfId="2" applyFont="1" applyFill="1" applyBorder="1" applyAlignment="1">
      <alignment horizontal="center" vertical="center" wrapText="1"/>
    </xf>
    <xf numFmtId="164" fontId="4" fillId="13" borderId="2" xfId="2" applyFont="1" applyFill="1" applyBorder="1" applyAlignment="1">
      <alignment vertical="center" wrapText="1"/>
    </xf>
    <xf numFmtId="164" fontId="4" fillId="13" borderId="2" xfId="2" applyFont="1" applyFill="1" applyBorder="1" applyAlignment="1">
      <alignment horizontal="center" vertical="center" wrapText="1"/>
    </xf>
    <xf numFmtId="164" fontId="4" fillId="13" borderId="20" xfId="2" applyFont="1" applyFill="1" applyBorder="1" applyAlignment="1">
      <alignment horizontal="center" vertical="center" wrapText="1"/>
    </xf>
    <xf numFmtId="164" fontId="4" fillId="11" borderId="2" xfId="2" applyFont="1" applyFill="1" applyBorder="1" applyAlignment="1">
      <alignment horizontal="center" vertical="center"/>
    </xf>
    <xf numFmtId="164" fontId="4" fillId="11" borderId="2" xfId="2" applyFont="1" applyFill="1" applyBorder="1" applyAlignment="1">
      <alignment horizontal="center" vertical="center" wrapText="1"/>
    </xf>
    <xf numFmtId="164" fontId="4" fillId="14" borderId="2" xfId="2" applyFont="1" applyFill="1" applyBorder="1" applyAlignment="1">
      <alignment horizontal="center" wrapText="1"/>
    </xf>
    <xf numFmtId="164" fontId="4" fillId="11" borderId="20" xfId="2" applyFont="1" applyFill="1" applyBorder="1" applyAlignment="1">
      <alignment horizontal="center" vertical="center" wrapText="1"/>
    </xf>
    <xf numFmtId="164" fontId="4" fillId="11" borderId="43" xfId="2" applyFont="1" applyFill="1" applyBorder="1" applyAlignment="1">
      <alignment horizontal="center" vertical="center"/>
    </xf>
    <xf numFmtId="164" fontId="4" fillId="11" borderId="43" xfId="2" applyFont="1" applyFill="1" applyBorder="1" applyAlignment="1">
      <alignment horizontal="center" vertical="center" wrapText="1"/>
    </xf>
    <xf numFmtId="164" fontId="4" fillId="11" borderId="43" xfId="2" applyFont="1" applyFill="1" applyBorder="1" applyAlignment="1">
      <alignment horizontal="center" vertical="center" textRotation="90" wrapText="1"/>
    </xf>
    <xf numFmtId="164" fontId="4" fillId="11" borderId="43" xfId="2" applyFont="1" applyFill="1" applyBorder="1" applyAlignment="1">
      <alignment horizontal="center" vertical="center" wrapText="1"/>
    </xf>
    <xf numFmtId="164" fontId="4" fillId="11" borderId="44" xfId="2" applyFont="1" applyFill="1" applyBorder="1" applyAlignment="1">
      <alignment horizontal="center" vertical="center" wrapText="1"/>
    </xf>
    <xf numFmtId="164" fontId="5" fillId="2" borderId="5" xfId="2" applyFont="1" applyFill="1" applyBorder="1" applyAlignment="1">
      <alignment horizontal="center" vertical="center"/>
    </xf>
    <xf numFmtId="164" fontId="5" fillId="2" borderId="18" xfId="2" applyFont="1" applyFill="1" applyBorder="1" applyAlignment="1">
      <alignment horizontal="center" vertical="center"/>
    </xf>
    <xf numFmtId="164" fontId="5" fillId="2" borderId="20" xfId="2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64" fontId="5" fillId="2" borderId="0" xfId="2" applyFont="1" applyFill="1" applyBorder="1"/>
    <xf numFmtId="164" fontId="5" fillId="2" borderId="24" xfId="2" applyFont="1" applyFill="1" applyBorder="1"/>
    <xf numFmtId="164" fontId="4" fillId="4" borderId="2" xfId="2" applyFont="1" applyFill="1" applyBorder="1" applyAlignment="1">
      <alignment horizontal="center" vertical="center"/>
    </xf>
    <xf numFmtId="164" fontId="4" fillId="6" borderId="20" xfId="2" applyFont="1" applyFill="1" applyBorder="1" applyAlignment="1">
      <alignment vertical="center"/>
    </xf>
    <xf numFmtId="164" fontId="4" fillId="7" borderId="5" xfId="2" applyFont="1" applyFill="1" applyBorder="1" applyAlignment="1">
      <alignment horizontal="center" vertical="center" wrapText="1"/>
    </xf>
    <xf numFmtId="164" fontId="4" fillId="7" borderId="5" xfId="2" applyFont="1" applyFill="1" applyBorder="1" applyAlignment="1">
      <alignment horizontal="center" vertical="center" textRotation="90" wrapText="1"/>
    </xf>
    <xf numFmtId="164" fontId="4" fillId="7" borderId="20" xfId="2" applyFont="1" applyFill="1" applyBorder="1" applyAlignment="1">
      <alignment horizontal="center" vertical="center" wrapText="1"/>
    </xf>
    <xf numFmtId="164" fontId="5" fillId="0" borderId="2" xfId="2" applyFont="1" applyBorder="1" applyAlignment="1">
      <alignment horizontal="center" vertical="center" wrapText="1"/>
    </xf>
    <xf numFmtId="164" fontId="4" fillId="11" borderId="20" xfId="2" applyFont="1" applyFill="1" applyBorder="1" applyAlignment="1">
      <alignment horizontal="right" vertical="center"/>
    </xf>
    <xf numFmtId="164" fontId="4" fillId="6" borderId="2" xfId="2" applyFont="1" applyFill="1" applyBorder="1" applyAlignment="1">
      <alignment horizontal="center" vertical="center"/>
    </xf>
    <xf numFmtId="164" fontId="5" fillId="2" borderId="3" xfId="2" applyFont="1" applyFill="1" applyBorder="1" applyAlignment="1">
      <alignment horizontal="left" vertical="center"/>
    </xf>
    <xf numFmtId="164" fontId="5" fillId="2" borderId="6" xfId="2" applyFont="1" applyFill="1" applyBorder="1" applyAlignment="1">
      <alignment horizontal="left" vertical="center"/>
    </xf>
    <xf numFmtId="164" fontId="5" fillId="2" borderId="20" xfId="2" applyFont="1" applyFill="1" applyBorder="1" applyAlignment="1">
      <alignment horizontal="right" vertical="center"/>
    </xf>
    <xf numFmtId="164" fontId="4" fillId="2" borderId="3" xfId="2" applyFont="1" applyFill="1" applyBorder="1" applyAlignment="1">
      <alignment horizontal="left" vertical="center"/>
    </xf>
    <xf numFmtId="164" fontId="4" fillId="2" borderId="6" xfId="2" applyFont="1" applyFill="1" applyBorder="1" applyAlignment="1">
      <alignment horizontal="left" vertical="center"/>
    </xf>
    <xf numFmtId="164" fontId="4" fillId="10" borderId="36" xfId="2" applyFont="1" applyFill="1" applyBorder="1" applyAlignment="1">
      <alignment horizontal="right" vertical="center"/>
    </xf>
    <xf numFmtId="164" fontId="4" fillId="8" borderId="31" xfId="2" applyFont="1" applyFill="1" applyBorder="1" applyAlignment="1">
      <alignment horizontal="left" vertical="center"/>
    </xf>
    <xf numFmtId="164" fontId="4" fillId="8" borderId="32" xfId="2" applyFont="1" applyFill="1" applyBorder="1" applyAlignment="1">
      <alignment horizontal="left" vertical="center"/>
    </xf>
    <xf numFmtId="164" fontId="4" fillId="9" borderId="35" xfId="2" applyFont="1" applyFill="1" applyBorder="1" applyAlignment="1">
      <alignment horizontal="right" vertical="center" wrapText="1"/>
    </xf>
    <xf numFmtId="164" fontId="5" fillId="0" borderId="0" xfId="2" applyFont="1"/>
    <xf numFmtId="164" fontId="13" fillId="0" borderId="0" xfId="2" applyFont="1" applyFill="1"/>
    <xf numFmtId="164" fontId="7" fillId="0" borderId="0" xfId="2" applyFont="1" applyFill="1"/>
    <xf numFmtId="164" fontId="7" fillId="0" borderId="0" xfId="2" applyFont="1"/>
    <xf numFmtId="0" fontId="4" fillId="12" borderId="40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164" fontId="4" fillId="12" borderId="40" xfId="2" applyFont="1" applyFill="1" applyBorder="1" applyAlignment="1">
      <alignment horizontal="center" vertical="center" wrapText="1"/>
    </xf>
    <xf numFmtId="164" fontId="4" fillId="12" borderId="40" xfId="2" applyFont="1" applyFill="1" applyBorder="1" applyAlignment="1">
      <alignment horizontal="center" vertical="center" wrapText="1"/>
    </xf>
    <xf numFmtId="164" fontId="4" fillId="12" borderId="41" xfId="2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/>
    <xf numFmtId="0" fontId="15" fillId="2" borderId="37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/>
    </xf>
    <xf numFmtId="0" fontId="15" fillId="2" borderId="38" xfId="0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left" vertical="center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49" fontId="4" fillId="13" borderId="4" xfId="0" applyNumberFormat="1" applyFont="1" applyFill="1" applyBorder="1" applyAlignment="1">
      <alignment horizontal="center" vertical="center" wrapText="1"/>
    </xf>
    <xf numFmtId="165" fontId="4" fillId="13" borderId="2" xfId="0" applyNumberFormat="1" applyFont="1" applyFill="1" applyBorder="1" applyAlignment="1">
      <alignment vertical="center" wrapText="1"/>
    </xf>
    <xf numFmtId="0" fontId="4" fillId="13" borderId="29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left" vertical="center"/>
    </xf>
    <xf numFmtId="0" fontId="4" fillId="2" borderId="5" xfId="5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left" vertical="center"/>
    </xf>
    <xf numFmtId="170" fontId="5" fillId="5" borderId="5" xfId="2" applyNumberFormat="1" applyFont="1" applyFill="1" applyBorder="1" applyAlignment="1">
      <alignment horizontal="center" vertical="center" wrapText="1"/>
    </xf>
    <xf numFmtId="170" fontId="5" fillId="5" borderId="18" xfId="2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4" fillId="2" borderId="2" xfId="5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left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170" fontId="5" fillId="5" borderId="2" xfId="2" applyNumberFormat="1" applyFont="1" applyFill="1" applyBorder="1" applyAlignment="1">
      <alignment horizontal="center" vertical="center" wrapText="1"/>
    </xf>
    <xf numFmtId="170" fontId="5" fillId="5" borderId="20" xfId="2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9" fontId="4" fillId="6" borderId="20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5" fillId="2" borderId="2" xfId="5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left" vertical="center"/>
    </xf>
    <xf numFmtId="164" fontId="5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164" fontId="4" fillId="5" borderId="20" xfId="2" applyFont="1" applyFill="1" applyBorder="1" applyAlignment="1">
      <alignment horizontal="center" vertical="center"/>
    </xf>
    <xf numFmtId="169" fontId="4" fillId="5" borderId="20" xfId="2" applyNumberFormat="1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9" fontId="4" fillId="0" borderId="0" xfId="1" applyNumberFormat="1" applyFont="1" applyFill="1" applyBorder="1" applyAlignment="1">
      <alignment horizontal="right" vertical="center" wrapText="1"/>
    </xf>
    <xf numFmtId="0" fontId="5" fillId="2" borderId="2" xfId="5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64" fontId="5" fillId="2" borderId="2" xfId="2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164" fontId="4" fillId="12" borderId="5" xfId="2" applyFont="1" applyFill="1" applyBorder="1" applyAlignment="1">
      <alignment vertical="center" wrapText="1"/>
    </xf>
    <xf numFmtId="164" fontId="4" fillId="12" borderId="5" xfId="2" applyFont="1" applyFill="1" applyBorder="1" applyAlignment="1">
      <alignment horizontal="center" vertical="center" wrapText="1"/>
    </xf>
    <xf numFmtId="164" fontId="4" fillId="12" borderId="18" xfId="2" applyFont="1" applyFill="1" applyBorder="1" applyAlignment="1">
      <alignment horizontal="center" vertical="center" wrapText="1"/>
    </xf>
    <xf numFmtId="164" fontId="4" fillId="11" borderId="12" xfId="2" applyFont="1" applyFill="1" applyBorder="1" applyAlignment="1">
      <alignment horizontal="center" vertical="center" wrapText="1"/>
    </xf>
    <xf numFmtId="164" fontId="4" fillId="11" borderId="5" xfId="2" applyFont="1" applyFill="1" applyBorder="1" applyAlignment="1">
      <alignment horizontal="center" vertical="center" wrapText="1"/>
    </xf>
    <xf numFmtId="164" fontId="4" fillId="11" borderId="2" xfId="2" applyFont="1" applyFill="1" applyBorder="1" applyAlignment="1">
      <alignment horizontal="center" vertical="center" textRotation="90" wrapText="1"/>
    </xf>
    <xf numFmtId="164" fontId="4" fillId="11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right" vertical="center"/>
    </xf>
    <xf numFmtId="164" fontId="4" fillId="2" borderId="20" xfId="2" applyFont="1" applyFill="1" applyBorder="1" applyAlignment="1">
      <alignment horizontal="right" vertical="center"/>
    </xf>
    <xf numFmtId="164" fontId="4" fillId="5" borderId="20" xfId="2" applyFont="1" applyFill="1" applyBorder="1" applyAlignment="1">
      <alignment horizontal="right" vertical="center"/>
    </xf>
    <xf numFmtId="164" fontId="4" fillId="0" borderId="0" xfId="2" applyFont="1" applyFill="1" applyBorder="1" applyAlignment="1">
      <alignment horizontal="right" vertical="center" wrapText="1"/>
    </xf>
    <xf numFmtId="0" fontId="5" fillId="2" borderId="14" xfId="0" applyFont="1" applyFill="1" applyBorder="1"/>
    <xf numFmtId="0" fontId="5" fillId="2" borderId="15" xfId="0" applyFont="1" applyFill="1" applyBorder="1" applyAlignment="1">
      <alignment vertical="center" wrapText="1"/>
    </xf>
    <xf numFmtId="164" fontId="4" fillId="2" borderId="15" xfId="2" applyFont="1" applyFill="1" applyBorder="1" applyAlignment="1">
      <alignment vertical="center" wrapText="1"/>
    </xf>
    <xf numFmtId="164" fontId="4" fillId="2" borderId="16" xfId="2" applyFont="1" applyFill="1" applyBorder="1" applyAlignment="1">
      <alignment vertical="center" wrapText="1"/>
    </xf>
    <xf numFmtId="164" fontId="4" fillId="2" borderId="8" xfId="2" applyFont="1" applyFill="1" applyBorder="1" applyAlignment="1">
      <alignment horizontal="left" vertical="center"/>
    </xf>
    <xf numFmtId="164" fontId="4" fillId="2" borderId="9" xfId="2" applyFont="1" applyFill="1" applyBorder="1" applyAlignment="1">
      <alignment horizontal="left" vertical="center"/>
    </xf>
    <xf numFmtId="164" fontId="4" fillId="8" borderId="33" xfId="2" applyFont="1" applyFill="1" applyBorder="1" applyAlignment="1">
      <alignment horizontal="left" vertical="center"/>
    </xf>
    <xf numFmtId="164" fontId="4" fillId="8" borderId="34" xfId="2" applyFont="1" applyFill="1" applyBorder="1" applyAlignment="1">
      <alignment horizontal="left" vertical="center"/>
    </xf>
    <xf numFmtId="170" fontId="5" fillId="0" borderId="0" xfId="0" applyNumberFormat="1" applyFont="1"/>
    <xf numFmtId="0" fontId="5" fillId="0" borderId="0" xfId="0" applyFont="1" applyAlignment="1">
      <alignment wrapText="1"/>
    </xf>
    <xf numFmtId="164" fontId="5" fillId="0" borderId="0" xfId="2" applyFont="1" applyAlignment="1">
      <alignment wrapText="1"/>
    </xf>
    <xf numFmtId="164" fontId="4" fillId="0" borderId="0" xfId="2" applyFont="1" applyAlignment="1">
      <alignment horizontal="left" vertical="center"/>
    </xf>
    <xf numFmtId="164" fontId="5" fillId="2" borderId="20" xfId="2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2" applyFont="1" applyFill="1" applyBorder="1"/>
    <xf numFmtId="164" fontId="5" fillId="0" borderId="24" xfId="2" applyFont="1" applyFill="1" applyBorder="1"/>
    <xf numFmtId="0" fontId="5" fillId="0" borderId="0" xfId="0" applyFont="1" applyFill="1"/>
  </cellXfs>
  <cellStyles count="7">
    <cellStyle name="Moeda" xfId="2" builtinId="4"/>
    <cellStyle name="Normal" xfId="0" builtinId="0"/>
    <cellStyle name="Normal 2" xfId="3"/>
    <cellStyle name="Normal 2 2 2" xfId="4"/>
    <cellStyle name="Normal_Plan3" xfId="5"/>
    <cellStyle name="Separador de milhares" xfId="1" builtinId="3"/>
    <cellStyle name="Vírgula 2" xfId="6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311373</xdr:colOff>
      <xdr:row>0</xdr:row>
      <xdr:rowOff>81345</xdr:rowOff>
    </xdr:from>
    <xdr:to>
      <xdr:col>1</xdr:col>
      <xdr:colOff>1991090</xdr:colOff>
      <xdr:row>0</xdr:row>
      <xdr:rowOff>1139687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373" y="81345"/>
          <a:ext cx="2203592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271803</xdr:colOff>
      <xdr:row>0</xdr:row>
      <xdr:rowOff>83344</xdr:rowOff>
    </xdr:from>
    <xdr:to>
      <xdr:col>1</xdr:col>
      <xdr:colOff>2238375</xdr:colOff>
      <xdr:row>0</xdr:row>
      <xdr:rowOff>1059656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03" y="83344"/>
          <a:ext cx="2335666" cy="976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226220</xdr:colOff>
      <xdr:row>0</xdr:row>
      <xdr:rowOff>59530</xdr:rowOff>
    </xdr:from>
    <xdr:to>
      <xdr:col>1</xdr:col>
      <xdr:colOff>2440782</xdr:colOff>
      <xdr:row>0</xdr:row>
      <xdr:rowOff>952499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20" y="59530"/>
          <a:ext cx="2667000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="80" zoomScaleNormal="80" zoomScaleSheetLayoutView="57" workbookViewId="0">
      <selection activeCell="B26" sqref="B26"/>
    </sheetView>
  </sheetViews>
  <sheetFormatPr defaultRowHeight="15"/>
  <cols>
    <col min="1" max="1" width="7.85546875" style="2" customWidth="1"/>
    <col min="2" max="2" width="60" style="113" customWidth="1"/>
    <col min="3" max="3" width="51.7109375" style="124" customWidth="1"/>
    <col min="4" max="4" width="20.140625" style="124" bestFit="1" customWidth="1"/>
    <col min="5" max="5" width="8.28515625" style="2" customWidth="1"/>
    <col min="6" max="6" width="14.42578125" style="2" customWidth="1"/>
    <col min="7" max="7" width="17.28515625" style="2" customWidth="1"/>
    <col min="8" max="8" width="21.28515625" style="166" bestFit="1" customWidth="1"/>
    <col min="9" max="9" width="22" style="166" bestFit="1" customWidth="1"/>
    <col min="10" max="10" width="31.5703125" style="166" bestFit="1" customWidth="1"/>
    <col min="11" max="11" width="20.140625" style="166" bestFit="1" customWidth="1"/>
    <col min="12" max="12" width="10.140625" style="166" bestFit="1" customWidth="1"/>
    <col min="13" max="13" width="16.28515625" style="166" bestFit="1" customWidth="1"/>
    <col min="14" max="14" width="27.85546875" style="166" bestFit="1" customWidth="1"/>
    <col min="15" max="15" width="30" style="166" bestFit="1" customWidth="1"/>
    <col min="16" max="52" width="9.140625" style="43"/>
    <col min="53" max="16384" width="9.140625" style="2"/>
  </cols>
  <sheetData>
    <row r="1" spans="1:19" ht="95.25" customHeight="1" thickBot="1">
      <c r="A1" s="50" t="s">
        <v>2</v>
      </c>
      <c r="B1" s="99"/>
      <c r="C1" s="114"/>
      <c r="D1" s="114"/>
      <c r="E1" s="73"/>
      <c r="F1" s="73"/>
      <c r="G1" s="73"/>
      <c r="H1" s="125"/>
      <c r="I1" s="125"/>
      <c r="J1" s="125"/>
      <c r="K1" s="125"/>
      <c r="L1" s="125"/>
      <c r="M1" s="125"/>
      <c r="N1" s="125"/>
      <c r="O1" s="126"/>
    </row>
    <row r="2" spans="1:19" ht="15.75">
      <c r="A2" s="79" t="s">
        <v>110</v>
      </c>
      <c r="B2" s="80"/>
      <c r="C2" s="81"/>
      <c r="D2" s="167" t="s">
        <v>107</v>
      </c>
      <c r="E2" s="167"/>
      <c r="F2" s="168" t="s">
        <v>4</v>
      </c>
      <c r="G2" s="168" t="s">
        <v>5</v>
      </c>
      <c r="H2" s="169" t="s">
        <v>34</v>
      </c>
      <c r="I2" s="169" t="s">
        <v>7</v>
      </c>
      <c r="J2" s="170" t="s">
        <v>8</v>
      </c>
      <c r="K2" s="170"/>
      <c r="L2" s="170"/>
      <c r="M2" s="170"/>
      <c r="N2" s="170"/>
      <c r="O2" s="171"/>
    </row>
    <row r="3" spans="1:19" ht="36.75" customHeight="1">
      <c r="A3" s="172" t="s">
        <v>142</v>
      </c>
      <c r="B3" s="173"/>
      <c r="C3" s="174"/>
      <c r="D3" s="82" t="s">
        <v>131</v>
      </c>
      <c r="E3" s="83"/>
      <c r="F3" s="84" t="s">
        <v>109</v>
      </c>
      <c r="G3" s="84" t="s">
        <v>130</v>
      </c>
      <c r="H3" s="127">
        <v>18</v>
      </c>
      <c r="I3" s="128">
        <v>4.8</v>
      </c>
      <c r="J3" s="129" t="s">
        <v>9</v>
      </c>
      <c r="K3" s="129"/>
      <c r="L3" s="129"/>
      <c r="M3" s="129"/>
      <c r="N3" s="129"/>
      <c r="O3" s="130"/>
    </row>
    <row r="4" spans="1:19" ht="15.75">
      <c r="A4" s="88" t="s">
        <v>10</v>
      </c>
      <c r="B4" s="90" t="s">
        <v>11</v>
      </c>
      <c r="C4" s="90" t="s">
        <v>12</v>
      </c>
      <c r="D4" s="90" t="s">
        <v>13</v>
      </c>
      <c r="E4" s="89" t="s">
        <v>14</v>
      </c>
      <c r="F4" s="89" t="s">
        <v>104</v>
      </c>
      <c r="G4" s="89" t="s">
        <v>16</v>
      </c>
      <c r="H4" s="131" t="s">
        <v>35</v>
      </c>
      <c r="I4" s="132" t="s">
        <v>17</v>
      </c>
      <c r="J4" s="132" t="s">
        <v>18</v>
      </c>
      <c r="K4" s="132" t="s">
        <v>19</v>
      </c>
      <c r="L4" s="133" t="s">
        <v>20</v>
      </c>
      <c r="M4" s="133"/>
      <c r="N4" s="133"/>
      <c r="O4" s="134" t="s">
        <v>21</v>
      </c>
    </row>
    <row r="5" spans="1:19" ht="38.25" thickBot="1">
      <c r="A5" s="93"/>
      <c r="B5" s="95"/>
      <c r="C5" s="95"/>
      <c r="D5" s="95"/>
      <c r="E5" s="94"/>
      <c r="F5" s="94"/>
      <c r="G5" s="94"/>
      <c r="H5" s="135"/>
      <c r="I5" s="136"/>
      <c r="J5" s="136"/>
      <c r="K5" s="136"/>
      <c r="L5" s="137" t="s">
        <v>22</v>
      </c>
      <c r="M5" s="138" t="s">
        <v>23</v>
      </c>
      <c r="N5" s="138" t="s">
        <v>24</v>
      </c>
      <c r="O5" s="139"/>
    </row>
    <row r="6" spans="1:19" ht="15.75">
      <c r="A6" s="74">
        <v>1</v>
      </c>
      <c r="B6" s="100" t="s">
        <v>61</v>
      </c>
      <c r="C6" s="115" t="s">
        <v>43</v>
      </c>
      <c r="D6" s="115" t="s">
        <v>40</v>
      </c>
      <c r="E6" s="75">
        <v>1</v>
      </c>
      <c r="F6" s="76">
        <v>44440</v>
      </c>
      <c r="G6" s="76">
        <v>45169</v>
      </c>
      <c r="H6" s="140">
        <v>630</v>
      </c>
      <c r="I6" s="140">
        <v>86.4</v>
      </c>
      <c r="J6" s="140"/>
      <c r="K6" s="140">
        <v>716.4</v>
      </c>
      <c r="L6" s="140"/>
      <c r="M6" s="140"/>
      <c r="N6" s="140"/>
      <c r="O6" s="141">
        <f>SUM(H6+I6)</f>
        <v>716.4</v>
      </c>
    </row>
    <row r="7" spans="1:19" ht="15.75">
      <c r="A7" s="5">
        <v>2</v>
      </c>
      <c r="B7" s="101" t="s">
        <v>101</v>
      </c>
      <c r="C7" s="101" t="s">
        <v>65</v>
      </c>
      <c r="D7" s="101" t="s">
        <v>37</v>
      </c>
      <c r="E7" s="7">
        <v>1</v>
      </c>
      <c r="F7" s="11">
        <v>44837</v>
      </c>
      <c r="G7" s="11">
        <v>44836</v>
      </c>
      <c r="H7" s="9">
        <v>630</v>
      </c>
      <c r="I7" s="9">
        <v>86.4</v>
      </c>
      <c r="J7" s="9"/>
      <c r="K7" s="9">
        <f t="shared" ref="K7:K53" si="0">SUM(H7,I7,J7)</f>
        <v>716.4</v>
      </c>
      <c r="L7" s="9"/>
      <c r="M7" s="9"/>
      <c r="N7" s="9"/>
      <c r="O7" s="142">
        <f t="shared" ref="O7:O8" si="1">SUM(H7+I7)</f>
        <v>716.4</v>
      </c>
    </row>
    <row r="8" spans="1:19" ht="15.75">
      <c r="A8" s="5">
        <v>3</v>
      </c>
      <c r="B8" s="102" t="s">
        <v>100</v>
      </c>
      <c r="C8" s="102" t="s">
        <v>65</v>
      </c>
      <c r="D8" s="102" t="s">
        <v>37</v>
      </c>
      <c r="E8" s="7">
        <v>1</v>
      </c>
      <c r="F8" s="8">
        <v>44470</v>
      </c>
      <c r="G8" s="8">
        <v>44834</v>
      </c>
      <c r="H8" s="9">
        <v>630</v>
      </c>
      <c r="I8" s="9">
        <v>86.4</v>
      </c>
      <c r="J8" s="9"/>
      <c r="K8" s="9">
        <f t="shared" si="0"/>
        <v>716.4</v>
      </c>
      <c r="L8" s="9"/>
      <c r="M8" s="9"/>
      <c r="N8" s="9"/>
      <c r="O8" s="142">
        <f t="shared" si="1"/>
        <v>716.4</v>
      </c>
    </row>
    <row r="9" spans="1:19" ht="15.75">
      <c r="A9" s="5">
        <v>4</v>
      </c>
      <c r="B9" s="103" t="s">
        <v>51</v>
      </c>
      <c r="C9" s="102" t="s">
        <v>52</v>
      </c>
      <c r="D9" s="106" t="s">
        <v>40</v>
      </c>
      <c r="E9" s="7" t="s">
        <v>132</v>
      </c>
      <c r="F9" s="8">
        <v>44342</v>
      </c>
      <c r="G9" s="8">
        <v>45071</v>
      </c>
      <c r="H9" s="9"/>
      <c r="I9" s="9"/>
      <c r="J9" s="9">
        <v>315</v>
      </c>
      <c r="K9" s="9">
        <v>315</v>
      </c>
      <c r="L9" s="9"/>
      <c r="M9" s="9"/>
      <c r="N9" s="9"/>
      <c r="O9" s="142">
        <v>315</v>
      </c>
    </row>
    <row r="10" spans="1:19" ht="15.75">
      <c r="A10" s="5">
        <v>5</v>
      </c>
      <c r="B10" s="104" t="s">
        <v>98</v>
      </c>
      <c r="C10" s="101" t="s">
        <v>99</v>
      </c>
      <c r="D10" s="101" t="s">
        <v>41</v>
      </c>
      <c r="E10" s="7">
        <v>1</v>
      </c>
      <c r="F10" s="11">
        <v>44809</v>
      </c>
      <c r="G10" s="11">
        <v>45173</v>
      </c>
      <c r="H10" s="9">
        <v>630</v>
      </c>
      <c r="I10" s="9">
        <v>86.4</v>
      </c>
      <c r="J10" s="9"/>
      <c r="K10" s="9">
        <f t="shared" si="0"/>
        <v>716.4</v>
      </c>
      <c r="L10" s="9"/>
      <c r="M10" s="9"/>
      <c r="N10" s="9"/>
      <c r="O10" s="142">
        <f>SUM(H10+I10)</f>
        <v>716.4</v>
      </c>
    </row>
    <row r="11" spans="1:19" ht="15.75">
      <c r="A11" s="5">
        <v>6</v>
      </c>
      <c r="B11" s="104" t="s">
        <v>87</v>
      </c>
      <c r="C11" s="101" t="s">
        <v>56</v>
      </c>
      <c r="D11" s="101" t="s">
        <v>88</v>
      </c>
      <c r="E11" s="7" t="s">
        <v>132</v>
      </c>
      <c r="F11" s="11">
        <v>44743</v>
      </c>
      <c r="G11" s="8">
        <v>45107</v>
      </c>
      <c r="H11" s="9"/>
      <c r="I11" s="9"/>
      <c r="J11" s="9">
        <v>189</v>
      </c>
      <c r="K11" s="9">
        <v>189</v>
      </c>
      <c r="L11" s="9"/>
      <c r="M11" s="9"/>
      <c r="N11" s="9"/>
      <c r="O11" s="142">
        <v>189</v>
      </c>
    </row>
    <row r="12" spans="1:19" ht="15.75">
      <c r="A12" s="5">
        <v>7</v>
      </c>
      <c r="B12" s="104" t="s">
        <v>133</v>
      </c>
      <c r="C12" s="101" t="s">
        <v>134</v>
      </c>
      <c r="D12" s="101" t="s">
        <v>40</v>
      </c>
      <c r="E12" s="7">
        <v>2</v>
      </c>
      <c r="F12" s="11">
        <v>45091</v>
      </c>
      <c r="G12" s="11">
        <v>45273</v>
      </c>
      <c r="H12" s="9">
        <v>357</v>
      </c>
      <c r="I12" s="9">
        <v>52.8</v>
      </c>
      <c r="J12" s="9"/>
      <c r="K12" s="9">
        <v>409.8</v>
      </c>
      <c r="L12" s="9"/>
      <c r="M12" s="9"/>
      <c r="N12" s="9"/>
      <c r="O12" s="142">
        <f>SUM(H12+I12)</f>
        <v>409.8</v>
      </c>
    </row>
    <row r="13" spans="1:19" ht="15.75">
      <c r="A13" s="5">
        <v>8</v>
      </c>
      <c r="B13" s="104" t="s">
        <v>127</v>
      </c>
      <c r="C13" s="101" t="s">
        <v>128</v>
      </c>
      <c r="D13" s="101" t="s">
        <v>42</v>
      </c>
      <c r="E13" s="7">
        <v>1</v>
      </c>
      <c r="F13" s="11">
        <v>45048</v>
      </c>
      <c r="G13" s="11">
        <v>45231</v>
      </c>
      <c r="H13" s="9">
        <v>630</v>
      </c>
      <c r="I13" s="9">
        <v>86.4</v>
      </c>
      <c r="J13" s="9"/>
      <c r="K13" s="9">
        <v>716.4</v>
      </c>
      <c r="L13" s="9"/>
      <c r="M13" s="9"/>
      <c r="N13" s="9"/>
      <c r="O13" s="142">
        <f>SUM(H13+I13)</f>
        <v>716.4</v>
      </c>
    </row>
    <row r="14" spans="1:19" ht="15.75">
      <c r="A14" s="5">
        <v>9</v>
      </c>
      <c r="B14" s="104" t="s">
        <v>135</v>
      </c>
      <c r="C14" s="101" t="s">
        <v>36</v>
      </c>
      <c r="D14" s="101" t="s">
        <v>41</v>
      </c>
      <c r="E14" s="7">
        <v>2</v>
      </c>
      <c r="F14" s="11">
        <v>45096</v>
      </c>
      <c r="G14" s="11">
        <v>45278</v>
      </c>
      <c r="H14" s="9">
        <v>252</v>
      </c>
      <c r="I14" s="9">
        <v>48</v>
      </c>
      <c r="J14" s="9"/>
      <c r="K14" s="9">
        <v>300</v>
      </c>
      <c r="L14" s="9"/>
      <c r="M14" s="9"/>
      <c r="N14" s="9"/>
      <c r="O14" s="142">
        <f>SUM(H14+I14)</f>
        <v>300</v>
      </c>
    </row>
    <row r="15" spans="1:19" ht="15.75">
      <c r="A15" s="5">
        <v>10</v>
      </c>
      <c r="B15" s="104" t="s">
        <v>63</v>
      </c>
      <c r="C15" s="101" t="s">
        <v>64</v>
      </c>
      <c r="D15" s="101" t="s">
        <v>85</v>
      </c>
      <c r="E15" s="7">
        <v>1</v>
      </c>
      <c r="F15" s="11">
        <v>44440</v>
      </c>
      <c r="G15" s="8">
        <v>45169</v>
      </c>
      <c r="H15" s="9">
        <v>630</v>
      </c>
      <c r="I15" s="9">
        <v>86.4</v>
      </c>
      <c r="J15" s="9"/>
      <c r="K15" s="9">
        <f t="shared" si="0"/>
        <v>716.4</v>
      </c>
      <c r="L15" s="9"/>
      <c r="M15" s="9"/>
      <c r="N15" s="9"/>
      <c r="O15" s="142">
        <f t="shared" ref="O15:O49" si="2">K15-M15-N15</f>
        <v>716.4</v>
      </c>
    </row>
    <row r="16" spans="1:19" ht="18.75">
      <c r="A16" s="5">
        <v>11</v>
      </c>
      <c r="B16" s="105" t="s">
        <v>123</v>
      </c>
      <c r="C16" s="102" t="s">
        <v>58</v>
      </c>
      <c r="D16" s="102" t="s">
        <v>39</v>
      </c>
      <c r="E16" s="7">
        <v>1</v>
      </c>
      <c r="F16" s="8">
        <v>44991</v>
      </c>
      <c r="G16" s="8">
        <v>45174</v>
      </c>
      <c r="H16" s="9">
        <v>630</v>
      </c>
      <c r="I16" s="9">
        <v>86.4</v>
      </c>
      <c r="J16" s="9"/>
      <c r="K16" s="9">
        <f t="shared" si="0"/>
        <v>716.4</v>
      </c>
      <c r="L16" s="9"/>
      <c r="M16" s="9"/>
      <c r="N16" s="9"/>
      <c r="O16" s="142">
        <f t="shared" si="2"/>
        <v>716.4</v>
      </c>
      <c r="P16" s="44"/>
      <c r="Q16" s="44"/>
      <c r="R16" s="44"/>
      <c r="S16" s="44"/>
    </row>
    <row r="17" spans="1:19" ht="18.75">
      <c r="A17" s="5">
        <v>12</v>
      </c>
      <c r="B17" s="105" t="s">
        <v>117</v>
      </c>
      <c r="C17" s="102" t="s">
        <v>36</v>
      </c>
      <c r="D17" s="102" t="s">
        <v>41</v>
      </c>
      <c r="E17" s="7">
        <v>1</v>
      </c>
      <c r="F17" s="8">
        <v>44991</v>
      </c>
      <c r="G17" s="8">
        <v>45174</v>
      </c>
      <c r="H17" s="9">
        <v>630</v>
      </c>
      <c r="I17" s="9">
        <v>86.4</v>
      </c>
      <c r="J17" s="9"/>
      <c r="K17" s="9">
        <f t="shared" si="0"/>
        <v>716.4</v>
      </c>
      <c r="L17" s="9"/>
      <c r="M17" s="9"/>
      <c r="N17" s="9"/>
      <c r="O17" s="142">
        <f t="shared" si="2"/>
        <v>716.4</v>
      </c>
      <c r="P17" s="44"/>
      <c r="Q17" s="44"/>
      <c r="R17" s="44"/>
      <c r="S17" s="44"/>
    </row>
    <row r="18" spans="1:19" ht="18.75">
      <c r="A18" s="5">
        <v>13</v>
      </c>
      <c r="B18" s="105" t="s">
        <v>118</v>
      </c>
      <c r="C18" s="102" t="s">
        <v>36</v>
      </c>
      <c r="D18" s="102" t="s">
        <v>41</v>
      </c>
      <c r="E18" s="7">
        <v>1</v>
      </c>
      <c r="F18" s="8">
        <v>44991</v>
      </c>
      <c r="G18" s="8">
        <v>45174</v>
      </c>
      <c r="H18" s="9">
        <v>630</v>
      </c>
      <c r="I18" s="9">
        <v>86.4</v>
      </c>
      <c r="J18" s="9"/>
      <c r="K18" s="9">
        <f t="shared" si="0"/>
        <v>716.4</v>
      </c>
      <c r="L18" s="9">
        <v>2</v>
      </c>
      <c r="M18" s="9">
        <v>42</v>
      </c>
      <c r="N18" s="9">
        <v>9.6</v>
      </c>
      <c r="O18" s="142">
        <f t="shared" si="2"/>
        <v>664.8</v>
      </c>
      <c r="P18" s="44"/>
      <c r="Q18" s="44"/>
      <c r="R18" s="44"/>
      <c r="S18" s="44"/>
    </row>
    <row r="19" spans="1:19" ht="18.75">
      <c r="A19" s="5">
        <v>14</v>
      </c>
      <c r="B19" s="105" t="s">
        <v>111</v>
      </c>
      <c r="C19" s="102" t="s">
        <v>36</v>
      </c>
      <c r="D19" s="102" t="s">
        <v>41</v>
      </c>
      <c r="E19" s="7">
        <v>1</v>
      </c>
      <c r="F19" s="8">
        <v>44958</v>
      </c>
      <c r="G19" s="8">
        <v>45138</v>
      </c>
      <c r="H19" s="9">
        <v>630</v>
      </c>
      <c r="I19" s="9">
        <v>86.4</v>
      </c>
      <c r="J19" s="9"/>
      <c r="K19" s="9">
        <f t="shared" si="0"/>
        <v>716.4</v>
      </c>
      <c r="L19" s="9"/>
      <c r="M19" s="9"/>
      <c r="N19" s="9"/>
      <c r="O19" s="142">
        <f t="shared" si="2"/>
        <v>716.4</v>
      </c>
      <c r="P19" s="44"/>
      <c r="Q19" s="44"/>
      <c r="R19" s="44"/>
      <c r="S19" s="44"/>
    </row>
    <row r="20" spans="1:19" ht="18.75">
      <c r="A20" s="5">
        <v>15</v>
      </c>
      <c r="B20" s="106" t="s">
        <v>67</v>
      </c>
      <c r="C20" s="106" t="s">
        <v>53</v>
      </c>
      <c r="D20" s="106" t="s">
        <v>40</v>
      </c>
      <c r="E20" s="7">
        <v>1</v>
      </c>
      <c r="F20" s="8">
        <v>44470</v>
      </c>
      <c r="G20" s="8">
        <v>44834</v>
      </c>
      <c r="H20" s="9">
        <v>630</v>
      </c>
      <c r="I20" s="9">
        <v>86.4</v>
      </c>
      <c r="J20" s="9"/>
      <c r="K20" s="9">
        <f t="shared" si="0"/>
        <v>716.4</v>
      </c>
      <c r="L20" s="9"/>
      <c r="M20" s="9"/>
      <c r="N20" s="9"/>
      <c r="O20" s="142">
        <f t="shared" si="2"/>
        <v>716.4</v>
      </c>
      <c r="P20" s="44"/>
      <c r="Q20" s="44"/>
      <c r="R20" s="44"/>
      <c r="S20" s="44"/>
    </row>
    <row r="21" spans="1:19" ht="18.75">
      <c r="A21" s="5">
        <v>16</v>
      </c>
      <c r="B21" s="106" t="s">
        <v>89</v>
      </c>
      <c r="C21" s="106" t="s">
        <v>36</v>
      </c>
      <c r="D21" s="106" t="s">
        <v>57</v>
      </c>
      <c r="E21" s="7">
        <v>3</v>
      </c>
      <c r="F21" s="8">
        <v>44743</v>
      </c>
      <c r="G21" s="8">
        <v>45107</v>
      </c>
      <c r="H21" s="9"/>
      <c r="I21" s="9"/>
      <c r="J21" s="9">
        <v>630</v>
      </c>
      <c r="K21" s="9">
        <v>630</v>
      </c>
      <c r="L21" s="9"/>
      <c r="M21" s="9"/>
      <c r="N21" s="9"/>
      <c r="O21" s="142">
        <v>630</v>
      </c>
      <c r="P21" s="44"/>
      <c r="Q21" s="44"/>
      <c r="R21" s="44"/>
      <c r="S21" s="44"/>
    </row>
    <row r="22" spans="1:19" ht="18.75">
      <c r="A22" s="5">
        <v>17</v>
      </c>
      <c r="B22" s="106" t="s">
        <v>116</v>
      </c>
      <c r="C22" s="106" t="s">
        <v>36</v>
      </c>
      <c r="D22" s="106" t="s">
        <v>37</v>
      </c>
      <c r="E22" s="7">
        <v>1</v>
      </c>
      <c r="F22" s="8">
        <v>44958</v>
      </c>
      <c r="G22" s="8">
        <v>45138</v>
      </c>
      <c r="H22" s="9">
        <v>630</v>
      </c>
      <c r="I22" s="9">
        <v>86.4</v>
      </c>
      <c r="J22" s="9"/>
      <c r="K22" s="9">
        <f t="shared" si="0"/>
        <v>716.4</v>
      </c>
      <c r="L22" s="9"/>
      <c r="M22" s="9"/>
      <c r="N22" s="9"/>
      <c r="O22" s="142">
        <f t="shared" si="2"/>
        <v>716.4</v>
      </c>
      <c r="P22" s="44"/>
      <c r="Q22" s="44"/>
      <c r="R22" s="44"/>
      <c r="S22" s="44"/>
    </row>
    <row r="23" spans="1:19" ht="18.75">
      <c r="A23" s="5">
        <v>18</v>
      </c>
      <c r="B23" s="105" t="s">
        <v>55</v>
      </c>
      <c r="C23" s="102" t="s">
        <v>36</v>
      </c>
      <c r="D23" s="102" t="s">
        <v>41</v>
      </c>
      <c r="E23" s="7" t="s">
        <v>132</v>
      </c>
      <c r="F23" s="8">
        <v>44409</v>
      </c>
      <c r="G23" s="8">
        <v>45107</v>
      </c>
      <c r="H23" s="9"/>
      <c r="I23" s="9"/>
      <c r="J23" s="9">
        <v>273</v>
      </c>
      <c r="K23" s="9">
        <f t="shared" si="0"/>
        <v>273</v>
      </c>
      <c r="L23" s="9"/>
      <c r="M23" s="9"/>
      <c r="N23" s="9"/>
      <c r="O23" s="142">
        <v>273</v>
      </c>
      <c r="P23" s="44"/>
      <c r="Q23" s="44"/>
      <c r="R23" s="44"/>
      <c r="S23" s="44"/>
    </row>
    <row r="24" spans="1:19" ht="18.75">
      <c r="A24" s="5">
        <v>19</v>
      </c>
      <c r="B24" s="105" t="s">
        <v>68</v>
      </c>
      <c r="C24" s="102" t="s">
        <v>69</v>
      </c>
      <c r="D24" s="102" t="s">
        <v>57</v>
      </c>
      <c r="E24" s="7">
        <v>1</v>
      </c>
      <c r="F24" s="8">
        <v>44470</v>
      </c>
      <c r="G24" s="8">
        <v>44834</v>
      </c>
      <c r="H24" s="9">
        <v>630</v>
      </c>
      <c r="I24" s="9">
        <v>86.4</v>
      </c>
      <c r="J24" s="9"/>
      <c r="K24" s="9">
        <f t="shared" si="0"/>
        <v>716.4</v>
      </c>
      <c r="L24" s="9"/>
      <c r="M24" s="9"/>
      <c r="N24" s="9"/>
      <c r="O24" s="142">
        <f t="shared" si="2"/>
        <v>716.4</v>
      </c>
      <c r="P24" s="44"/>
      <c r="Q24" s="44"/>
      <c r="R24" s="44"/>
      <c r="S24" s="44"/>
    </row>
    <row r="25" spans="1:19" ht="18.75">
      <c r="A25" s="5">
        <v>20</v>
      </c>
      <c r="B25" s="105" t="s">
        <v>119</v>
      </c>
      <c r="C25" s="102" t="s">
        <v>36</v>
      </c>
      <c r="D25" s="102" t="s">
        <v>41</v>
      </c>
      <c r="E25" s="7">
        <v>1</v>
      </c>
      <c r="F25" s="8">
        <v>44991</v>
      </c>
      <c r="G25" s="8">
        <v>45174</v>
      </c>
      <c r="H25" s="9">
        <v>630</v>
      </c>
      <c r="I25" s="9">
        <v>86.4</v>
      </c>
      <c r="J25" s="9"/>
      <c r="K25" s="9">
        <f t="shared" si="0"/>
        <v>716.4</v>
      </c>
      <c r="L25" s="9"/>
      <c r="M25" s="9"/>
      <c r="N25" s="9"/>
      <c r="O25" s="142">
        <f t="shared" si="2"/>
        <v>716.4</v>
      </c>
      <c r="P25" s="44"/>
      <c r="Q25" s="44"/>
      <c r="R25" s="44"/>
      <c r="S25" s="44"/>
    </row>
    <row r="26" spans="1:19" ht="18.75">
      <c r="A26" s="5">
        <v>21</v>
      </c>
      <c r="B26" s="105" t="s">
        <v>90</v>
      </c>
      <c r="C26" s="102" t="s">
        <v>1</v>
      </c>
      <c r="D26" s="102" t="s">
        <v>37</v>
      </c>
      <c r="E26" s="7">
        <v>1</v>
      </c>
      <c r="F26" s="8">
        <v>44774</v>
      </c>
      <c r="G26" s="8">
        <v>45138</v>
      </c>
      <c r="H26" s="9">
        <v>630</v>
      </c>
      <c r="I26" s="9">
        <v>86.4</v>
      </c>
      <c r="J26" s="9"/>
      <c r="K26" s="9">
        <f t="shared" si="0"/>
        <v>716.4</v>
      </c>
      <c r="L26" s="9"/>
      <c r="M26" s="9"/>
      <c r="N26" s="9"/>
      <c r="O26" s="142">
        <f t="shared" si="2"/>
        <v>716.4</v>
      </c>
      <c r="P26" s="44"/>
      <c r="Q26" s="44"/>
      <c r="R26" s="44"/>
      <c r="S26" s="44"/>
    </row>
    <row r="27" spans="1:19" ht="18.75">
      <c r="A27" s="5">
        <v>22</v>
      </c>
      <c r="B27" s="106" t="s">
        <v>83</v>
      </c>
      <c r="C27" s="106" t="s">
        <v>56</v>
      </c>
      <c r="D27" s="106" t="s">
        <v>88</v>
      </c>
      <c r="E27" s="7">
        <v>1</v>
      </c>
      <c r="F27" s="8">
        <v>44409</v>
      </c>
      <c r="G27" s="8">
        <v>45138</v>
      </c>
      <c r="H27" s="9">
        <v>630</v>
      </c>
      <c r="I27" s="9">
        <v>86.4</v>
      </c>
      <c r="J27" s="9"/>
      <c r="K27" s="9">
        <f t="shared" si="0"/>
        <v>716.4</v>
      </c>
      <c r="L27" s="9"/>
      <c r="M27" s="9"/>
      <c r="N27" s="9"/>
      <c r="O27" s="142">
        <f t="shared" si="2"/>
        <v>716.4</v>
      </c>
      <c r="P27" s="44"/>
      <c r="Q27" s="44"/>
      <c r="R27" s="44"/>
      <c r="S27" s="44"/>
    </row>
    <row r="28" spans="1:19" ht="18.75">
      <c r="A28" s="5">
        <v>23</v>
      </c>
      <c r="B28" s="106" t="s">
        <v>91</v>
      </c>
      <c r="C28" s="106" t="s">
        <v>93</v>
      </c>
      <c r="D28" s="106" t="s">
        <v>42</v>
      </c>
      <c r="E28" s="7">
        <v>3</v>
      </c>
      <c r="F28" s="8">
        <v>44783</v>
      </c>
      <c r="G28" s="8">
        <v>45086</v>
      </c>
      <c r="H28" s="9">
        <v>105</v>
      </c>
      <c r="I28" s="9">
        <v>86.4</v>
      </c>
      <c r="J28" s="9">
        <v>525</v>
      </c>
      <c r="K28" s="9">
        <f t="shared" si="0"/>
        <v>716.4</v>
      </c>
      <c r="L28" s="9"/>
      <c r="M28" s="9"/>
      <c r="N28" s="9">
        <v>72</v>
      </c>
      <c r="O28" s="142">
        <v>644.4</v>
      </c>
      <c r="P28" s="44"/>
      <c r="Q28" s="44"/>
      <c r="R28" s="44"/>
      <c r="S28" s="44"/>
    </row>
    <row r="29" spans="1:19" ht="18.75">
      <c r="A29" s="5">
        <v>24</v>
      </c>
      <c r="B29" s="106" t="s">
        <v>112</v>
      </c>
      <c r="C29" s="106" t="s">
        <v>36</v>
      </c>
      <c r="D29" s="106" t="s">
        <v>41</v>
      </c>
      <c r="E29" s="7">
        <v>1</v>
      </c>
      <c r="F29" s="8">
        <v>44966</v>
      </c>
      <c r="G29" s="8">
        <v>45146</v>
      </c>
      <c r="H29" s="9">
        <v>630</v>
      </c>
      <c r="I29" s="9">
        <v>86.4</v>
      </c>
      <c r="J29" s="9"/>
      <c r="K29" s="9">
        <f t="shared" si="0"/>
        <v>716.4</v>
      </c>
      <c r="L29" s="9"/>
      <c r="M29" s="9"/>
      <c r="N29" s="9"/>
      <c r="O29" s="142">
        <f t="shared" si="2"/>
        <v>716.4</v>
      </c>
      <c r="P29" s="44"/>
      <c r="Q29" s="44"/>
      <c r="R29" s="44"/>
      <c r="S29" s="44"/>
    </row>
    <row r="30" spans="1:19" ht="18.75">
      <c r="A30" s="5">
        <v>25</v>
      </c>
      <c r="B30" s="106" t="s">
        <v>84</v>
      </c>
      <c r="C30" s="106" t="s">
        <v>36</v>
      </c>
      <c r="D30" s="106" t="s">
        <v>39</v>
      </c>
      <c r="E30" s="7">
        <v>1</v>
      </c>
      <c r="F30" s="8">
        <v>44652</v>
      </c>
      <c r="G30" s="8">
        <v>44926</v>
      </c>
      <c r="H30" s="9">
        <v>630</v>
      </c>
      <c r="I30" s="9">
        <v>86.4</v>
      </c>
      <c r="J30" s="9"/>
      <c r="K30" s="9">
        <f t="shared" si="0"/>
        <v>716.4</v>
      </c>
      <c r="L30" s="9"/>
      <c r="M30" s="9"/>
      <c r="N30" s="9"/>
      <c r="O30" s="142">
        <f t="shared" si="2"/>
        <v>716.4</v>
      </c>
      <c r="P30" s="44"/>
      <c r="Q30" s="44"/>
      <c r="R30" s="44"/>
      <c r="S30" s="44"/>
    </row>
    <row r="31" spans="1:19" ht="18.75">
      <c r="A31" s="5">
        <v>26</v>
      </c>
      <c r="B31" s="106" t="s">
        <v>113</v>
      </c>
      <c r="C31" s="106" t="s">
        <v>36</v>
      </c>
      <c r="D31" s="106" t="s">
        <v>40</v>
      </c>
      <c r="E31" s="7">
        <v>1</v>
      </c>
      <c r="F31" s="8">
        <v>44958</v>
      </c>
      <c r="G31" s="8">
        <v>45138</v>
      </c>
      <c r="H31" s="9">
        <v>630</v>
      </c>
      <c r="I31" s="9">
        <v>86.4</v>
      </c>
      <c r="J31" s="9"/>
      <c r="K31" s="9">
        <f t="shared" si="0"/>
        <v>716.4</v>
      </c>
      <c r="L31" s="9"/>
      <c r="M31" s="9"/>
      <c r="N31" s="9">
        <v>24</v>
      </c>
      <c r="O31" s="142">
        <f>SUM(K31-N31)</f>
        <v>692.4</v>
      </c>
      <c r="P31" s="44"/>
      <c r="Q31" s="44"/>
      <c r="R31" s="44"/>
      <c r="S31" s="44"/>
    </row>
    <row r="32" spans="1:19" ht="18.75">
      <c r="A32" s="5">
        <v>27</v>
      </c>
      <c r="B32" s="105" t="s">
        <v>92</v>
      </c>
      <c r="C32" s="102" t="s">
        <v>94</v>
      </c>
      <c r="D32" s="102" t="s">
        <v>40</v>
      </c>
      <c r="E32" s="7">
        <v>1</v>
      </c>
      <c r="F32" s="8">
        <v>44774</v>
      </c>
      <c r="G32" s="8">
        <v>45138</v>
      </c>
      <c r="H32" s="9">
        <v>630</v>
      </c>
      <c r="I32" s="9">
        <v>86.4</v>
      </c>
      <c r="J32" s="9"/>
      <c r="K32" s="9">
        <f t="shared" si="0"/>
        <v>716.4</v>
      </c>
      <c r="L32" s="9">
        <v>1</v>
      </c>
      <c r="M32" s="9">
        <v>21</v>
      </c>
      <c r="N32" s="9">
        <v>4.8</v>
      </c>
      <c r="O32" s="142">
        <v>690.6</v>
      </c>
      <c r="P32" s="44"/>
      <c r="Q32" s="44"/>
      <c r="R32" s="44"/>
      <c r="S32" s="44"/>
    </row>
    <row r="33" spans="1:16" ht="15.75">
      <c r="A33" s="5">
        <v>28</v>
      </c>
      <c r="B33" s="105" t="s">
        <v>70</v>
      </c>
      <c r="C33" s="102" t="s">
        <v>1</v>
      </c>
      <c r="D33" s="102" t="s">
        <v>40</v>
      </c>
      <c r="E33" s="7" t="s">
        <v>132</v>
      </c>
      <c r="F33" s="8">
        <v>44470</v>
      </c>
      <c r="G33" s="8">
        <v>44834</v>
      </c>
      <c r="H33" s="9">
        <v>147</v>
      </c>
      <c r="I33" s="9">
        <v>86.4</v>
      </c>
      <c r="J33" s="9">
        <v>483</v>
      </c>
      <c r="K33" s="9">
        <f t="shared" si="0"/>
        <v>716.4</v>
      </c>
      <c r="L33" s="9"/>
      <c r="M33" s="9"/>
      <c r="N33" s="9">
        <v>62.24</v>
      </c>
      <c r="O33" s="142">
        <f>SUM(K33-N33)</f>
        <v>654.16</v>
      </c>
    </row>
    <row r="34" spans="1:16" ht="15.75">
      <c r="A34" s="5">
        <v>29</v>
      </c>
      <c r="B34" s="105" t="s">
        <v>76</v>
      </c>
      <c r="C34" s="102" t="s">
        <v>36</v>
      </c>
      <c r="D34" s="102" t="s">
        <v>41</v>
      </c>
      <c r="E34" s="7">
        <v>1</v>
      </c>
      <c r="F34" s="8">
        <v>44652</v>
      </c>
      <c r="G34" s="8">
        <v>45016</v>
      </c>
      <c r="H34" s="9">
        <v>630</v>
      </c>
      <c r="I34" s="9">
        <v>86.4</v>
      </c>
      <c r="J34" s="9"/>
      <c r="K34" s="9">
        <f t="shared" si="0"/>
        <v>716.4</v>
      </c>
      <c r="L34" s="9"/>
      <c r="M34" s="9"/>
      <c r="N34" s="9"/>
      <c r="O34" s="142">
        <f t="shared" si="2"/>
        <v>716.4</v>
      </c>
    </row>
    <row r="35" spans="1:16" ht="15.75">
      <c r="A35" s="5">
        <v>30</v>
      </c>
      <c r="B35" s="105" t="s">
        <v>124</v>
      </c>
      <c r="C35" s="102" t="s">
        <v>125</v>
      </c>
      <c r="D35" s="102" t="s">
        <v>39</v>
      </c>
      <c r="E35" s="7">
        <v>1</v>
      </c>
      <c r="F35" s="8">
        <v>45026</v>
      </c>
      <c r="G35" s="8">
        <v>45208</v>
      </c>
      <c r="H35" s="9">
        <v>630</v>
      </c>
      <c r="I35" s="9">
        <v>86.4</v>
      </c>
      <c r="J35" s="9"/>
      <c r="K35" s="9">
        <f t="shared" si="0"/>
        <v>716.4</v>
      </c>
      <c r="L35" s="143"/>
      <c r="M35" s="9"/>
      <c r="N35" s="9"/>
      <c r="O35" s="142">
        <f t="shared" si="2"/>
        <v>716.4</v>
      </c>
    </row>
    <row r="36" spans="1:16" ht="15.75">
      <c r="A36" s="5">
        <v>31</v>
      </c>
      <c r="B36" s="105" t="s">
        <v>114</v>
      </c>
      <c r="C36" s="102" t="s">
        <v>36</v>
      </c>
      <c r="D36" s="102" t="s">
        <v>41</v>
      </c>
      <c r="E36" s="7">
        <v>1</v>
      </c>
      <c r="F36" s="8">
        <v>44966</v>
      </c>
      <c r="G36" s="8">
        <v>45146</v>
      </c>
      <c r="H36" s="9">
        <v>630</v>
      </c>
      <c r="I36" s="9">
        <v>86.4</v>
      </c>
      <c r="J36" s="9"/>
      <c r="K36" s="9">
        <f t="shared" si="0"/>
        <v>716.4</v>
      </c>
      <c r="L36" s="143"/>
      <c r="M36" s="9"/>
      <c r="N36" s="9"/>
      <c r="O36" s="142">
        <f t="shared" si="2"/>
        <v>716.4</v>
      </c>
    </row>
    <row r="37" spans="1:16" ht="15.75">
      <c r="A37" s="5">
        <v>32</v>
      </c>
      <c r="B37" s="105" t="s">
        <v>71</v>
      </c>
      <c r="C37" s="102" t="s">
        <v>54</v>
      </c>
      <c r="D37" s="102" t="s">
        <v>39</v>
      </c>
      <c r="E37" s="7">
        <v>1</v>
      </c>
      <c r="F37" s="8">
        <v>44470</v>
      </c>
      <c r="G37" s="8">
        <v>44834</v>
      </c>
      <c r="H37" s="9">
        <v>630</v>
      </c>
      <c r="I37" s="9">
        <v>86.4</v>
      </c>
      <c r="J37" s="9"/>
      <c r="K37" s="9">
        <f t="shared" si="0"/>
        <v>716.4</v>
      </c>
      <c r="L37" s="143"/>
      <c r="M37" s="9"/>
      <c r="N37" s="9"/>
      <c r="O37" s="142">
        <f t="shared" si="2"/>
        <v>716.4</v>
      </c>
    </row>
    <row r="38" spans="1:16" ht="15.75">
      <c r="A38" s="5">
        <v>33</v>
      </c>
      <c r="B38" s="105" t="s">
        <v>72</v>
      </c>
      <c r="C38" s="102" t="s">
        <v>66</v>
      </c>
      <c r="D38" s="102" t="s">
        <v>40</v>
      </c>
      <c r="E38" s="7">
        <v>1</v>
      </c>
      <c r="F38" s="8">
        <v>44470</v>
      </c>
      <c r="G38" s="8">
        <v>44834</v>
      </c>
      <c r="H38" s="9">
        <v>630</v>
      </c>
      <c r="I38" s="9">
        <v>86.4</v>
      </c>
      <c r="J38" s="9"/>
      <c r="K38" s="9">
        <f t="shared" si="0"/>
        <v>716.4</v>
      </c>
      <c r="L38" s="143"/>
      <c r="M38" s="9"/>
      <c r="N38" s="9"/>
      <c r="O38" s="142">
        <f t="shared" si="2"/>
        <v>716.4</v>
      </c>
    </row>
    <row r="39" spans="1:16" ht="15.75">
      <c r="A39" s="5">
        <v>34</v>
      </c>
      <c r="B39" s="105" t="s">
        <v>96</v>
      </c>
      <c r="C39" s="102" t="s">
        <v>38</v>
      </c>
      <c r="D39" s="102" t="s">
        <v>39</v>
      </c>
      <c r="E39" s="7">
        <v>1</v>
      </c>
      <c r="F39" s="8">
        <v>44774</v>
      </c>
      <c r="G39" s="8">
        <v>45138</v>
      </c>
      <c r="H39" s="9">
        <v>630</v>
      </c>
      <c r="I39" s="9">
        <v>86.4</v>
      </c>
      <c r="J39" s="9"/>
      <c r="K39" s="9">
        <f t="shared" si="0"/>
        <v>716.4</v>
      </c>
      <c r="L39" s="9"/>
      <c r="M39" s="9"/>
      <c r="N39" s="9"/>
      <c r="O39" s="142">
        <f t="shared" si="2"/>
        <v>716.4</v>
      </c>
      <c r="P39" s="45"/>
    </row>
    <row r="40" spans="1:16" ht="15.75">
      <c r="A40" s="5">
        <v>35</v>
      </c>
      <c r="B40" s="105" t="s">
        <v>97</v>
      </c>
      <c r="C40" s="102" t="s">
        <v>0</v>
      </c>
      <c r="D40" s="102" t="s">
        <v>95</v>
      </c>
      <c r="E40" s="7">
        <v>1</v>
      </c>
      <c r="F40" s="8">
        <v>44781</v>
      </c>
      <c r="G40" s="8">
        <v>45145</v>
      </c>
      <c r="H40" s="9">
        <v>630</v>
      </c>
      <c r="I40" s="9">
        <v>86.4</v>
      </c>
      <c r="J40" s="9"/>
      <c r="K40" s="9">
        <f t="shared" si="0"/>
        <v>716.4</v>
      </c>
      <c r="L40" s="9"/>
      <c r="M40" s="9"/>
      <c r="N40" s="9"/>
      <c r="O40" s="142">
        <f t="shared" si="2"/>
        <v>716.4</v>
      </c>
    </row>
    <row r="41" spans="1:16" ht="15.75">
      <c r="A41" s="5">
        <v>36</v>
      </c>
      <c r="B41" s="105" t="s">
        <v>74</v>
      </c>
      <c r="C41" s="102" t="s">
        <v>38</v>
      </c>
      <c r="D41" s="102" t="s">
        <v>57</v>
      </c>
      <c r="E41" s="7">
        <v>1</v>
      </c>
      <c r="F41" s="8">
        <v>44505</v>
      </c>
      <c r="G41" s="8">
        <v>45234</v>
      </c>
      <c r="H41" s="9">
        <v>630</v>
      </c>
      <c r="I41" s="9">
        <v>86.4</v>
      </c>
      <c r="J41" s="9"/>
      <c r="K41" s="9">
        <f t="shared" si="0"/>
        <v>716.4</v>
      </c>
      <c r="L41" s="9"/>
      <c r="M41" s="9"/>
      <c r="N41" s="9"/>
      <c r="O41" s="142">
        <f t="shared" si="2"/>
        <v>716.4</v>
      </c>
    </row>
    <row r="42" spans="1:16" ht="15.75">
      <c r="A42" s="5">
        <v>37</v>
      </c>
      <c r="B42" s="104" t="s">
        <v>126</v>
      </c>
      <c r="C42" s="101" t="s">
        <v>36</v>
      </c>
      <c r="D42" s="101" t="s">
        <v>37</v>
      </c>
      <c r="E42" s="7">
        <v>1</v>
      </c>
      <c r="F42" s="11">
        <v>45061</v>
      </c>
      <c r="G42" s="11">
        <v>45244</v>
      </c>
      <c r="H42" s="9">
        <v>630</v>
      </c>
      <c r="I42" s="9">
        <v>86.4</v>
      </c>
      <c r="J42" s="9"/>
      <c r="K42" s="9">
        <v>716.4</v>
      </c>
      <c r="L42" s="9"/>
      <c r="M42" s="9"/>
      <c r="N42" s="9"/>
      <c r="O42" s="142">
        <f>SUM(H42+I42)</f>
        <v>716.4</v>
      </c>
    </row>
    <row r="43" spans="1:16" ht="15.75">
      <c r="A43" s="5">
        <v>38</v>
      </c>
      <c r="B43" s="105" t="s">
        <v>62</v>
      </c>
      <c r="C43" s="102" t="s">
        <v>36</v>
      </c>
      <c r="D43" s="102" t="s">
        <v>41</v>
      </c>
      <c r="E43" s="7" t="s">
        <v>132</v>
      </c>
      <c r="F43" s="8">
        <v>44440</v>
      </c>
      <c r="G43" s="8">
        <v>45169</v>
      </c>
      <c r="H43" s="9"/>
      <c r="I43" s="9"/>
      <c r="J43" s="9">
        <v>483</v>
      </c>
      <c r="K43" s="9">
        <v>483</v>
      </c>
      <c r="L43" s="143"/>
      <c r="M43" s="9"/>
      <c r="N43" s="9" t="s">
        <v>2</v>
      </c>
      <c r="O43" s="142">
        <f>SUM(K43)</f>
        <v>483</v>
      </c>
    </row>
    <row r="44" spans="1:16" ht="15.75">
      <c r="A44" s="5">
        <v>39</v>
      </c>
      <c r="B44" s="105" t="s">
        <v>115</v>
      </c>
      <c r="C44" s="102" t="s">
        <v>66</v>
      </c>
      <c r="D44" s="102" t="s">
        <v>39</v>
      </c>
      <c r="E44" s="7" t="s">
        <v>132</v>
      </c>
      <c r="F44" s="8">
        <v>44958</v>
      </c>
      <c r="G44" s="8">
        <v>45107</v>
      </c>
      <c r="H44" s="9">
        <v>357</v>
      </c>
      <c r="I44" s="9">
        <v>86.4</v>
      </c>
      <c r="J44" s="9">
        <v>273</v>
      </c>
      <c r="K44" s="9">
        <f t="shared" si="0"/>
        <v>716.4</v>
      </c>
      <c r="L44" s="143"/>
      <c r="M44" s="9"/>
      <c r="N44" s="9">
        <v>48</v>
      </c>
      <c r="O44" s="142">
        <v>668.4</v>
      </c>
    </row>
    <row r="45" spans="1:16" ht="15.75">
      <c r="A45" s="5">
        <v>40</v>
      </c>
      <c r="B45" s="105" t="s">
        <v>59</v>
      </c>
      <c r="C45" s="102" t="s">
        <v>60</v>
      </c>
      <c r="D45" s="102" t="s">
        <v>44</v>
      </c>
      <c r="E45" s="7">
        <v>1</v>
      </c>
      <c r="F45" s="8">
        <v>44440</v>
      </c>
      <c r="G45" s="8">
        <v>45169</v>
      </c>
      <c r="H45" s="9">
        <v>630</v>
      </c>
      <c r="I45" s="9">
        <v>86.4</v>
      </c>
      <c r="J45" s="9"/>
      <c r="K45" s="9">
        <f t="shared" si="0"/>
        <v>716.4</v>
      </c>
      <c r="L45" s="143"/>
      <c r="M45" s="9"/>
      <c r="N45" s="9"/>
      <c r="O45" s="142">
        <f t="shared" si="2"/>
        <v>716.4</v>
      </c>
    </row>
    <row r="46" spans="1:16" ht="15.75">
      <c r="A46" s="5">
        <v>41</v>
      </c>
      <c r="B46" s="105" t="s">
        <v>75</v>
      </c>
      <c r="C46" s="102" t="s">
        <v>36</v>
      </c>
      <c r="D46" s="102" t="s">
        <v>41</v>
      </c>
      <c r="E46" s="7">
        <v>1</v>
      </c>
      <c r="F46" s="8">
        <v>44505</v>
      </c>
      <c r="G46" s="8">
        <v>44869</v>
      </c>
      <c r="H46" s="9">
        <v>630</v>
      </c>
      <c r="I46" s="9">
        <v>86.4</v>
      </c>
      <c r="J46" s="9"/>
      <c r="K46" s="9">
        <f t="shared" si="0"/>
        <v>716.4</v>
      </c>
      <c r="L46" s="9"/>
      <c r="M46" s="9"/>
      <c r="N46" s="9">
        <v>19.2</v>
      </c>
      <c r="O46" s="142">
        <v>697.2</v>
      </c>
    </row>
    <row r="47" spans="1:16" ht="15.75">
      <c r="A47" s="5">
        <v>42</v>
      </c>
      <c r="B47" s="105" t="s">
        <v>73</v>
      </c>
      <c r="C47" s="102" t="s">
        <v>36</v>
      </c>
      <c r="D47" s="102" t="s">
        <v>105</v>
      </c>
      <c r="E47" s="7">
        <v>1</v>
      </c>
      <c r="F47" s="8">
        <v>44470</v>
      </c>
      <c r="G47" s="8">
        <v>44834</v>
      </c>
      <c r="H47" s="9">
        <v>630</v>
      </c>
      <c r="I47" s="9">
        <v>86.4</v>
      </c>
      <c r="J47" s="9"/>
      <c r="K47" s="9">
        <f t="shared" si="0"/>
        <v>716.4</v>
      </c>
      <c r="L47" s="143"/>
      <c r="M47" s="9"/>
      <c r="N47" s="9"/>
      <c r="O47" s="142">
        <f t="shared" si="2"/>
        <v>716.4</v>
      </c>
    </row>
    <row r="48" spans="1:16" ht="15.75">
      <c r="A48" s="5">
        <v>43</v>
      </c>
      <c r="B48" s="105" t="s">
        <v>86</v>
      </c>
      <c r="C48" s="102" t="s">
        <v>69</v>
      </c>
      <c r="D48" s="102" t="s">
        <v>37</v>
      </c>
      <c r="E48" s="7" t="s">
        <v>132</v>
      </c>
      <c r="F48" s="8">
        <v>44747</v>
      </c>
      <c r="G48" s="8">
        <v>45111</v>
      </c>
      <c r="H48" s="9"/>
      <c r="I48" s="9"/>
      <c r="J48" s="9">
        <v>525</v>
      </c>
      <c r="K48" s="9">
        <v>525</v>
      </c>
      <c r="L48" s="143"/>
      <c r="M48" s="9"/>
      <c r="N48" s="9"/>
      <c r="O48" s="142">
        <v>525</v>
      </c>
    </row>
    <row r="49" spans="1:52" ht="15.75">
      <c r="A49" s="5">
        <v>44</v>
      </c>
      <c r="B49" s="105" t="s">
        <v>77</v>
      </c>
      <c r="C49" s="102" t="s">
        <v>56</v>
      </c>
      <c r="D49" s="102" t="s">
        <v>88</v>
      </c>
      <c r="E49" s="7">
        <v>1</v>
      </c>
      <c r="F49" s="8">
        <v>44652</v>
      </c>
      <c r="G49" s="8">
        <v>45016</v>
      </c>
      <c r="H49" s="9">
        <v>630</v>
      </c>
      <c r="I49" s="9">
        <v>86.4</v>
      </c>
      <c r="J49" s="9"/>
      <c r="K49" s="9">
        <f t="shared" si="0"/>
        <v>716.4</v>
      </c>
      <c r="L49" s="143"/>
      <c r="M49" s="9"/>
      <c r="N49" s="9"/>
      <c r="O49" s="142">
        <f t="shared" si="2"/>
        <v>716.4</v>
      </c>
      <c r="P49" s="46"/>
    </row>
    <row r="50" spans="1:52" ht="15.75">
      <c r="A50" s="5">
        <v>45</v>
      </c>
      <c r="B50" s="105" t="s">
        <v>138</v>
      </c>
      <c r="C50" s="102" t="s">
        <v>36</v>
      </c>
      <c r="D50" s="102" t="s">
        <v>41</v>
      </c>
      <c r="E50" s="7">
        <v>2</v>
      </c>
      <c r="F50" s="8">
        <v>45096</v>
      </c>
      <c r="G50" s="8">
        <v>45278</v>
      </c>
      <c r="H50" s="9">
        <v>252</v>
      </c>
      <c r="I50" s="9">
        <v>48</v>
      </c>
      <c r="J50" s="9"/>
      <c r="K50" s="9">
        <f t="shared" si="0"/>
        <v>300</v>
      </c>
      <c r="L50" s="143"/>
      <c r="M50" s="9"/>
      <c r="N50" s="9"/>
      <c r="O50" s="142">
        <f>SUM(H50+I50)</f>
        <v>300</v>
      </c>
      <c r="P50" s="46"/>
    </row>
    <row r="51" spans="1:52" ht="15.75">
      <c r="A51" s="5">
        <v>46</v>
      </c>
      <c r="B51" s="105" t="s">
        <v>129</v>
      </c>
      <c r="C51" s="102" t="s">
        <v>66</v>
      </c>
      <c r="D51" s="102" t="s">
        <v>40</v>
      </c>
      <c r="E51" s="7">
        <v>1</v>
      </c>
      <c r="F51" s="8">
        <v>45061</v>
      </c>
      <c r="G51" s="8">
        <v>45244</v>
      </c>
      <c r="H51" s="9">
        <v>630</v>
      </c>
      <c r="I51" s="9">
        <v>86.4</v>
      </c>
      <c r="J51" s="9"/>
      <c r="K51" s="9">
        <v>716.4</v>
      </c>
      <c r="L51" s="143"/>
      <c r="M51" s="9"/>
      <c r="N51" s="9"/>
      <c r="O51" s="142">
        <f>SUM(H51+I51)</f>
        <v>716.4</v>
      </c>
      <c r="P51" s="46"/>
    </row>
    <row r="52" spans="1:52" ht="15.75">
      <c r="A52" s="5">
        <v>47</v>
      </c>
      <c r="B52" s="105" t="s">
        <v>136</v>
      </c>
      <c r="C52" s="102" t="s">
        <v>137</v>
      </c>
      <c r="D52" s="102" t="s">
        <v>40</v>
      </c>
      <c r="E52" s="7">
        <v>2</v>
      </c>
      <c r="F52" s="8">
        <v>45096</v>
      </c>
      <c r="G52" s="8">
        <v>45278</v>
      </c>
      <c r="H52" s="9">
        <v>252</v>
      </c>
      <c r="I52" s="9">
        <v>48</v>
      </c>
      <c r="J52" s="9"/>
      <c r="K52" s="9">
        <v>300</v>
      </c>
      <c r="L52" s="143"/>
      <c r="M52" s="9"/>
      <c r="N52" s="9"/>
      <c r="O52" s="142">
        <f>SUM(H52+I52)</f>
        <v>300</v>
      </c>
      <c r="P52" s="46"/>
    </row>
    <row r="53" spans="1:52" ht="15.75">
      <c r="A53" s="5">
        <v>48</v>
      </c>
      <c r="B53" s="105" t="s">
        <v>103</v>
      </c>
      <c r="C53" s="106" t="s">
        <v>102</v>
      </c>
      <c r="D53" s="106" t="s">
        <v>39</v>
      </c>
      <c r="E53" s="7">
        <v>3</v>
      </c>
      <c r="F53" s="8">
        <v>44844</v>
      </c>
      <c r="G53" s="8">
        <v>45208</v>
      </c>
      <c r="H53" s="9">
        <v>147</v>
      </c>
      <c r="I53" s="9">
        <v>86.4</v>
      </c>
      <c r="J53" s="9">
        <v>483</v>
      </c>
      <c r="K53" s="9">
        <f t="shared" si="0"/>
        <v>716.4</v>
      </c>
      <c r="L53" s="143"/>
      <c r="M53" s="9"/>
      <c r="N53" s="9">
        <v>62.24</v>
      </c>
      <c r="O53" s="142">
        <f>K53-M53-N53</f>
        <v>654.16</v>
      </c>
    </row>
    <row r="54" spans="1:52" ht="15.75">
      <c r="A54" s="15"/>
      <c r="B54" s="107"/>
      <c r="C54" s="116"/>
      <c r="D54" s="116"/>
      <c r="E54" s="47"/>
      <c r="F54" s="47"/>
      <c r="G54" s="47"/>
      <c r="H54" s="144"/>
      <c r="I54" s="144"/>
      <c r="J54" s="144"/>
      <c r="K54" s="144"/>
      <c r="L54" s="144"/>
      <c r="M54" s="144"/>
      <c r="N54" s="144"/>
      <c r="O54" s="145"/>
    </row>
    <row r="55" spans="1:52" ht="15.75">
      <c r="A55" s="16"/>
      <c r="B55" s="36" t="s">
        <v>25</v>
      </c>
      <c r="C55" s="36"/>
      <c r="D55" s="36"/>
      <c r="E55" s="36"/>
      <c r="F55" s="36"/>
      <c r="G55" s="37"/>
      <c r="H55" s="17">
        <v>23289</v>
      </c>
      <c r="I55" s="17">
        <v>3480</v>
      </c>
      <c r="J55" s="17">
        <v>4179</v>
      </c>
      <c r="K55" s="17">
        <v>30948</v>
      </c>
      <c r="L55" s="146"/>
      <c r="M55" s="17">
        <v>63</v>
      </c>
      <c r="N55" s="17">
        <v>302.08</v>
      </c>
      <c r="O55" s="147">
        <f>SUM(K55-M55-N55)</f>
        <v>30582.92</v>
      </c>
    </row>
    <row r="56" spans="1:52" ht="15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1:52" ht="54">
      <c r="A57" s="52" t="s">
        <v>10</v>
      </c>
      <c r="B57" s="108" t="s">
        <v>11</v>
      </c>
      <c r="C57" s="117" t="s">
        <v>12</v>
      </c>
      <c r="D57" s="118" t="s">
        <v>13</v>
      </c>
      <c r="E57" s="35" t="s">
        <v>14</v>
      </c>
      <c r="F57" s="22" t="s">
        <v>26</v>
      </c>
      <c r="G57" s="22" t="s">
        <v>27</v>
      </c>
      <c r="H57" s="148" t="s">
        <v>28</v>
      </c>
      <c r="I57" s="148" t="s">
        <v>17</v>
      </c>
      <c r="J57" s="148" t="s">
        <v>29</v>
      </c>
      <c r="K57" s="148" t="s">
        <v>19</v>
      </c>
      <c r="L57" s="149" t="s">
        <v>22</v>
      </c>
      <c r="M57" s="148" t="s">
        <v>23</v>
      </c>
      <c r="N57" s="148" t="s">
        <v>24</v>
      </c>
      <c r="O57" s="150" t="s">
        <v>21</v>
      </c>
    </row>
    <row r="58" spans="1:52" s="3" customFormat="1" ht="15.75">
      <c r="A58" s="55"/>
      <c r="B58" s="105"/>
      <c r="C58" s="102"/>
      <c r="D58" s="102"/>
      <c r="E58" s="7"/>
      <c r="F58" s="8"/>
      <c r="G58" s="8"/>
      <c r="H58" s="9"/>
      <c r="I58" s="9"/>
      <c r="J58" s="9"/>
      <c r="K58" s="9">
        <f t="shared" ref="K58" si="3">SUM(H58,I58,J58)</f>
        <v>0</v>
      </c>
      <c r="L58" s="143"/>
      <c r="M58" s="9"/>
      <c r="N58" s="9"/>
      <c r="O58" s="23"/>
      <c r="P58" s="43"/>
      <c r="Q58" s="43"/>
      <c r="R58" s="43"/>
      <c r="S58" s="43"/>
      <c r="T58" s="43"/>
      <c r="U58" s="43"/>
      <c r="V58" s="43"/>
      <c r="W58" s="43"/>
      <c r="X58" s="43" t="s">
        <v>2</v>
      </c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1:52" ht="15.75">
      <c r="A59" s="56" t="s">
        <v>2</v>
      </c>
      <c r="B59" s="41"/>
      <c r="C59" s="41"/>
      <c r="D59" s="41"/>
      <c r="E59" s="41"/>
      <c r="F59" s="41"/>
      <c r="G59" s="42"/>
      <c r="H59" s="24">
        <v>0</v>
      </c>
      <c r="I59" s="151"/>
      <c r="J59" s="25">
        <f>SUM(J58:J58)</f>
        <v>0</v>
      </c>
      <c r="K59" s="26">
        <v>0</v>
      </c>
      <c r="L59" s="25">
        <v>0</v>
      </c>
      <c r="M59" s="26">
        <v>0</v>
      </c>
      <c r="N59" s="26">
        <v>0</v>
      </c>
      <c r="O59" s="152"/>
    </row>
    <row r="60" spans="1:52" ht="15.75">
      <c r="A60" s="30"/>
      <c r="B60" s="107"/>
      <c r="C60" s="116"/>
      <c r="D60" s="116"/>
      <c r="E60" s="47"/>
      <c r="F60" s="47"/>
      <c r="G60" s="47"/>
      <c r="H60" s="144"/>
      <c r="I60" s="144"/>
      <c r="J60" s="144"/>
      <c r="K60" s="144"/>
      <c r="L60" s="144"/>
      <c r="M60" s="144"/>
      <c r="N60" s="144"/>
      <c r="O60" s="145"/>
    </row>
    <row r="61" spans="1:52" ht="15.75">
      <c r="A61" s="59" t="s">
        <v>2</v>
      </c>
      <c r="B61" s="33" t="s">
        <v>30</v>
      </c>
      <c r="C61" s="119"/>
      <c r="D61" s="119"/>
      <c r="E61" s="33"/>
      <c r="F61" s="33"/>
      <c r="G61" s="34"/>
      <c r="H61" s="17">
        <v>23289</v>
      </c>
      <c r="I61" s="17">
        <v>3480</v>
      </c>
      <c r="J61" s="17">
        <v>4179</v>
      </c>
      <c r="K61" s="17">
        <v>30948</v>
      </c>
      <c r="L61" s="17"/>
      <c r="M61" s="17">
        <v>63</v>
      </c>
      <c r="N61" s="153">
        <v>302.08</v>
      </c>
      <c r="O61" s="147">
        <f>SUM(K61-M61-N61)</f>
        <v>30582.92</v>
      </c>
    </row>
    <row r="62" spans="1:52" ht="15.75">
      <c r="A62" s="30" t="s">
        <v>108</v>
      </c>
      <c r="B62" s="107"/>
      <c r="C62" s="116"/>
      <c r="D62" s="116"/>
      <c r="E62" s="47"/>
      <c r="F62" s="47"/>
      <c r="G62" s="47"/>
      <c r="H62" s="144"/>
      <c r="I62" s="144"/>
      <c r="J62" s="144"/>
      <c r="K62" s="144"/>
      <c r="L62" s="144"/>
      <c r="M62" s="144"/>
      <c r="N62" s="144"/>
      <c r="O62" s="145"/>
    </row>
    <row r="63" spans="1:52" ht="15.75">
      <c r="A63" s="30"/>
      <c r="B63" s="107"/>
      <c r="C63" s="116"/>
      <c r="D63" s="116"/>
      <c r="E63" s="47"/>
      <c r="F63" s="47"/>
      <c r="G63" s="60"/>
      <c r="H63" s="154" t="s">
        <v>48</v>
      </c>
      <c r="I63" s="155"/>
      <c r="J63" s="155"/>
      <c r="K63" s="155"/>
      <c r="L63" s="155"/>
      <c r="M63" s="155"/>
      <c r="N63" s="155"/>
      <c r="O63" s="156">
        <f>30</f>
        <v>30</v>
      </c>
    </row>
    <row r="64" spans="1:52" ht="16.5" thickBot="1">
      <c r="A64" s="30"/>
      <c r="B64" s="107"/>
      <c r="C64" s="116"/>
      <c r="D64" s="116"/>
      <c r="E64" s="47"/>
      <c r="F64" s="47"/>
      <c r="G64" s="60"/>
      <c r="H64" s="157" t="s">
        <v>49</v>
      </c>
      <c r="I64" s="158"/>
      <c r="J64" s="158"/>
      <c r="K64" s="158"/>
      <c r="L64" s="158"/>
      <c r="M64" s="158"/>
      <c r="N64" s="158"/>
      <c r="O64" s="159">
        <v>1440</v>
      </c>
    </row>
    <row r="65" spans="1:15" ht="16.5" thickBot="1">
      <c r="A65" s="66"/>
      <c r="B65" s="109"/>
      <c r="C65" s="120"/>
      <c r="D65" s="120"/>
      <c r="E65" s="67"/>
      <c r="F65" s="67"/>
      <c r="G65" s="68"/>
      <c r="H65" s="160" t="s">
        <v>50</v>
      </c>
      <c r="I65" s="161"/>
      <c r="J65" s="161"/>
      <c r="K65" s="161"/>
      <c r="L65" s="161"/>
      <c r="M65" s="161"/>
      <c r="N65" s="161"/>
      <c r="O65" s="162">
        <f>SUM(O61+O64)</f>
        <v>32022.92</v>
      </c>
    </row>
    <row r="66" spans="1:15" ht="15.75">
      <c r="A66" s="71"/>
      <c r="B66" s="110"/>
      <c r="C66" s="121"/>
      <c r="D66" s="121"/>
      <c r="E66" s="71"/>
      <c r="F66" s="71"/>
      <c r="G66" s="71"/>
      <c r="H66" s="163"/>
      <c r="I66" s="163"/>
      <c r="J66" s="163"/>
      <c r="K66" s="163"/>
      <c r="L66" s="163"/>
      <c r="M66" s="163"/>
      <c r="N66" s="163"/>
      <c r="O66" s="163"/>
    </row>
    <row r="67" spans="1:15" ht="15.75">
      <c r="A67" s="71"/>
      <c r="B67" s="110"/>
      <c r="C67" s="121"/>
      <c r="D67" s="121"/>
      <c r="E67" s="71"/>
      <c r="F67" s="71"/>
      <c r="G67" s="71"/>
      <c r="H67" s="163"/>
      <c r="I67" s="163"/>
      <c r="J67" s="163"/>
      <c r="K67" s="163"/>
      <c r="L67" s="163"/>
      <c r="M67" s="163"/>
      <c r="N67" s="163"/>
      <c r="O67" s="163"/>
    </row>
    <row r="68" spans="1:15" s="43" customFormat="1">
      <c r="B68" s="111"/>
      <c r="C68" s="122"/>
      <c r="D68" s="122"/>
      <c r="E68" s="72"/>
      <c r="F68" s="72"/>
      <c r="G68" s="72"/>
      <c r="H68" s="164"/>
      <c r="I68" s="164"/>
      <c r="J68" s="164"/>
      <c r="K68" s="164"/>
      <c r="L68" s="164"/>
      <c r="M68" s="164"/>
      <c r="N68" s="164"/>
      <c r="O68" s="164"/>
    </row>
    <row r="69" spans="1:15" s="43" customFormat="1">
      <c r="A69" s="72"/>
      <c r="B69" s="111"/>
      <c r="C69" s="122"/>
      <c r="D69" s="122"/>
      <c r="E69" s="72"/>
      <c r="F69" s="72"/>
      <c r="G69" s="72"/>
      <c r="H69" s="164"/>
      <c r="I69" s="164"/>
      <c r="J69" s="164"/>
      <c r="K69" s="164"/>
      <c r="L69" s="164"/>
      <c r="M69" s="164"/>
      <c r="N69" s="164"/>
      <c r="O69" s="164"/>
    </row>
    <row r="70" spans="1:15" s="43" customFormat="1">
      <c r="B70" s="112"/>
      <c r="C70" s="123"/>
      <c r="D70" s="123"/>
      <c r="H70" s="165"/>
      <c r="I70" s="165"/>
      <c r="J70" s="165"/>
      <c r="K70" s="165"/>
      <c r="L70" s="165"/>
      <c r="M70" s="165"/>
      <c r="N70" s="165"/>
      <c r="O70" s="165"/>
    </row>
  </sheetData>
  <sortState ref="A7:A50">
    <sortCondition ref="A7:A50"/>
  </sortState>
  <mergeCells count="25">
    <mergeCell ref="B55:G55"/>
    <mergeCell ref="A56:O56"/>
    <mergeCell ref="B59:G59"/>
    <mergeCell ref="H63:N63"/>
    <mergeCell ref="O4:O5"/>
    <mergeCell ref="H64:N64"/>
    <mergeCell ref="H65:N6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9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4"/>
  <sheetViews>
    <sheetView zoomScale="80" zoomScaleNormal="80" workbookViewId="0">
      <selection activeCell="B18" sqref="B18"/>
    </sheetView>
  </sheetViews>
  <sheetFormatPr defaultRowHeight="15"/>
  <cols>
    <col min="1" max="1" width="5.5703125" style="2" customWidth="1"/>
    <col min="2" max="2" width="56.140625" style="2" customWidth="1"/>
    <col min="3" max="3" width="25.28515625" style="2" customWidth="1"/>
    <col min="4" max="4" width="18" style="2" bestFit="1" customWidth="1"/>
    <col min="5" max="5" width="6.7109375" style="2" customWidth="1"/>
    <col min="6" max="6" width="13" style="2" customWidth="1"/>
    <col min="7" max="7" width="17.7109375" style="2" customWidth="1"/>
    <col min="8" max="8" width="15.5703125" style="2" customWidth="1"/>
    <col min="9" max="9" width="14.140625" style="2" customWidth="1"/>
    <col min="10" max="10" width="18.7109375" style="2" customWidth="1"/>
    <col min="11" max="11" width="18.5703125" style="2" customWidth="1"/>
    <col min="12" max="12" width="5.28515625" style="2" customWidth="1"/>
    <col min="13" max="13" width="15" style="2" customWidth="1"/>
    <col min="14" max="14" width="15.5703125" style="2" customWidth="1"/>
    <col min="15" max="15" width="16.42578125" style="2" customWidth="1"/>
    <col min="16" max="16" width="9.140625" style="2"/>
    <col min="17" max="17" width="11.28515625" style="43" customWidth="1"/>
    <col min="18" max="49" width="9.140625" style="43"/>
    <col min="50" max="16384" width="9.140625" style="2"/>
  </cols>
  <sheetData>
    <row r="1" spans="1:49" ht="93" customHeight="1" thickBot="1">
      <c r="A1" s="175" t="s">
        <v>2</v>
      </c>
      <c r="B1" s="176"/>
      <c r="C1" s="176"/>
      <c r="D1" s="176"/>
      <c r="E1" s="177"/>
      <c r="F1" s="176"/>
      <c r="G1" s="176"/>
      <c r="H1" s="176"/>
      <c r="I1" s="176"/>
      <c r="J1" s="176"/>
      <c r="K1" s="176"/>
      <c r="L1" s="176"/>
      <c r="M1" s="176"/>
      <c r="N1" s="176"/>
      <c r="O1" s="178"/>
    </row>
    <row r="2" spans="1:49" s="187" customFormat="1" ht="33" customHeight="1">
      <c r="A2" s="181" t="s">
        <v>110</v>
      </c>
      <c r="B2" s="167"/>
      <c r="C2" s="167"/>
      <c r="D2" s="182" t="s">
        <v>3</v>
      </c>
      <c r="E2" s="183"/>
      <c r="F2" s="184" t="s">
        <v>4</v>
      </c>
      <c r="G2" s="168" t="s">
        <v>5</v>
      </c>
      <c r="H2" s="168" t="s">
        <v>6</v>
      </c>
      <c r="I2" s="185" t="s">
        <v>7</v>
      </c>
      <c r="J2" s="167" t="s">
        <v>8</v>
      </c>
      <c r="K2" s="167"/>
      <c r="L2" s="167"/>
      <c r="M2" s="167"/>
      <c r="N2" s="167"/>
      <c r="O2" s="186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</row>
    <row r="3" spans="1:49" s="187" customFormat="1" ht="37.5" customHeight="1">
      <c r="A3" s="172" t="s">
        <v>143</v>
      </c>
      <c r="B3" s="173"/>
      <c r="C3" s="174"/>
      <c r="D3" s="82" t="s">
        <v>131</v>
      </c>
      <c r="E3" s="83"/>
      <c r="F3" s="189" t="s">
        <v>109</v>
      </c>
      <c r="G3" s="84" t="s">
        <v>130</v>
      </c>
      <c r="H3" s="85">
        <v>18</v>
      </c>
      <c r="I3" s="190">
        <v>4.8</v>
      </c>
      <c r="J3" s="86" t="s">
        <v>9</v>
      </c>
      <c r="K3" s="86"/>
      <c r="L3" s="86"/>
      <c r="M3" s="86"/>
      <c r="N3" s="86"/>
      <c r="O3" s="87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</row>
    <row r="4" spans="1:49" s="187" customFormat="1" ht="15" customHeight="1">
      <c r="A4" s="191" t="s">
        <v>10</v>
      </c>
      <c r="B4" s="89" t="s">
        <v>11</v>
      </c>
      <c r="C4" s="89" t="s">
        <v>12</v>
      </c>
      <c r="D4" s="89" t="s">
        <v>13</v>
      </c>
      <c r="E4" s="89" t="s">
        <v>14</v>
      </c>
      <c r="F4" s="89" t="s">
        <v>15</v>
      </c>
      <c r="G4" s="89" t="s">
        <v>16</v>
      </c>
      <c r="H4" s="89" t="s">
        <v>31</v>
      </c>
      <c r="I4" s="89" t="s">
        <v>17</v>
      </c>
      <c r="J4" s="89" t="s">
        <v>18</v>
      </c>
      <c r="K4" s="89" t="s">
        <v>33</v>
      </c>
      <c r="L4" s="91" t="s">
        <v>20</v>
      </c>
      <c r="M4" s="91"/>
      <c r="N4" s="91"/>
      <c r="O4" s="92" t="s">
        <v>21</v>
      </c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</row>
    <row r="5" spans="1:49" s="187" customFormat="1" ht="54" customHeight="1" thickBot="1">
      <c r="A5" s="192"/>
      <c r="B5" s="94"/>
      <c r="C5" s="94"/>
      <c r="D5" s="94"/>
      <c r="E5" s="94"/>
      <c r="F5" s="94"/>
      <c r="G5" s="94"/>
      <c r="H5" s="94"/>
      <c r="I5" s="94"/>
      <c r="J5" s="94"/>
      <c r="K5" s="94"/>
      <c r="L5" s="96" t="s">
        <v>22</v>
      </c>
      <c r="M5" s="97" t="s">
        <v>23</v>
      </c>
      <c r="N5" s="97" t="s">
        <v>24</v>
      </c>
      <c r="O5" s="9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</row>
    <row r="6" spans="1:49" s="187" customFormat="1" ht="15.75">
      <c r="A6" s="55">
        <v>1</v>
      </c>
      <c r="B6" s="115" t="s">
        <v>106</v>
      </c>
      <c r="C6" s="193" t="s">
        <v>0</v>
      </c>
      <c r="D6" s="115" t="s">
        <v>81</v>
      </c>
      <c r="E6" s="194">
        <v>1</v>
      </c>
      <c r="F6" s="195">
        <v>44652</v>
      </c>
      <c r="G6" s="76">
        <v>45016</v>
      </c>
      <c r="H6" s="78">
        <v>630</v>
      </c>
      <c r="I6" s="196">
        <v>86.4</v>
      </c>
      <c r="J6" s="77"/>
      <c r="K6" s="77">
        <f t="shared" ref="K6:K8" si="0">H6+I6+J6</f>
        <v>716.4</v>
      </c>
      <c r="L6" s="78"/>
      <c r="M6" s="78"/>
      <c r="N6" s="77"/>
      <c r="O6" s="197">
        <f>SUM(H6+I6)</f>
        <v>716.4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</row>
    <row r="7" spans="1:49" s="187" customFormat="1" ht="15.75">
      <c r="A7" s="198">
        <v>2</v>
      </c>
      <c r="B7" s="199" t="s">
        <v>78</v>
      </c>
      <c r="C7" s="199" t="s">
        <v>54</v>
      </c>
      <c r="D7" s="199" t="s">
        <v>81</v>
      </c>
      <c r="E7" s="200">
        <v>1</v>
      </c>
      <c r="F7" s="201">
        <v>44652</v>
      </c>
      <c r="G7" s="202">
        <v>45016</v>
      </c>
      <c r="H7" s="14">
        <v>630</v>
      </c>
      <c r="I7" s="203">
        <v>86.4</v>
      </c>
      <c r="J7" s="10"/>
      <c r="K7" s="10">
        <f t="shared" si="0"/>
        <v>716.4</v>
      </c>
      <c r="L7" s="14"/>
      <c r="M7" s="14"/>
      <c r="N7" s="10"/>
      <c r="O7" s="204">
        <f t="shared" ref="O7:O8" si="1">SUM(H7+I7)</f>
        <v>716.4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</row>
    <row r="8" spans="1:49" s="187" customFormat="1" ht="15.75">
      <c r="A8" s="198">
        <v>3</v>
      </c>
      <c r="B8" s="102" t="s">
        <v>79</v>
      </c>
      <c r="C8" s="106" t="s">
        <v>82</v>
      </c>
      <c r="D8" s="199" t="s">
        <v>81</v>
      </c>
      <c r="E8" s="205">
        <v>1</v>
      </c>
      <c r="F8" s="201">
        <v>44652</v>
      </c>
      <c r="G8" s="202">
        <v>45016</v>
      </c>
      <c r="H8" s="14">
        <v>630</v>
      </c>
      <c r="I8" s="203">
        <v>86.4</v>
      </c>
      <c r="J8" s="13"/>
      <c r="K8" s="10">
        <f t="shared" si="0"/>
        <v>716.4</v>
      </c>
      <c r="L8" s="13"/>
      <c r="M8" s="14"/>
      <c r="N8" s="14"/>
      <c r="O8" s="204">
        <f t="shared" si="1"/>
        <v>716.4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</row>
    <row r="9" spans="1:49" s="187" customFormat="1" ht="15.75">
      <c r="A9" s="16"/>
      <c r="B9" s="36" t="s">
        <v>25</v>
      </c>
      <c r="C9" s="36"/>
      <c r="D9" s="36"/>
      <c r="E9" s="36"/>
      <c r="F9" s="36"/>
      <c r="G9" s="37"/>
      <c r="H9" s="32">
        <v>1890</v>
      </c>
      <c r="I9" s="32">
        <v>259.2</v>
      </c>
      <c r="J9" s="32"/>
      <c r="K9" s="18">
        <v>2149.1999999999998</v>
      </c>
      <c r="L9" s="19">
        <v>0</v>
      </c>
      <c r="M9" s="31"/>
      <c r="N9" s="18"/>
      <c r="O9" s="206">
        <f>SUM(K9)</f>
        <v>2149.1999999999998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</row>
    <row r="10" spans="1:49" s="187" customFormat="1" ht="15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s="187" customFormat="1" ht="57.75" customHeight="1">
      <c r="A11" s="52" t="s">
        <v>10</v>
      </c>
      <c r="B11" s="20" t="s">
        <v>11</v>
      </c>
      <c r="C11" s="20" t="s">
        <v>12</v>
      </c>
      <c r="D11" s="21" t="s">
        <v>13</v>
      </c>
      <c r="E11" s="207" t="s">
        <v>14</v>
      </c>
      <c r="F11" s="22" t="s">
        <v>26</v>
      </c>
      <c r="G11" s="22" t="s">
        <v>27</v>
      </c>
      <c r="H11" s="20" t="s">
        <v>28</v>
      </c>
      <c r="I11" s="20" t="s">
        <v>17</v>
      </c>
      <c r="J11" s="20" t="s">
        <v>29</v>
      </c>
      <c r="K11" s="20" t="s">
        <v>19</v>
      </c>
      <c r="L11" s="53" t="s">
        <v>22</v>
      </c>
      <c r="M11" s="20" t="s">
        <v>23</v>
      </c>
      <c r="N11" s="20" t="s">
        <v>24</v>
      </c>
      <c r="O11" s="54" t="s">
        <v>21</v>
      </c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</row>
    <row r="12" spans="1:49" s="187" customFormat="1" ht="15.75">
      <c r="A12" s="55"/>
      <c r="B12" s="208"/>
      <c r="C12" s="106"/>
      <c r="D12" s="105"/>
      <c r="E12" s="209"/>
      <c r="F12" s="210"/>
      <c r="G12" s="8"/>
      <c r="H12" s="211"/>
      <c r="I12" s="211"/>
      <c r="J12" s="211"/>
      <c r="K12" s="211"/>
      <c r="L12" s="212"/>
      <c r="M12" s="211"/>
      <c r="N12" s="211"/>
      <c r="O12" s="213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</row>
    <row r="13" spans="1:49" s="187" customFormat="1" ht="15.75">
      <c r="A13" s="56" t="s">
        <v>2</v>
      </c>
      <c r="B13" s="41"/>
      <c r="C13" s="41"/>
      <c r="D13" s="41"/>
      <c r="E13" s="41"/>
      <c r="F13" s="41"/>
      <c r="G13" s="42"/>
      <c r="H13" s="24">
        <v>0</v>
      </c>
      <c r="I13" s="24">
        <v>0</v>
      </c>
      <c r="J13" s="25"/>
      <c r="K13" s="26">
        <v>0</v>
      </c>
      <c r="L13" s="27"/>
      <c r="M13" s="57">
        <v>0</v>
      </c>
      <c r="N13" s="57">
        <v>0</v>
      </c>
      <c r="O13" s="214">
        <v>0</v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</row>
    <row r="14" spans="1:49" s="187" customFormat="1" ht="15.75">
      <c r="A14" s="30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</row>
    <row r="15" spans="1:49" s="187" customFormat="1" ht="15.75">
      <c r="A15" s="59" t="s">
        <v>2</v>
      </c>
      <c r="B15" s="33" t="s">
        <v>30</v>
      </c>
      <c r="C15" s="33"/>
      <c r="D15" s="33"/>
      <c r="E15" s="215"/>
      <c r="F15" s="33"/>
      <c r="G15" s="34"/>
      <c r="H15" s="17">
        <v>1890</v>
      </c>
      <c r="I15" s="17">
        <v>259.2</v>
      </c>
      <c r="J15" s="17"/>
      <c r="K15" s="17">
        <v>2149.1999999999998</v>
      </c>
      <c r="L15" s="28"/>
      <c r="M15" s="17">
        <f>M9</f>
        <v>0</v>
      </c>
      <c r="N15" s="17"/>
      <c r="O15" s="29">
        <f>SUM(K15)</f>
        <v>2149.1999999999998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</row>
    <row r="16" spans="1:49" s="187" customFormat="1" ht="15.75">
      <c r="A16" s="30" t="s">
        <v>108</v>
      </c>
      <c r="B16" s="47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</row>
    <row r="17" spans="1:49" s="187" customFormat="1" ht="15.75">
      <c r="A17" s="30"/>
      <c r="B17" s="47"/>
      <c r="C17" s="47"/>
      <c r="D17" s="47"/>
      <c r="E17" s="47"/>
      <c r="F17" s="47"/>
      <c r="G17" s="47"/>
      <c r="H17" s="61" t="s">
        <v>145</v>
      </c>
      <c r="I17" s="62"/>
      <c r="J17" s="62"/>
      <c r="K17" s="62"/>
      <c r="L17" s="62"/>
      <c r="M17" s="62"/>
      <c r="N17" s="62"/>
      <c r="O17" s="63">
        <v>30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</row>
    <row r="18" spans="1:49" s="187" customFormat="1" ht="16.5" thickBot="1">
      <c r="A18" s="30"/>
      <c r="B18" s="47"/>
      <c r="C18" s="47"/>
      <c r="D18" s="47"/>
      <c r="E18" s="47"/>
      <c r="F18" s="47"/>
      <c r="G18" s="47"/>
      <c r="H18" s="64" t="s">
        <v>146</v>
      </c>
      <c r="I18" s="65"/>
      <c r="J18" s="65"/>
      <c r="K18" s="65"/>
      <c r="L18" s="65"/>
      <c r="M18" s="65"/>
      <c r="N18" s="65"/>
      <c r="O18" s="49">
        <v>90</v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</row>
    <row r="19" spans="1:49" s="187" customFormat="1" ht="16.5" thickBot="1">
      <c r="A19" s="66"/>
      <c r="B19" s="67"/>
      <c r="C19" s="67"/>
      <c r="D19" s="67"/>
      <c r="E19" s="67"/>
      <c r="F19" s="67"/>
      <c r="G19" s="67"/>
      <c r="H19" s="69" t="s">
        <v>144</v>
      </c>
      <c r="I19" s="70"/>
      <c r="J19" s="70"/>
      <c r="K19" s="70"/>
      <c r="L19" s="70"/>
      <c r="M19" s="70"/>
      <c r="N19" s="70"/>
      <c r="O19" s="4">
        <f>SUM(O15+O18)</f>
        <v>2239.1999999999998</v>
      </c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</row>
    <row r="20" spans="1:49" s="187" customFormat="1" ht="15.75">
      <c r="A20" s="71"/>
      <c r="B20" s="71"/>
      <c r="C20" s="71"/>
      <c r="D20" s="71"/>
      <c r="E20" s="71"/>
      <c r="F20" s="71"/>
      <c r="G20" s="71"/>
      <c r="H20" s="216"/>
      <c r="I20" s="216"/>
      <c r="J20" s="216"/>
      <c r="K20" s="216"/>
      <c r="L20" s="216"/>
      <c r="M20" s="216"/>
      <c r="N20" s="216"/>
      <c r="O20" s="217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</row>
    <row r="21" spans="1:49" ht="18">
      <c r="A21" s="179"/>
      <c r="B21" s="179"/>
      <c r="C21" s="179"/>
      <c r="D21" s="179"/>
      <c r="E21" s="179"/>
      <c r="F21" s="179"/>
      <c r="G21" s="179"/>
      <c r="H21" s="180"/>
      <c r="I21" s="180"/>
      <c r="J21" s="180"/>
      <c r="K21" s="180"/>
      <c r="L21" s="180"/>
      <c r="M21" s="180"/>
      <c r="N21" s="180"/>
      <c r="O21" s="1"/>
    </row>
    <row r="22" spans="1:49" ht="18">
      <c r="A22" s="179"/>
      <c r="B22" s="179"/>
      <c r="C22" s="179"/>
      <c r="D22" s="179"/>
      <c r="E22" s="179"/>
      <c r="F22" s="179"/>
      <c r="G22" s="179"/>
      <c r="H22" s="180"/>
      <c r="I22" s="180"/>
      <c r="J22" s="180"/>
      <c r="K22" s="180"/>
      <c r="L22" s="180"/>
      <c r="M22" s="180"/>
      <c r="N22" s="180"/>
      <c r="O22" s="1"/>
    </row>
    <row r="23" spans="1:49" ht="18">
      <c r="A23" s="179"/>
      <c r="B23" s="179"/>
      <c r="C23" s="179"/>
      <c r="D23" s="179"/>
      <c r="E23" s="179"/>
      <c r="F23" s="179"/>
      <c r="G23" s="179"/>
      <c r="H23" s="180"/>
      <c r="I23" s="180"/>
      <c r="J23" s="180"/>
      <c r="K23" s="180"/>
      <c r="L23" s="180"/>
      <c r="M23" s="180"/>
      <c r="N23" s="180"/>
      <c r="O23" s="1"/>
    </row>
    <row r="24" spans="1:49" ht="18">
      <c r="A24" s="179"/>
      <c r="B24" s="179"/>
      <c r="C24" s="179"/>
      <c r="D24" s="179"/>
      <c r="E24" s="179"/>
      <c r="F24" s="179"/>
      <c r="G24" s="179"/>
      <c r="H24" s="180"/>
      <c r="I24" s="180"/>
      <c r="J24" s="180"/>
      <c r="K24" s="180"/>
      <c r="L24" s="180"/>
      <c r="M24" s="180"/>
      <c r="N24" s="180"/>
      <c r="O24" s="1"/>
    </row>
  </sheetData>
  <mergeCells count="25">
    <mergeCell ref="H19:N19"/>
    <mergeCell ref="O4:O5"/>
    <mergeCell ref="B9:G9"/>
    <mergeCell ref="A10:O10"/>
    <mergeCell ref="B13:G13"/>
    <mergeCell ref="H17:N17"/>
    <mergeCell ref="H18:N18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9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workbookViewId="0">
      <selection activeCell="B11" sqref="B11:G11"/>
    </sheetView>
  </sheetViews>
  <sheetFormatPr defaultColWidth="9.140625" defaultRowHeight="15"/>
  <cols>
    <col min="1" max="1" width="6.85546875" style="71" customWidth="1"/>
    <col min="2" max="2" width="57.5703125" style="71" customWidth="1"/>
    <col min="3" max="3" width="21" style="71" customWidth="1"/>
    <col min="4" max="4" width="30" style="71" bestFit="1" customWidth="1"/>
    <col min="5" max="5" width="6.5703125" style="71" customWidth="1"/>
    <col min="6" max="6" width="13" style="71" customWidth="1"/>
    <col min="7" max="7" width="17.42578125" style="71" customWidth="1"/>
    <col min="8" max="8" width="17" style="163" customWidth="1"/>
    <col min="9" max="9" width="16.85546875" style="163" customWidth="1"/>
    <col min="10" max="10" width="14.42578125" style="163" customWidth="1"/>
    <col min="11" max="11" width="17.85546875" style="163" customWidth="1"/>
    <col min="12" max="12" width="9" style="163" bestFit="1" customWidth="1"/>
    <col min="13" max="13" width="13.85546875" style="163" customWidth="1"/>
    <col min="14" max="14" width="15" style="163" customWidth="1"/>
    <col min="15" max="15" width="18.5703125" style="163" customWidth="1"/>
    <col min="16" max="16" width="9.140625" style="71"/>
    <col min="17" max="17" width="11.7109375" style="71" bestFit="1" customWidth="1"/>
    <col min="18" max="16384" width="9.140625" style="71"/>
  </cols>
  <sheetData>
    <row r="1" spans="1:15" ht="79.5" customHeight="1">
      <c r="A1" s="245" t="s">
        <v>2</v>
      </c>
      <c r="B1" s="51"/>
      <c r="C1" s="51"/>
      <c r="D1" s="51"/>
      <c r="E1" s="246"/>
      <c r="F1" s="51"/>
      <c r="G1" s="51"/>
      <c r="H1" s="247"/>
      <c r="I1" s="247"/>
      <c r="J1" s="247"/>
      <c r="K1" s="247"/>
      <c r="L1" s="247"/>
      <c r="M1" s="247"/>
      <c r="N1" s="247"/>
      <c r="O1" s="248"/>
    </row>
    <row r="2" spans="1:15" ht="15.75">
      <c r="A2" s="221" t="s">
        <v>110</v>
      </c>
      <c r="B2" s="222"/>
      <c r="C2" s="223"/>
      <c r="D2" s="230" t="s">
        <v>3</v>
      </c>
      <c r="E2" s="231"/>
      <c r="F2" s="232" t="s">
        <v>4</v>
      </c>
      <c r="G2" s="233" t="s">
        <v>5</v>
      </c>
      <c r="H2" s="234" t="s">
        <v>6</v>
      </c>
      <c r="I2" s="234" t="s">
        <v>7</v>
      </c>
      <c r="J2" s="235" t="s">
        <v>8</v>
      </c>
      <c r="K2" s="235"/>
      <c r="L2" s="235"/>
      <c r="M2" s="235"/>
      <c r="N2" s="235"/>
      <c r="O2" s="236"/>
    </row>
    <row r="3" spans="1:15" ht="51.75" customHeight="1">
      <c r="A3" s="172" t="s">
        <v>147</v>
      </c>
      <c r="B3" s="173"/>
      <c r="C3" s="174"/>
      <c r="D3" s="82" t="s">
        <v>131</v>
      </c>
      <c r="E3" s="83"/>
      <c r="F3" s="189" t="s">
        <v>109</v>
      </c>
      <c r="G3" s="84" t="s">
        <v>130</v>
      </c>
      <c r="H3" s="127">
        <v>18</v>
      </c>
      <c r="I3" s="128">
        <v>4.8</v>
      </c>
      <c r="J3" s="129" t="s">
        <v>9</v>
      </c>
      <c r="K3" s="129"/>
      <c r="L3" s="129"/>
      <c r="M3" s="129"/>
      <c r="N3" s="129"/>
      <c r="O3" s="130"/>
    </row>
    <row r="4" spans="1:15" ht="15.75">
      <c r="A4" s="228" t="s">
        <v>10</v>
      </c>
      <c r="B4" s="224" t="s">
        <v>11</v>
      </c>
      <c r="C4" s="224" t="s">
        <v>12</v>
      </c>
      <c r="D4" s="224" t="s">
        <v>13</v>
      </c>
      <c r="E4" s="224" t="s">
        <v>14</v>
      </c>
      <c r="F4" s="224" t="s">
        <v>15</v>
      </c>
      <c r="G4" s="225" t="s">
        <v>16</v>
      </c>
      <c r="H4" s="237" t="s">
        <v>31</v>
      </c>
      <c r="I4" s="237" t="s">
        <v>17</v>
      </c>
      <c r="J4" s="237" t="s">
        <v>18</v>
      </c>
      <c r="K4" s="237" t="s">
        <v>19</v>
      </c>
      <c r="L4" s="133" t="s">
        <v>20</v>
      </c>
      <c r="M4" s="133"/>
      <c r="N4" s="133"/>
      <c r="O4" s="134" t="s">
        <v>21</v>
      </c>
    </row>
    <row r="5" spans="1:15" ht="57">
      <c r="A5" s="229"/>
      <c r="B5" s="226"/>
      <c r="C5" s="226"/>
      <c r="D5" s="226"/>
      <c r="E5" s="226"/>
      <c r="F5" s="226"/>
      <c r="G5" s="227"/>
      <c r="H5" s="238"/>
      <c r="I5" s="238"/>
      <c r="J5" s="238"/>
      <c r="K5" s="238"/>
      <c r="L5" s="239" t="s">
        <v>22</v>
      </c>
      <c r="M5" s="240" t="s">
        <v>32</v>
      </c>
      <c r="N5" s="240" t="s">
        <v>24</v>
      </c>
      <c r="O5" s="134"/>
    </row>
    <row r="6" spans="1:15" ht="15.75">
      <c r="A6" s="198">
        <v>1</v>
      </c>
      <c r="B6" s="105" t="s">
        <v>80</v>
      </c>
      <c r="C6" s="102" t="s">
        <v>54</v>
      </c>
      <c r="D6" s="102" t="s">
        <v>81</v>
      </c>
      <c r="E6" s="200">
        <v>1</v>
      </c>
      <c r="F6" s="8">
        <v>44652</v>
      </c>
      <c r="G6" s="8">
        <v>45016</v>
      </c>
      <c r="H6" s="9">
        <v>630</v>
      </c>
      <c r="I6" s="9">
        <v>86.4</v>
      </c>
      <c r="J6" s="9"/>
      <c r="K6" s="9">
        <f>SUM(H6:I6)</f>
        <v>716.4</v>
      </c>
      <c r="L6" s="9"/>
      <c r="M6" s="9"/>
      <c r="N6" s="9"/>
      <c r="O6" s="257">
        <f>SUM(H6+I6)</f>
        <v>716.4</v>
      </c>
    </row>
    <row r="7" spans="1:15" ht="15.75">
      <c r="A7" s="198">
        <v>2</v>
      </c>
      <c r="B7" s="105" t="s">
        <v>139</v>
      </c>
      <c r="C7" s="102" t="s">
        <v>36</v>
      </c>
      <c r="D7" s="6" t="s">
        <v>140</v>
      </c>
      <c r="E7" s="200">
        <v>2</v>
      </c>
      <c r="F7" s="8">
        <v>45091</v>
      </c>
      <c r="G7" s="8">
        <v>45273</v>
      </c>
      <c r="H7" s="9">
        <v>357</v>
      </c>
      <c r="I7" s="9">
        <v>52.8</v>
      </c>
      <c r="J7" s="9"/>
      <c r="K7" s="9">
        <v>409.8</v>
      </c>
      <c r="L7" s="9"/>
      <c r="M7" s="9"/>
      <c r="N7" s="9"/>
      <c r="O7" s="257">
        <f>SUM(H7+I7)</f>
        <v>409.8</v>
      </c>
    </row>
    <row r="8" spans="1:15" ht="15.75">
      <c r="A8" s="198">
        <v>3</v>
      </c>
      <c r="B8" s="105" t="s">
        <v>141</v>
      </c>
      <c r="C8" s="102" t="s">
        <v>0</v>
      </c>
      <c r="D8" s="6" t="s">
        <v>140</v>
      </c>
      <c r="E8" s="200">
        <v>2</v>
      </c>
      <c r="F8" s="8">
        <v>45091</v>
      </c>
      <c r="G8" s="8">
        <v>45273</v>
      </c>
      <c r="H8" s="9">
        <v>357</v>
      </c>
      <c r="I8" s="9">
        <v>52.8</v>
      </c>
      <c r="J8" s="9"/>
      <c r="K8" s="9">
        <v>409.8</v>
      </c>
      <c r="L8" s="9"/>
      <c r="M8" s="9"/>
      <c r="N8" s="9"/>
      <c r="O8" s="257">
        <f>SUM(H8+I8)</f>
        <v>409.8</v>
      </c>
    </row>
    <row r="9" spans="1:15" ht="15.75">
      <c r="A9" s="198">
        <v>4</v>
      </c>
      <c r="B9" s="105" t="s">
        <v>120</v>
      </c>
      <c r="C9" s="102" t="s">
        <v>121</v>
      </c>
      <c r="D9" s="102" t="s">
        <v>122</v>
      </c>
      <c r="E9" s="200" t="s">
        <v>132</v>
      </c>
      <c r="F9" s="8">
        <v>44991</v>
      </c>
      <c r="G9" s="8">
        <v>45107</v>
      </c>
      <c r="H9" s="9">
        <v>420</v>
      </c>
      <c r="I9" s="9">
        <v>86.4</v>
      </c>
      <c r="J9" s="9">
        <v>210</v>
      </c>
      <c r="K9" s="9">
        <v>716.4</v>
      </c>
      <c r="L9" s="9"/>
      <c r="M9" s="9"/>
      <c r="N9" s="9">
        <v>38.4</v>
      </c>
      <c r="O9" s="257">
        <f>SUM(K9-N9)</f>
        <v>678</v>
      </c>
    </row>
    <row r="10" spans="1:15" s="262" customFormat="1">
      <c r="A10" s="258"/>
      <c r="B10" s="259"/>
      <c r="C10" s="259"/>
      <c r="D10" s="259"/>
      <c r="E10" s="259"/>
      <c r="F10" s="259"/>
      <c r="G10" s="259"/>
      <c r="H10" s="260"/>
      <c r="I10" s="260"/>
      <c r="J10" s="260"/>
      <c r="K10" s="260"/>
      <c r="L10" s="260"/>
      <c r="M10" s="260"/>
      <c r="N10" s="260"/>
      <c r="O10" s="261"/>
    </row>
    <row r="11" spans="1:15" ht="15.75">
      <c r="A11" s="16"/>
      <c r="B11" s="36" t="s">
        <v>25</v>
      </c>
      <c r="C11" s="36"/>
      <c r="D11" s="36"/>
      <c r="E11" s="36"/>
      <c r="F11" s="36"/>
      <c r="G11" s="37"/>
      <c r="H11" s="17">
        <v>1764</v>
      </c>
      <c r="I11" s="17">
        <v>278.39999999999998</v>
      </c>
      <c r="J11" s="17">
        <v>210</v>
      </c>
      <c r="K11" s="17">
        <v>2252.4</v>
      </c>
      <c r="L11" s="146">
        <v>0</v>
      </c>
      <c r="M11" s="17"/>
      <c r="N11" s="17">
        <v>38.4</v>
      </c>
      <c r="O11" s="147">
        <f>SUM(K11-N11)</f>
        <v>2214</v>
      </c>
    </row>
    <row r="12" spans="1:15" ht="15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63">
      <c r="A13" s="52" t="s">
        <v>10</v>
      </c>
      <c r="B13" s="20" t="s">
        <v>11</v>
      </c>
      <c r="C13" s="20" t="s">
        <v>12</v>
      </c>
      <c r="D13" s="21" t="s">
        <v>13</v>
      </c>
      <c r="E13" s="207" t="s">
        <v>14</v>
      </c>
      <c r="F13" s="22" t="s">
        <v>26</v>
      </c>
      <c r="G13" s="22" t="s">
        <v>27</v>
      </c>
      <c r="H13" s="148" t="s">
        <v>28</v>
      </c>
      <c r="I13" s="148" t="s">
        <v>17</v>
      </c>
      <c r="J13" s="148" t="s">
        <v>29</v>
      </c>
      <c r="K13" s="148" t="s">
        <v>19</v>
      </c>
      <c r="L13" s="149" t="s">
        <v>22</v>
      </c>
      <c r="M13" s="148" t="s">
        <v>23</v>
      </c>
      <c r="N13" s="148" t="s">
        <v>24</v>
      </c>
      <c r="O13" s="150" t="s">
        <v>21</v>
      </c>
    </row>
    <row r="14" spans="1:15" ht="15.75">
      <c r="A14" s="55"/>
      <c r="B14" s="106"/>
      <c r="C14" s="106"/>
      <c r="D14" s="12"/>
      <c r="E14" s="218"/>
      <c r="F14" s="219"/>
      <c r="G14" s="219"/>
      <c r="H14" s="220"/>
      <c r="I14" s="9"/>
      <c r="J14" s="9">
        <v>0</v>
      </c>
      <c r="K14" s="241"/>
      <c r="L14" s="143"/>
      <c r="M14" s="9"/>
      <c r="N14" s="9"/>
      <c r="O14" s="242"/>
    </row>
    <row r="15" spans="1:15" ht="15.75">
      <c r="A15" s="56" t="s">
        <v>2</v>
      </c>
      <c r="B15" s="41"/>
      <c r="C15" s="41"/>
      <c r="D15" s="41"/>
      <c r="E15" s="41"/>
      <c r="F15" s="41"/>
      <c r="G15" s="42"/>
      <c r="H15" s="24">
        <v>0</v>
      </c>
      <c r="I15" s="24">
        <v>0</v>
      </c>
      <c r="J15" s="25"/>
      <c r="K15" s="26">
        <f>SUM(K14:K14)</f>
        <v>0</v>
      </c>
      <c r="L15" s="25"/>
      <c r="M15" s="26">
        <f>SUM(M14:M14)</f>
        <v>0</v>
      </c>
      <c r="N15" s="26">
        <f>SUM(N14:N14)</f>
        <v>0</v>
      </c>
      <c r="O15" s="243">
        <f>SUM(O14:O14)</f>
        <v>0</v>
      </c>
    </row>
    <row r="16" spans="1:15">
      <c r="A16" s="30"/>
      <c r="B16" s="47"/>
      <c r="C16" s="47"/>
      <c r="D16" s="47"/>
      <c r="E16" s="47"/>
      <c r="F16" s="47"/>
      <c r="G16" s="47"/>
      <c r="H16" s="144"/>
      <c r="I16" s="144"/>
      <c r="J16" s="144"/>
      <c r="K16" s="144"/>
      <c r="L16" s="144"/>
      <c r="M16" s="144"/>
      <c r="N16" s="144"/>
      <c r="O16" s="145"/>
    </row>
    <row r="17" spans="1:17" ht="15.75">
      <c r="A17" s="59" t="s">
        <v>2</v>
      </c>
      <c r="B17" s="33" t="s">
        <v>30</v>
      </c>
      <c r="C17" s="33"/>
      <c r="D17" s="33"/>
      <c r="E17" s="215"/>
      <c r="F17" s="33"/>
      <c r="G17" s="34"/>
      <c r="H17" s="17">
        <v>1764</v>
      </c>
      <c r="I17" s="17">
        <v>278.39999999999998</v>
      </c>
      <c r="J17" s="17">
        <v>210</v>
      </c>
      <c r="K17" s="17">
        <v>2252.4</v>
      </c>
      <c r="L17" s="17"/>
      <c r="M17" s="17">
        <f>M11</f>
        <v>0</v>
      </c>
      <c r="N17" s="17">
        <f>N11</f>
        <v>38.4</v>
      </c>
      <c r="O17" s="147">
        <f>SUM(K17-N17)</f>
        <v>2214</v>
      </c>
    </row>
    <row r="18" spans="1:17" ht="15.75">
      <c r="A18" s="30" t="s">
        <v>108</v>
      </c>
      <c r="B18" s="47"/>
      <c r="C18" s="48"/>
      <c r="D18" s="47"/>
      <c r="E18" s="47"/>
      <c r="F18" s="47"/>
      <c r="G18" s="47"/>
      <c r="H18" s="144"/>
      <c r="I18" s="144"/>
      <c r="J18" s="144"/>
      <c r="K18" s="144"/>
      <c r="L18" s="144"/>
      <c r="M18" s="144"/>
      <c r="N18" s="144"/>
      <c r="O18" s="145"/>
    </row>
    <row r="19" spans="1:17">
      <c r="A19" s="30"/>
      <c r="B19" s="47"/>
      <c r="C19" s="47"/>
      <c r="D19" s="47"/>
      <c r="E19" s="47"/>
      <c r="F19" s="47"/>
      <c r="G19" s="47"/>
      <c r="H19" s="154" t="s">
        <v>45</v>
      </c>
      <c r="I19" s="155"/>
      <c r="J19" s="155"/>
      <c r="K19" s="155"/>
      <c r="L19" s="155"/>
      <c r="M19" s="155"/>
      <c r="N19" s="155"/>
      <c r="O19" s="156">
        <v>30</v>
      </c>
    </row>
    <row r="20" spans="1:17" ht="16.5" thickBot="1">
      <c r="A20" s="30"/>
      <c r="B20" s="47"/>
      <c r="C20" s="47"/>
      <c r="D20" s="47"/>
      <c r="E20" s="47"/>
      <c r="F20" s="47"/>
      <c r="G20" s="47"/>
      <c r="H20" s="249" t="s">
        <v>46</v>
      </c>
      <c r="I20" s="250"/>
      <c r="J20" s="250"/>
      <c r="K20" s="250"/>
      <c r="L20" s="250"/>
      <c r="M20" s="250"/>
      <c r="N20" s="250"/>
      <c r="O20" s="159">
        <v>120</v>
      </c>
    </row>
    <row r="21" spans="1:17" ht="16.5" thickBot="1">
      <c r="A21" s="66"/>
      <c r="B21" s="67"/>
      <c r="C21" s="67"/>
      <c r="D21" s="67"/>
      <c r="E21" s="67"/>
      <c r="F21" s="67"/>
      <c r="G21" s="67"/>
      <c r="H21" s="251" t="s">
        <v>47</v>
      </c>
      <c r="I21" s="252"/>
      <c r="J21" s="252"/>
      <c r="K21" s="252"/>
      <c r="L21" s="252"/>
      <c r="M21" s="252"/>
      <c r="N21" s="252"/>
      <c r="O21" s="162">
        <f>SUM(O17+O20)</f>
        <v>2334</v>
      </c>
      <c r="Q21" s="253"/>
    </row>
    <row r="22" spans="1:17" s="254" customFormat="1">
      <c r="H22" s="255"/>
      <c r="I22" s="255"/>
      <c r="J22" s="255"/>
      <c r="K22" s="255"/>
      <c r="L22" s="255"/>
      <c r="M22" s="255"/>
      <c r="N22" s="255"/>
      <c r="O22" s="255"/>
    </row>
    <row r="23" spans="1:17" s="254" customFormat="1">
      <c r="H23" s="255"/>
      <c r="I23" s="255"/>
      <c r="J23" s="255"/>
      <c r="K23" s="255"/>
      <c r="L23" s="255"/>
      <c r="M23" s="255"/>
      <c r="N23" s="255"/>
      <c r="O23" s="255"/>
    </row>
    <row r="24" spans="1:17" s="254" customFormat="1">
      <c r="H24" s="255"/>
      <c r="I24" s="255"/>
      <c r="J24" s="255"/>
      <c r="K24" s="255"/>
      <c r="L24" s="255"/>
      <c r="M24" s="255"/>
      <c r="N24" s="255"/>
      <c r="O24" s="255"/>
    </row>
    <row r="25" spans="1:17" s="254" customFormat="1">
      <c r="H25" s="255"/>
      <c r="I25" s="255"/>
      <c r="J25" s="255"/>
      <c r="K25" s="255"/>
      <c r="L25" s="255"/>
      <c r="M25" s="255"/>
      <c r="N25" s="255"/>
      <c r="O25" s="255"/>
    </row>
    <row r="26" spans="1:17" s="254" customFormat="1">
      <c r="H26" s="255"/>
      <c r="I26" s="255"/>
      <c r="J26" s="255"/>
      <c r="K26" s="255"/>
      <c r="L26" s="255"/>
      <c r="M26" s="255"/>
      <c r="N26" s="255"/>
      <c r="O26" s="255"/>
    </row>
    <row r="27" spans="1:17" s="254" customFormat="1">
      <c r="H27" s="255"/>
      <c r="I27" s="255"/>
      <c r="J27" s="255"/>
      <c r="K27" s="255"/>
      <c r="L27" s="255"/>
      <c r="M27" s="255"/>
      <c r="N27" s="255"/>
      <c r="O27" s="255"/>
    </row>
    <row r="28" spans="1:17" s="254" customFormat="1">
      <c r="H28" s="255"/>
      <c r="I28" s="255"/>
      <c r="J28" s="255"/>
      <c r="K28" s="255"/>
      <c r="L28" s="255"/>
      <c r="M28" s="255"/>
      <c r="N28" s="255"/>
      <c r="O28" s="255"/>
    </row>
    <row r="29" spans="1:17" s="254" customFormat="1">
      <c r="H29" s="255"/>
      <c r="I29" s="255"/>
      <c r="J29" s="255"/>
      <c r="K29" s="255"/>
      <c r="L29" s="255"/>
      <c r="M29" s="255"/>
      <c r="N29" s="255"/>
      <c r="O29" s="255"/>
    </row>
    <row r="30" spans="1:17" s="254" customFormat="1">
      <c r="H30" s="255"/>
      <c r="I30" s="255"/>
      <c r="J30" s="255"/>
      <c r="K30" s="255"/>
      <c r="L30" s="255"/>
      <c r="M30" s="255"/>
      <c r="N30" s="255"/>
      <c r="O30" s="255"/>
    </row>
    <row r="31" spans="1:17" s="254" customFormat="1">
      <c r="H31" s="255"/>
      <c r="I31" s="255"/>
      <c r="J31" s="255"/>
      <c r="K31" s="255"/>
      <c r="L31" s="255"/>
      <c r="M31" s="255"/>
      <c r="N31" s="255"/>
      <c r="O31" s="255"/>
    </row>
    <row r="32" spans="1:17" s="254" customFormat="1">
      <c r="H32" s="255"/>
      <c r="I32" s="255"/>
      <c r="J32" s="255"/>
      <c r="K32" s="255"/>
      <c r="L32" s="255"/>
      <c r="M32" s="255"/>
      <c r="N32" s="255"/>
      <c r="O32" s="255"/>
    </row>
    <row r="33" spans="8:15" s="254" customFormat="1">
      <c r="H33" s="255"/>
      <c r="I33" s="255"/>
      <c r="J33" s="255"/>
      <c r="K33" s="255"/>
      <c r="L33" s="255"/>
      <c r="M33" s="255"/>
      <c r="N33" s="255"/>
      <c r="O33" s="255"/>
    </row>
    <row r="34" spans="8:15" s="254" customFormat="1">
      <c r="H34" s="255"/>
      <c r="I34" s="255"/>
      <c r="J34" s="255"/>
      <c r="K34" s="255"/>
      <c r="L34" s="255"/>
      <c r="M34" s="255"/>
      <c r="N34" s="255"/>
      <c r="O34" s="255"/>
    </row>
    <row r="35" spans="8:15" s="254" customFormat="1">
      <c r="H35" s="255"/>
      <c r="I35" s="255"/>
      <c r="J35" s="255"/>
      <c r="K35" s="255"/>
      <c r="L35" s="255"/>
      <c r="M35" s="255"/>
      <c r="N35" s="255"/>
      <c r="O35" s="255"/>
    </row>
    <row r="36" spans="8:15" s="254" customFormat="1">
      <c r="H36" s="255"/>
      <c r="I36" s="255"/>
      <c r="J36" s="255"/>
      <c r="K36" s="255"/>
      <c r="L36" s="255"/>
      <c r="M36" s="255"/>
      <c r="N36" s="255"/>
      <c r="O36" s="255"/>
    </row>
    <row r="37" spans="8:15" s="254" customFormat="1">
      <c r="H37" s="255"/>
      <c r="I37" s="255"/>
      <c r="J37" s="255"/>
      <c r="K37" s="255"/>
      <c r="L37" s="255"/>
      <c r="M37" s="255"/>
      <c r="N37" s="255"/>
      <c r="O37" s="255"/>
    </row>
    <row r="38" spans="8:15" s="254" customFormat="1">
      <c r="H38" s="255"/>
      <c r="I38" s="255"/>
      <c r="J38" s="255"/>
      <c r="K38" s="255"/>
      <c r="L38" s="255"/>
      <c r="M38" s="255"/>
      <c r="N38" s="255"/>
      <c r="O38" s="255"/>
    </row>
    <row r="39" spans="8:15" s="254" customFormat="1">
      <c r="H39" s="255"/>
      <c r="I39" s="255"/>
      <c r="J39" s="255"/>
      <c r="K39" s="255"/>
      <c r="L39" s="255"/>
      <c r="M39" s="255"/>
      <c r="N39" s="255"/>
      <c r="O39" s="255"/>
    </row>
    <row r="40" spans="8:15" s="254" customFormat="1">
      <c r="H40" s="255"/>
      <c r="I40" s="255"/>
      <c r="J40" s="255"/>
      <c r="K40" s="255"/>
      <c r="L40" s="255"/>
      <c r="M40" s="255"/>
      <c r="N40" s="255"/>
      <c r="O40" s="255"/>
    </row>
    <row r="41" spans="8:15" s="254" customFormat="1">
      <c r="H41" s="255"/>
      <c r="I41" s="255"/>
      <c r="J41" s="255"/>
      <c r="K41" s="255"/>
      <c r="L41" s="255"/>
      <c r="M41" s="255"/>
      <c r="N41" s="255"/>
      <c r="O41" s="255"/>
    </row>
    <row r="42" spans="8:15" s="254" customFormat="1">
      <c r="H42" s="255"/>
      <c r="I42" s="255"/>
      <c r="J42" s="255"/>
      <c r="K42" s="255"/>
      <c r="L42" s="255"/>
      <c r="M42" s="255"/>
      <c r="N42" s="255"/>
      <c r="O42" s="255"/>
    </row>
    <row r="43" spans="8:15" s="254" customFormat="1">
      <c r="H43" s="255"/>
      <c r="I43" s="255"/>
      <c r="J43" s="255"/>
      <c r="K43" s="255"/>
      <c r="L43" s="255"/>
      <c r="M43" s="255"/>
      <c r="N43" s="255"/>
      <c r="O43" s="255"/>
    </row>
    <row r="44" spans="8:15" ht="15.75">
      <c r="H44" s="256"/>
      <c r="I44" s="256"/>
      <c r="J44" s="256"/>
      <c r="K44" s="256"/>
      <c r="L44" s="256"/>
      <c r="M44" s="256"/>
      <c r="N44" s="256"/>
      <c r="O44" s="244"/>
    </row>
  </sheetData>
  <mergeCells count="25">
    <mergeCell ref="H19:N19"/>
    <mergeCell ref="H4:H5"/>
    <mergeCell ref="I4:I5"/>
    <mergeCell ref="J4:J5"/>
    <mergeCell ref="K4:K5"/>
    <mergeCell ref="L4:N4"/>
    <mergeCell ref="H20:N20"/>
    <mergeCell ref="H21:N21"/>
    <mergeCell ref="O4:O5"/>
    <mergeCell ref="A4:A5"/>
    <mergeCell ref="B4:B5"/>
    <mergeCell ref="C4:C5"/>
    <mergeCell ref="D4:D5"/>
    <mergeCell ref="E4:E5"/>
    <mergeCell ref="F4:F5"/>
    <mergeCell ref="G4:G5"/>
    <mergeCell ref="B11:G11"/>
    <mergeCell ref="A12:O12"/>
    <mergeCell ref="B15:G15"/>
    <mergeCell ref="A2:C2"/>
    <mergeCell ref="D2:E2"/>
    <mergeCell ref="J2:O2"/>
    <mergeCell ref="A3:C3"/>
    <mergeCell ref="D3:E3"/>
    <mergeCell ref="J3:O3"/>
  </mergeCells>
  <phoneticPr fontId="9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2023-05-19T17:08:41Z</cp:lastPrinted>
  <dcterms:created xsi:type="dcterms:W3CDTF">2017-01-27T13:47:29Z</dcterms:created>
  <dcterms:modified xsi:type="dcterms:W3CDTF">2023-07-19T22:25:02Z</dcterms:modified>
</cp:coreProperties>
</file>