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_FilterDatabase" localSheetId="0" hidden="1">'Prog. Estágio'!$A$4:$O$51</definedName>
    <definedName name="_xlnm.Print_Area" localSheetId="0">'Prog. Estágio'!$A$1:$T$61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02" l="1"/>
  <c r="I51" i="102"/>
  <c r="O22" i="106"/>
  <c r="I13" i="106"/>
  <c r="M51" i="102"/>
  <c r="N51" i="102"/>
  <c r="K7" i="102" l="1"/>
  <c r="O7" i="102" s="1"/>
  <c r="K19" i="102"/>
  <c r="O19" i="102" s="1"/>
  <c r="K22" i="102"/>
  <c r="O22" i="102" s="1"/>
  <c r="K23" i="102"/>
  <c r="O23" i="102" s="1"/>
  <c r="K35" i="102"/>
  <c r="O35" i="102" s="1"/>
  <c r="K39" i="102"/>
  <c r="O39" i="102" s="1"/>
  <c r="K42" i="102"/>
  <c r="O42" i="102" s="1"/>
  <c r="K43" i="102"/>
  <c r="O43" i="102" s="1"/>
  <c r="O60" i="102"/>
  <c r="K18" i="102"/>
  <c r="O18" i="102" s="1"/>
  <c r="H13" i="106" l="1"/>
  <c r="K45" i="102"/>
  <c r="K46" i="102"/>
  <c r="K47" i="102"/>
  <c r="O47" i="102" s="1"/>
  <c r="K48" i="102"/>
  <c r="K49" i="102"/>
  <c r="K30" i="102"/>
  <c r="K31" i="102"/>
  <c r="K32" i="102"/>
  <c r="K28" i="102"/>
  <c r="K21" i="102"/>
  <c r="K24" i="102"/>
  <c r="K25" i="102"/>
  <c r="K10" i="102"/>
  <c r="K11" i="102"/>
  <c r="K12" i="102"/>
  <c r="K13" i="102"/>
  <c r="K6" i="106"/>
  <c r="K9" i="106"/>
  <c r="O9" i="106" s="1"/>
  <c r="K11" i="106"/>
  <c r="O11" i="106" s="1"/>
  <c r="K12" i="106"/>
  <c r="O12" i="106" s="1"/>
  <c r="K8" i="106"/>
  <c r="O8" i="106" s="1"/>
  <c r="K37" i="102"/>
  <c r="K14" i="102"/>
  <c r="O14" i="102" s="1"/>
  <c r="O6" i="106" l="1"/>
  <c r="O37" i="102"/>
  <c r="O18" i="103"/>
  <c r="O17" i="101"/>
  <c r="I19" i="106"/>
  <c r="H19" i="106"/>
  <c r="K8" i="102"/>
  <c r="O8" i="102" s="1"/>
  <c r="K9" i="102"/>
  <c r="O9" i="102" s="1"/>
  <c r="O10" i="102"/>
  <c r="O11" i="102"/>
  <c r="K7" i="103"/>
  <c r="N13" i="106"/>
  <c r="N57" i="102" l="1"/>
  <c r="M57" i="102"/>
  <c r="H8" i="101"/>
  <c r="I8" i="101"/>
  <c r="M8" i="101"/>
  <c r="N8" i="101"/>
  <c r="O12" i="102"/>
  <c r="O13" i="102"/>
  <c r="K15" i="102"/>
  <c r="K16" i="102"/>
  <c r="K17" i="102"/>
  <c r="K20" i="102"/>
  <c r="K26" i="102"/>
  <c r="K27" i="102"/>
  <c r="O27" i="102" s="1"/>
  <c r="K29" i="102"/>
  <c r="K33" i="102"/>
  <c r="K34" i="102"/>
  <c r="K36" i="102"/>
  <c r="K38" i="102"/>
  <c r="K40" i="102"/>
  <c r="K41" i="102"/>
  <c r="K44" i="102"/>
  <c r="K50" i="102"/>
  <c r="K6" i="102"/>
  <c r="H57" i="102"/>
  <c r="K51" i="102" l="1"/>
  <c r="O34" i="102"/>
  <c r="O6" i="102"/>
  <c r="M14" i="101"/>
  <c r="O6" i="101" l="1"/>
  <c r="O8" i="101" s="1"/>
  <c r="K7" i="106"/>
  <c r="N9" i="103"/>
  <c r="O7" i="106" l="1"/>
  <c r="I9" i="103"/>
  <c r="I15" i="103" s="1"/>
  <c r="M9" i="103"/>
  <c r="M15" i="103" s="1"/>
  <c r="N15" i="103"/>
  <c r="O49" i="102"/>
  <c r="H9" i="103"/>
  <c r="H15" i="103" s="1"/>
  <c r="O7" i="103" l="1"/>
  <c r="K6" i="103"/>
  <c r="K9" i="103" s="1"/>
  <c r="O6" i="103" l="1"/>
  <c r="O9" i="103" s="1"/>
  <c r="O50" i="102" l="1"/>
  <c r="K17" i="106"/>
  <c r="K10" i="106"/>
  <c r="K13" i="106" s="1"/>
  <c r="O10" i="106" l="1"/>
  <c r="O13" i="106" s="1"/>
  <c r="K19" i="106"/>
  <c r="O15" i="102"/>
  <c r="O16" i="102"/>
  <c r="O17" i="102"/>
  <c r="O20" i="102"/>
  <c r="O21" i="102"/>
  <c r="O24" i="102"/>
  <c r="O25" i="102"/>
  <c r="O26" i="102"/>
  <c r="O28" i="102"/>
  <c r="O29" i="102"/>
  <c r="O30" i="102"/>
  <c r="O31" i="102"/>
  <c r="O32" i="102"/>
  <c r="O33" i="102"/>
  <c r="O36" i="102"/>
  <c r="O38" i="102"/>
  <c r="O40" i="102"/>
  <c r="O41" i="102"/>
  <c r="O44" i="102"/>
  <c r="O45" i="102"/>
  <c r="O46" i="102"/>
  <c r="O48" i="102"/>
  <c r="J51" i="102"/>
  <c r="J57" i="102" s="1"/>
  <c r="I14" i="101"/>
  <c r="H14" i="101"/>
  <c r="N14" i="101"/>
  <c r="J8" i="101"/>
  <c r="J14" i="101" s="1"/>
  <c r="K15" i="103"/>
  <c r="O15" i="103" s="1"/>
  <c r="O19" i="103" s="1"/>
  <c r="J9" i="103"/>
  <c r="J15" i="103" s="1"/>
  <c r="O51" i="102" l="1"/>
  <c r="O57" i="102" s="1"/>
  <c r="O61" i="102" s="1"/>
  <c r="O19" i="106"/>
  <c r="O23" i="106" s="1"/>
  <c r="N19" i="106"/>
  <c r="J19" i="106"/>
  <c r="K6" i="101" l="1"/>
  <c r="K8" i="101" s="1"/>
  <c r="K14" i="101" l="1"/>
  <c r="O14" i="101" s="1"/>
  <c r="O18" i="101" s="1"/>
  <c r="K54" i="102"/>
  <c r="O12" i="101" l="1"/>
  <c r="N12" i="101"/>
  <c r="M12" i="101"/>
  <c r="K12" i="101"/>
  <c r="I57" i="102"/>
  <c r="K57" i="102"/>
</calcChain>
</file>

<file path=xl/comments1.xml><?xml version="1.0" encoding="utf-8"?>
<comments xmlns="http://schemas.openxmlformats.org/spreadsheetml/2006/main">
  <authors>
    <author>sandra.alves</author>
  </authors>
  <commentList>
    <comment ref="I26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4"/>
            <color indexed="81"/>
            <rFont val="Segoe UI"/>
            <family val="2"/>
          </rPr>
          <t xml:space="preserve">RESSARSIMENTO DO VALOR DE VALE REFRENTE AO MÊS ANTERIOR  ( </t>
        </r>
        <r>
          <rPr>
            <b/>
            <sz val="14"/>
            <color indexed="81"/>
            <rFont val="Segoe UI"/>
            <family val="2"/>
          </rPr>
          <t xml:space="preserve">52,80)  </t>
        </r>
        <r>
          <rPr>
            <sz val="14"/>
            <color indexed="81"/>
            <rFont val="Segoe UI"/>
            <family val="2"/>
          </rPr>
          <t>POIS FOI DESCONTADO 50% de V.T</t>
        </r>
      </text>
    </comment>
    <comment ref="O36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DECIDE ABRIR MÃO DO RECESSO</t>
        </r>
      </text>
    </comment>
  </commentList>
</comments>
</file>

<file path=xl/sharedStrings.xml><?xml version="1.0" encoding="utf-8"?>
<sst xmlns="http://schemas.openxmlformats.org/spreadsheetml/2006/main" count="395" uniqueCount="144">
  <si>
    <t>PSICOLOGIA</t>
  </si>
  <si>
    <t xml:space="preserve"> </t>
  </si>
  <si>
    <t>ANO</t>
  </si>
  <si>
    <t>MÊS REF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</si>
  <si>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</si>
  <si>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</si>
  <si>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</si>
  <si>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</si>
  <si>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</si>
  <si>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</si>
  <si>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</si>
  <si>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</si>
  <si>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</si>
  <si>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</si>
  <si>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</si>
  <si>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</si>
  <si>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</si>
  <si>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</si>
  <si>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</si>
  <si>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</si>
  <si>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</si>
  <si>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</si>
  <si>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</si>
  <si>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</si>
  <si>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</si>
  <si>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</si>
  <si>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</si>
  <si>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</si>
  <si>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</si>
  <si>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</si>
  <si>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</si>
  <si>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t>DIAS ÚTEIS</t>
  </si>
  <si>
    <t>BOLSA AUXÍLIO</t>
  </si>
  <si>
    <t>DIREITO</t>
  </si>
  <si>
    <t>SASDH</t>
  </si>
  <si>
    <t>SEMSA</t>
  </si>
  <si>
    <t>PGM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</si>
  <si>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</si>
  <si>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</si>
  <si>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</si>
  <si>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</si>
  <si>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</si>
  <si>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</si>
  <si>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</si>
  <si>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</si>
  <si>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</si>
  <si>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</si>
  <si>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</si>
  <si>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INICIO</t>
  </si>
  <si>
    <t>DATA PROCESSO</t>
  </si>
  <si>
    <t>FOLHA MENSAL DE PAGAMENTO DE ESTAGIÁRIOS - 04.034.583/0004-75 (86)</t>
  </si>
  <si>
    <t>MARIA LUCIA BEZERRA DE ARAUJO</t>
  </si>
  <si>
    <t>ALESSA GABRIELA BARBOSA TORRES</t>
  </si>
  <si>
    <t>CIÊNCIAS  CONTABÉIS</t>
  </si>
  <si>
    <t>BIOMEDICINA</t>
  </si>
  <si>
    <t>ENGENHARIA FLORESTAL</t>
  </si>
  <si>
    <t>SCARLETT HILLARY ALENCAR ENES LEBRE</t>
  </si>
  <si>
    <t>WENDEL BRENNO BRAGA SOUSA</t>
  </si>
  <si>
    <t>CAROLINE CHRISTINY SOUZA DA SILVA</t>
  </si>
  <si>
    <t>ATHOS EMMANUEL MARTINS COSTA</t>
  </si>
  <si>
    <t>LUANA DA SILVA GOMES</t>
  </si>
  <si>
    <t>NUTRIÇÃO</t>
  </si>
  <si>
    <t>PAULO HERIQUE FONTE JUCÁ</t>
  </si>
  <si>
    <t/>
  </si>
  <si>
    <t>ANA PAULA SILVA VITÓRIA</t>
  </si>
  <si>
    <t>CRAS - RUI LINO</t>
  </si>
  <si>
    <t>JONH CLÉSIO ALMEIDA MENESES</t>
  </si>
  <si>
    <t>THAIS CHAVES MIRANDA</t>
  </si>
  <si>
    <t>ADRIANA RODRIGUES DE ALMEIDA DUARTE</t>
  </si>
  <si>
    <t>KAREN GOMES CAVALCANTE</t>
  </si>
  <si>
    <t>GABRIEL FROTA DA SILVA</t>
  </si>
  <si>
    <t>ANA PATRÍCIA TAVARES MENDONÇA</t>
  </si>
  <si>
    <t>ISABEL IRLA GUIOMAR SANTOS PENHA</t>
  </si>
  <si>
    <t xml:space="preserve">SABRINA DA SILVA MILANI </t>
  </si>
  <si>
    <t>SUZIANE  DA SILVA  NOBRE</t>
  </si>
  <si>
    <t>FOLHA MENSAL DE PAGAMENTO DE ESTAGIÁRIOS</t>
  </si>
  <si>
    <t>TAXA DE AGENCIAMENTO  - Valor Unitário........................... R$</t>
  </si>
  <si>
    <t>TOTAL DOS SERVIÇOS MENSAIS A FATURAR...................R$</t>
  </si>
  <si>
    <t>ALICE LIMA MONTEIRO</t>
  </si>
  <si>
    <t>ED. FISÍCA</t>
  </si>
  <si>
    <t>PEGAGOGIA</t>
  </si>
  <si>
    <t>SAMANTHA LOHANE DE SOUZA</t>
  </si>
  <si>
    <t>SUANISLAI  LIMA MARTINS SAMPAIO</t>
  </si>
  <si>
    <t xml:space="preserve">JOÃO FERNANDO FONTELLE PALÁCIO </t>
  </si>
  <si>
    <t xml:space="preserve"> GEOGRAFIA</t>
  </si>
  <si>
    <t>ELAYNNE BARBOSA ARAÚJO</t>
  </si>
  <si>
    <t>RENAN DA SILVA CUNHA</t>
  </si>
  <si>
    <t xml:space="preserve">RAFAELA HORTA LEITE
</t>
  </si>
  <si>
    <t>MARIA DAIANE RODRIGUES DIAS</t>
  </si>
  <si>
    <t xml:space="preserve">PSICOLOGIA </t>
  </si>
  <si>
    <t xml:space="preserve">GUSTAVO SOUZA MOREIRA </t>
  </si>
  <si>
    <t xml:space="preserve">EMAD </t>
  </si>
  <si>
    <t>JEAN LUCAS SOUZA DO NASCIMENTO</t>
  </si>
  <si>
    <t xml:space="preserve">ENFERMAGEM </t>
  </si>
  <si>
    <t xml:space="preserve">GEOVANA UCHOA FURTADA </t>
  </si>
  <si>
    <t xml:space="preserve">DARIO MOURA MARINO </t>
  </si>
  <si>
    <t xml:space="preserve">GUILHERME HENRIQUE ARAGÃO PINA </t>
  </si>
  <si>
    <t xml:space="preserve">ENGENHARIA CIVIL </t>
  </si>
  <si>
    <t xml:space="preserve">SEME </t>
  </si>
  <si>
    <t>LARISSA MELO MONTEIRO</t>
  </si>
  <si>
    <t>YAN GRYMMALD DA SILVA</t>
  </si>
  <si>
    <t>PEDAGOGIA</t>
  </si>
  <si>
    <t>KESSYA PATRÍCIA ROSA JUSTA</t>
  </si>
  <si>
    <t>ANNA CLARA FRANCO MEDEIROS</t>
  </si>
  <si>
    <t>DIAS ÙTEIS</t>
  </si>
  <si>
    <t>RECURSOS HUMANOS</t>
  </si>
  <si>
    <t xml:space="preserve">ANA CLARA ALVES DE LIMA </t>
  </si>
  <si>
    <t>CONTRATO Nº 044/2020 - PREFEITURA DE RIO BRANCO                                                                                RECURSO CRIANÇA FELIZ</t>
  </si>
  <si>
    <t>ERICK RYAN FRANÇA DO NASCIMENTO</t>
  </si>
  <si>
    <t>2025</t>
  </si>
  <si>
    <t>31/102024</t>
  </si>
  <si>
    <t>11/072025</t>
  </si>
  <si>
    <t>BEATRIZ DA SILVA DOS SANTOS</t>
  </si>
  <si>
    <t>SABRINA DA SILVA LOUZADA DE OLIVEIRA</t>
  </si>
  <si>
    <t xml:space="preserve">NATÃ COELHO MARTINS </t>
  </si>
  <si>
    <t>BRÍGIDA DE SOUZA ARAÚJO</t>
  </si>
  <si>
    <t>TAYNARA CRISTIANA DO NASCIMENTO</t>
  </si>
  <si>
    <t>FRANCISCO SOCORRO LIMA SILVA</t>
  </si>
  <si>
    <t>ALEXANDRE MORENO</t>
  </si>
  <si>
    <t>SERVIÇO SOCIAL</t>
  </si>
  <si>
    <t>MARTA OLIVEIRA DA SILVA</t>
  </si>
  <si>
    <t>JUDITH KAYLANE ARAÚJO DA COSTA</t>
  </si>
  <si>
    <t>JUNH0</t>
  </si>
  <si>
    <t>17/06/2025</t>
  </si>
  <si>
    <t>ANA  CLARA SOUSA CIQUEIRA</t>
  </si>
  <si>
    <t>EDSON PEREIRA DA COSTA</t>
  </si>
  <si>
    <t>GERLINE SARA FERREIRA TEXEIRA</t>
  </si>
  <si>
    <t xml:space="preserve">GESSICA FREIRE DE AMORIM </t>
  </si>
  <si>
    <t>MARIANY CRISTINA FELICIO DA SILVA</t>
  </si>
  <si>
    <t>NAYLANE PINHEIRO DE SOUZA</t>
  </si>
  <si>
    <t>SALIM BARBOSA DE SOUZA</t>
  </si>
  <si>
    <t>RYAN JHERRAR CASTRO DA SILVA</t>
  </si>
  <si>
    <t>JUNHO</t>
  </si>
  <si>
    <t>3 e 4</t>
  </si>
  <si>
    <t>1 e 5</t>
  </si>
  <si>
    <t>BEATRIZ FEITOSA PEREIRA</t>
  </si>
  <si>
    <t>atualizar</t>
  </si>
  <si>
    <t>verificar</t>
  </si>
  <si>
    <r>
      <rPr>
        <b/>
        <sz val="11"/>
        <rFont val="Arial"/>
        <family val="2"/>
      </rPr>
      <t>ST</t>
    </r>
    <r>
      <rPr>
        <sz val="11"/>
        <rFont val="Arial"/>
        <family val="2"/>
      </rPr>
      <t>=SITUAÇÃO NO MÊS = {</t>
    </r>
    <r>
      <rPr>
        <b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- Ativo regular 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-Contrato novo 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-Recesso remunerado 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-Contrato encerrado </t>
    </r>
    <r>
      <rPr>
        <b/>
        <sz val="11"/>
        <rFont val="Arial"/>
        <family val="2"/>
      </rPr>
      <t>5-</t>
    </r>
    <r>
      <rPr>
        <sz val="11"/>
        <rFont val="Arial"/>
        <family val="2"/>
      </rPr>
      <t xml:space="preserve"> Ressarcimento}</t>
    </r>
  </si>
  <si>
    <r>
      <t>JUSTIFICATIVA:</t>
    </r>
    <r>
      <rPr>
        <b/>
        <sz val="11"/>
        <color theme="1"/>
        <rFont val="Arial"/>
        <family val="2"/>
      </rPr>
      <t>JUDITH KAYLANE ARAÚJO DA COSTA</t>
    </r>
    <r>
      <rPr>
        <sz val="11"/>
        <color theme="1"/>
        <rFont val="Arial"/>
        <family val="2"/>
      </rPr>
      <t xml:space="preserve"> deve receber o valor retroativo de 726,00 referente a ausência de pagamento do mês da competência 05/2025. A mesma</t>
    </r>
    <r>
      <rPr>
        <b/>
        <sz val="11"/>
        <color theme="1"/>
        <rFont val="Arial"/>
        <family val="2"/>
      </rPr>
      <t xml:space="preserve"> não estava incluída </t>
    </r>
    <r>
      <rPr>
        <sz val="11"/>
        <color theme="1"/>
        <rFont val="Arial"/>
        <family val="2"/>
      </rPr>
      <t>na folha mensal de maio, equivalente a</t>
    </r>
    <r>
      <rPr>
        <b/>
        <sz val="11"/>
        <color theme="1"/>
        <rFont val="Arial"/>
        <family val="2"/>
      </rPr>
      <t xml:space="preserve"> 96,00 de vale </t>
    </r>
    <r>
      <rPr>
        <sz val="11"/>
        <color theme="1"/>
        <rFont val="Arial"/>
        <family val="2"/>
      </rPr>
      <t>e</t>
    </r>
    <r>
      <rPr>
        <b/>
        <sz val="11"/>
        <color theme="1"/>
        <rFont val="Arial"/>
        <family val="2"/>
      </rPr>
      <t xml:space="preserve"> 630,00 bolsa= 726,00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JUSTIFICATIVA: </t>
    </r>
    <r>
      <rPr>
        <b/>
        <sz val="11"/>
        <color theme="1"/>
        <rFont val="Arial"/>
        <family val="2"/>
      </rPr>
      <t>GUILHERME HENRIQUE ARAGÃO PINA</t>
    </r>
    <r>
      <rPr>
        <sz val="11"/>
        <color theme="1"/>
        <rFont val="Arial"/>
        <family val="2"/>
      </rPr>
      <t xml:space="preserve"> esteve em recesso de 15 dias e </t>
    </r>
    <r>
      <rPr>
        <b/>
        <sz val="11"/>
        <color theme="1"/>
        <rFont val="Arial"/>
        <family val="2"/>
      </rPr>
      <t>15 dias trabalhados</t>
    </r>
    <r>
      <rPr>
        <sz val="11"/>
        <color theme="1"/>
        <rFont val="Arial"/>
        <family val="2"/>
      </rPr>
      <t xml:space="preserve"> e deve receber o valor de ressarcimento referente </t>
    </r>
    <r>
      <rPr>
        <b/>
        <sz val="11"/>
        <color theme="1"/>
        <rFont val="Arial"/>
        <family val="2"/>
      </rPr>
      <t>ao desconto parcia</t>
    </r>
    <r>
      <rPr>
        <sz val="11"/>
        <color theme="1"/>
        <rFont val="Arial"/>
        <family val="2"/>
      </rPr>
      <t xml:space="preserve">l indevido de vale, do mês da competência 05/2025 correspondendo a </t>
    </r>
    <r>
      <rPr>
        <b/>
        <sz val="11"/>
        <color theme="1"/>
        <rFont val="Arial"/>
        <family val="2"/>
      </rPr>
      <t>11 dias utéis</t>
    </r>
    <r>
      <rPr>
        <sz val="11"/>
        <color theme="1"/>
        <rFont val="Arial"/>
        <family val="2"/>
      </rPr>
      <t xml:space="preserve"> de vale transporte</t>
    </r>
    <r>
      <rPr>
        <b/>
        <sz val="11"/>
        <color theme="1"/>
        <rFont val="Arial"/>
        <family val="2"/>
      </rPr>
      <t xml:space="preserve"> equivalente a 52,80.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</t>
    </r>
  </si>
  <si>
    <t xml:space="preserve">CONTRATO Nº 044/2020 - PREFEITURA DE RIO BRANCO PROGRAMA BOLSA ESTÁGIO </t>
  </si>
  <si>
    <r>
      <rPr>
        <b/>
        <sz val="11"/>
        <rFont val="Arial"/>
        <family val="2"/>
      </rPr>
      <t>ST</t>
    </r>
    <r>
      <rPr>
        <sz val="11"/>
        <rFont val="Arial"/>
        <family val="2"/>
      </rPr>
      <t>=SITUAÇÃO NO MÊS = {</t>
    </r>
    <r>
      <rPr>
        <b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- Ativo regular 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-Contrato novo 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-Recesso remunerado 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>-Contrato encerrado}</t>
    </r>
  </si>
  <si>
    <t>CONTRATO Nº 044/2020 - PREFEITURA DE RIO BRANCO - RECURSO 117- IGD-M</t>
  </si>
  <si>
    <t>CONTRATO Nº 044/2020 - PREFEITURA DE RIO BRANCO - RECURSO 117-CRAS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</si>
</sst>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;&quot;(R$ &quot;#,##0.00\)"/>
    <numFmt numFmtId="167" formatCode="_(* #,##0_);_(* \(#,##0\);_(* &quot;-&quot;_);_(@_)"/>
    <numFmt numFmtId="168" formatCode="_(* #,##0.00_);_(* \(#,##0.00\);_(* &quot;-&quot;??_);_(@_)"/>
    <numFmt numFmtId="169" formatCode="[$R$-416]\ #,##0.00;[Red]\-[$R$-416]\ #,##0.00"/>
    <numFmt numFmtId="170" formatCode="&quot;R$&quot;\ #,##0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color theme="3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theme="8"/>
      <name val="Arial"/>
      <family val="2"/>
    </font>
    <font>
      <b/>
      <sz val="14"/>
      <color rgb="FF0070C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indexed="81"/>
      <name val="Segoe UI"/>
      <family val="2"/>
    </font>
    <font>
      <b/>
      <sz val="14"/>
      <color indexed="81"/>
      <name val="Segoe U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rgb="FFC00000"/>
      <name val="Arial"/>
      <family val="2"/>
    </font>
    <font>
      <sz val="11"/>
      <color theme="3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42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31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169" fontId="9" fillId="0" borderId="0" xfId="1" applyNumberFormat="1" applyFont="1" applyFill="1" applyBorder="1" applyAlignment="1">
      <alignment horizontal="right" vertical="center" wrapText="1"/>
    </xf>
    <xf numFmtId="170" fontId="5" fillId="0" borderId="0" xfId="0" applyNumberFormat="1" applyFont="1" applyAlignment="1">
      <alignment wrapText="1"/>
    </xf>
    <xf numFmtId="0" fontId="6" fillId="0" borderId="0" xfId="0" applyFont="1"/>
    <xf numFmtId="0" fontId="23" fillId="2" borderId="0" xfId="0" applyFont="1" applyFill="1"/>
    <xf numFmtId="0" fontId="23" fillId="0" borderId="0" xfId="0" applyFont="1"/>
    <xf numFmtId="170" fontId="6" fillId="0" borderId="0" xfId="0" applyNumberFormat="1" applyFont="1"/>
    <xf numFmtId="0" fontId="6" fillId="2" borderId="19" xfId="0" applyFont="1" applyFill="1" applyBorder="1"/>
    <xf numFmtId="0" fontId="24" fillId="7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170" fontId="23" fillId="5" borderId="2" xfId="0" applyNumberFormat="1" applyFont="1" applyFill="1" applyBorder="1" applyAlignment="1">
      <alignment horizontal="center" vertical="center"/>
    </xf>
    <xf numFmtId="170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170" fontId="23" fillId="2" borderId="2" xfId="2" applyNumberFormat="1" applyFont="1" applyFill="1" applyBorder="1" applyAlignment="1">
      <alignment horizontal="center" vertical="center"/>
    </xf>
    <xf numFmtId="170" fontId="6" fillId="5" borderId="18" xfId="0" applyNumberFormat="1" applyFont="1" applyFill="1" applyBorder="1" applyAlignment="1">
      <alignment horizontal="center" vertical="center" wrapText="1"/>
    </xf>
    <xf numFmtId="170" fontId="6" fillId="2" borderId="2" xfId="2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/>
    </xf>
    <xf numFmtId="0" fontId="24" fillId="11" borderId="6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170" fontId="24" fillId="12" borderId="2" xfId="2" applyNumberFormat="1" applyFont="1" applyFill="1" applyBorder="1" applyAlignment="1">
      <alignment vertical="center"/>
    </xf>
    <xf numFmtId="170" fontId="24" fillId="12" borderId="2" xfId="0" applyNumberFormat="1" applyFont="1" applyFill="1" applyBorder="1" applyAlignment="1">
      <alignment vertical="center"/>
    </xf>
    <xf numFmtId="170" fontId="24" fillId="12" borderId="18" xfId="2" applyNumberFormat="1" applyFont="1" applyFill="1" applyBorder="1" applyAlignment="1">
      <alignment vertical="center"/>
    </xf>
    <xf numFmtId="0" fontId="24" fillId="2" borderId="22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0" fontId="24" fillId="2" borderId="23" xfId="0" applyFont="1" applyFill="1" applyBorder="1" applyAlignment="1">
      <alignment horizontal="center" wrapText="1"/>
    </xf>
    <xf numFmtId="0" fontId="25" fillId="3" borderId="20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64" fontId="23" fillId="2" borderId="2" xfId="2" applyFont="1" applyFill="1" applyBorder="1" applyAlignment="1">
      <alignment horizontal="center" vertical="center"/>
    </xf>
    <xf numFmtId="44" fontId="23" fillId="2" borderId="2" xfId="2" applyNumberFormat="1" applyFont="1" applyFill="1" applyBorder="1" applyAlignment="1">
      <alignment horizontal="center" vertical="center"/>
    </xf>
    <xf numFmtId="167" fontId="24" fillId="2" borderId="2" xfId="1" applyNumberFormat="1" applyFont="1" applyFill="1" applyBorder="1" applyAlignment="1">
      <alignment horizontal="center" vertical="center"/>
    </xf>
    <xf numFmtId="168" fontId="23" fillId="2" borderId="2" xfId="5" applyNumberFormat="1" applyFont="1" applyFill="1" applyBorder="1" applyAlignment="1">
      <alignment horizontal="center" vertical="center"/>
    </xf>
    <xf numFmtId="164" fontId="24" fillId="2" borderId="18" xfId="2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164" fontId="24" fillId="5" borderId="2" xfId="2" applyFont="1" applyFill="1" applyBorder="1" applyAlignment="1">
      <alignment horizontal="center" vertical="center"/>
    </xf>
    <xf numFmtId="170" fontId="24" fillId="0" borderId="2" xfId="0" applyNumberFormat="1" applyFont="1" applyBorder="1" applyAlignment="1">
      <alignment horizontal="center" vertical="center" wrapText="1"/>
    </xf>
    <xf numFmtId="164" fontId="24" fillId="5" borderId="2" xfId="2" applyFont="1" applyFill="1" applyBorder="1" applyAlignment="1">
      <alignment vertical="center"/>
    </xf>
    <xf numFmtId="168" fontId="23" fillId="5" borderId="2" xfId="0" applyNumberFormat="1" applyFont="1" applyFill="1" applyBorder="1" applyAlignment="1">
      <alignment vertical="center"/>
    </xf>
    <xf numFmtId="4" fontId="27" fillId="5" borderId="2" xfId="2" applyNumberFormat="1" applyFont="1" applyFill="1" applyBorder="1" applyAlignment="1">
      <alignment vertical="center"/>
    </xf>
    <xf numFmtId="169" fontId="24" fillId="11" borderId="18" xfId="2" applyNumberFormat="1" applyFont="1" applyFill="1" applyBorder="1" applyAlignment="1">
      <alignment horizontal="right" vertical="center"/>
    </xf>
    <xf numFmtId="0" fontId="6" fillId="2" borderId="21" xfId="0" applyFont="1" applyFill="1" applyBorder="1"/>
    <xf numFmtId="0" fontId="6" fillId="4" borderId="15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170" fontId="24" fillId="6" borderId="2" xfId="2" applyNumberFormat="1" applyFont="1" applyFill="1" applyBorder="1" applyAlignment="1">
      <alignment vertical="center"/>
    </xf>
    <xf numFmtId="170" fontId="24" fillId="6" borderId="2" xfId="0" applyNumberFormat="1" applyFont="1" applyFill="1" applyBorder="1" applyAlignment="1">
      <alignment vertical="center"/>
    </xf>
    <xf numFmtId="170" fontId="24" fillId="6" borderId="18" xfId="2" applyNumberFormat="1" applyFont="1" applyFill="1" applyBorder="1" applyAlignment="1">
      <alignment vertical="center"/>
    </xf>
    <xf numFmtId="0" fontId="23" fillId="2" borderId="6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14" fontId="23" fillId="5" borderId="5" xfId="0" applyNumberFormat="1" applyFont="1" applyFill="1" applyBorder="1" applyAlignment="1">
      <alignment horizontal="center" vertical="center" wrapText="1"/>
    </xf>
    <xf numFmtId="170" fontId="23" fillId="5" borderId="5" xfId="0" applyNumberFormat="1" applyFont="1" applyFill="1" applyBorder="1" applyAlignment="1">
      <alignment horizontal="center" vertical="center"/>
    </xf>
    <xf numFmtId="170" fontId="6" fillId="5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2" borderId="0" xfId="0" applyFont="1" applyFill="1" applyBorder="1"/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6" fillId="2" borderId="13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170" fontId="6" fillId="2" borderId="0" xfId="0" applyNumberFormat="1" applyFont="1" applyFill="1" applyBorder="1"/>
    <xf numFmtId="0" fontId="23" fillId="2" borderId="22" xfId="0" applyFont="1" applyFill="1" applyBorder="1" applyAlignment="1">
      <alignment horizontal="center"/>
    </xf>
    <xf numFmtId="44" fontId="6" fillId="2" borderId="34" xfId="1" applyNumberFormat="1" applyFont="1" applyFill="1" applyBorder="1" applyAlignment="1">
      <alignment horizontal="right" vertical="center"/>
    </xf>
    <xf numFmtId="44" fontId="24" fillId="10" borderId="18" xfId="1" applyNumberFormat="1" applyFont="1" applyFill="1" applyBorder="1" applyAlignment="1">
      <alignment horizontal="right" vertical="center"/>
    </xf>
    <xf numFmtId="0" fontId="25" fillId="8" borderId="27" xfId="0" applyFont="1" applyFill="1" applyBorder="1" applyAlignment="1">
      <alignment horizontal="left" vertical="center"/>
    </xf>
    <xf numFmtId="0" fontId="25" fillId="8" borderId="28" xfId="0" applyFont="1" applyFill="1" applyBorder="1" applyAlignment="1">
      <alignment horizontal="left" vertical="center"/>
    </xf>
    <xf numFmtId="0" fontId="25" fillId="8" borderId="39" xfId="0" applyFont="1" applyFill="1" applyBorder="1" applyAlignment="1">
      <alignment horizontal="left" vertical="center"/>
    </xf>
    <xf numFmtId="169" fontId="24" fillId="9" borderId="40" xfId="1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/>
    </xf>
    <xf numFmtId="49" fontId="7" fillId="14" borderId="2" xfId="0" applyNumberFormat="1" applyFont="1" applyFill="1" applyBorder="1" applyAlignment="1">
      <alignment horizontal="center" vertical="center" wrapText="1"/>
    </xf>
    <xf numFmtId="37" fontId="7" fillId="14" borderId="2" xfId="0" applyNumberFormat="1" applyFont="1" applyFill="1" applyBorder="1" applyAlignment="1">
      <alignment horizontal="center" vertical="center" wrapText="1"/>
    </xf>
    <xf numFmtId="0" fontId="18" fillId="13" borderId="22" xfId="0" applyFont="1" applyFill="1" applyBorder="1" applyAlignment="1">
      <alignment horizontal="center" vertical="top" wrapText="1"/>
    </xf>
    <xf numFmtId="0" fontId="18" fillId="13" borderId="6" xfId="0" applyFont="1" applyFill="1" applyBorder="1" applyAlignment="1">
      <alignment horizontal="center" vertical="top" wrapText="1"/>
    </xf>
    <xf numFmtId="0" fontId="18" fillId="13" borderId="4" xfId="0" applyFont="1" applyFill="1" applyBorder="1" applyAlignment="1">
      <alignment horizontal="center" vertical="top" wrapText="1"/>
    </xf>
    <xf numFmtId="0" fontId="13" fillId="14" borderId="26" xfId="0" applyFont="1" applyFill="1" applyBorder="1" applyAlignment="1">
      <alignment horizontal="center" vertical="center"/>
    </xf>
    <xf numFmtId="0" fontId="13" fillId="14" borderId="3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wrapText="1"/>
    </xf>
    <xf numFmtId="0" fontId="7" fillId="15" borderId="3" xfId="0" applyFont="1" applyFill="1" applyBorder="1" applyAlignment="1">
      <alignment horizontal="center" wrapText="1"/>
    </xf>
    <xf numFmtId="0" fontId="7" fillId="15" borderId="6" xfId="0" applyFont="1" applyFill="1" applyBorder="1" applyAlignment="1">
      <alignment horizontal="center" wrapText="1"/>
    </xf>
    <xf numFmtId="0" fontId="7" fillId="15" borderId="4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14" fontId="23" fillId="0" borderId="5" xfId="0" applyNumberFormat="1" applyFont="1" applyFill="1" applyBorder="1" applyAlignment="1">
      <alignment horizontal="center" vertical="center" wrapText="1"/>
    </xf>
    <xf numFmtId="170" fontId="23" fillId="0" borderId="5" xfId="0" applyNumberFormat="1" applyFont="1" applyFill="1" applyBorder="1" applyAlignment="1">
      <alignment horizontal="center" vertical="center"/>
    </xf>
    <xf numFmtId="170" fontId="6" fillId="0" borderId="5" xfId="0" applyNumberFormat="1" applyFont="1" applyFill="1" applyBorder="1" applyAlignment="1">
      <alignment horizontal="center" vertical="center" wrapText="1"/>
    </xf>
    <xf numFmtId="170" fontId="2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170" fontId="23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14" fontId="23" fillId="0" borderId="12" xfId="0" applyNumberFormat="1" applyFont="1" applyFill="1" applyBorder="1" applyAlignment="1">
      <alignment horizontal="center" vertical="center" wrapText="1"/>
    </xf>
    <xf numFmtId="170" fontId="23" fillId="0" borderId="2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170" fontId="2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170" fontId="23" fillId="0" borderId="18" xfId="0" applyNumberFormat="1" applyFont="1" applyFill="1" applyBorder="1" applyAlignment="1">
      <alignment horizontal="center" vertical="center" wrapText="1"/>
    </xf>
    <xf numFmtId="17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textRotation="90" wrapText="1"/>
    </xf>
    <xf numFmtId="14" fontId="23" fillId="0" borderId="12" xfId="0" applyNumberFormat="1" applyFont="1" applyFill="1" applyBorder="1" applyAlignment="1">
      <alignment horizontal="center" vertical="center"/>
    </xf>
    <xf numFmtId="170" fontId="23" fillId="0" borderId="2" xfId="2" applyNumberFormat="1" applyFont="1" applyFill="1" applyBorder="1" applyAlignment="1">
      <alignment horizontal="center" vertical="center"/>
    </xf>
    <xf numFmtId="0" fontId="23" fillId="0" borderId="0" xfId="0" applyFont="1" applyFill="1"/>
    <xf numFmtId="170" fontId="6" fillId="0" borderId="18" xfId="0" applyNumberFormat="1" applyFont="1" applyFill="1" applyBorder="1" applyAlignment="1">
      <alignment horizontal="center" vertical="center" wrapText="1"/>
    </xf>
    <xf numFmtId="0" fontId="23" fillId="0" borderId="2" xfId="4" applyFont="1" applyFill="1" applyBorder="1" applyAlignment="1">
      <alignment vertical="center"/>
    </xf>
    <xf numFmtId="14" fontId="23" fillId="0" borderId="2" xfId="0" applyNumberFormat="1" applyFont="1" applyFill="1" applyBorder="1" applyAlignment="1">
      <alignment horizontal="center" vertical="center"/>
    </xf>
    <xf numFmtId="0" fontId="23" fillId="0" borderId="12" xfId="4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4" fontId="6" fillId="0" borderId="12" xfId="0" applyNumberFormat="1" applyFont="1" applyFill="1" applyBorder="1" applyAlignment="1">
      <alignment horizontal="center" vertical="center"/>
    </xf>
    <xf numFmtId="170" fontId="6" fillId="0" borderId="2" xfId="2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3" fillId="0" borderId="2" xfId="0" applyFont="1" applyFill="1" applyBorder="1" applyAlignment="1"/>
    <xf numFmtId="0" fontId="7" fillId="13" borderId="41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7" fillId="13" borderId="42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vertical="center" wrapText="1"/>
    </xf>
    <xf numFmtId="0" fontId="7" fillId="13" borderId="43" xfId="0" applyFont="1" applyFill="1" applyBorder="1" applyAlignment="1">
      <alignment horizontal="center" vertical="center" wrapText="1"/>
    </xf>
    <xf numFmtId="0" fontId="13" fillId="14" borderId="45" xfId="0" applyFont="1" applyFill="1" applyBorder="1" applyAlignment="1">
      <alignment horizontal="center" vertical="center"/>
    </xf>
    <xf numFmtId="0" fontId="7" fillId="11" borderId="46" xfId="0" applyFont="1" applyFill="1" applyBorder="1" applyAlignment="1">
      <alignment horizontal="center" vertical="center" wrapText="1"/>
    </xf>
    <xf numFmtId="0" fontId="11" fillId="11" borderId="46" xfId="0" applyFont="1" applyFill="1" applyBorder="1" applyAlignment="1">
      <alignment horizontal="center" vertical="center" wrapText="1"/>
    </xf>
    <xf numFmtId="0" fontId="12" fillId="11" borderId="47" xfId="0" applyFont="1" applyFill="1" applyBorder="1" applyAlignment="1">
      <alignment horizontal="center" vertical="center" textRotation="90" wrapText="1"/>
    </xf>
    <xf numFmtId="0" fontId="7" fillId="11" borderId="47" xfId="0" applyFont="1" applyFill="1" applyBorder="1" applyAlignment="1">
      <alignment horizontal="center" vertical="center" wrapText="1"/>
    </xf>
    <xf numFmtId="0" fontId="11" fillId="11" borderId="48" xfId="0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horizontal="center" vertical="center" wrapText="1"/>
    </xf>
    <xf numFmtId="44" fontId="7" fillId="14" borderId="2" xfId="0" applyNumberFormat="1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170" fontId="25" fillId="12" borderId="2" xfId="2" applyNumberFormat="1" applyFont="1" applyFill="1" applyBorder="1" applyAlignment="1">
      <alignment vertical="center"/>
    </xf>
    <xf numFmtId="170" fontId="25" fillId="12" borderId="2" xfId="2" applyNumberFormat="1" applyFont="1" applyFill="1" applyBorder="1" applyAlignment="1">
      <alignment horizontal="center" vertical="center"/>
    </xf>
    <xf numFmtId="170" fontId="25" fillId="6" borderId="2" xfId="2" applyNumberFormat="1" applyFont="1" applyFill="1" applyBorder="1" applyAlignment="1">
      <alignment horizontal="center" vertical="center"/>
    </xf>
    <xf numFmtId="170" fontId="25" fillId="6" borderId="2" xfId="2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44" fontId="6" fillId="0" borderId="0" xfId="0" applyNumberFormat="1" applyFont="1"/>
    <xf numFmtId="0" fontId="6" fillId="0" borderId="0" xfId="0" quotePrefix="1" applyFont="1"/>
    <xf numFmtId="0" fontId="6" fillId="4" borderId="13" xfId="0" applyFont="1" applyFill="1" applyBorder="1"/>
    <xf numFmtId="170" fontId="6" fillId="5" borderId="2" xfId="0" applyNumberFormat="1" applyFont="1" applyFill="1" applyBorder="1" applyAlignment="1">
      <alignment horizontal="center" vertical="center"/>
    </xf>
    <xf numFmtId="170" fontId="23" fillId="2" borderId="2" xfId="0" applyNumberFormat="1" applyFont="1" applyFill="1" applyBorder="1" applyAlignment="1">
      <alignment horizontal="center" vertical="center"/>
    </xf>
    <xf numFmtId="170" fontId="23" fillId="2" borderId="2" xfId="1" applyNumberFormat="1" applyFont="1" applyFill="1" applyBorder="1" applyAlignment="1">
      <alignment horizontal="center" vertical="center"/>
    </xf>
    <xf numFmtId="170" fontId="23" fillId="2" borderId="5" xfId="1" applyNumberFormat="1" applyFont="1" applyFill="1" applyBorder="1" applyAlignment="1">
      <alignment horizontal="center" vertical="center"/>
    </xf>
    <xf numFmtId="170" fontId="6" fillId="5" borderId="16" xfId="2" applyNumberFormat="1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164" fontId="24" fillId="6" borderId="2" xfId="2" applyFont="1" applyFill="1" applyBorder="1" applyAlignment="1">
      <alignment vertical="center"/>
    </xf>
    <xf numFmtId="168" fontId="24" fillId="6" borderId="2" xfId="0" applyNumberFormat="1" applyFont="1" applyFill="1" applyBorder="1" applyAlignment="1">
      <alignment vertical="center"/>
    </xf>
    <xf numFmtId="169" fontId="24" fillId="6" borderId="18" xfId="2" applyNumberFormat="1" applyFont="1" applyFill="1" applyBorder="1" applyAlignment="1">
      <alignment vertical="center"/>
    </xf>
    <xf numFmtId="0" fontId="23" fillId="2" borderId="20" xfId="0" applyFont="1" applyFill="1" applyBorder="1" applyAlignment="1">
      <alignment horizontal="center" vertical="center"/>
    </xf>
    <xf numFmtId="164" fontId="28" fillId="5" borderId="5" xfId="2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textRotation="90" wrapText="1"/>
    </xf>
    <xf numFmtId="164" fontId="23" fillId="5" borderId="5" xfId="2" applyFont="1" applyFill="1" applyBorder="1" applyAlignment="1">
      <alignment horizontal="center" vertical="center" wrapText="1"/>
    </xf>
    <xf numFmtId="164" fontId="23" fillId="5" borderId="2" xfId="2" applyFont="1" applyFill="1" applyBorder="1" applyAlignment="1">
      <alignment horizontal="center" vertical="center"/>
    </xf>
    <xf numFmtId="164" fontId="23" fillId="5" borderId="2" xfId="2" applyFont="1" applyFill="1" applyBorder="1" applyAlignment="1">
      <alignment vertical="center"/>
    </xf>
    <xf numFmtId="169" fontId="24" fillId="5" borderId="18" xfId="2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164" fontId="27" fillId="6" borderId="2" xfId="2" applyFont="1" applyFill="1" applyBorder="1" applyAlignment="1">
      <alignment vertical="center"/>
    </xf>
    <xf numFmtId="0" fontId="23" fillId="2" borderId="19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169" fontId="24" fillId="9" borderId="32" xfId="1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169" fontId="24" fillId="0" borderId="0" xfId="1" applyNumberFormat="1" applyFont="1" applyFill="1" applyBorder="1" applyAlignment="1">
      <alignment horizontal="right" vertical="center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44" fontId="6" fillId="2" borderId="18" xfId="1" applyNumberFormat="1" applyFont="1" applyFill="1" applyBorder="1" applyAlignment="1">
      <alignment horizontal="right" vertical="center"/>
    </xf>
    <xf numFmtId="0" fontId="29" fillId="2" borderId="36" xfId="0" applyFont="1" applyFill="1" applyBorder="1" applyAlignment="1">
      <alignment vertical="center" wrapText="1"/>
    </xf>
    <xf numFmtId="0" fontId="30" fillId="2" borderId="36" xfId="0" applyFont="1" applyFill="1" applyBorder="1" applyAlignment="1">
      <alignment vertical="center" wrapText="1"/>
    </xf>
    <xf numFmtId="0" fontId="29" fillId="2" borderId="37" xfId="0" applyFont="1" applyFill="1" applyBorder="1" applyAlignment="1">
      <alignment vertical="center" wrapText="1"/>
    </xf>
    <xf numFmtId="170" fontId="6" fillId="5" borderId="5" xfId="0" applyNumberFormat="1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 wrapText="1"/>
    </xf>
    <xf numFmtId="170" fontId="23" fillId="2" borderId="5" xfId="0" applyNumberFormat="1" applyFont="1" applyFill="1" applyBorder="1" applyAlignment="1">
      <alignment horizontal="center" vertical="center"/>
    </xf>
    <xf numFmtId="170" fontId="23" fillId="2" borderId="5" xfId="2" applyNumberFormat="1" applyFont="1" applyFill="1" applyBorder="1" applyAlignment="1">
      <alignment horizontal="center" vertical="center"/>
    </xf>
    <xf numFmtId="170" fontId="6" fillId="5" borderId="16" xfId="0" applyNumberFormat="1" applyFont="1" applyFill="1" applyBorder="1" applyAlignment="1">
      <alignment horizontal="center" vertical="center" wrapText="1"/>
    </xf>
    <xf numFmtId="0" fontId="9" fillId="13" borderId="49" xfId="0" applyFont="1" applyFill="1" applyBorder="1" applyAlignment="1">
      <alignment horizontal="center" vertical="center" wrapText="1"/>
    </xf>
    <xf numFmtId="0" fontId="9" fillId="13" borderId="43" xfId="0" applyFont="1" applyFill="1" applyBorder="1" applyAlignment="1">
      <alignment horizontal="center" vertical="center" wrapText="1"/>
    </xf>
    <xf numFmtId="0" fontId="7" fillId="13" borderId="50" xfId="0" applyFont="1" applyFill="1" applyBorder="1" applyAlignment="1">
      <alignment horizontal="center" vertical="center" wrapText="1"/>
    </xf>
    <xf numFmtId="0" fontId="7" fillId="13" borderId="42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horizontal="center" vertical="center" wrapText="1"/>
    </xf>
    <xf numFmtId="0" fontId="17" fillId="13" borderId="17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13" borderId="11" xfId="0" applyFont="1" applyFill="1" applyBorder="1" applyAlignment="1">
      <alignment horizontal="center" vertical="center" wrapText="1"/>
    </xf>
    <xf numFmtId="49" fontId="7" fillId="14" borderId="6" xfId="0" applyNumberFormat="1" applyFont="1" applyFill="1" applyBorder="1" applyAlignment="1">
      <alignment horizontal="center" vertical="center" wrapText="1"/>
    </xf>
    <xf numFmtId="49" fontId="7" fillId="14" borderId="4" xfId="0" applyNumberFormat="1" applyFont="1" applyFill="1" applyBorder="1" applyAlignment="1">
      <alignment horizontal="center" vertical="center" wrapText="1"/>
    </xf>
    <xf numFmtId="49" fontId="7" fillId="14" borderId="4" xfId="0" applyNumberFormat="1" applyFont="1" applyFill="1" applyBorder="1" applyAlignment="1">
      <alignment horizontal="center" vertical="center" wrapText="1"/>
    </xf>
    <xf numFmtId="165" fontId="7" fillId="14" borderId="2" xfId="0" applyNumberFormat="1" applyFont="1" applyFill="1" applyBorder="1" applyAlignment="1">
      <alignment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13" fillId="14" borderId="51" xfId="0" applyFont="1" applyFill="1" applyBorder="1" applyAlignment="1">
      <alignment horizontal="center" vertical="center"/>
    </xf>
    <xf numFmtId="0" fontId="7" fillId="11" borderId="47" xfId="0" applyFont="1" applyFill="1" applyBorder="1" applyAlignment="1">
      <alignment horizontal="center" vertical="center" wrapText="1"/>
    </xf>
    <xf numFmtId="0" fontId="11" fillId="11" borderId="47" xfId="0" applyFont="1" applyFill="1" applyBorder="1" applyAlignment="1">
      <alignment horizontal="center" vertical="center" wrapText="1"/>
    </xf>
    <xf numFmtId="0" fontId="11" fillId="11" borderId="4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2" borderId="5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vertical="center"/>
    </xf>
    <xf numFmtId="0" fontId="23" fillId="2" borderId="5" xfId="4" applyFont="1" applyFill="1" applyBorder="1" applyAlignment="1">
      <alignment horizontal="left" vertical="center"/>
    </xf>
    <xf numFmtId="0" fontId="23" fillId="2" borderId="5" xfId="5" applyFont="1" applyFill="1" applyBorder="1" applyAlignment="1">
      <alignment horizontal="center" vertical="center"/>
    </xf>
    <xf numFmtId="14" fontId="23" fillId="2" borderId="5" xfId="0" applyNumberFormat="1" applyFont="1" applyFill="1" applyBorder="1" applyAlignment="1">
      <alignment horizontal="left" vertical="center"/>
    </xf>
    <xf numFmtId="14" fontId="23" fillId="2" borderId="5" xfId="0" applyNumberFormat="1" applyFont="1" applyFill="1" applyBorder="1" applyAlignment="1">
      <alignment horizontal="center" vertical="center"/>
    </xf>
    <xf numFmtId="164" fontId="26" fillId="5" borderId="16" xfId="2" applyFont="1" applyFill="1" applyBorder="1" applyAlignment="1">
      <alignment horizontal="center" vertical="center"/>
    </xf>
    <xf numFmtId="0" fontId="25" fillId="14" borderId="53" xfId="0" applyFont="1" applyFill="1" applyBorder="1" applyAlignment="1">
      <alignment horizontal="center" vertical="center"/>
    </xf>
    <xf numFmtId="0" fontId="24" fillId="11" borderId="54" xfId="0" applyFont="1" applyFill="1" applyBorder="1" applyAlignment="1">
      <alignment horizontal="center" vertical="center" wrapText="1"/>
    </xf>
    <xf numFmtId="0" fontId="24" fillId="11" borderId="55" xfId="0" applyFont="1" applyFill="1" applyBorder="1" applyAlignment="1">
      <alignment horizontal="center" vertical="center" wrapText="1"/>
    </xf>
    <xf numFmtId="0" fontId="23" fillId="11" borderId="54" xfId="0" applyFont="1" applyFill="1" applyBorder="1" applyAlignment="1">
      <alignment horizontal="center" vertical="center" wrapText="1"/>
    </xf>
    <xf numFmtId="0" fontId="24" fillId="11" borderId="55" xfId="0" applyFont="1" applyFill="1" applyBorder="1" applyAlignment="1">
      <alignment vertical="center" wrapText="1"/>
    </xf>
    <xf numFmtId="0" fontId="26" fillId="11" borderId="54" xfId="0" applyFont="1" applyFill="1" applyBorder="1" applyAlignment="1">
      <alignment horizontal="center" vertical="center" wrapText="1"/>
    </xf>
    <xf numFmtId="0" fontId="27" fillId="11" borderId="54" xfId="0" applyFont="1" applyFill="1" applyBorder="1" applyAlignment="1">
      <alignment horizontal="center" vertical="center" textRotation="90" wrapText="1"/>
    </xf>
    <xf numFmtId="0" fontId="26" fillId="11" borderId="56" xfId="0" applyFont="1" applyFill="1" applyBorder="1" applyAlignment="1">
      <alignment horizontal="center" vertical="center" wrapText="1"/>
    </xf>
    <xf numFmtId="164" fontId="25" fillId="6" borderId="2" xfId="2" applyFont="1" applyFill="1" applyBorder="1" applyAlignment="1">
      <alignment vertical="center"/>
    </xf>
    <xf numFmtId="4" fontId="25" fillId="5" borderId="2" xfId="2" applyNumberFormat="1" applyFont="1" applyFill="1" applyBorder="1" applyAlignment="1">
      <alignment vertical="center"/>
    </xf>
    <xf numFmtId="0" fontId="14" fillId="2" borderId="13" xfId="0" applyFont="1" applyFill="1" applyBorder="1"/>
    <xf numFmtId="0" fontId="23" fillId="2" borderId="21" xfId="0" applyFont="1" applyFill="1" applyBorder="1"/>
    <xf numFmtId="14" fontId="23" fillId="2" borderId="2" xfId="0" applyNumberFormat="1" applyFont="1" applyFill="1" applyBorder="1" applyAlignment="1">
      <alignment horizontal="center"/>
    </xf>
    <xf numFmtId="165" fontId="6" fillId="2" borderId="18" xfId="1" applyNumberFormat="1" applyFont="1" applyFill="1" applyBorder="1" applyAlignment="1">
      <alignment horizontal="right" vertical="center"/>
    </xf>
    <xf numFmtId="0" fontId="25" fillId="2" borderId="8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170" fontId="25" fillId="10" borderId="34" xfId="1" applyNumberFormat="1" applyFont="1" applyFill="1" applyBorder="1" applyAlignment="1">
      <alignment horizontal="right" vertical="center"/>
    </xf>
    <xf numFmtId="0" fontId="25" fillId="8" borderId="29" xfId="0" applyFont="1" applyFill="1" applyBorder="1" applyAlignment="1">
      <alignment horizontal="left" vertical="center"/>
    </xf>
    <xf numFmtId="0" fontId="25" fillId="8" borderId="30" xfId="0" applyFont="1" applyFill="1" applyBorder="1" applyAlignment="1">
      <alignment horizontal="left" vertical="center"/>
    </xf>
    <xf numFmtId="165" fontId="24" fillId="9" borderId="31" xfId="1" applyNumberFormat="1" applyFont="1" applyFill="1" applyBorder="1" applyAlignment="1">
      <alignment horizontal="right" vertical="center" wrapText="1"/>
    </xf>
    <xf numFmtId="0" fontId="15" fillId="2" borderId="36" xfId="0" applyFont="1" applyFill="1" applyBorder="1" applyAlignment="1">
      <alignment vertical="center" wrapText="1"/>
    </xf>
    <xf numFmtId="0" fontId="16" fillId="2" borderId="36" xfId="0" applyFont="1" applyFill="1" applyBorder="1" applyAlignment="1">
      <alignment vertical="center" wrapText="1"/>
    </xf>
    <xf numFmtId="0" fontId="15" fillId="2" borderId="37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170" fontId="6" fillId="5" borderId="5" xfId="0" applyNumberFormat="1" applyFont="1" applyFill="1" applyBorder="1" applyAlignment="1">
      <alignment horizontal="right" vertical="center" wrapText="1"/>
    </xf>
    <xf numFmtId="170" fontId="6" fillId="5" borderId="5" xfId="0" applyNumberFormat="1" applyFont="1" applyFill="1" applyBorder="1" applyAlignment="1">
      <alignment horizontal="center" vertical="center" textRotation="90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3" borderId="36" xfId="0" applyFont="1" applyFill="1" applyBorder="1" applyAlignment="1">
      <alignment horizontal="center" vertical="center" wrapText="1"/>
    </xf>
    <xf numFmtId="0" fontId="13" fillId="13" borderId="57" xfId="0" applyFont="1" applyFill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center"/>
    </xf>
    <xf numFmtId="0" fontId="23" fillId="2" borderId="5" xfId="5" applyFont="1" applyFill="1" applyBorder="1" applyAlignment="1">
      <alignment horizontal="center"/>
    </xf>
    <xf numFmtId="14" fontId="23" fillId="2" borderId="5" xfId="0" applyNumberFormat="1" applyFont="1" applyFill="1" applyBorder="1" applyAlignment="1">
      <alignment horizontal="center"/>
    </xf>
    <xf numFmtId="164" fontId="23" fillId="2" borderId="5" xfId="2" applyFont="1" applyFill="1" applyBorder="1" applyAlignment="1">
      <alignment horizontal="center"/>
    </xf>
    <xf numFmtId="164" fontId="23" fillId="2" borderId="5" xfId="2" applyFont="1" applyFill="1" applyBorder="1" applyAlignment="1">
      <alignment horizontal="center" vertical="center"/>
    </xf>
    <xf numFmtId="166" fontId="24" fillId="2" borderId="5" xfId="5" applyNumberFormat="1" applyFont="1" applyFill="1" applyBorder="1" applyAlignment="1">
      <alignment horizontal="right" vertical="center"/>
    </xf>
    <xf numFmtId="167" fontId="24" fillId="2" borderId="5" xfId="1" applyNumberFormat="1" applyFont="1" applyFill="1" applyBorder="1" applyAlignment="1">
      <alignment horizontal="center" vertical="center"/>
    </xf>
    <xf numFmtId="168" fontId="23" fillId="2" borderId="5" xfId="5" applyNumberFormat="1" applyFont="1" applyFill="1" applyBorder="1" applyAlignment="1">
      <alignment horizontal="center" vertical="center"/>
    </xf>
    <xf numFmtId="169" fontId="24" fillId="2" borderId="16" xfId="6" applyNumberFormat="1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left" vertical="center"/>
    </xf>
    <xf numFmtId="0" fontId="31" fillId="5" borderId="2" xfId="0" applyFont="1" applyFill="1" applyBorder="1" applyAlignment="1">
      <alignment horizontal="center" vertical="center" textRotation="90" wrapText="1"/>
    </xf>
    <xf numFmtId="170" fontId="23" fillId="5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/>
    <xf numFmtId="0" fontId="24" fillId="2" borderId="2" xfId="0" applyFont="1" applyFill="1" applyBorder="1" applyAlignment="1">
      <alignment horizontal="center"/>
    </xf>
    <xf numFmtId="164" fontId="23" fillId="6" borderId="2" xfId="2" applyFont="1" applyFill="1" applyBorder="1" applyAlignment="1">
      <alignment vertical="center"/>
    </xf>
    <xf numFmtId="167" fontId="24" fillId="4" borderId="2" xfId="1" applyNumberFormat="1" applyFont="1" applyFill="1" applyBorder="1" applyAlignment="1">
      <alignment horizontal="center" vertical="center"/>
    </xf>
    <xf numFmtId="44" fontId="29" fillId="6" borderId="2" xfId="0" applyNumberFormat="1" applyFont="1" applyFill="1" applyBorder="1" applyAlignment="1">
      <alignment vertical="center"/>
    </xf>
    <xf numFmtId="170" fontId="29" fillId="6" borderId="2" xfId="0" applyNumberFormat="1" applyFont="1" applyFill="1" applyBorder="1" applyAlignment="1">
      <alignment vertical="center"/>
    </xf>
    <xf numFmtId="169" fontId="24" fillId="6" borderId="18" xfId="0" applyNumberFormat="1" applyFont="1" applyFill="1" applyBorder="1" applyAlignment="1">
      <alignment vertical="center"/>
    </xf>
    <xf numFmtId="168" fontId="23" fillId="6" borderId="2" xfId="0" applyNumberFormat="1" applyFont="1" applyFill="1" applyBorder="1" applyAlignment="1">
      <alignment vertical="center"/>
    </xf>
    <xf numFmtId="4" fontId="27" fillId="6" borderId="2" xfId="2" applyNumberFormat="1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center"/>
    </xf>
    <xf numFmtId="0" fontId="6" fillId="2" borderId="13" xfId="0" applyFont="1" applyFill="1" applyBorder="1"/>
    <xf numFmtId="49" fontId="7" fillId="13" borderId="2" xfId="0" applyNumberFormat="1" applyFont="1" applyFill="1" applyBorder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3" fillId="11" borderId="34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0" fontId="23" fillId="5" borderId="5" xfId="0" applyNumberFormat="1" applyFont="1" applyFill="1" applyBorder="1" applyAlignment="1">
      <alignment horizontal="center" vertical="center" wrapText="1"/>
    </xf>
    <xf numFmtId="0" fontId="7" fillId="13" borderId="49" xfId="0" applyFont="1" applyFill="1" applyBorder="1" applyAlignment="1">
      <alignment horizontal="center" vertical="center" wrapText="1"/>
    </xf>
    <xf numFmtId="0" fontId="13" fillId="11" borderId="46" xfId="0" applyFont="1" applyFill="1" applyBorder="1" applyAlignment="1">
      <alignment horizontal="center" vertical="center" wrapText="1"/>
    </xf>
    <xf numFmtId="0" fontId="13" fillId="11" borderId="48" xfId="0" applyFont="1" applyFill="1" applyBorder="1" applyAlignment="1">
      <alignment horizontal="center" vertical="center" wrapText="1"/>
    </xf>
    <xf numFmtId="0" fontId="25" fillId="11" borderId="54" xfId="0" applyFont="1" applyFill="1" applyBorder="1" applyAlignment="1">
      <alignment horizontal="center" vertical="center" wrapText="1"/>
    </xf>
    <xf numFmtId="0" fontId="25" fillId="11" borderId="56" xfId="0" applyFont="1" applyFill="1" applyBorder="1" applyAlignment="1">
      <alignment horizontal="center" vertical="center" wrapText="1"/>
    </xf>
    <xf numFmtId="44" fontId="24" fillId="10" borderId="34" xfId="1" applyNumberFormat="1" applyFont="1" applyFill="1" applyBorder="1" applyAlignment="1">
      <alignment horizontal="right" vertical="center"/>
    </xf>
    <xf numFmtId="169" fontId="24" fillId="9" borderId="56" xfId="1" applyNumberFormat="1" applyFont="1" applyFill="1" applyBorder="1" applyAlignment="1">
      <alignment horizontal="right" vertical="center" wrapText="1"/>
    </xf>
  </cellXfs>
  <cellStyles count="8">
    <cellStyle name="Moeda" xfId="2" builtinId="4"/>
    <cellStyle name="Normal" xfId="0" builtinId="0"/>
    <cellStyle name="Normal 2" xfId="3"/>
    <cellStyle name="Normal 2 2 2" xfId="4"/>
    <cellStyle name="Normal_Plan1" xfId="6"/>
    <cellStyle name="Normal_Plan3" xfId="5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FFCCCC"/>
      <color rgb="FFFDD1C3"/>
      <color rgb="FFE5FFE6"/>
      <color rgb="FF66FFFF"/>
      <color rgb="FFC6FEC9"/>
      <color rgb="FF66FF99"/>
      <color rgb="FF99FFCC"/>
      <color rgb="FFC6FAAC"/>
      <color rgb="FFFFCC66"/>
      <color rgb="FFBBF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278548</xdr:colOff>
      <xdr:row>0</xdr:row>
      <xdr:rowOff>24379</xdr:rowOff>
    </xdr:from>
    <xdr:to>
      <xdr:col>1</xdr:col>
      <xdr:colOff>1757175</xdr:colOff>
      <xdr:row>0</xdr:row>
      <xdr:rowOff>904875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548" y="24379"/>
          <a:ext cx="1978690" cy="880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123916</xdr:colOff>
      <xdr:row>0</xdr:row>
      <xdr:rowOff>79585</xdr:rowOff>
    </xdr:from>
    <xdr:to>
      <xdr:col>1</xdr:col>
      <xdr:colOff>2166937</xdr:colOff>
      <xdr:row>0</xdr:row>
      <xdr:rowOff>828621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10" y="79585"/>
          <a:ext cx="2043021" cy="749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185445</xdr:colOff>
      <xdr:row>0</xdr:row>
      <xdr:rowOff>111721</xdr:rowOff>
    </xdr:from>
    <xdr:to>
      <xdr:col>1</xdr:col>
      <xdr:colOff>2143124</xdr:colOff>
      <xdr:row>0</xdr:row>
      <xdr:rowOff>975060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45" y="111721"/>
          <a:ext cx="2410117" cy="863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95251</xdr:rowOff>
    </xdr:from>
    <xdr:to>
      <xdr:col>1</xdr:col>
      <xdr:colOff>1875669</xdr:colOff>
      <xdr:row>0</xdr:row>
      <xdr:rowOff>885495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95251"/>
          <a:ext cx="2161419" cy="790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zoomScale="80" zoomScaleNormal="80" zoomScaleSheetLayoutView="112" zoomScalePageLayoutView="30" workbookViewId="0">
      <selection activeCell="B63" sqref="B63"/>
    </sheetView>
  </sheetViews>
  <sheetFormatPr defaultRowHeight="14.25" x14ac:dyDescent="0.2"/>
  <cols>
    <col min="1" max="1" width="7.5703125" style="8" customWidth="1"/>
    <col min="2" max="2" width="53.5703125" style="8" bestFit="1" customWidth="1"/>
    <col min="3" max="3" width="28.7109375" style="8" bestFit="1" customWidth="1"/>
    <col min="4" max="4" width="19.5703125" style="8" bestFit="1" customWidth="1"/>
    <col min="5" max="5" width="6" style="8" bestFit="1" customWidth="1"/>
    <col min="6" max="6" width="12.5703125" style="8" bestFit="1" customWidth="1"/>
    <col min="7" max="7" width="14.85546875" style="8" bestFit="1" customWidth="1"/>
    <col min="8" max="8" width="17.5703125" style="8" bestFit="1" customWidth="1"/>
    <col min="9" max="9" width="19" style="8" bestFit="1" customWidth="1"/>
    <col min="10" max="10" width="32.5703125" style="8" bestFit="1" customWidth="1"/>
    <col min="11" max="11" width="18" style="8" bestFit="1" customWidth="1"/>
    <col min="12" max="12" width="20.28515625" style="8" bestFit="1" customWidth="1"/>
    <col min="13" max="13" width="13.5703125" style="8" bestFit="1" customWidth="1"/>
    <col min="14" max="14" width="23.5703125" style="8" bestFit="1" customWidth="1"/>
    <col min="15" max="15" width="26.42578125" style="8" bestFit="1" customWidth="1"/>
    <col min="16" max="19" width="9.140625" style="8"/>
    <col min="20" max="20" width="1.7109375" style="8" bestFit="1" customWidth="1"/>
    <col min="21" max="16384" width="9.140625" style="8"/>
  </cols>
  <sheetData>
    <row r="1" spans="1:21" s="86" customFormat="1" ht="73.5" customHeight="1" thickBot="1" x14ac:dyDescent="0.25">
      <c r="A1" s="87" t="s">
        <v>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21" s="83" customFormat="1" ht="31.5" x14ac:dyDescent="0.2">
      <c r="A2" s="152" t="s">
        <v>50</v>
      </c>
      <c r="B2" s="153"/>
      <c r="C2" s="154"/>
      <c r="D2" s="156" t="s">
        <v>49</v>
      </c>
      <c r="E2" s="156"/>
      <c r="F2" s="156" t="s">
        <v>2</v>
      </c>
      <c r="G2" s="156" t="s">
        <v>3</v>
      </c>
      <c r="H2" s="156" t="s">
        <v>31</v>
      </c>
      <c r="I2" s="156" t="s">
        <v>4</v>
      </c>
      <c r="J2" s="156" t="s">
        <v>5</v>
      </c>
      <c r="K2" s="156"/>
      <c r="L2" s="156"/>
      <c r="M2" s="156"/>
      <c r="N2" s="156"/>
      <c r="O2" s="163"/>
      <c r="P2" s="85"/>
      <c r="Q2" s="85"/>
      <c r="R2" s="85"/>
      <c r="S2" s="85"/>
      <c r="T2" s="85"/>
      <c r="U2" s="85"/>
    </row>
    <row r="3" spans="1:21" s="83" customFormat="1" ht="39.75" customHeight="1" x14ac:dyDescent="0.2">
      <c r="A3" s="102" t="s">
        <v>140</v>
      </c>
      <c r="B3" s="103"/>
      <c r="C3" s="104"/>
      <c r="D3" s="100" t="s">
        <v>123</v>
      </c>
      <c r="E3" s="100"/>
      <c r="F3" s="100" t="s">
        <v>109</v>
      </c>
      <c r="G3" s="100" t="s">
        <v>122</v>
      </c>
      <c r="H3" s="101">
        <v>19</v>
      </c>
      <c r="I3" s="164">
        <v>4.8</v>
      </c>
      <c r="J3" s="165" t="s">
        <v>6</v>
      </c>
      <c r="K3" s="165"/>
      <c r="L3" s="165"/>
      <c r="M3" s="165"/>
      <c r="N3" s="165"/>
      <c r="O3" s="166"/>
      <c r="P3" s="85"/>
      <c r="Q3" s="85"/>
      <c r="R3" s="85"/>
      <c r="S3" s="85"/>
      <c r="T3" s="85"/>
      <c r="U3" s="85"/>
    </row>
    <row r="4" spans="1:21" s="83" customFormat="1" ht="31.5" customHeight="1" x14ac:dyDescent="0.25">
      <c r="A4" s="106" t="s">
        <v>7</v>
      </c>
      <c r="B4" s="108" t="s">
        <v>8</v>
      </c>
      <c r="C4" s="108" t="s">
        <v>9</v>
      </c>
      <c r="D4" s="108" t="s">
        <v>10</v>
      </c>
      <c r="E4" s="108" t="s">
        <v>11</v>
      </c>
      <c r="F4" s="108" t="s">
        <v>48</v>
      </c>
      <c r="G4" s="108" t="s">
        <v>13</v>
      </c>
      <c r="H4" s="108" t="s">
        <v>32</v>
      </c>
      <c r="I4" s="110" t="s">
        <v>14</v>
      </c>
      <c r="J4" s="110" t="s">
        <v>15</v>
      </c>
      <c r="K4" s="110" t="s">
        <v>16</v>
      </c>
      <c r="L4" s="114" t="s">
        <v>17</v>
      </c>
      <c r="M4" s="115"/>
      <c r="N4" s="116"/>
      <c r="O4" s="112" t="s">
        <v>18</v>
      </c>
      <c r="P4" s="85"/>
      <c r="Q4" s="85"/>
      <c r="R4" s="85"/>
      <c r="S4" s="85"/>
      <c r="T4" s="85"/>
      <c r="U4" s="85"/>
    </row>
    <row r="5" spans="1:21" s="83" customFormat="1" ht="54.75" thickBot="1" x14ac:dyDescent="0.25">
      <c r="A5" s="157"/>
      <c r="B5" s="158"/>
      <c r="C5" s="158"/>
      <c r="D5" s="158"/>
      <c r="E5" s="158"/>
      <c r="F5" s="158"/>
      <c r="G5" s="158"/>
      <c r="H5" s="158"/>
      <c r="I5" s="159"/>
      <c r="J5" s="159"/>
      <c r="K5" s="159"/>
      <c r="L5" s="160" t="s">
        <v>19</v>
      </c>
      <c r="M5" s="161" t="s">
        <v>20</v>
      </c>
      <c r="N5" s="161" t="s">
        <v>21</v>
      </c>
      <c r="O5" s="162"/>
    </row>
    <row r="6" spans="1:21" s="126" customFormat="1" ht="15" x14ac:dyDescent="0.2">
      <c r="A6" s="117">
        <v>1</v>
      </c>
      <c r="B6" s="118" t="s">
        <v>52</v>
      </c>
      <c r="C6" s="118" t="s">
        <v>46</v>
      </c>
      <c r="D6" s="118" t="s">
        <v>34</v>
      </c>
      <c r="E6" s="119">
        <v>1</v>
      </c>
      <c r="F6" s="120">
        <v>45540</v>
      </c>
      <c r="G6" s="120" t="s">
        <v>136</v>
      </c>
      <c r="H6" s="121">
        <v>630</v>
      </c>
      <c r="I6" s="122">
        <v>91.2</v>
      </c>
      <c r="J6" s="123"/>
      <c r="K6" s="122">
        <f t="shared" ref="K6:K13" si="0">SUM(H6:J6)</f>
        <v>721.2</v>
      </c>
      <c r="L6" s="124"/>
      <c r="M6" s="122"/>
      <c r="N6" s="122"/>
      <c r="O6" s="125">
        <f t="shared" ref="O6:O13" si="1">K6-M6-N6</f>
        <v>721.2</v>
      </c>
    </row>
    <row r="7" spans="1:21" s="126" customFormat="1" ht="15" x14ac:dyDescent="0.2">
      <c r="A7" s="127">
        <v>2</v>
      </c>
      <c r="B7" s="128" t="s">
        <v>124</v>
      </c>
      <c r="C7" s="129"/>
      <c r="D7" s="128" t="s">
        <v>35</v>
      </c>
      <c r="E7" s="130">
        <v>2</v>
      </c>
      <c r="F7" s="131">
        <v>45810</v>
      </c>
      <c r="G7" s="131">
        <v>45992</v>
      </c>
      <c r="H7" s="132">
        <v>609</v>
      </c>
      <c r="I7" s="133">
        <v>91.2</v>
      </c>
      <c r="J7" s="134"/>
      <c r="K7" s="133">
        <f t="shared" ref="K7" si="2">SUM(H7:J7)</f>
        <v>700.2</v>
      </c>
      <c r="L7" s="135"/>
      <c r="M7" s="133"/>
      <c r="N7" s="133"/>
      <c r="O7" s="136">
        <f t="shared" ref="O7" si="3">K7-M7-N7</f>
        <v>700.2</v>
      </c>
    </row>
    <row r="8" spans="1:21" s="126" customFormat="1" ht="15" x14ac:dyDescent="0.2">
      <c r="A8" s="127">
        <v>3</v>
      </c>
      <c r="B8" s="128" t="s">
        <v>106</v>
      </c>
      <c r="C8" s="129" t="s">
        <v>105</v>
      </c>
      <c r="D8" s="128" t="s">
        <v>34</v>
      </c>
      <c r="E8" s="130">
        <v>1</v>
      </c>
      <c r="F8" s="131">
        <v>45579</v>
      </c>
      <c r="G8" s="131">
        <v>45760</v>
      </c>
      <c r="H8" s="132">
        <v>630</v>
      </c>
      <c r="I8" s="133">
        <v>91.2</v>
      </c>
      <c r="J8" s="134"/>
      <c r="K8" s="133">
        <f t="shared" si="0"/>
        <v>721.2</v>
      </c>
      <c r="L8" s="135"/>
      <c r="M8" s="133"/>
      <c r="N8" s="133"/>
      <c r="O8" s="136">
        <f t="shared" si="1"/>
        <v>721.2</v>
      </c>
    </row>
    <row r="9" spans="1:21" s="126" customFormat="1" ht="15" x14ac:dyDescent="0.2">
      <c r="A9" s="127">
        <v>4</v>
      </c>
      <c r="B9" s="128" t="s">
        <v>103</v>
      </c>
      <c r="C9" s="129" t="s">
        <v>33</v>
      </c>
      <c r="D9" s="128" t="s">
        <v>34</v>
      </c>
      <c r="E9" s="130" t="s">
        <v>133</v>
      </c>
      <c r="F9" s="131">
        <v>45658</v>
      </c>
      <c r="G9" s="131">
        <v>45869</v>
      </c>
      <c r="H9" s="132">
        <v>399</v>
      </c>
      <c r="I9" s="137">
        <v>24</v>
      </c>
      <c r="J9" s="137"/>
      <c r="K9" s="137">
        <f t="shared" si="0"/>
        <v>423</v>
      </c>
      <c r="L9" s="138"/>
      <c r="M9" s="137"/>
      <c r="N9" s="137"/>
      <c r="O9" s="136">
        <f t="shared" si="1"/>
        <v>423</v>
      </c>
    </row>
    <row r="10" spans="1:21" s="126" customFormat="1" ht="15" x14ac:dyDescent="0.2">
      <c r="A10" s="127">
        <v>5</v>
      </c>
      <c r="B10" s="128" t="s">
        <v>78</v>
      </c>
      <c r="C10" s="129" t="s">
        <v>33</v>
      </c>
      <c r="D10" s="128" t="s">
        <v>36</v>
      </c>
      <c r="E10" s="130" t="s">
        <v>133</v>
      </c>
      <c r="F10" s="131">
        <v>45566</v>
      </c>
      <c r="G10" s="131">
        <v>45747</v>
      </c>
      <c r="H10" s="132">
        <v>420</v>
      </c>
      <c r="I10" s="137">
        <v>0</v>
      </c>
      <c r="J10" s="137"/>
      <c r="K10" s="137">
        <f t="shared" si="0"/>
        <v>420</v>
      </c>
      <c r="L10" s="138"/>
      <c r="M10" s="137"/>
      <c r="N10" s="137"/>
      <c r="O10" s="136">
        <f t="shared" si="1"/>
        <v>420</v>
      </c>
    </row>
    <row r="11" spans="1:21" s="141" customFormat="1" ht="15" x14ac:dyDescent="0.2">
      <c r="A11" s="127">
        <v>6</v>
      </c>
      <c r="B11" s="128" t="s">
        <v>68</v>
      </c>
      <c r="C11" s="128" t="s">
        <v>46</v>
      </c>
      <c r="D11" s="128" t="s">
        <v>35</v>
      </c>
      <c r="E11" s="130">
        <v>1</v>
      </c>
      <c r="F11" s="139">
        <v>45505</v>
      </c>
      <c r="G11" s="139" t="s">
        <v>136</v>
      </c>
      <c r="H11" s="132">
        <v>630</v>
      </c>
      <c r="I11" s="133">
        <v>91.2</v>
      </c>
      <c r="J11" s="140"/>
      <c r="K11" s="133">
        <f t="shared" si="0"/>
        <v>721.2</v>
      </c>
      <c r="L11" s="135"/>
      <c r="M11" s="133"/>
      <c r="N11" s="133"/>
      <c r="O11" s="136">
        <f t="shared" si="1"/>
        <v>721.2</v>
      </c>
    </row>
    <row r="12" spans="1:21" s="141" customFormat="1" ht="15" x14ac:dyDescent="0.2">
      <c r="A12" s="127">
        <v>7</v>
      </c>
      <c r="B12" s="128" t="s">
        <v>71</v>
      </c>
      <c r="C12" s="128" t="s">
        <v>55</v>
      </c>
      <c r="D12" s="128" t="s">
        <v>37</v>
      </c>
      <c r="E12" s="130">
        <v>1</v>
      </c>
      <c r="F12" s="139">
        <v>45536</v>
      </c>
      <c r="G12" s="139" t="s">
        <v>136</v>
      </c>
      <c r="H12" s="132">
        <v>630</v>
      </c>
      <c r="I12" s="133">
        <v>91.2</v>
      </c>
      <c r="J12" s="140"/>
      <c r="K12" s="133">
        <f t="shared" si="0"/>
        <v>721.2</v>
      </c>
      <c r="L12" s="135"/>
      <c r="M12" s="133"/>
      <c r="N12" s="133"/>
      <c r="O12" s="142">
        <f t="shared" si="1"/>
        <v>721.2</v>
      </c>
    </row>
    <row r="13" spans="1:21" s="141" customFormat="1" ht="15" x14ac:dyDescent="0.2">
      <c r="A13" s="127">
        <v>8</v>
      </c>
      <c r="B13" s="128" t="s">
        <v>59</v>
      </c>
      <c r="C13" s="128" t="s">
        <v>46</v>
      </c>
      <c r="D13" s="128" t="s">
        <v>35</v>
      </c>
      <c r="E13" s="130">
        <v>1</v>
      </c>
      <c r="F13" s="139">
        <v>45597</v>
      </c>
      <c r="G13" s="139">
        <v>45777</v>
      </c>
      <c r="H13" s="132">
        <v>630</v>
      </c>
      <c r="I13" s="133">
        <v>91.2</v>
      </c>
      <c r="J13" s="140"/>
      <c r="K13" s="133">
        <f t="shared" si="0"/>
        <v>721.2</v>
      </c>
      <c r="L13" s="135"/>
      <c r="M13" s="133"/>
      <c r="N13" s="133"/>
      <c r="O13" s="142">
        <f t="shared" si="1"/>
        <v>721.2</v>
      </c>
    </row>
    <row r="14" spans="1:21" s="141" customFormat="1" ht="15" x14ac:dyDescent="0.2">
      <c r="A14" s="127">
        <v>9</v>
      </c>
      <c r="B14" s="128" t="s">
        <v>112</v>
      </c>
      <c r="C14" s="128"/>
      <c r="D14" s="128" t="s">
        <v>37</v>
      </c>
      <c r="E14" s="130">
        <v>1</v>
      </c>
      <c r="F14" s="139">
        <v>45754</v>
      </c>
      <c r="G14" s="139" t="s">
        <v>136</v>
      </c>
      <c r="H14" s="132">
        <v>630</v>
      </c>
      <c r="I14" s="133">
        <v>91.2</v>
      </c>
      <c r="J14" s="140"/>
      <c r="K14" s="133">
        <f t="shared" ref="K14:K33" si="4">SUM(H14:J14)</f>
        <v>721.2</v>
      </c>
      <c r="L14" s="135"/>
      <c r="M14" s="133"/>
      <c r="N14" s="133"/>
      <c r="O14" s="142">
        <f t="shared" ref="O14:O34" si="5">K14-M14-N14</f>
        <v>721.2</v>
      </c>
    </row>
    <row r="15" spans="1:21" s="141" customFormat="1" ht="15" x14ac:dyDescent="0.2">
      <c r="A15" s="127">
        <v>10</v>
      </c>
      <c r="B15" s="128" t="s">
        <v>135</v>
      </c>
      <c r="C15" s="128" t="s">
        <v>61</v>
      </c>
      <c r="D15" s="128" t="s">
        <v>34</v>
      </c>
      <c r="E15" s="130">
        <v>1</v>
      </c>
      <c r="F15" s="139">
        <v>45598</v>
      </c>
      <c r="G15" s="139">
        <v>45778</v>
      </c>
      <c r="H15" s="132">
        <v>630</v>
      </c>
      <c r="I15" s="133">
        <v>91.2</v>
      </c>
      <c r="J15" s="140"/>
      <c r="K15" s="133">
        <f t="shared" si="4"/>
        <v>721.2</v>
      </c>
      <c r="L15" s="135"/>
      <c r="M15" s="133"/>
      <c r="N15" s="133"/>
      <c r="O15" s="142">
        <f t="shared" si="5"/>
        <v>721.2</v>
      </c>
    </row>
    <row r="16" spans="1:21" s="141" customFormat="1" ht="15" x14ac:dyDescent="0.2">
      <c r="A16" s="127">
        <v>11</v>
      </c>
      <c r="B16" s="128" t="s">
        <v>58</v>
      </c>
      <c r="C16" s="128" t="s">
        <v>33</v>
      </c>
      <c r="D16" s="128" t="s">
        <v>35</v>
      </c>
      <c r="E16" s="130">
        <v>1</v>
      </c>
      <c r="F16" s="139">
        <v>45566</v>
      </c>
      <c r="G16" s="139" t="s">
        <v>136</v>
      </c>
      <c r="H16" s="132">
        <v>630</v>
      </c>
      <c r="I16" s="133">
        <v>91.2</v>
      </c>
      <c r="J16" s="140"/>
      <c r="K16" s="133">
        <f t="shared" si="4"/>
        <v>721.2</v>
      </c>
      <c r="L16" s="135"/>
      <c r="M16" s="133"/>
      <c r="N16" s="133"/>
      <c r="O16" s="142">
        <f t="shared" si="5"/>
        <v>721.2</v>
      </c>
    </row>
    <row r="17" spans="1:15" s="141" customFormat="1" ht="15" x14ac:dyDescent="0.2">
      <c r="A17" s="127">
        <v>12</v>
      </c>
      <c r="B17" s="128" t="s">
        <v>95</v>
      </c>
      <c r="C17" s="128" t="s">
        <v>93</v>
      </c>
      <c r="D17" s="128" t="s">
        <v>47</v>
      </c>
      <c r="E17" s="130">
        <v>1</v>
      </c>
      <c r="F17" s="139">
        <v>45598</v>
      </c>
      <c r="G17" s="139">
        <v>45778</v>
      </c>
      <c r="H17" s="132">
        <v>630</v>
      </c>
      <c r="I17" s="133">
        <v>91.2</v>
      </c>
      <c r="J17" s="140"/>
      <c r="K17" s="133">
        <f t="shared" si="4"/>
        <v>721.2</v>
      </c>
      <c r="L17" s="135"/>
      <c r="M17" s="133"/>
      <c r="N17" s="133"/>
      <c r="O17" s="142">
        <f t="shared" si="5"/>
        <v>721.2</v>
      </c>
    </row>
    <row r="18" spans="1:15" s="141" customFormat="1" ht="15" x14ac:dyDescent="0.2">
      <c r="A18" s="127">
        <v>13</v>
      </c>
      <c r="B18" s="143" t="s">
        <v>121</v>
      </c>
      <c r="C18" s="143" t="s">
        <v>46</v>
      </c>
      <c r="D18" s="143" t="s">
        <v>35</v>
      </c>
      <c r="E18" s="130" t="s">
        <v>134</v>
      </c>
      <c r="F18" s="144">
        <v>45566</v>
      </c>
      <c r="G18" s="144">
        <v>45747</v>
      </c>
      <c r="H18" s="132">
        <v>1260</v>
      </c>
      <c r="I18" s="133">
        <v>187.2</v>
      </c>
      <c r="J18" s="140"/>
      <c r="K18" s="133">
        <f t="shared" si="4"/>
        <v>1447.2</v>
      </c>
      <c r="L18" s="135"/>
      <c r="M18" s="133"/>
      <c r="N18" s="133"/>
      <c r="O18" s="142">
        <f t="shared" si="5"/>
        <v>1447.2</v>
      </c>
    </row>
    <row r="19" spans="1:15" s="141" customFormat="1" ht="15" x14ac:dyDescent="0.2">
      <c r="A19" s="127">
        <v>14</v>
      </c>
      <c r="B19" s="145" t="s">
        <v>125</v>
      </c>
      <c r="C19" s="145"/>
      <c r="D19" s="145" t="s">
        <v>34</v>
      </c>
      <c r="E19" s="130">
        <v>2</v>
      </c>
      <c r="F19" s="139">
        <v>45813</v>
      </c>
      <c r="G19" s="139">
        <v>45999</v>
      </c>
      <c r="H19" s="132">
        <v>546</v>
      </c>
      <c r="I19" s="133">
        <v>76.8</v>
      </c>
      <c r="J19" s="140"/>
      <c r="K19" s="133">
        <f t="shared" ref="K19" si="6">SUM(H19:J19)</f>
        <v>622.79999999999995</v>
      </c>
      <c r="L19" s="135"/>
      <c r="M19" s="133"/>
      <c r="N19" s="133"/>
      <c r="O19" s="142">
        <f t="shared" ref="O19" si="7">K19-M19-N19</f>
        <v>622.79999999999995</v>
      </c>
    </row>
    <row r="20" spans="1:15" s="141" customFormat="1" ht="15" x14ac:dyDescent="0.2">
      <c r="A20" s="127">
        <v>15</v>
      </c>
      <c r="B20" s="146" t="s">
        <v>85</v>
      </c>
      <c r="C20" s="146" t="s">
        <v>46</v>
      </c>
      <c r="D20" s="146" t="s">
        <v>35</v>
      </c>
      <c r="E20" s="130">
        <v>1</v>
      </c>
      <c r="F20" s="147">
        <v>45566</v>
      </c>
      <c r="G20" s="147" t="s">
        <v>136</v>
      </c>
      <c r="H20" s="132">
        <v>630</v>
      </c>
      <c r="I20" s="133">
        <v>91.2</v>
      </c>
      <c r="J20" s="148"/>
      <c r="K20" s="133">
        <f t="shared" si="4"/>
        <v>721.2</v>
      </c>
      <c r="L20" s="135"/>
      <c r="M20" s="133"/>
      <c r="N20" s="133"/>
      <c r="O20" s="142">
        <f>K20-M20-N20</f>
        <v>721.2</v>
      </c>
    </row>
    <row r="21" spans="1:15" s="141" customFormat="1" ht="15" x14ac:dyDescent="0.2">
      <c r="A21" s="127">
        <v>16</v>
      </c>
      <c r="B21" s="146" t="s">
        <v>108</v>
      </c>
      <c r="C21" s="146" t="s">
        <v>46</v>
      </c>
      <c r="D21" s="146" t="s">
        <v>35</v>
      </c>
      <c r="E21" s="130">
        <v>1</v>
      </c>
      <c r="F21" s="149">
        <v>45509</v>
      </c>
      <c r="G21" s="149" t="s">
        <v>136</v>
      </c>
      <c r="H21" s="132">
        <v>630</v>
      </c>
      <c r="I21" s="133">
        <v>91.2</v>
      </c>
      <c r="J21" s="148"/>
      <c r="K21" s="133">
        <f t="shared" si="4"/>
        <v>721.2</v>
      </c>
      <c r="L21" s="135"/>
      <c r="M21" s="133"/>
      <c r="N21" s="133"/>
      <c r="O21" s="142">
        <f t="shared" si="5"/>
        <v>721.2</v>
      </c>
    </row>
    <row r="22" spans="1:15" s="141" customFormat="1" ht="15" x14ac:dyDescent="0.2">
      <c r="A22" s="127">
        <v>17</v>
      </c>
      <c r="B22" s="146" t="s">
        <v>126</v>
      </c>
      <c r="C22" s="146"/>
      <c r="D22" s="146" t="s">
        <v>34</v>
      </c>
      <c r="E22" s="130">
        <v>2</v>
      </c>
      <c r="F22" s="147">
        <v>45810</v>
      </c>
      <c r="G22" s="147">
        <v>45992</v>
      </c>
      <c r="H22" s="132">
        <v>609</v>
      </c>
      <c r="I22" s="133">
        <v>91.2</v>
      </c>
      <c r="J22" s="148"/>
      <c r="K22" s="133">
        <f t="shared" ref="K22:K23" si="8">SUM(H22:J22)</f>
        <v>700.2</v>
      </c>
      <c r="L22" s="135"/>
      <c r="M22" s="133"/>
      <c r="N22" s="133"/>
      <c r="O22" s="142">
        <f t="shared" ref="O22:O23" si="9">K22-M22-N22</f>
        <v>700.2</v>
      </c>
    </row>
    <row r="23" spans="1:15" s="141" customFormat="1" ht="15" x14ac:dyDescent="0.2">
      <c r="A23" s="127">
        <v>18</v>
      </c>
      <c r="B23" s="146" t="s">
        <v>127</v>
      </c>
      <c r="C23" s="146"/>
      <c r="D23" s="146" t="s">
        <v>34</v>
      </c>
      <c r="E23" s="130">
        <v>2</v>
      </c>
      <c r="F23" s="147">
        <v>45813</v>
      </c>
      <c r="G23" s="147">
        <v>45999</v>
      </c>
      <c r="H23" s="132">
        <v>546</v>
      </c>
      <c r="I23" s="133">
        <v>76.8</v>
      </c>
      <c r="J23" s="148"/>
      <c r="K23" s="133">
        <f t="shared" si="8"/>
        <v>622.79999999999995</v>
      </c>
      <c r="L23" s="135"/>
      <c r="M23" s="133"/>
      <c r="N23" s="133"/>
      <c r="O23" s="142">
        <f t="shared" si="9"/>
        <v>622.79999999999995</v>
      </c>
    </row>
    <row r="24" spans="1:15" s="141" customFormat="1" ht="15" x14ac:dyDescent="0.2">
      <c r="A24" s="127">
        <v>19</v>
      </c>
      <c r="B24" s="146" t="s">
        <v>94</v>
      </c>
      <c r="C24" s="146"/>
      <c r="D24" s="146" t="s">
        <v>34</v>
      </c>
      <c r="E24" s="130">
        <v>1</v>
      </c>
      <c r="F24" s="147">
        <v>45597</v>
      </c>
      <c r="G24" s="147">
        <v>45777</v>
      </c>
      <c r="H24" s="132">
        <v>630</v>
      </c>
      <c r="I24" s="133">
        <v>91.2</v>
      </c>
      <c r="J24" s="148"/>
      <c r="K24" s="133">
        <f t="shared" si="4"/>
        <v>721.2</v>
      </c>
      <c r="L24" s="135"/>
      <c r="M24" s="133"/>
      <c r="N24" s="133"/>
      <c r="O24" s="142">
        <f t="shared" si="5"/>
        <v>721.2</v>
      </c>
    </row>
    <row r="25" spans="1:15" s="141" customFormat="1" ht="15" x14ac:dyDescent="0.2">
      <c r="A25" s="127">
        <v>20</v>
      </c>
      <c r="B25" s="129" t="s">
        <v>90</v>
      </c>
      <c r="C25" s="150" t="s">
        <v>46</v>
      </c>
      <c r="D25" s="150" t="s">
        <v>91</v>
      </c>
      <c r="E25" s="130" t="s">
        <v>133</v>
      </c>
      <c r="F25" s="149">
        <v>45575</v>
      </c>
      <c r="G25" s="149">
        <v>45761</v>
      </c>
      <c r="H25" s="132">
        <v>630</v>
      </c>
      <c r="I25" s="133">
        <v>0</v>
      </c>
      <c r="J25" s="148"/>
      <c r="K25" s="133">
        <f t="shared" si="4"/>
        <v>630</v>
      </c>
      <c r="L25" s="135"/>
      <c r="M25" s="133"/>
      <c r="N25" s="133"/>
      <c r="O25" s="142">
        <f t="shared" si="5"/>
        <v>630</v>
      </c>
    </row>
    <row r="26" spans="1:15" s="141" customFormat="1" ht="15" x14ac:dyDescent="0.2">
      <c r="A26" s="127">
        <v>21</v>
      </c>
      <c r="B26" s="150" t="s">
        <v>96</v>
      </c>
      <c r="C26" s="150" t="s">
        <v>97</v>
      </c>
      <c r="D26" s="150" t="s">
        <v>98</v>
      </c>
      <c r="E26" s="130" t="s">
        <v>134</v>
      </c>
      <c r="F26" s="149">
        <v>45612</v>
      </c>
      <c r="G26" s="149">
        <v>45792</v>
      </c>
      <c r="H26" s="132">
        <v>630</v>
      </c>
      <c r="I26" s="133">
        <v>144</v>
      </c>
      <c r="J26" s="148"/>
      <c r="K26" s="133">
        <f t="shared" si="4"/>
        <v>774</v>
      </c>
      <c r="L26" s="135"/>
      <c r="M26" s="133"/>
      <c r="N26" s="133"/>
      <c r="O26" s="142">
        <f t="shared" si="5"/>
        <v>774</v>
      </c>
    </row>
    <row r="27" spans="1:15" s="141" customFormat="1" ht="15" x14ac:dyDescent="0.2">
      <c r="A27" s="127">
        <v>22</v>
      </c>
      <c r="B27" s="150" t="s">
        <v>70</v>
      </c>
      <c r="C27" s="150" t="s">
        <v>53</v>
      </c>
      <c r="D27" s="150" t="s">
        <v>35</v>
      </c>
      <c r="E27" s="130">
        <v>1</v>
      </c>
      <c r="F27" s="149">
        <v>45509</v>
      </c>
      <c r="G27" s="149" t="s">
        <v>136</v>
      </c>
      <c r="H27" s="132">
        <v>630</v>
      </c>
      <c r="I27" s="133">
        <v>91.2</v>
      </c>
      <c r="J27" s="140"/>
      <c r="K27" s="133">
        <f t="shared" si="4"/>
        <v>721.2</v>
      </c>
      <c r="L27" s="135"/>
      <c r="M27" s="133"/>
      <c r="N27" s="133"/>
      <c r="O27" s="142">
        <f t="shared" si="5"/>
        <v>721.2</v>
      </c>
    </row>
    <row r="28" spans="1:15" s="141" customFormat="1" ht="15" x14ac:dyDescent="0.2">
      <c r="A28" s="127">
        <v>23</v>
      </c>
      <c r="B28" s="143" t="s">
        <v>72</v>
      </c>
      <c r="C28" s="143" t="s">
        <v>0</v>
      </c>
      <c r="D28" s="143" t="s">
        <v>34</v>
      </c>
      <c r="E28" s="130">
        <v>1</v>
      </c>
      <c r="F28" s="144">
        <v>45352</v>
      </c>
      <c r="G28" s="144" t="s">
        <v>136</v>
      </c>
      <c r="H28" s="132">
        <v>630</v>
      </c>
      <c r="I28" s="133">
        <v>91.2</v>
      </c>
      <c r="J28" s="140"/>
      <c r="K28" s="133">
        <f t="shared" si="4"/>
        <v>721.2</v>
      </c>
      <c r="L28" s="135"/>
      <c r="M28" s="133"/>
      <c r="N28" s="133"/>
      <c r="O28" s="142">
        <f t="shared" si="5"/>
        <v>721.2</v>
      </c>
    </row>
    <row r="29" spans="1:15" s="141" customFormat="1" ht="15" x14ac:dyDescent="0.2">
      <c r="A29" s="127">
        <v>24</v>
      </c>
      <c r="B29" s="143" t="s">
        <v>92</v>
      </c>
      <c r="C29" s="143" t="s">
        <v>93</v>
      </c>
      <c r="D29" s="143" t="s">
        <v>35</v>
      </c>
      <c r="E29" s="130">
        <v>1</v>
      </c>
      <c r="F29" s="144" t="s">
        <v>110</v>
      </c>
      <c r="G29" s="144">
        <v>45777</v>
      </c>
      <c r="H29" s="132">
        <v>630</v>
      </c>
      <c r="I29" s="133">
        <v>91.2</v>
      </c>
      <c r="J29" s="140"/>
      <c r="K29" s="133">
        <f t="shared" si="4"/>
        <v>721.2</v>
      </c>
      <c r="L29" s="135"/>
      <c r="M29" s="133"/>
      <c r="N29" s="133"/>
      <c r="O29" s="142">
        <f t="shared" si="5"/>
        <v>721.2</v>
      </c>
    </row>
    <row r="30" spans="1:15" s="141" customFormat="1" ht="15" x14ac:dyDescent="0.2">
      <c r="A30" s="127">
        <v>25</v>
      </c>
      <c r="B30" s="143" t="s">
        <v>83</v>
      </c>
      <c r="C30" s="143" t="s">
        <v>84</v>
      </c>
      <c r="D30" s="143" t="s">
        <v>37</v>
      </c>
      <c r="E30" s="130">
        <v>1</v>
      </c>
      <c r="F30" s="144">
        <v>45573</v>
      </c>
      <c r="G30" s="144">
        <v>45754</v>
      </c>
      <c r="H30" s="132">
        <v>630</v>
      </c>
      <c r="I30" s="133">
        <v>91.2</v>
      </c>
      <c r="J30" s="140"/>
      <c r="K30" s="133">
        <f t="shared" si="4"/>
        <v>721.2</v>
      </c>
      <c r="L30" s="135"/>
      <c r="M30" s="133"/>
      <c r="N30" s="133"/>
      <c r="O30" s="142">
        <f t="shared" si="5"/>
        <v>721.2</v>
      </c>
    </row>
    <row r="31" spans="1:15" s="141" customFormat="1" ht="15" x14ac:dyDescent="0.2">
      <c r="A31" s="127">
        <v>26</v>
      </c>
      <c r="B31" s="143" t="s">
        <v>66</v>
      </c>
      <c r="C31" s="143" t="s">
        <v>46</v>
      </c>
      <c r="D31" s="143" t="s">
        <v>35</v>
      </c>
      <c r="E31" s="130">
        <v>1</v>
      </c>
      <c r="F31" s="144">
        <v>45566</v>
      </c>
      <c r="G31" s="144" t="s">
        <v>136</v>
      </c>
      <c r="H31" s="132">
        <v>630</v>
      </c>
      <c r="I31" s="133">
        <v>91.2</v>
      </c>
      <c r="J31" s="140"/>
      <c r="K31" s="133">
        <f t="shared" si="4"/>
        <v>721.2</v>
      </c>
      <c r="L31" s="135"/>
      <c r="M31" s="133"/>
      <c r="N31" s="133"/>
      <c r="O31" s="142">
        <f t="shared" si="5"/>
        <v>721.2</v>
      </c>
    </row>
    <row r="32" spans="1:15" s="141" customFormat="1" ht="15" x14ac:dyDescent="0.2">
      <c r="A32" s="127">
        <v>27</v>
      </c>
      <c r="B32" s="143" t="s">
        <v>102</v>
      </c>
      <c r="C32" s="143" t="s">
        <v>33</v>
      </c>
      <c r="D32" s="143" t="s">
        <v>34</v>
      </c>
      <c r="E32" s="130">
        <v>1</v>
      </c>
      <c r="F32" s="144">
        <v>45572</v>
      </c>
      <c r="G32" s="144" t="s">
        <v>136</v>
      </c>
      <c r="H32" s="132">
        <v>630</v>
      </c>
      <c r="I32" s="133">
        <v>91.2</v>
      </c>
      <c r="J32" s="140"/>
      <c r="K32" s="133">
        <f t="shared" si="4"/>
        <v>721.2</v>
      </c>
      <c r="L32" s="135"/>
      <c r="M32" s="133"/>
      <c r="N32" s="133"/>
      <c r="O32" s="142">
        <f t="shared" si="5"/>
        <v>721.2</v>
      </c>
    </row>
    <row r="33" spans="1:15" s="141" customFormat="1" ht="15" x14ac:dyDescent="0.2">
      <c r="A33" s="127">
        <v>28</v>
      </c>
      <c r="B33" s="143" t="s">
        <v>69</v>
      </c>
      <c r="C33" s="143" t="s">
        <v>46</v>
      </c>
      <c r="D33" s="143" t="s">
        <v>35</v>
      </c>
      <c r="E33" s="130">
        <v>1</v>
      </c>
      <c r="F33" s="144">
        <v>45505</v>
      </c>
      <c r="G33" s="144" t="s">
        <v>136</v>
      </c>
      <c r="H33" s="132">
        <v>630</v>
      </c>
      <c r="I33" s="133">
        <v>91.2</v>
      </c>
      <c r="J33" s="140"/>
      <c r="K33" s="133">
        <f t="shared" si="4"/>
        <v>721.2</v>
      </c>
      <c r="L33" s="135"/>
      <c r="M33" s="133"/>
      <c r="N33" s="133"/>
      <c r="O33" s="142">
        <f t="shared" si="5"/>
        <v>721.2</v>
      </c>
    </row>
    <row r="34" spans="1:15" s="141" customFormat="1" ht="15" x14ac:dyDescent="0.2">
      <c r="A34" s="127">
        <v>29</v>
      </c>
      <c r="B34" s="143" t="s">
        <v>60</v>
      </c>
      <c r="C34" s="143" t="s">
        <v>46</v>
      </c>
      <c r="D34" s="143" t="s">
        <v>35</v>
      </c>
      <c r="E34" s="130">
        <v>1</v>
      </c>
      <c r="F34" s="144">
        <v>45614</v>
      </c>
      <c r="G34" s="144">
        <v>45795</v>
      </c>
      <c r="H34" s="132">
        <v>630</v>
      </c>
      <c r="I34" s="133">
        <v>91.2</v>
      </c>
      <c r="J34" s="140"/>
      <c r="K34" s="133">
        <f t="shared" ref="K34:K50" si="10">SUM(H34:J34)</f>
        <v>721.2</v>
      </c>
      <c r="L34" s="135"/>
      <c r="M34" s="133"/>
      <c r="N34" s="133"/>
      <c r="O34" s="142">
        <f t="shared" si="5"/>
        <v>721.2</v>
      </c>
    </row>
    <row r="35" spans="1:15" s="141" customFormat="1" ht="15" x14ac:dyDescent="0.2">
      <c r="A35" s="127">
        <v>30</v>
      </c>
      <c r="B35" s="143" t="s">
        <v>128</v>
      </c>
      <c r="C35" s="143"/>
      <c r="D35" s="143" t="s">
        <v>34</v>
      </c>
      <c r="E35" s="130">
        <v>2</v>
      </c>
      <c r="F35" s="144">
        <v>45813</v>
      </c>
      <c r="G35" s="144">
        <v>45999</v>
      </c>
      <c r="H35" s="132">
        <v>546</v>
      </c>
      <c r="I35" s="133">
        <v>76.8</v>
      </c>
      <c r="J35" s="140"/>
      <c r="K35" s="133">
        <f t="shared" ref="K35" si="11">SUM(H35:J35)</f>
        <v>622.79999999999995</v>
      </c>
      <c r="L35" s="135"/>
      <c r="M35" s="133"/>
      <c r="N35" s="133"/>
      <c r="O35" s="142">
        <f t="shared" ref="O35" si="12">K35-M35-N35</f>
        <v>622.79999999999995</v>
      </c>
    </row>
    <row r="36" spans="1:15" s="141" customFormat="1" ht="15" x14ac:dyDescent="0.2">
      <c r="A36" s="127">
        <v>31</v>
      </c>
      <c r="B36" s="129" t="s">
        <v>51</v>
      </c>
      <c r="C36" s="129" t="s">
        <v>33</v>
      </c>
      <c r="D36" s="129" t="s">
        <v>36</v>
      </c>
      <c r="E36" s="130" t="s">
        <v>133</v>
      </c>
      <c r="F36" s="144">
        <v>45778</v>
      </c>
      <c r="G36" s="144">
        <v>45838</v>
      </c>
      <c r="H36" s="132">
        <v>630</v>
      </c>
      <c r="I36" s="133">
        <v>91.2</v>
      </c>
      <c r="J36" s="140"/>
      <c r="K36" s="133">
        <f t="shared" si="10"/>
        <v>721.2</v>
      </c>
      <c r="L36" s="135"/>
      <c r="M36" s="133"/>
      <c r="N36" s="133"/>
      <c r="O36" s="142">
        <f t="shared" ref="O36:O48" si="13">K36-M36-N36</f>
        <v>721.2</v>
      </c>
    </row>
    <row r="37" spans="1:15" s="141" customFormat="1" ht="15" x14ac:dyDescent="0.2">
      <c r="A37" s="127">
        <v>32</v>
      </c>
      <c r="B37" s="129" t="s">
        <v>114</v>
      </c>
      <c r="C37" s="129"/>
      <c r="D37" s="129" t="s">
        <v>36</v>
      </c>
      <c r="E37" s="130">
        <v>1</v>
      </c>
      <c r="F37" s="144">
        <v>45789</v>
      </c>
      <c r="G37" s="144">
        <v>45972</v>
      </c>
      <c r="H37" s="132">
        <v>630</v>
      </c>
      <c r="I37" s="133">
        <v>91.2</v>
      </c>
      <c r="J37" s="140"/>
      <c r="K37" s="133">
        <f>SUM(H37:J37)</f>
        <v>721.2</v>
      </c>
      <c r="L37" s="135"/>
      <c r="M37" s="133"/>
      <c r="N37" s="133"/>
      <c r="O37" s="142">
        <f>K37-M37-N37</f>
        <v>721.2</v>
      </c>
    </row>
    <row r="38" spans="1:15" s="141" customFormat="1" ht="15" x14ac:dyDescent="0.2">
      <c r="A38" s="127">
        <v>33</v>
      </c>
      <c r="B38" s="151" t="s">
        <v>87</v>
      </c>
      <c r="C38" s="129" t="s">
        <v>46</v>
      </c>
      <c r="D38" s="129" t="s">
        <v>35</v>
      </c>
      <c r="E38" s="130">
        <v>1</v>
      </c>
      <c r="F38" s="144">
        <v>45573</v>
      </c>
      <c r="G38" s="144" t="s">
        <v>136</v>
      </c>
      <c r="H38" s="132">
        <v>630</v>
      </c>
      <c r="I38" s="133">
        <v>91.2</v>
      </c>
      <c r="J38" s="140"/>
      <c r="K38" s="133">
        <f t="shared" si="10"/>
        <v>721.2</v>
      </c>
      <c r="L38" s="135"/>
      <c r="M38" s="133"/>
      <c r="N38" s="133"/>
      <c r="O38" s="142">
        <f t="shared" si="13"/>
        <v>721.2</v>
      </c>
    </row>
    <row r="39" spans="1:15" s="141" customFormat="1" ht="15" x14ac:dyDescent="0.2">
      <c r="A39" s="127">
        <v>34</v>
      </c>
      <c r="B39" s="151" t="s">
        <v>131</v>
      </c>
      <c r="C39" s="129"/>
      <c r="D39" s="129" t="s">
        <v>34</v>
      </c>
      <c r="E39" s="130">
        <v>2</v>
      </c>
      <c r="F39" s="144">
        <v>45813</v>
      </c>
      <c r="G39" s="144">
        <v>45999</v>
      </c>
      <c r="H39" s="132">
        <v>546</v>
      </c>
      <c r="I39" s="133">
        <v>76.8</v>
      </c>
      <c r="J39" s="140"/>
      <c r="K39" s="133">
        <f t="shared" si="10"/>
        <v>622.79999999999995</v>
      </c>
      <c r="L39" s="135"/>
      <c r="M39" s="133"/>
      <c r="N39" s="133"/>
      <c r="O39" s="142">
        <f t="shared" si="13"/>
        <v>622.79999999999995</v>
      </c>
    </row>
    <row r="40" spans="1:15" s="141" customFormat="1" ht="15" x14ac:dyDescent="0.2">
      <c r="A40" s="127">
        <v>35</v>
      </c>
      <c r="B40" s="129" t="s">
        <v>86</v>
      </c>
      <c r="C40" s="129" t="s">
        <v>46</v>
      </c>
      <c r="D40" s="129" t="s">
        <v>35</v>
      </c>
      <c r="E40" s="130">
        <v>1</v>
      </c>
      <c r="F40" s="144">
        <v>45566</v>
      </c>
      <c r="G40" s="144" t="s">
        <v>136</v>
      </c>
      <c r="H40" s="132">
        <v>630</v>
      </c>
      <c r="I40" s="133">
        <v>91.2</v>
      </c>
      <c r="J40" s="140"/>
      <c r="K40" s="133">
        <f t="shared" si="10"/>
        <v>721.2</v>
      </c>
      <c r="L40" s="135"/>
      <c r="M40" s="133"/>
      <c r="N40" s="133"/>
      <c r="O40" s="142">
        <f t="shared" si="13"/>
        <v>721.2</v>
      </c>
    </row>
    <row r="41" spans="1:15" s="141" customFormat="1" ht="15" x14ac:dyDescent="0.2">
      <c r="A41" s="127">
        <v>36</v>
      </c>
      <c r="B41" s="129" t="s">
        <v>62</v>
      </c>
      <c r="C41" s="129" t="s">
        <v>33</v>
      </c>
      <c r="D41" s="129" t="s">
        <v>35</v>
      </c>
      <c r="E41" s="130">
        <v>1</v>
      </c>
      <c r="F41" s="144">
        <v>45627</v>
      </c>
      <c r="G41" s="144">
        <v>45808</v>
      </c>
      <c r="H41" s="132">
        <v>630</v>
      </c>
      <c r="I41" s="133">
        <v>91.2</v>
      </c>
      <c r="J41" s="140"/>
      <c r="K41" s="133">
        <f t="shared" si="10"/>
        <v>721.2</v>
      </c>
      <c r="L41" s="135"/>
      <c r="M41" s="133"/>
      <c r="N41" s="133"/>
      <c r="O41" s="142">
        <f t="shared" si="13"/>
        <v>721.2</v>
      </c>
    </row>
    <row r="42" spans="1:15" s="141" customFormat="1" ht="15" x14ac:dyDescent="0.2">
      <c r="A42" s="127">
        <v>37</v>
      </c>
      <c r="B42" s="129" t="s">
        <v>129</v>
      </c>
      <c r="C42" s="129"/>
      <c r="D42" s="129" t="s">
        <v>34</v>
      </c>
      <c r="E42" s="130">
        <v>2</v>
      </c>
      <c r="F42" s="144">
        <v>45813</v>
      </c>
      <c r="G42" s="144">
        <v>45999</v>
      </c>
      <c r="H42" s="132">
        <v>546</v>
      </c>
      <c r="I42" s="133">
        <v>76.8</v>
      </c>
      <c r="J42" s="140"/>
      <c r="K42" s="133">
        <f t="shared" si="10"/>
        <v>622.79999999999995</v>
      </c>
      <c r="L42" s="135"/>
      <c r="M42" s="133"/>
      <c r="N42" s="133"/>
      <c r="O42" s="142">
        <f t="shared" si="13"/>
        <v>622.79999999999995</v>
      </c>
    </row>
    <row r="43" spans="1:15" s="141" customFormat="1" ht="15" x14ac:dyDescent="0.2">
      <c r="A43" s="127">
        <v>38</v>
      </c>
      <c r="B43" s="129" t="s">
        <v>130</v>
      </c>
      <c r="C43" s="129"/>
      <c r="D43" s="129" t="s">
        <v>34</v>
      </c>
      <c r="E43" s="130">
        <v>2</v>
      </c>
      <c r="F43" s="144">
        <v>45813</v>
      </c>
      <c r="G43" s="144">
        <v>45999</v>
      </c>
      <c r="H43" s="132">
        <v>546</v>
      </c>
      <c r="I43" s="133">
        <v>76.8</v>
      </c>
      <c r="J43" s="140"/>
      <c r="K43" s="133">
        <f t="shared" si="10"/>
        <v>622.79999999999995</v>
      </c>
      <c r="L43" s="135"/>
      <c r="M43" s="133"/>
      <c r="N43" s="133"/>
      <c r="O43" s="142">
        <f t="shared" si="13"/>
        <v>622.79999999999995</v>
      </c>
    </row>
    <row r="44" spans="1:15" s="141" customFormat="1" ht="15" x14ac:dyDescent="0.2">
      <c r="A44" s="127">
        <v>39</v>
      </c>
      <c r="B44" s="129" t="s">
        <v>82</v>
      </c>
      <c r="C44" s="129" t="s">
        <v>46</v>
      </c>
      <c r="D44" s="129" t="s">
        <v>34</v>
      </c>
      <c r="E44" s="130">
        <v>1</v>
      </c>
      <c r="F44" s="144">
        <v>45567</v>
      </c>
      <c r="G44" s="144" t="s">
        <v>136</v>
      </c>
      <c r="H44" s="132">
        <v>630</v>
      </c>
      <c r="I44" s="133">
        <v>91.2</v>
      </c>
      <c r="J44" s="140"/>
      <c r="K44" s="133">
        <f t="shared" si="10"/>
        <v>721.2</v>
      </c>
      <c r="L44" s="135"/>
      <c r="M44" s="133"/>
      <c r="N44" s="133"/>
      <c r="O44" s="142">
        <f t="shared" si="13"/>
        <v>721.2</v>
      </c>
    </row>
    <row r="45" spans="1:15" s="141" customFormat="1" ht="15" x14ac:dyDescent="0.2">
      <c r="A45" s="127">
        <v>40</v>
      </c>
      <c r="B45" s="129" t="s">
        <v>74</v>
      </c>
      <c r="C45" s="129" t="s">
        <v>46</v>
      </c>
      <c r="D45" s="129" t="s">
        <v>35</v>
      </c>
      <c r="E45" s="130">
        <v>1</v>
      </c>
      <c r="F45" s="144">
        <v>45597</v>
      </c>
      <c r="G45" s="144" t="s">
        <v>136</v>
      </c>
      <c r="H45" s="132">
        <v>630</v>
      </c>
      <c r="I45" s="133">
        <v>91.2</v>
      </c>
      <c r="J45" s="140"/>
      <c r="K45" s="133">
        <f t="shared" si="10"/>
        <v>721.2</v>
      </c>
      <c r="L45" s="135"/>
      <c r="M45" s="133"/>
      <c r="N45" s="133"/>
      <c r="O45" s="142">
        <f t="shared" si="13"/>
        <v>721.2</v>
      </c>
    </row>
    <row r="46" spans="1:15" s="141" customFormat="1" ht="15" x14ac:dyDescent="0.2">
      <c r="A46" s="127">
        <v>41</v>
      </c>
      <c r="B46" s="129" t="s">
        <v>73</v>
      </c>
      <c r="C46" s="129" t="s">
        <v>54</v>
      </c>
      <c r="D46" s="129" t="s">
        <v>35</v>
      </c>
      <c r="E46" s="130">
        <v>1</v>
      </c>
      <c r="F46" s="144">
        <v>45536</v>
      </c>
      <c r="G46" s="144" t="s">
        <v>136</v>
      </c>
      <c r="H46" s="132">
        <v>630</v>
      </c>
      <c r="I46" s="133">
        <v>91.2</v>
      </c>
      <c r="J46" s="140"/>
      <c r="K46" s="133">
        <f t="shared" si="10"/>
        <v>721.2</v>
      </c>
      <c r="L46" s="135"/>
      <c r="M46" s="133"/>
      <c r="N46" s="133"/>
      <c r="O46" s="142">
        <f t="shared" si="13"/>
        <v>721.2</v>
      </c>
    </row>
    <row r="47" spans="1:15" s="141" customFormat="1" ht="15" x14ac:dyDescent="0.2">
      <c r="A47" s="127">
        <v>42</v>
      </c>
      <c r="B47" s="129" t="s">
        <v>113</v>
      </c>
      <c r="C47" s="129"/>
      <c r="D47" s="128" t="s">
        <v>37</v>
      </c>
      <c r="E47" s="130">
        <v>1</v>
      </c>
      <c r="F47" s="139">
        <v>45754</v>
      </c>
      <c r="G47" s="139" t="s">
        <v>137</v>
      </c>
      <c r="H47" s="132">
        <v>630</v>
      </c>
      <c r="I47" s="133">
        <v>91.2</v>
      </c>
      <c r="J47" s="140"/>
      <c r="K47" s="133">
        <f t="shared" si="10"/>
        <v>721.2</v>
      </c>
      <c r="L47" s="135"/>
      <c r="M47" s="133"/>
      <c r="N47" s="133"/>
      <c r="O47" s="142">
        <f t="shared" si="13"/>
        <v>721.2</v>
      </c>
    </row>
    <row r="48" spans="1:15" s="141" customFormat="1" ht="15" x14ac:dyDescent="0.2">
      <c r="A48" s="127">
        <v>43</v>
      </c>
      <c r="B48" s="129" t="s">
        <v>56</v>
      </c>
      <c r="C48" s="129" t="s">
        <v>55</v>
      </c>
      <c r="D48" s="129" t="s">
        <v>37</v>
      </c>
      <c r="E48" s="130">
        <v>1</v>
      </c>
      <c r="F48" s="144">
        <v>45511</v>
      </c>
      <c r="G48" s="144" t="s">
        <v>136</v>
      </c>
      <c r="H48" s="132">
        <v>630</v>
      </c>
      <c r="I48" s="133">
        <v>91.2</v>
      </c>
      <c r="J48" s="140"/>
      <c r="K48" s="133">
        <f t="shared" si="10"/>
        <v>721.2</v>
      </c>
      <c r="L48" s="135"/>
      <c r="M48" s="133"/>
      <c r="N48" s="133"/>
      <c r="O48" s="142">
        <f t="shared" si="13"/>
        <v>721.2</v>
      </c>
    </row>
    <row r="49" spans="1:20" s="141" customFormat="1" ht="15" x14ac:dyDescent="0.2">
      <c r="A49" s="127">
        <v>44</v>
      </c>
      <c r="B49" s="129" t="s">
        <v>67</v>
      </c>
      <c r="C49" s="129" t="s">
        <v>46</v>
      </c>
      <c r="D49" s="129" t="s">
        <v>35</v>
      </c>
      <c r="E49" s="130">
        <v>1</v>
      </c>
      <c r="F49" s="144">
        <v>45323</v>
      </c>
      <c r="G49" s="144" t="s">
        <v>136</v>
      </c>
      <c r="H49" s="132">
        <v>630</v>
      </c>
      <c r="I49" s="133">
        <v>91.2</v>
      </c>
      <c r="J49" s="140"/>
      <c r="K49" s="133">
        <f t="shared" si="10"/>
        <v>721.2</v>
      </c>
      <c r="L49" s="135"/>
      <c r="M49" s="133"/>
      <c r="N49" s="133"/>
      <c r="O49" s="142">
        <f>K49-M49-N49</f>
        <v>721.2</v>
      </c>
    </row>
    <row r="50" spans="1:20" s="10" customFormat="1" ht="15" x14ac:dyDescent="0.2">
      <c r="A50" s="14">
        <v>45</v>
      </c>
      <c r="B50" s="98" t="s">
        <v>57</v>
      </c>
      <c r="C50" s="98" t="s">
        <v>0</v>
      </c>
      <c r="D50" s="98" t="s">
        <v>35</v>
      </c>
      <c r="E50" s="15">
        <v>1</v>
      </c>
      <c r="F50" s="26">
        <v>45511</v>
      </c>
      <c r="G50" s="26" t="s">
        <v>136</v>
      </c>
      <c r="H50" s="16">
        <v>630</v>
      </c>
      <c r="I50" s="17">
        <v>91.2</v>
      </c>
      <c r="J50" s="20"/>
      <c r="K50" s="17">
        <f t="shared" si="10"/>
        <v>721.2</v>
      </c>
      <c r="L50" s="18"/>
      <c r="M50" s="17"/>
      <c r="N50" s="17"/>
      <c r="O50" s="21">
        <f>K50-M50-N50</f>
        <v>721.2</v>
      </c>
      <c r="P50" s="9"/>
      <c r="Q50" s="9"/>
      <c r="R50" s="9"/>
      <c r="S50" s="9"/>
      <c r="T50" s="9"/>
    </row>
    <row r="51" spans="1:20" ht="15" x14ac:dyDescent="0.2">
      <c r="A51" s="30"/>
      <c r="B51" s="31" t="s">
        <v>22</v>
      </c>
      <c r="C51" s="31"/>
      <c r="D51" s="31"/>
      <c r="E51" s="31"/>
      <c r="F51" s="31"/>
      <c r="G51" s="32"/>
      <c r="H51" s="33">
        <f>SUM(H6:H50)</f>
        <v>27993</v>
      </c>
      <c r="I51" s="33">
        <f>SUM(I6:I50)</f>
        <v>3916.7999999999979</v>
      </c>
      <c r="J51" s="33">
        <f>SUM(J6:J50)</f>
        <v>0</v>
      </c>
      <c r="K51" s="33">
        <f>SUM(K6:K50)</f>
        <v>31909.80000000001</v>
      </c>
      <c r="L51" s="34"/>
      <c r="M51" s="167">
        <f>SUM(M6:M50)</f>
        <v>0</v>
      </c>
      <c r="N51" s="168">
        <f>SUM(N6:N50)</f>
        <v>0</v>
      </c>
      <c r="O51" s="35">
        <f>SUM(O6:O50)</f>
        <v>31909.80000000001</v>
      </c>
    </row>
    <row r="52" spans="1:20" ht="15" x14ac:dyDescent="0.25">
      <c r="A52" s="36" t="s">
        <v>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8"/>
    </row>
    <row r="53" spans="1:20" ht="47.25" x14ac:dyDescent="0.2">
      <c r="A53" s="39" t="s">
        <v>7</v>
      </c>
      <c r="B53" s="40" t="s">
        <v>8</v>
      </c>
      <c r="C53" s="40" t="s">
        <v>9</v>
      </c>
      <c r="D53" s="41" t="s">
        <v>10</v>
      </c>
      <c r="E53" s="13" t="s">
        <v>11</v>
      </c>
      <c r="F53" s="42" t="s">
        <v>23</v>
      </c>
      <c r="G53" s="42" t="s">
        <v>24</v>
      </c>
      <c r="H53" s="43" t="s">
        <v>25</v>
      </c>
      <c r="I53" s="43" t="s">
        <v>14</v>
      </c>
      <c r="J53" s="43" t="s">
        <v>26</v>
      </c>
      <c r="K53" s="43" t="s">
        <v>16</v>
      </c>
      <c r="L53" s="44" t="s">
        <v>19</v>
      </c>
      <c r="M53" s="40" t="s">
        <v>20</v>
      </c>
      <c r="N53" s="40" t="s">
        <v>21</v>
      </c>
      <c r="O53" s="45" t="s">
        <v>18</v>
      </c>
    </row>
    <row r="54" spans="1:20" s="4" customFormat="1" ht="15" x14ac:dyDescent="0.2">
      <c r="A54" s="46"/>
      <c r="B54" s="28"/>
      <c r="C54" s="27"/>
      <c r="D54" s="29"/>
      <c r="E54" s="47"/>
      <c r="F54" s="26"/>
      <c r="G54" s="26"/>
      <c r="H54" s="48"/>
      <c r="I54" s="48"/>
      <c r="J54" s="49"/>
      <c r="K54" s="48">
        <f>SUM(H54,I54,J54)</f>
        <v>0</v>
      </c>
      <c r="L54" s="50"/>
      <c r="M54" s="51"/>
      <c r="N54" s="48"/>
      <c r="O54" s="52"/>
      <c r="T54" s="4" t="s">
        <v>1</v>
      </c>
    </row>
    <row r="55" spans="1:20" ht="15" x14ac:dyDescent="0.2">
      <c r="A55" s="53" t="s">
        <v>1</v>
      </c>
      <c r="B55" s="54"/>
      <c r="C55" s="54"/>
      <c r="D55" s="54"/>
      <c r="E55" s="54"/>
      <c r="F55" s="54"/>
      <c r="G55" s="55"/>
      <c r="H55" s="56"/>
      <c r="I55" s="57"/>
      <c r="J55" s="58"/>
      <c r="K55" s="58"/>
      <c r="L55" s="59"/>
      <c r="M55" s="60">
        <v>0</v>
      </c>
      <c r="N55" s="60">
        <v>0</v>
      </c>
      <c r="O55" s="61">
        <v>0</v>
      </c>
    </row>
    <row r="56" spans="1:20" x14ac:dyDescent="0.2">
      <c r="A56" s="12"/>
      <c r="B56" s="84"/>
      <c r="C56" s="84"/>
      <c r="D56" s="84"/>
      <c r="E56" s="84"/>
      <c r="F56" s="84"/>
      <c r="G56" s="84"/>
      <c r="H56" s="84"/>
      <c r="I56" s="90"/>
      <c r="J56" s="84"/>
      <c r="K56" s="84"/>
      <c r="L56" s="84"/>
      <c r="M56" s="84"/>
      <c r="N56" s="84"/>
      <c r="O56" s="62"/>
    </row>
    <row r="57" spans="1:20" ht="15" x14ac:dyDescent="0.2">
      <c r="A57" s="63" t="s">
        <v>1</v>
      </c>
      <c r="B57" s="64" t="s">
        <v>27</v>
      </c>
      <c r="C57" s="64"/>
      <c r="D57" s="64"/>
      <c r="E57" s="64"/>
      <c r="F57" s="64"/>
      <c r="G57" s="65"/>
      <c r="H57" s="66">
        <f>H51</f>
        <v>27993</v>
      </c>
      <c r="I57" s="66">
        <f>I51</f>
        <v>3916.7999999999979</v>
      </c>
      <c r="J57" s="66">
        <f>J51</f>
        <v>0</v>
      </c>
      <c r="K57" s="66">
        <f>K51</f>
        <v>31909.80000000001</v>
      </c>
      <c r="L57" s="67"/>
      <c r="M57" s="170">
        <f>M51</f>
        <v>0</v>
      </c>
      <c r="N57" s="169">
        <f>N51</f>
        <v>0</v>
      </c>
      <c r="O57" s="68">
        <f>O51</f>
        <v>31909.80000000001</v>
      </c>
    </row>
    <row r="58" spans="1:20" ht="15" x14ac:dyDescent="0.25">
      <c r="A58" s="91" t="s">
        <v>138</v>
      </c>
      <c r="B58" s="69"/>
      <c r="C58" s="69"/>
      <c r="D58" s="69"/>
      <c r="E58" s="69"/>
      <c r="F58" s="69"/>
      <c r="G58" s="70"/>
      <c r="H58" s="84"/>
      <c r="I58" s="84"/>
      <c r="J58" s="84"/>
      <c r="K58" s="84"/>
      <c r="L58" s="84"/>
      <c r="M58" s="84"/>
      <c r="N58" s="84"/>
      <c r="O58" s="62"/>
    </row>
    <row r="59" spans="1:20" x14ac:dyDescent="0.2">
      <c r="A59" s="171" t="s">
        <v>139</v>
      </c>
      <c r="B59" s="172"/>
      <c r="C59" s="172"/>
      <c r="D59" s="172"/>
      <c r="E59" s="172"/>
      <c r="F59" s="172"/>
      <c r="G59" s="173"/>
      <c r="H59" s="71" t="s">
        <v>43</v>
      </c>
      <c r="I59" s="72"/>
      <c r="J59" s="72"/>
      <c r="K59" s="72"/>
      <c r="L59" s="72"/>
      <c r="M59" s="72"/>
      <c r="N59" s="73"/>
      <c r="O59" s="92">
        <v>30</v>
      </c>
    </row>
    <row r="60" spans="1:20" ht="15" x14ac:dyDescent="0.2">
      <c r="A60" s="174"/>
      <c r="B60" s="175"/>
      <c r="C60" s="175"/>
      <c r="D60" s="175"/>
      <c r="E60" s="175"/>
      <c r="F60" s="175"/>
      <c r="G60" s="176"/>
      <c r="H60" s="74" t="s">
        <v>44</v>
      </c>
      <c r="I60" s="75"/>
      <c r="J60" s="75"/>
      <c r="K60" s="75"/>
      <c r="L60" s="75"/>
      <c r="M60" s="75"/>
      <c r="N60" s="76"/>
      <c r="O60" s="93">
        <f>O59*A50</f>
        <v>1350</v>
      </c>
    </row>
    <row r="61" spans="1:20" ht="15.75" thickBot="1" x14ac:dyDescent="0.25">
      <c r="A61" s="177"/>
      <c r="B61" s="178"/>
      <c r="C61" s="178"/>
      <c r="D61" s="178"/>
      <c r="E61" s="178"/>
      <c r="F61" s="178"/>
      <c r="G61" s="179"/>
      <c r="H61" s="94" t="s">
        <v>45</v>
      </c>
      <c r="I61" s="95"/>
      <c r="J61" s="95"/>
      <c r="K61" s="95"/>
      <c r="L61" s="95"/>
      <c r="M61" s="95"/>
      <c r="N61" s="96"/>
      <c r="O61" s="97">
        <f>SUM(O57,O60)</f>
        <v>33259.80000000001</v>
      </c>
    </row>
  </sheetData>
  <sortState ref="A5:R51">
    <sortCondition ref="A12:A49"/>
  </sortState>
  <mergeCells count="23">
    <mergeCell ref="K4:K5"/>
    <mergeCell ref="O4:O5"/>
    <mergeCell ref="L4:N4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A3:C3"/>
    <mergeCell ref="H60:N60"/>
    <mergeCell ref="B51:G51"/>
    <mergeCell ref="A2:C2"/>
    <mergeCell ref="A52:O52"/>
    <mergeCell ref="B55:G55"/>
    <mergeCell ref="H59:N59"/>
    <mergeCell ref="H61:N61"/>
    <mergeCell ref="A59:G61"/>
    <mergeCell ref="A58:G58"/>
  </mergeCells>
  <phoneticPr fontId="10" type="noConversion"/>
  <printOptions horizontalCentered="1" verticalCentered="1"/>
  <pageMargins left="0.23622047244094491" right="0.23622047244094491" top="0.51181102362204722" bottom="0.74803149606299213" header="0.31496062992125984" footer="0.31496062992125984"/>
  <pageSetup paperSize="9" scale="40" fitToWidth="2" fitToHeight="4" orientation="landscape" r:id="rId1"/>
  <headerFooter differentOddEven="1" differentFirst="1">
    <oddHeader>&amp;C&amp;F</oddHeader>
    <evenFooter>&amp;CFOLHA DE PAGAMENTO IEL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80" zoomScaleNormal="80" workbookViewId="0">
      <selection activeCell="R11" sqref="R11"/>
    </sheetView>
  </sheetViews>
  <sheetFormatPr defaultRowHeight="14.25" x14ac:dyDescent="0.2"/>
  <cols>
    <col min="1" max="1" width="5.5703125" style="8" customWidth="1"/>
    <col min="2" max="2" width="42.140625" style="8" customWidth="1"/>
    <col min="3" max="3" width="17.42578125" style="8" customWidth="1"/>
    <col min="4" max="4" width="19.28515625" style="8" customWidth="1"/>
    <col min="5" max="5" width="6.7109375" style="8" customWidth="1"/>
    <col min="6" max="6" width="15.42578125" style="8" bestFit="1" customWidth="1"/>
    <col min="7" max="7" width="17.42578125" style="8" bestFit="1" customWidth="1"/>
    <col min="8" max="8" width="17.85546875" style="8" customWidth="1"/>
    <col min="9" max="9" width="16.85546875" style="8" bestFit="1" customWidth="1"/>
    <col min="10" max="10" width="13.140625" style="8" customWidth="1"/>
    <col min="11" max="11" width="18.5703125" style="8" customWidth="1"/>
    <col min="12" max="12" width="5.28515625" style="8" customWidth="1"/>
    <col min="13" max="13" width="15" style="8" customWidth="1"/>
    <col min="14" max="14" width="15.5703125" style="8" customWidth="1"/>
    <col min="15" max="15" width="16.42578125" style="8" customWidth="1"/>
    <col min="16" max="16" width="12.5703125" style="8" bestFit="1" customWidth="1"/>
    <col min="17" max="16384" width="9.140625" style="8"/>
  </cols>
  <sheetData>
    <row r="1" spans="1:23" ht="72" customHeight="1" thickBot="1" x14ac:dyDescent="0.25">
      <c r="A1" s="182" t="s">
        <v>1</v>
      </c>
      <c r="B1" s="214"/>
      <c r="C1" s="214"/>
      <c r="D1" s="214"/>
      <c r="E1" s="215"/>
      <c r="F1" s="214"/>
      <c r="G1" s="214"/>
      <c r="H1" s="214"/>
      <c r="I1" s="214"/>
      <c r="J1" s="214"/>
      <c r="K1" s="214"/>
      <c r="L1" s="214"/>
      <c r="M1" s="214"/>
      <c r="N1" s="214"/>
      <c r="O1" s="216"/>
    </row>
    <row r="2" spans="1:23" ht="18" x14ac:dyDescent="0.2">
      <c r="A2" s="222" t="s">
        <v>50</v>
      </c>
      <c r="B2" s="223"/>
      <c r="C2" s="223"/>
      <c r="D2" s="224" t="s">
        <v>49</v>
      </c>
      <c r="E2" s="154"/>
      <c r="F2" s="225" t="s">
        <v>2</v>
      </c>
      <c r="G2" s="156" t="s">
        <v>3</v>
      </c>
      <c r="H2" s="156" t="s">
        <v>31</v>
      </c>
      <c r="I2" s="155" t="s">
        <v>4</v>
      </c>
      <c r="J2" s="226" t="s">
        <v>5</v>
      </c>
      <c r="K2" s="226"/>
      <c r="L2" s="226"/>
      <c r="M2" s="226"/>
      <c r="N2" s="226"/>
      <c r="O2" s="227"/>
    </row>
    <row r="3" spans="1:23" ht="36" customHeight="1" x14ac:dyDescent="0.2">
      <c r="A3" s="228" t="s">
        <v>142</v>
      </c>
      <c r="B3" s="229"/>
      <c r="C3" s="230"/>
      <c r="D3" s="231" t="s">
        <v>123</v>
      </c>
      <c r="E3" s="232"/>
      <c r="F3" s="233" t="s">
        <v>109</v>
      </c>
      <c r="G3" s="100" t="s">
        <v>132</v>
      </c>
      <c r="H3" s="101">
        <v>19</v>
      </c>
      <c r="I3" s="234">
        <v>4.8</v>
      </c>
      <c r="J3" s="235" t="s">
        <v>6</v>
      </c>
      <c r="K3" s="235"/>
      <c r="L3" s="235"/>
      <c r="M3" s="235"/>
      <c r="N3" s="235"/>
      <c r="O3" s="236"/>
    </row>
    <row r="4" spans="1:23" ht="15.75" x14ac:dyDescent="0.25">
      <c r="A4" s="105" t="s">
        <v>7</v>
      </c>
      <c r="B4" s="107" t="s">
        <v>8</v>
      </c>
      <c r="C4" s="107" t="s">
        <v>9</v>
      </c>
      <c r="D4" s="107" t="s">
        <v>10</v>
      </c>
      <c r="E4" s="107" t="s">
        <v>11</v>
      </c>
      <c r="F4" s="107" t="s">
        <v>12</v>
      </c>
      <c r="G4" s="107" t="s">
        <v>13</v>
      </c>
      <c r="H4" s="109" t="s">
        <v>28</v>
      </c>
      <c r="I4" s="109" t="s">
        <v>14</v>
      </c>
      <c r="J4" s="109" t="s">
        <v>15</v>
      </c>
      <c r="K4" s="109" t="s">
        <v>30</v>
      </c>
      <c r="L4" s="113" t="s">
        <v>17</v>
      </c>
      <c r="M4" s="113"/>
      <c r="N4" s="113"/>
      <c r="O4" s="111" t="s">
        <v>18</v>
      </c>
    </row>
    <row r="5" spans="1:23" ht="54.75" thickBot="1" x14ac:dyDescent="0.25">
      <c r="A5" s="237"/>
      <c r="B5" s="238"/>
      <c r="C5" s="238"/>
      <c r="D5" s="238"/>
      <c r="E5" s="238"/>
      <c r="F5" s="238"/>
      <c r="G5" s="238"/>
      <c r="H5" s="239"/>
      <c r="I5" s="239"/>
      <c r="J5" s="239"/>
      <c r="K5" s="239"/>
      <c r="L5" s="160" t="s">
        <v>19</v>
      </c>
      <c r="M5" s="161" t="s">
        <v>20</v>
      </c>
      <c r="N5" s="161" t="s">
        <v>21</v>
      </c>
      <c r="O5" s="240"/>
    </row>
    <row r="6" spans="1:23" ht="15" x14ac:dyDescent="0.2">
      <c r="A6" s="46">
        <v>1</v>
      </c>
      <c r="B6" s="77" t="s">
        <v>99</v>
      </c>
      <c r="C6" s="78" t="s">
        <v>101</v>
      </c>
      <c r="D6" s="78" t="s">
        <v>34</v>
      </c>
      <c r="E6" s="79">
        <v>1</v>
      </c>
      <c r="F6" s="80">
        <v>45668</v>
      </c>
      <c r="G6" s="80" t="s">
        <v>111</v>
      </c>
      <c r="H6" s="217">
        <v>630</v>
      </c>
      <c r="I6" s="82">
        <v>91.2</v>
      </c>
      <c r="J6" s="218"/>
      <c r="K6" s="82">
        <f>SUM(H6:J6)</f>
        <v>721.2</v>
      </c>
      <c r="L6" s="219"/>
      <c r="M6" s="186"/>
      <c r="N6" s="220"/>
      <c r="O6" s="221">
        <f>K6-M6-N6</f>
        <v>721.2</v>
      </c>
    </row>
    <row r="7" spans="1:23" ht="15" x14ac:dyDescent="0.2">
      <c r="A7" s="14">
        <v>2</v>
      </c>
      <c r="B7" s="24" t="s">
        <v>100</v>
      </c>
      <c r="C7" s="25" t="s">
        <v>79</v>
      </c>
      <c r="D7" s="19" t="s">
        <v>34</v>
      </c>
      <c r="E7" s="15">
        <v>1</v>
      </c>
      <c r="F7" s="23">
        <v>45688</v>
      </c>
      <c r="G7" s="23">
        <v>45839</v>
      </c>
      <c r="H7" s="183">
        <v>630</v>
      </c>
      <c r="I7" s="17">
        <v>91.2</v>
      </c>
      <c r="J7" s="22"/>
      <c r="K7" s="17">
        <f>SUM(H7:J7)</f>
        <v>721.2</v>
      </c>
      <c r="L7" s="184"/>
      <c r="M7" s="185"/>
      <c r="N7" s="20"/>
      <c r="O7" s="21">
        <f>K7-M7-N7</f>
        <v>721.2</v>
      </c>
    </row>
    <row r="8" spans="1:23" x14ac:dyDescent="0.2">
      <c r="A8" s="46"/>
      <c r="B8" s="211"/>
      <c r="C8" s="211"/>
      <c r="D8" s="211"/>
      <c r="E8" s="211"/>
      <c r="F8" s="211"/>
      <c r="G8" s="211"/>
      <c r="H8" s="186"/>
      <c r="I8" s="211"/>
      <c r="J8" s="211"/>
      <c r="K8" s="211"/>
      <c r="L8" s="211"/>
      <c r="M8" s="211"/>
      <c r="N8" s="211"/>
      <c r="O8" s="187"/>
    </row>
    <row r="9" spans="1:23" ht="15" x14ac:dyDescent="0.2">
      <c r="A9" s="30"/>
      <c r="B9" s="188" t="s">
        <v>22</v>
      </c>
      <c r="C9" s="188"/>
      <c r="D9" s="188"/>
      <c r="E9" s="188"/>
      <c r="F9" s="188"/>
      <c r="G9" s="189"/>
      <c r="H9" s="190">
        <f>SUM(H6:H7)</f>
        <v>1260</v>
      </c>
      <c r="I9" s="190">
        <f>SUM(I6:I7)</f>
        <v>182.4</v>
      </c>
      <c r="J9" s="190" t="e">
        <f>SUM(#REF!)</f>
        <v>#REF!</v>
      </c>
      <c r="K9" s="190">
        <f>SUM(K6:K7)</f>
        <v>1442.4</v>
      </c>
      <c r="L9" s="191"/>
      <c r="M9" s="258">
        <f>SUM(M6:M7)</f>
        <v>0</v>
      </c>
      <c r="N9" s="258">
        <f>SUM(N6:N7)</f>
        <v>0</v>
      </c>
      <c r="O9" s="192">
        <f>SUM(O6:O7)</f>
        <v>1442.4</v>
      </c>
      <c r="P9" s="180"/>
      <c r="W9" s="181" t="s">
        <v>63</v>
      </c>
    </row>
    <row r="10" spans="1:23" ht="15.75" thickBot="1" x14ac:dyDescent="0.3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3"/>
    </row>
    <row r="11" spans="1:23" ht="60.75" thickBot="1" x14ac:dyDescent="0.25">
      <c r="A11" s="250" t="s">
        <v>7</v>
      </c>
      <c r="B11" s="251" t="s">
        <v>8</v>
      </c>
      <c r="C11" s="251" t="s">
        <v>9</v>
      </c>
      <c r="D11" s="252" t="s">
        <v>10</v>
      </c>
      <c r="E11" s="253" t="s">
        <v>11</v>
      </c>
      <c r="F11" s="254" t="s">
        <v>23</v>
      </c>
      <c r="G11" s="254" t="s">
        <v>24</v>
      </c>
      <c r="H11" s="255" t="s">
        <v>25</v>
      </c>
      <c r="I11" s="255" t="s">
        <v>14</v>
      </c>
      <c r="J11" s="255" t="s">
        <v>26</v>
      </c>
      <c r="K11" s="255" t="s">
        <v>16</v>
      </c>
      <c r="L11" s="256" t="s">
        <v>19</v>
      </c>
      <c r="M11" s="251" t="s">
        <v>20</v>
      </c>
      <c r="N11" s="251" t="s">
        <v>21</v>
      </c>
      <c r="O11" s="257" t="s">
        <v>18</v>
      </c>
    </row>
    <row r="12" spans="1:23" ht="15" x14ac:dyDescent="0.2">
      <c r="A12" s="193"/>
      <c r="B12" s="244"/>
      <c r="C12" s="245"/>
      <c r="D12" s="244"/>
      <c r="E12" s="246"/>
      <c r="F12" s="247"/>
      <c r="G12" s="248"/>
      <c r="H12" s="194"/>
      <c r="I12" s="194"/>
      <c r="J12" s="194"/>
      <c r="K12" s="194"/>
      <c r="L12" s="195"/>
      <c r="M12" s="196"/>
      <c r="N12" s="196"/>
      <c r="O12" s="249"/>
    </row>
    <row r="13" spans="1:23" ht="15" x14ac:dyDescent="0.2">
      <c r="A13" s="53" t="s">
        <v>1</v>
      </c>
      <c r="B13" s="54"/>
      <c r="C13" s="54"/>
      <c r="D13" s="54"/>
      <c r="E13" s="54"/>
      <c r="F13" s="54"/>
      <c r="G13" s="55"/>
      <c r="H13" s="197">
        <v>0</v>
      </c>
      <c r="I13" s="197">
        <v>0</v>
      </c>
      <c r="J13" s="198"/>
      <c r="K13" s="58">
        <v>0</v>
      </c>
      <c r="L13" s="59"/>
      <c r="M13" s="259">
        <v>0</v>
      </c>
      <c r="N13" s="259">
        <v>0</v>
      </c>
      <c r="O13" s="199">
        <v>0</v>
      </c>
      <c r="V13" s="4"/>
    </row>
    <row r="14" spans="1:23" x14ac:dyDescent="0.2">
      <c r="A14" s="12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62"/>
    </row>
    <row r="15" spans="1:23" ht="15" x14ac:dyDescent="0.2">
      <c r="A15" s="200" t="s">
        <v>1</v>
      </c>
      <c r="B15" s="201" t="s">
        <v>27</v>
      </c>
      <c r="C15" s="201"/>
      <c r="D15" s="201"/>
      <c r="E15" s="202"/>
      <c r="F15" s="201"/>
      <c r="G15" s="203"/>
      <c r="H15" s="190">
        <f>H9</f>
        <v>1260</v>
      </c>
      <c r="I15" s="190">
        <f>I9</f>
        <v>182.4</v>
      </c>
      <c r="J15" s="190" t="e">
        <f>J9</f>
        <v>#REF!</v>
      </c>
      <c r="K15" s="190">
        <f>K9</f>
        <v>1442.4</v>
      </c>
      <c r="L15" s="191"/>
      <c r="M15" s="258">
        <f>M9</f>
        <v>0</v>
      </c>
      <c r="N15" s="258">
        <f>N9</f>
        <v>0</v>
      </c>
      <c r="O15" s="192">
        <f>K15-M15-N15</f>
        <v>1442.4</v>
      </c>
    </row>
    <row r="16" spans="1:23" ht="15" x14ac:dyDescent="0.25">
      <c r="A16" s="205" t="s">
        <v>141</v>
      </c>
      <c r="B16" s="211"/>
      <c r="C16" s="212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62"/>
    </row>
    <row r="17" spans="1:15" x14ac:dyDescent="0.2">
      <c r="A17" s="12"/>
      <c r="B17" s="84"/>
      <c r="C17" s="84"/>
      <c r="D17" s="84"/>
      <c r="E17" s="84"/>
      <c r="F17" s="84"/>
      <c r="G17" s="84"/>
      <c r="H17" s="71" t="s">
        <v>39</v>
      </c>
      <c r="I17" s="72"/>
      <c r="J17" s="72"/>
      <c r="K17" s="72"/>
      <c r="L17" s="72"/>
      <c r="M17" s="72"/>
      <c r="N17" s="72"/>
      <c r="O17" s="213">
        <v>30</v>
      </c>
    </row>
    <row r="18" spans="1:15" ht="15" x14ac:dyDescent="0.2">
      <c r="A18" s="12"/>
      <c r="B18" s="84"/>
      <c r="C18" s="84"/>
      <c r="D18" s="84"/>
      <c r="E18" s="84"/>
      <c r="F18" s="84"/>
      <c r="G18" s="84"/>
      <c r="H18" s="74" t="s">
        <v>40</v>
      </c>
      <c r="I18" s="75"/>
      <c r="J18" s="75"/>
      <c r="K18" s="75"/>
      <c r="L18" s="75"/>
      <c r="M18" s="75"/>
      <c r="N18" s="75"/>
      <c r="O18" s="93">
        <f>O17*A7</f>
        <v>60</v>
      </c>
    </row>
    <row r="19" spans="1:15" ht="15.75" thickBot="1" x14ac:dyDescent="0.25">
      <c r="A19" s="206"/>
      <c r="B19" s="207"/>
      <c r="C19" s="207"/>
      <c r="D19" s="207"/>
      <c r="E19" s="207"/>
      <c r="F19" s="207"/>
      <c r="G19" s="207"/>
      <c r="H19" s="94" t="s">
        <v>38</v>
      </c>
      <c r="I19" s="95"/>
      <c r="J19" s="95"/>
      <c r="K19" s="95"/>
      <c r="L19" s="95"/>
      <c r="M19" s="95"/>
      <c r="N19" s="95"/>
      <c r="O19" s="208">
        <f>SUM(O15+O18)</f>
        <v>1502.4</v>
      </c>
    </row>
    <row r="20" spans="1:15" ht="15" x14ac:dyDescent="0.2">
      <c r="H20" s="209"/>
      <c r="I20" s="209"/>
      <c r="J20" s="209"/>
      <c r="K20" s="209"/>
      <c r="L20" s="209"/>
      <c r="M20" s="209"/>
      <c r="N20" s="209"/>
      <c r="O20" s="210"/>
    </row>
    <row r="21" spans="1:15" ht="15" x14ac:dyDescent="0.2">
      <c r="H21" s="209"/>
      <c r="I21" s="209"/>
      <c r="J21" s="209"/>
      <c r="K21" s="209"/>
      <c r="L21" s="209"/>
      <c r="M21" s="209"/>
      <c r="N21" s="209"/>
      <c r="O21" s="210"/>
    </row>
    <row r="22" spans="1:15" ht="15" x14ac:dyDescent="0.2">
      <c r="H22" s="209"/>
      <c r="I22" s="209"/>
      <c r="J22" s="209"/>
      <c r="K22" s="209"/>
      <c r="L22" s="209"/>
      <c r="M22" s="209"/>
      <c r="N22" s="209"/>
      <c r="O22" s="210"/>
    </row>
    <row r="23" spans="1:15" ht="15" x14ac:dyDescent="0.2">
      <c r="H23" s="209"/>
      <c r="I23" s="209"/>
      <c r="J23" s="209"/>
      <c r="K23" s="209"/>
      <c r="L23" s="209"/>
      <c r="M23" s="209"/>
      <c r="N23" s="209"/>
      <c r="O23" s="210"/>
    </row>
    <row r="24" spans="1:15" ht="15" x14ac:dyDescent="0.2">
      <c r="H24" s="209"/>
      <c r="I24" s="209"/>
      <c r="J24" s="209"/>
      <c r="K24" s="209"/>
      <c r="L24" s="209"/>
      <c r="M24" s="209"/>
      <c r="N24" s="209"/>
      <c r="O24" s="210"/>
    </row>
  </sheetData>
  <mergeCells count="25"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19:N19"/>
    <mergeCell ref="O4:O5"/>
    <mergeCell ref="B9:G9"/>
    <mergeCell ref="A10:O10"/>
    <mergeCell ref="B13:G13"/>
    <mergeCell ref="H17:N17"/>
    <mergeCell ref="H18:N18"/>
    <mergeCell ref="G4:G5"/>
    <mergeCell ref="H4:H5"/>
    <mergeCell ref="I4:I5"/>
    <mergeCell ref="J4:J5"/>
    <mergeCell ref="K4:K5"/>
    <mergeCell ref="L4:N4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45" fitToHeight="6" orientation="landscape" r:id="rId1"/>
  <ignoredErrors>
    <ignoredError sqref="K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80" zoomScaleNormal="80" workbookViewId="0">
      <selection activeCell="C28" sqref="C28"/>
    </sheetView>
  </sheetViews>
  <sheetFormatPr defaultColWidth="9.140625" defaultRowHeight="12.75" x14ac:dyDescent="0.2"/>
  <cols>
    <col min="1" max="1" width="6.85546875" style="1" customWidth="1"/>
    <col min="2" max="2" width="39.85546875" style="1" customWidth="1"/>
    <col min="3" max="3" width="20.85546875" style="1" customWidth="1"/>
    <col min="4" max="4" width="24.5703125" style="1" customWidth="1"/>
    <col min="5" max="5" width="7.42578125" style="1" customWidth="1"/>
    <col min="6" max="6" width="16.5703125" style="1" customWidth="1"/>
    <col min="7" max="7" width="15.5703125" style="1" customWidth="1"/>
    <col min="8" max="8" width="17" style="1" customWidth="1"/>
    <col min="9" max="9" width="16.85546875" style="1" customWidth="1"/>
    <col min="10" max="10" width="14.42578125" style="1" customWidth="1"/>
    <col min="11" max="11" width="17.85546875" style="1" customWidth="1"/>
    <col min="12" max="12" width="5.42578125" style="1" customWidth="1"/>
    <col min="13" max="13" width="13.85546875" style="1" customWidth="1"/>
    <col min="14" max="14" width="15" style="1" customWidth="1"/>
    <col min="15" max="15" width="18.5703125" style="1" customWidth="1"/>
    <col min="16" max="16" width="9.140625" style="1"/>
    <col min="17" max="17" width="11.7109375" style="1" bestFit="1" customWidth="1"/>
    <col min="18" max="16384" width="9.140625" style="1"/>
  </cols>
  <sheetData>
    <row r="1" spans="1:20" ht="78" customHeight="1" thickBot="1" x14ac:dyDescent="0.3">
      <c r="A1" s="260" t="s">
        <v>1</v>
      </c>
      <c r="B1" s="270"/>
      <c r="C1" s="270"/>
      <c r="D1" s="270"/>
      <c r="E1" s="271"/>
      <c r="F1" s="270"/>
      <c r="G1" s="270"/>
      <c r="H1" s="270"/>
      <c r="I1" s="270"/>
      <c r="J1" s="270"/>
      <c r="K1" s="270"/>
      <c r="L1" s="270"/>
      <c r="M1" s="270"/>
      <c r="N1" s="270"/>
      <c r="O1" s="272"/>
    </row>
    <row r="2" spans="1:20" s="8" customFormat="1" ht="15.75" x14ac:dyDescent="0.2">
      <c r="A2" s="277" t="s">
        <v>50</v>
      </c>
      <c r="B2" s="278"/>
      <c r="C2" s="279"/>
      <c r="D2" s="224" t="s">
        <v>49</v>
      </c>
      <c r="E2" s="154"/>
      <c r="F2" s="225" t="s">
        <v>2</v>
      </c>
      <c r="G2" s="156" t="s">
        <v>3</v>
      </c>
      <c r="H2" s="155" t="s">
        <v>104</v>
      </c>
      <c r="I2" s="156" t="s">
        <v>4</v>
      </c>
      <c r="J2" s="226" t="s">
        <v>5</v>
      </c>
      <c r="K2" s="226"/>
      <c r="L2" s="226"/>
      <c r="M2" s="226"/>
      <c r="N2" s="226"/>
      <c r="O2" s="227"/>
    </row>
    <row r="3" spans="1:20" s="8" customFormat="1" ht="42.75" customHeight="1" x14ac:dyDescent="0.2">
      <c r="A3" s="228" t="s">
        <v>143</v>
      </c>
      <c r="B3" s="229"/>
      <c r="C3" s="230"/>
      <c r="D3" s="231" t="s">
        <v>123</v>
      </c>
      <c r="E3" s="232"/>
      <c r="F3" s="233" t="s">
        <v>109</v>
      </c>
      <c r="G3" s="100" t="s">
        <v>132</v>
      </c>
      <c r="H3" s="101">
        <v>19</v>
      </c>
      <c r="I3" s="234">
        <v>4.8</v>
      </c>
      <c r="J3" s="235" t="s">
        <v>6</v>
      </c>
      <c r="K3" s="235"/>
      <c r="L3" s="235"/>
      <c r="M3" s="235"/>
      <c r="N3" s="235"/>
      <c r="O3" s="236"/>
    </row>
    <row r="4" spans="1:20" s="8" customFormat="1" ht="15.75" x14ac:dyDescent="0.25">
      <c r="A4" s="105" t="s">
        <v>7</v>
      </c>
      <c r="B4" s="107" t="s">
        <v>8</v>
      </c>
      <c r="C4" s="107" t="s">
        <v>9</v>
      </c>
      <c r="D4" s="107" t="s">
        <v>10</v>
      </c>
      <c r="E4" s="107" t="s">
        <v>11</v>
      </c>
      <c r="F4" s="107" t="s">
        <v>12</v>
      </c>
      <c r="G4" s="107" t="s">
        <v>13</v>
      </c>
      <c r="H4" s="109" t="s">
        <v>28</v>
      </c>
      <c r="I4" s="109" t="s">
        <v>14</v>
      </c>
      <c r="J4" s="109" t="s">
        <v>15</v>
      </c>
      <c r="K4" s="109" t="s">
        <v>16</v>
      </c>
      <c r="L4" s="113" t="s">
        <v>17</v>
      </c>
      <c r="M4" s="113"/>
      <c r="N4" s="113"/>
      <c r="O4" s="111" t="s">
        <v>18</v>
      </c>
    </row>
    <row r="5" spans="1:20" s="8" customFormat="1" ht="54.75" thickBot="1" x14ac:dyDescent="0.25">
      <c r="A5" s="237"/>
      <c r="B5" s="238"/>
      <c r="C5" s="238"/>
      <c r="D5" s="238"/>
      <c r="E5" s="238"/>
      <c r="F5" s="238"/>
      <c r="G5" s="238"/>
      <c r="H5" s="239"/>
      <c r="I5" s="239"/>
      <c r="J5" s="239"/>
      <c r="K5" s="239"/>
      <c r="L5" s="160" t="s">
        <v>19</v>
      </c>
      <c r="M5" s="161" t="s">
        <v>29</v>
      </c>
      <c r="N5" s="161" t="s">
        <v>21</v>
      </c>
      <c r="O5" s="240"/>
    </row>
    <row r="6" spans="1:20" s="8" customFormat="1" ht="14.25" x14ac:dyDescent="0.2">
      <c r="A6" s="46">
        <v>1</v>
      </c>
      <c r="B6" s="289" t="s">
        <v>64</v>
      </c>
      <c r="C6" s="289" t="s">
        <v>0</v>
      </c>
      <c r="D6" s="289" t="s">
        <v>65</v>
      </c>
      <c r="E6" s="273">
        <v>1</v>
      </c>
      <c r="F6" s="274">
        <v>45323</v>
      </c>
      <c r="G6" s="82" t="s">
        <v>136</v>
      </c>
      <c r="H6" s="275">
        <v>630</v>
      </c>
      <c r="I6" s="275">
        <v>91.2</v>
      </c>
      <c r="J6" s="82"/>
      <c r="K6" s="82">
        <f>H6+I6+J6</f>
        <v>721.2</v>
      </c>
      <c r="L6" s="276"/>
      <c r="M6" s="82"/>
      <c r="N6" s="82"/>
      <c r="O6" s="221">
        <f>SUM(H6+I6-M6-N6)</f>
        <v>721.2</v>
      </c>
    </row>
    <row r="7" spans="1:20" s="9" customFormat="1" ht="14.25" x14ac:dyDescent="0.2">
      <c r="A7" s="193"/>
      <c r="B7" s="211"/>
      <c r="C7" s="211"/>
      <c r="D7" s="211"/>
      <c r="E7" s="211"/>
      <c r="F7" s="211"/>
      <c r="G7" s="211"/>
      <c r="H7" s="211"/>
      <c r="I7" s="48"/>
      <c r="J7" s="211"/>
      <c r="K7" s="211"/>
      <c r="L7" s="211"/>
      <c r="M7" s="211"/>
      <c r="N7" s="211"/>
      <c r="O7" s="261"/>
    </row>
    <row r="8" spans="1:20" s="8" customFormat="1" ht="15" x14ac:dyDescent="0.2">
      <c r="A8" s="30"/>
      <c r="B8" s="188" t="s">
        <v>22</v>
      </c>
      <c r="C8" s="188"/>
      <c r="D8" s="188"/>
      <c r="E8" s="188"/>
      <c r="F8" s="188"/>
      <c r="G8" s="189"/>
      <c r="H8" s="190">
        <f>SUM(H6:H7)</f>
        <v>630</v>
      </c>
      <c r="I8" s="190">
        <f>SUM(I6:I6)</f>
        <v>91.2</v>
      </c>
      <c r="J8" s="190">
        <f>SUM(J6:J6)</f>
        <v>0</v>
      </c>
      <c r="K8" s="190">
        <f>SUM(K6:K7)</f>
        <v>721.2</v>
      </c>
      <c r="L8" s="191"/>
      <c r="M8" s="204">
        <f>SUM(M6:M6)</f>
        <v>0</v>
      </c>
      <c r="N8" s="204">
        <f>SUM(N6:N6)</f>
        <v>0</v>
      </c>
      <c r="O8" s="192">
        <f>SUM(O6:O7)</f>
        <v>721.2</v>
      </c>
    </row>
    <row r="9" spans="1:20" s="8" customFormat="1" ht="15.75" thickBot="1" x14ac:dyDescent="0.3">
      <c r="A9" s="24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</row>
    <row r="10" spans="1:20" s="8" customFormat="1" ht="60.75" thickBot="1" x14ac:dyDescent="0.25">
      <c r="A10" s="250" t="s">
        <v>7</v>
      </c>
      <c r="B10" s="251" t="s">
        <v>8</v>
      </c>
      <c r="C10" s="251" t="s">
        <v>9</v>
      </c>
      <c r="D10" s="252" t="s">
        <v>10</v>
      </c>
      <c r="E10" s="253" t="s">
        <v>11</v>
      </c>
      <c r="F10" s="254" t="s">
        <v>23</v>
      </c>
      <c r="G10" s="254" t="s">
        <v>24</v>
      </c>
      <c r="H10" s="255" t="s">
        <v>25</v>
      </c>
      <c r="I10" s="255" t="s">
        <v>14</v>
      </c>
      <c r="J10" s="255" t="s">
        <v>26</v>
      </c>
      <c r="K10" s="255" t="s">
        <v>16</v>
      </c>
      <c r="L10" s="256" t="s">
        <v>19</v>
      </c>
      <c r="M10" s="251" t="s">
        <v>20</v>
      </c>
      <c r="N10" s="251" t="s">
        <v>21</v>
      </c>
      <c r="O10" s="257" t="s">
        <v>18</v>
      </c>
      <c r="T10" s="8" t="s">
        <v>1</v>
      </c>
    </row>
    <row r="11" spans="1:20" s="8" customFormat="1" ht="15" x14ac:dyDescent="0.2">
      <c r="A11" s="46"/>
      <c r="B11" s="245"/>
      <c r="C11" s="245"/>
      <c r="D11" s="280"/>
      <c r="E11" s="281"/>
      <c r="F11" s="282"/>
      <c r="G11" s="282"/>
      <c r="H11" s="283"/>
      <c r="I11" s="284"/>
      <c r="J11" s="284">
        <v>0</v>
      </c>
      <c r="K11" s="285"/>
      <c r="L11" s="286"/>
      <c r="M11" s="287"/>
      <c r="N11" s="287"/>
      <c r="O11" s="288"/>
    </row>
    <row r="12" spans="1:20" s="8" customFormat="1" ht="15" x14ac:dyDescent="0.2">
      <c r="A12" s="53" t="s">
        <v>1</v>
      </c>
      <c r="B12" s="54"/>
      <c r="C12" s="54"/>
      <c r="D12" s="54"/>
      <c r="E12" s="54"/>
      <c r="F12" s="54"/>
      <c r="G12" s="55"/>
      <c r="H12" s="197">
        <v>0</v>
      </c>
      <c r="I12" s="197">
        <v>0</v>
      </c>
      <c r="J12" s="198"/>
      <c r="K12" s="58">
        <f>SUM(K11:K11)</f>
        <v>0</v>
      </c>
      <c r="L12" s="59"/>
      <c r="M12" s="60">
        <f>SUM(M11:M11)</f>
        <v>0</v>
      </c>
      <c r="N12" s="60">
        <f>SUM(N11:N11)</f>
        <v>0</v>
      </c>
      <c r="O12" s="199">
        <f>SUM(O11:O11)</f>
        <v>0</v>
      </c>
    </row>
    <row r="13" spans="1:20" s="8" customFormat="1" ht="14.25" x14ac:dyDescent="0.2">
      <c r="A13" s="12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62"/>
    </row>
    <row r="14" spans="1:20" s="8" customFormat="1" ht="15" x14ac:dyDescent="0.2">
      <c r="A14" s="200" t="s">
        <v>1</v>
      </c>
      <c r="B14" s="201" t="s">
        <v>27</v>
      </c>
      <c r="C14" s="201"/>
      <c r="D14" s="201"/>
      <c r="E14" s="202"/>
      <c r="F14" s="201"/>
      <c r="G14" s="203"/>
      <c r="H14" s="190">
        <f>H8</f>
        <v>630</v>
      </c>
      <c r="I14" s="190">
        <f>I8</f>
        <v>91.2</v>
      </c>
      <c r="J14" s="190">
        <f>J8</f>
        <v>0</v>
      </c>
      <c r="K14" s="190">
        <f>K8</f>
        <v>721.2</v>
      </c>
      <c r="L14" s="191"/>
      <c r="M14" s="204">
        <f>M8</f>
        <v>0</v>
      </c>
      <c r="N14" s="204">
        <f>N8</f>
        <v>0</v>
      </c>
      <c r="O14" s="192">
        <f>SUM(K14-M14-N14)</f>
        <v>721.2</v>
      </c>
    </row>
    <row r="15" spans="1:20" s="8" customFormat="1" ht="15" x14ac:dyDescent="0.25">
      <c r="A15" s="205" t="s">
        <v>141</v>
      </c>
      <c r="B15" s="211"/>
      <c r="C15" s="212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62"/>
    </row>
    <row r="16" spans="1:20" s="8" customFormat="1" ht="14.25" x14ac:dyDescent="0.2">
      <c r="A16" s="12"/>
      <c r="B16" s="84"/>
      <c r="C16" s="84"/>
      <c r="D16" s="84"/>
      <c r="E16" s="84"/>
      <c r="F16" s="84"/>
      <c r="G16" s="84"/>
      <c r="H16" s="71" t="s">
        <v>39</v>
      </c>
      <c r="I16" s="72"/>
      <c r="J16" s="72"/>
      <c r="K16" s="72"/>
      <c r="L16" s="72"/>
      <c r="M16" s="72"/>
      <c r="N16" s="72"/>
      <c r="O16" s="263">
        <v>30</v>
      </c>
    </row>
    <row r="17" spans="1:17" s="8" customFormat="1" ht="15.75" thickBot="1" x14ac:dyDescent="0.25">
      <c r="A17" s="12"/>
      <c r="B17" s="84"/>
      <c r="C17" s="84"/>
      <c r="D17" s="84"/>
      <c r="E17" s="84"/>
      <c r="F17" s="84"/>
      <c r="G17" s="84"/>
      <c r="H17" s="264" t="s">
        <v>41</v>
      </c>
      <c r="I17" s="265"/>
      <c r="J17" s="265"/>
      <c r="K17" s="265"/>
      <c r="L17" s="265"/>
      <c r="M17" s="265"/>
      <c r="N17" s="265"/>
      <c r="O17" s="266">
        <f>O16*1</f>
        <v>30</v>
      </c>
    </row>
    <row r="18" spans="1:17" s="8" customFormat="1" ht="15.75" thickBot="1" x14ac:dyDescent="0.25">
      <c r="A18" s="206"/>
      <c r="B18" s="207"/>
      <c r="C18" s="207"/>
      <c r="D18" s="207"/>
      <c r="E18" s="207"/>
      <c r="F18" s="207"/>
      <c r="G18" s="207"/>
      <c r="H18" s="267" t="s">
        <v>42</v>
      </c>
      <c r="I18" s="268"/>
      <c r="J18" s="268"/>
      <c r="K18" s="268"/>
      <c r="L18" s="268"/>
      <c r="M18" s="268"/>
      <c r="N18" s="268"/>
      <c r="O18" s="269">
        <f>SUM(O14+O17)</f>
        <v>751.2</v>
      </c>
      <c r="Q18" s="11"/>
    </row>
    <row r="19" spans="1:17" s="3" customFormat="1" x14ac:dyDescent="0.2"/>
    <row r="20" spans="1:17" s="3" customFormat="1" x14ac:dyDescent="0.2"/>
    <row r="21" spans="1:17" s="3" customFormat="1" x14ac:dyDescent="0.2"/>
    <row r="22" spans="1:17" s="3" customFormat="1" x14ac:dyDescent="0.2"/>
    <row r="23" spans="1:17" s="3" customFormat="1" x14ac:dyDescent="0.2"/>
    <row r="24" spans="1:17" s="3" customFormat="1" x14ac:dyDescent="0.2">
      <c r="I24" s="7"/>
    </row>
    <row r="25" spans="1:17" s="3" customFormat="1" x14ac:dyDescent="0.2">
      <c r="I25" s="7"/>
    </row>
    <row r="26" spans="1:17" s="3" customFormat="1" x14ac:dyDescent="0.2">
      <c r="I26" s="7"/>
    </row>
    <row r="27" spans="1:17" s="3" customFormat="1" x14ac:dyDescent="0.2"/>
    <row r="28" spans="1:17" s="3" customFormat="1" x14ac:dyDescent="0.2"/>
    <row r="29" spans="1:17" s="3" customFormat="1" x14ac:dyDescent="0.2"/>
    <row r="30" spans="1:17" s="3" customFormat="1" x14ac:dyDescent="0.2"/>
    <row r="31" spans="1:17" s="3" customFormat="1" x14ac:dyDescent="0.2"/>
    <row r="32" spans="1:17" s="3" customFormat="1" x14ac:dyDescent="0.2"/>
    <row r="33" spans="8:15" s="3" customFormat="1" x14ac:dyDescent="0.2"/>
    <row r="34" spans="8:15" s="3" customFormat="1" x14ac:dyDescent="0.2"/>
    <row r="35" spans="8:15" s="3" customFormat="1" x14ac:dyDescent="0.2"/>
    <row r="36" spans="8:15" s="3" customFormat="1" x14ac:dyDescent="0.2"/>
    <row r="37" spans="8:15" s="3" customFormat="1" x14ac:dyDescent="0.2"/>
    <row r="38" spans="8:15" s="3" customFormat="1" x14ac:dyDescent="0.2"/>
    <row r="39" spans="8:15" s="3" customFormat="1" x14ac:dyDescent="0.2"/>
    <row r="40" spans="8:15" s="3" customFormat="1" x14ac:dyDescent="0.2"/>
    <row r="41" spans="8:15" s="2" customFormat="1" ht="18" x14ac:dyDescent="0.2">
      <c r="H41" s="5"/>
      <c r="I41" s="5"/>
      <c r="J41" s="5"/>
      <c r="K41" s="5"/>
      <c r="L41" s="5"/>
      <c r="M41" s="5"/>
      <c r="N41" s="5"/>
      <c r="O41" s="6"/>
    </row>
  </sheetData>
  <mergeCells count="25">
    <mergeCell ref="A2:C2"/>
    <mergeCell ref="D2:E2"/>
    <mergeCell ref="J2:O2"/>
    <mergeCell ref="A3:C3"/>
    <mergeCell ref="D3:E3"/>
    <mergeCell ref="J3:O3"/>
    <mergeCell ref="H17:N17"/>
    <mergeCell ref="H18:N18"/>
    <mergeCell ref="O4:O5"/>
    <mergeCell ref="A4:A5"/>
    <mergeCell ref="B4:B5"/>
    <mergeCell ref="C4:C5"/>
    <mergeCell ref="D4:D5"/>
    <mergeCell ref="E4:E5"/>
    <mergeCell ref="F4:F5"/>
    <mergeCell ref="G4:G5"/>
    <mergeCell ref="B8:G8"/>
    <mergeCell ref="A9:O9"/>
    <mergeCell ref="B12:G12"/>
    <mergeCell ref="H16:N16"/>
    <mergeCell ref="H4:H5"/>
    <mergeCell ref="I4:I5"/>
    <mergeCell ref="J4:J5"/>
    <mergeCell ref="K4:K5"/>
    <mergeCell ref="L4:N4"/>
  </mergeCells>
  <phoneticPr fontId="10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80" zoomScaleNormal="80" workbookViewId="0">
      <selection activeCell="B28" sqref="B28"/>
    </sheetView>
  </sheetViews>
  <sheetFormatPr defaultRowHeight="15" x14ac:dyDescent="0.25"/>
  <cols>
    <col min="1" max="1" width="6.140625" customWidth="1"/>
    <col min="2" max="2" width="53.5703125" bestFit="1" customWidth="1"/>
    <col min="3" max="3" width="19.28515625" bestFit="1" customWidth="1"/>
    <col min="4" max="4" width="13.5703125" customWidth="1"/>
    <col min="5" max="5" width="3.85546875" bestFit="1" customWidth="1"/>
    <col min="6" max="6" width="12.5703125" bestFit="1" customWidth="1"/>
    <col min="7" max="7" width="13.7109375" bestFit="1" customWidth="1"/>
    <col min="8" max="8" width="19.85546875" bestFit="1" customWidth="1"/>
    <col min="9" max="9" width="19" bestFit="1" customWidth="1"/>
    <col min="10" max="10" width="28.28515625" bestFit="1" customWidth="1"/>
    <col min="11" max="11" width="18" bestFit="1" customWidth="1"/>
    <col min="12" max="12" width="6.7109375" bestFit="1" customWidth="1"/>
    <col min="13" max="13" width="13.42578125" bestFit="1" customWidth="1"/>
    <col min="14" max="14" width="14.5703125" bestFit="1" customWidth="1"/>
    <col min="15" max="15" width="26.42578125" bestFit="1" customWidth="1"/>
    <col min="16" max="16" width="0.140625" customWidth="1"/>
  </cols>
  <sheetData>
    <row r="1" spans="1:15" ht="74.25" customHeight="1" thickBot="1" x14ac:dyDescent="0.3">
      <c r="A1" s="302" t="s">
        <v>1</v>
      </c>
      <c r="B1" s="214"/>
      <c r="C1" s="214"/>
      <c r="D1" s="214"/>
      <c r="E1" s="215"/>
      <c r="F1" s="214"/>
      <c r="G1" s="214"/>
      <c r="H1" s="214"/>
      <c r="I1" s="214"/>
      <c r="J1" s="214"/>
      <c r="K1" s="214"/>
      <c r="L1" s="214"/>
      <c r="M1" s="214"/>
      <c r="N1" s="214"/>
      <c r="O1" s="216"/>
    </row>
    <row r="2" spans="1:15" ht="33.75" customHeight="1" x14ac:dyDescent="0.25">
      <c r="A2" s="310" t="s">
        <v>75</v>
      </c>
      <c r="B2" s="226"/>
      <c r="C2" s="226"/>
      <c r="D2" s="226" t="s">
        <v>49</v>
      </c>
      <c r="E2" s="226"/>
      <c r="F2" s="156" t="s">
        <v>2</v>
      </c>
      <c r="G2" s="156" t="s">
        <v>3</v>
      </c>
      <c r="H2" s="156" t="s">
        <v>31</v>
      </c>
      <c r="I2" s="156" t="s">
        <v>4</v>
      </c>
      <c r="J2" s="226" t="s">
        <v>5</v>
      </c>
      <c r="K2" s="226"/>
      <c r="L2" s="226"/>
      <c r="M2" s="226"/>
      <c r="N2" s="226"/>
      <c r="O2" s="227"/>
    </row>
    <row r="3" spans="1:15" ht="38.25" customHeight="1" x14ac:dyDescent="0.25">
      <c r="A3" s="306" t="s">
        <v>107</v>
      </c>
      <c r="B3" s="307"/>
      <c r="C3" s="307"/>
      <c r="D3" s="303" t="s">
        <v>123</v>
      </c>
      <c r="E3" s="303"/>
      <c r="F3" s="100" t="s">
        <v>109</v>
      </c>
      <c r="G3" s="100" t="s">
        <v>132</v>
      </c>
      <c r="H3" s="101">
        <v>19</v>
      </c>
      <c r="I3" s="234">
        <v>4.8</v>
      </c>
      <c r="J3" s="235" t="s">
        <v>6</v>
      </c>
      <c r="K3" s="235"/>
      <c r="L3" s="235"/>
      <c r="M3" s="235"/>
      <c r="N3" s="235"/>
      <c r="O3" s="236"/>
    </row>
    <row r="4" spans="1:15" ht="15" customHeight="1" x14ac:dyDescent="0.25">
      <c r="A4" s="106" t="s">
        <v>7</v>
      </c>
      <c r="B4" s="108" t="s">
        <v>8</v>
      </c>
      <c r="C4" s="108" t="s">
        <v>9</v>
      </c>
      <c r="D4" s="108" t="s">
        <v>10</v>
      </c>
      <c r="E4" s="108" t="s">
        <v>11</v>
      </c>
      <c r="F4" s="108"/>
      <c r="G4" s="108" t="s">
        <v>13</v>
      </c>
      <c r="H4" s="304" t="s">
        <v>28</v>
      </c>
      <c r="I4" s="304" t="s">
        <v>14</v>
      </c>
      <c r="J4" s="304" t="s">
        <v>15</v>
      </c>
      <c r="K4" s="304" t="s">
        <v>16</v>
      </c>
      <c r="L4" s="114" t="s">
        <v>17</v>
      </c>
      <c r="M4" s="115"/>
      <c r="N4" s="116"/>
      <c r="O4" s="305" t="s">
        <v>18</v>
      </c>
    </row>
    <row r="5" spans="1:15" ht="53.25" customHeight="1" thickBot="1" x14ac:dyDescent="0.3">
      <c r="A5" s="157"/>
      <c r="B5" s="158"/>
      <c r="C5" s="158"/>
      <c r="D5" s="158"/>
      <c r="E5" s="158"/>
      <c r="F5" s="158"/>
      <c r="G5" s="158"/>
      <c r="H5" s="311"/>
      <c r="I5" s="311"/>
      <c r="J5" s="311"/>
      <c r="K5" s="311"/>
      <c r="L5" s="160" t="s">
        <v>19</v>
      </c>
      <c r="M5" s="161" t="s">
        <v>20</v>
      </c>
      <c r="N5" s="161" t="s">
        <v>21</v>
      </c>
      <c r="O5" s="312"/>
    </row>
    <row r="6" spans="1:15" ht="22.5" customHeight="1" x14ac:dyDescent="0.25">
      <c r="A6" s="46">
        <v>1</v>
      </c>
      <c r="B6" s="308" t="s">
        <v>115</v>
      </c>
      <c r="C6" s="308" t="s">
        <v>89</v>
      </c>
      <c r="D6" s="308" t="s">
        <v>34</v>
      </c>
      <c r="E6" s="79">
        <v>1</v>
      </c>
      <c r="F6" s="248">
        <v>45782</v>
      </c>
      <c r="G6" s="248">
        <v>45967</v>
      </c>
      <c r="H6" s="81">
        <v>630</v>
      </c>
      <c r="I6" s="82">
        <v>91.2</v>
      </c>
      <c r="J6" s="220"/>
      <c r="K6" s="82">
        <f t="shared" ref="K6:K12" si="0">H6+I6+J6</f>
        <v>721.2</v>
      </c>
      <c r="L6" s="195"/>
      <c r="M6" s="309"/>
      <c r="N6" s="309"/>
      <c r="O6" s="221">
        <f t="shared" ref="O6:O12" si="1">SUM(K6-M6-N6)</f>
        <v>721.2</v>
      </c>
    </row>
    <row r="7" spans="1:15" ht="22.5" customHeight="1" x14ac:dyDescent="0.25">
      <c r="A7" s="46">
        <v>2</v>
      </c>
      <c r="B7" s="99" t="s">
        <v>88</v>
      </c>
      <c r="C7" s="99" t="s">
        <v>89</v>
      </c>
      <c r="D7" s="301" t="s">
        <v>34</v>
      </c>
      <c r="E7" s="293">
        <v>1</v>
      </c>
      <c r="F7" s="262">
        <v>45567</v>
      </c>
      <c r="G7" s="26">
        <v>45778</v>
      </c>
      <c r="H7" s="16">
        <v>630</v>
      </c>
      <c r="I7" s="17">
        <v>91.2</v>
      </c>
      <c r="J7" s="292"/>
      <c r="K7" s="17">
        <f t="shared" si="0"/>
        <v>721.2</v>
      </c>
      <c r="L7" s="290"/>
      <c r="M7" s="291"/>
      <c r="N7" s="291"/>
      <c r="O7" s="21">
        <f t="shared" si="1"/>
        <v>721.2</v>
      </c>
    </row>
    <row r="8" spans="1:15" ht="22.5" customHeight="1" x14ac:dyDescent="0.25">
      <c r="A8" s="46">
        <v>3</v>
      </c>
      <c r="B8" s="301" t="s">
        <v>120</v>
      </c>
      <c r="C8" s="301" t="s">
        <v>89</v>
      </c>
      <c r="D8" s="301" t="s">
        <v>34</v>
      </c>
      <c r="E8" s="15">
        <v>1</v>
      </c>
      <c r="F8" s="26">
        <v>45782</v>
      </c>
      <c r="G8" s="26">
        <v>45967</v>
      </c>
      <c r="H8" s="16">
        <v>630</v>
      </c>
      <c r="I8" s="17">
        <v>91.2</v>
      </c>
      <c r="J8" s="20"/>
      <c r="K8" s="17">
        <f t="shared" si="0"/>
        <v>721.2</v>
      </c>
      <c r="L8" s="290"/>
      <c r="M8" s="291"/>
      <c r="N8" s="291"/>
      <c r="O8" s="21">
        <f t="shared" si="1"/>
        <v>721.2</v>
      </c>
    </row>
    <row r="9" spans="1:15" ht="22.5" customHeight="1" x14ac:dyDescent="0.25">
      <c r="A9" s="46">
        <v>4</v>
      </c>
      <c r="B9" s="301" t="s">
        <v>116</v>
      </c>
      <c r="C9" s="301" t="s">
        <v>119</v>
      </c>
      <c r="D9" s="301" t="s">
        <v>34</v>
      </c>
      <c r="E9" s="15">
        <v>1</v>
      </c>
      <c r="F9" s="26">
        <v>45782</v>
      </c>
      <c r="G9" s="26">
        <v>45967</v>
      </c>
      <c r="H9" s="16">
        <v>630</v>
      </c>
      <c r="I9" s="17">
        <v>91.2</v>
      </c>
      <c r="J9" s="20"/>
      <c r="K9" s="17">
        <f t="shared" si="0"/>
        <v>721.2</v>
      </c>
      <c r="L9" s="290"/>
      <c r="M9" s="291"/>
      <c r="N9" s="291"/>
      <c r="O9" s="21">
        <f t="shared" si="1"/>
        <v>721.2</v>
      </c>
    </row>
    <row r="10" spans="1:15" ht="22.5" customHeight="1" x14ac:dyDescent="0.25">
      <c r="A10" s="46">
        <v>5</v>
      </c>
      <c r="B10" s="301" t="s">
        <v>81</v>
      </c>
      <c r="C10" s="301" t="s">
        <v>80</v>
      </c>
      <c r="D10" s="301" t="s">
        <v>34</v>
      </c>
      <c r="E10" s="15">
        <v>1</v>
      </c>
      <c r="F10" s="26">
        <v>45568</v>
      </c>
      <c r="G10" s="26">
        <v>45749</v>
      </c>
      <c r="H10" s="16">
        <v>630</v>
      </c>
      <c r="I10" s="17">
        <v>91.2</v>
      </c>
      <c r="J10" s="20"/>
      <c r="K10" s="17">
        <f t="shared" si="0"/>
        <v>721.2</v>
      </c>
      <c r="L10" s="290"/>
      <c r="M10" s="291"/>
      <c r="N10" s="291"/>
      <c r="O10" s="21">
        <f t="shared" si="1"/>
        <v>721.2</v>
      </c>
    </row>
    <row r="11" spans="1:15" ht="22.5" customHeight="1" x14ac:dyDescent="0.25">
      <c r="A11" s="46">
        <v>6</v>
      </c>
      <c r="B11" s="301" t="s">
        <v>117</v>
      </c>
      <c r="C11" s="301" t="s">
        <v>89</v>
      </c>
      <c r="D11" s="301" t="s">
        <v>34</v>
      </c>
      <c r="E11" s="15">
        <v>1</v>
      </c>
      <c r="F11" s="26">
        <v>45782</v>
      </c>
      <c r="G11" s="26">
        <v>45967</v>
      </c>
      <c r="H11" s="16">
        <v>630</v>
      </c>
      <c r="I11" s="17">
        <v>91.2</v>
      </c>
      <c r="J11" s="20"/>
      <c r="K11" s="17">
        <f t="shared" si="0"/>
        <v>721.2</v>
      </c>
      <c r="L11" s="290"/>
      <c r="M11" s="291"/>
      <c r="N11" s="291"/>
      <c r="O11" s="21">
        <f t="shared" si="1"/>
        <v>721.2</v>
      </c>
    </row>
    <row r="12" spans="1:15" ht="22.5" customHeight="1" x14ac:dyDescent="0.25">
      <c r="A12" s="46">
        <v>7</v>
      </c>
      <c r="B12" s="301" t="s">
        <v>118</v>
      </c>
      <c r="C12" s="301" t="s">
        <v>89</v>
      </c>
      <c r="D12" s="301" t="s">
        <v>34</v>
      </c>
      <c r="E12" s="15">
        <v>1</v>
      </c>
      <c r="F12" s="26">
        <v>45782</v>
      </c>
      <c r="G12" s="26">
        <v>45967</v>
      </c>
      <c r="H12" s="16">
        <v>630</v>
      </c>
      <c r="I12" s="17">
        <v>91.2</v>
      </c>
      <c r="J12" s="20"/>
      <c r="K12" s="17">
        <f t="shared" si="0"/>
        <v>721.2</v>
      </c>
      <c r="L12" s="290"/>
      <c r="M12" s="291"/>
      <c r="N12" s="291"/>
      <c r="O12" s="21">
        <f t="shared" si="1"/>
        <v>721.2</v>
      </c>
    </row>
    <row r="13" spans="1:15" x14ac:dyDescent="0.25">
      <c r="A13" s="30"/>
      <c r="B13" s="188" t="s">
        <v>22</v>
      </c>
      <c r="C13" s="188"/>
      <c r="D13" s="188"/>
      <c r="E13" s="188"/>
      <c r="F13" s="188"/>
      <c r="G13" s="189"/>
      <c r="H13" s="66">
        <f>SUM(H6:H12)</f>
        <v>4410</v>
      </c>
      <c r="I13" s="190">
        <f>SUM(I6:I12)</f>
        <v>638.40000000000009</v>
      </c>
      <c r="J13" s="294">
        <v>0</v>
      </c>
      <c r="K13" s="67">
        <f>SUM(K6:K12)</f>
        <v>5048.3999999999996</v>
      </c>
      <c r="L13" s="295">
        <v>0</v>
      </c>
      <c r="M13" s="296">
        <v>0</v>
      </c>
      <c r="N13" s="297">
        <f>SUM(N6:N12)</f>
        <v>0</v>
      </c>
      <c r="O13" s="298">
        <f>SUM(O6:O12)</f>
        <v>5048.3999999999996</v>
      </c>
    </row>
    <row r="14" spans="1:15" ht="15.75" thickBot="1" x14ac:dyDescent="0.3">
      <c r="A14" s="241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3"/>
    </row>
    <row r="15" spans="1:15" ht="48" thickBot="1" x14ac:dyDescent="0.3">
      <c r="A15" s="250" t="s">
        <v>7</v>
      </c>
      <c r="B15" s="251" t="s">
        <v>8</v>
      </c>
      <c r="C15" s="251" t="s">
        <v>9</v>
      </c>
      <c r="D15" s="252" t="s">
        <v>10</v>
      </c>
      <c r="E15" s="253" t="s">
        <v>11</v>
      </c>
      <c r="F15" s="254" t="s">
        <v>23</v>
      </c>
      <c r="G15" s="254" t="s">
        <v>24</v>
      </c>
      <c r="H15" s="313" t="s">
        <v>25</v>
      </c>
      <c r="I15" s="313" t="s">
        <v>14</v>
      </c>
      <c r="J15" s="313" t="s">
        <v>26</v>
      </c>
      <c r="K15" s="313" t="s">
        <v>16</v>
      </c>
      <c r="L15" s="256" t="s">
        <v>19</v>
      </c>
      <c r="M15" s="251" t="s">
        <v>20</v>
      </c>
      <c r="N15" s="251" t="s">
        <v>21</v>
      </c>
      <c r="O15" s="314" t="s">
        <v>18</v>
      </c>
    </row>
    <row r="16" spans="1:15" x14ac:dyDescent="0.25">
      <c r="A16" s="46"/>
      <c r="B16" s="245"/>
      <c r="C16" s="245"/>
      <c r="D16" s="280"/>
      <c r="E16" s="281"/>
      <c r="F16" s="282"/>
      <c r="G16" s="282"/>
      <c r="H16" s="283"/>
      <c r="I16" s="284"/>
      <c r="J16" s="284">
        <v>0</v>
      </c>
      <c r="K16" s="285"/>
      <c r="L16" s="286"/>
      <c r="M16" s="287"/>
      <c r="N16" s="287"/>
      <c r="O16" s="288"/>
    </row>
    <row r="17" spans="1:15" x14ac:dyDescent="0.25">
      <c r="A17" s="53" t="s">
        <v>1</v>
      </c>
      <c r="B17" s="54"/>
      <c r="C17" s="54"/>
      <c r="D17" s="54"/>
      <c r="E17" s="54"/>
      <c r="F17" s="54"/>
      <c r="G17" s="55"/>
      <c r="H17" s="197">
        <v>0</v>
      </c>
      <c r="I17" s="197">
        <v>0</v>
      </c>
      <c r="J17" s="198"/>
      <c r="K17" s="58">
        <f>SUM(K16:K16)</f>
        <v>0</v>
      </c>
      <c r="L17" s="59"/>
      <c r="M17" s="60"/>
      <c r="N17" s="60"/>
      <c r="O17" s="199">
        <v>0</v>
      </c>
    </row>
    <row r="18" spans="1:15" x14ac:dyDescent="0.25">
      <c r="A18" s="12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62"/>
    </row>
    <row r="19" spans="1:15" x14ac:dyDescent="0.25">
      <c r="A19" s="200" t="s">
        <v>1</v>
      </c>
      <c r="B19" s="201" t="s">
        <v>27</v>
      </c>
      <c r="C19" s="201"/>
      <c r="D19" s="201"/>
      <c r="E19" s="202"/>
      <c r="F19" s="201"/>
      <c r="G19" s="203"/>
      <c r="H19" s="190">
        <f>SUM(H17+H13)</f>
        <v>4410</v>
      </c>
      <c r="I19" s="190">
        <f>SUM(I13+I17)</f>
        <v>638.40000000000009</v>
      </c>
      <c r="J19" s="294">
        <f>J13</f>
        <v>0</v>
      </c>
      <c r="K19" s="190">
        <f>SUM(K13+K17)</f>
        <v>5048.3999999999996</v>
      </c>
      <c r="L19" s="299"/>
      <c r="M19" s="300">
        <v>0</v>
      </c>
      <c r="N19" s="300">
        <f>N13</f>
        <v>0</v>
      </c>
      <c r="O19" s="192">
        <f>SUM(O13+O17)</f>
        <v>5048.3999999999996</v>
      </c>
    </row>
    <row r="20" spans="1:15" x14ac:dyDescent="0.25">
      <c r="A20" s="205" t="s">
        <v>141</v>
      </c>
      <c r="B20" s="211"/>
      <c r="C20" s="212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62"/>
    </row>
    <row r="21" spans="1:15" ht="23.25" customHeight="1" x14ac:dyDescent="0.25">
      <c r="A21" s="12"/>
      <c r="B21" s="84"/>
      <c r="C21" s="84"/>
      <c r="D21" s="84"/>
      <c r="E21" s="84"/>
      <c r="F21" s="84"/>
      <c r="G21" s="84"/>
      <c r="H21" s="71" t="s">
        <v>76</v>
      </c>
      <c r="I21" s="72"/>
      <c r="J21" s="72"/>
      <c r="K21" s="72"/>
      <c r="L21" s="72"/>
      <c r="M21" s="72"/>
      <c r="N21" s="72"/>
      <c r="O21" s="213">
        <v>30</v>
      </c>
    </row>
    <row r="22" spans="1:15" ht="22.5" customHeight="1" thickBot="1" x14ac:dyDescent="0.3">
      <c r="A22" s="12"/>
      <c r="B22" s="84"/>
      <c r="C22" s="84"/>
      <c r="D22" s="84"/>
      <c r="E22" s="84"/>
      <c r="F22" s="84"/>
      <c r="G22" s="84"/>
      <c r="H22" s="264" t="s">
        <v>77</v>
      </c>
      <c r="I22" s="265"/>
      <c r="J22" s="265"/>
      <c r="K22" s="265"/>
      <c r="L22" s="265"/>
      <c r="M22" s="265"/>
      <c r="N22" s="265"/>
      <c r="O22" s="315">
        <f>O21*A12</f>
        <v>210</v>
      </c>
    </row>
    <row r="23" spans="1:15" ht="16.5" customHeight="1" thickBot="1" x14ac:dyDescent="0.3">
      <c r="A23" s="206"/>
      <c r="B23" s="207"/>
      <c r="C23" s="207"/>
      <c r="D23" s="207"/>
      <c r="E23" s="207"/>
      <c r="F23" s="207"/>
      <c r="G23" s="207"/>
      <c r="H23" s="267" t="s">
        <v>38</v>
      </c>
      <c r="I23" s="268"/>
      <c r="J23" s="268"/>
      <c r="K23" s="268"/>
      <c r="L23" s="268"/>
      <c r="M23" s="268"/>
      <c r="N23" s="268"/>
      <c r="O23" s="316">
        <f>SUM(O19+O22)</f>
        <v>5258.4</v>
      </c>
    </row>
  </sheetData>
  <mergeCells count="25">
    <mergeCell ref="B17:G17"/>
    <mergeCell ref="H21:N21"/>
    <mergeCell ref="H22:N22"/>
    <mergeCell ref="H23:N23"/>
    <mergeCell ref="J4:J5"/>
    <mergeCell ref="K4:K5"/>
    <mergeCell ref="L4:N4"/>
    <mergeCell ref="O4:O5"/>
    <mergeCell ref="B13:G13"/>
    <mergeCell ref="A14:O14"/>
    <mergeCell ref="D4:D5"/>
    <mergeCell ref="E4:E5"/>
    <mergeCell ref="F4:F5"/>
    <mergeCell ref="G4:G5"/>
    <mergeCell ref="H4:H5"/>
    <mergeCell ref="I4:I5"/>
    <mergeCell ref="A4:A5"/>
    <mergeCell ref="B4:B5"/>
    <mergeCell ref="C4:C5"/>
    <mergeCell ref="A2:C2"/>
    <mergeCell ref="D2:E2"/>
    <mergeCell ref="J2:O2"/>
    <mergeCell ref="A3:C3"/>
    <mergeCell ref="D3:E3"/>
    <mergeCell ref="J3:O3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49" fitToHeight="2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AE0EE7621BF847BB161AA9F846959E" ma:contentTypeVersion="15" ma:contentTypeDescription="Crie um novo documento." ma:contentTypeScope="" ma:versionID="64d567e487ce25293320c8425d6f1244">
  <xsd:schema xmlns:xsd="http://www.w3.org/2001/XMLSchema" xmlns:xs="http://www.w3.org/2001/XMLSchema" xmlns:p="http://schemas.microsoft.com/office/2006/metadata/properties" xmlns:ns2="88567f53-9834-4087-b4db-58b6dcbce5c9" xmlns:ns3="9538b830-2cd6-4fe6-b4dd-8eb6b8dc6b2f" targetNamespace="http://schemas.microsoft.com/office/2006/metadata/properties" ma:root="true" ma:fieldsID="71dc0ec0aad6fcab94131aa52b2fae97" ns2:_="" ns3:_="">
    <xsd:import namespace="88567f53-9834-4087-b4db-58b6dcbce5c9"/>
    <xsd:import namespace="9538b830-2cd6-4fe6-b4dd-8eb6b8dc6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7f53-9834-4087-b4db-58b6dcbce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c0adfc-57f8-4e57-b706-e92450e15f70}" ma:internalName="TaxCatchAll" ma:showField="CatchAllData" ma:web="88567f53-9834-4087-b4db-58b6dcbce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b830-2cd6-4fe6-b4dd-8eb6b8dc6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696c08b-d01c-4a4d-9eed-b48c3335f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8b830-2cd6-4fe6-b4dd-8eb6b8dc6b2f">
      <Terms xmlns="http://schemas.microsoft.com/office/infopath/2007/PartnerControls"/>
    </lcf76f155ced4ddcb4097134ff3c332f>
    <TaxCatchAll xmlns="88567f53-9834-4087-b4db-58b6dcbce5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C1342-C231-4105-9EBE-32C0DA1C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67f53-9834-4087-b4db-58b6dcbce5c9"/>
    <ds:schemaRef ds:uri="9538b830-2cd6-4fe6-b4dd-8eb6b8dc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A2F29-DA20-4C21-AD2D-74D6C1191C45}">
  <ds:schemaRefs>
    <ds:schemaRef ds:uri="http://schemas.microsoft.com/office/2006/metadata/properties"/>
    <ds:schemaRef ds:uri="http://schemas.microsoft.com/office/infopath/2007/PartnerControls"/>
    <ds:schemaRef ds:uri="9538b830-2cd6-4fe6-b4dd-8eb6b8dc6b2f"/>
    <ds:schemaRef ds:uri="88567f53-9834-4087-b4db-58b6dcbce5c9"/>
  </ds:schemaRefs>
</ds:datastoreItem>
</file>

<file path=customXml/itemProps3.xml><?xml version="1.0" encoding="utf-8"?>
<ds:datastoreItem xmlns:ds="http://schemas.openxmlformats.org/officeDocument/2006/customXml" ds:itemID="{44D48CFC-9820-42B5-ABFB-2E8A76D19E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2025-04-28T12:29:26Z</cp:lastPrinted>
  <dcterms:created xsi:type="dcterms:W3CDTF">2017-01-27T13:47:29Z</dcterms:created>
  <dcterms:modified xsi:type="dcterms:W3CDTF">2025-08-11T21:05:58Z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  <property fmtid="{D5CDD505-2E9C-101B-9397-08002B2CF9AE}" pid="9" name="ContentTypeId">
    <vt:lpwstr>0x0101001FAE0EE7621BF847BB161AA9F846959E</vt:lpwstr>
  </property>
  <property fmtid="{D5CDD505-2E9C-101B-9397-08002B2CF9AE}" pid="10" name="MediaServiceImageTags">
    <vt:lpwstr/>
  </property>
</Properties>
</file>