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20" yWindow="-120" windowWidth="29040" windowHeight="15720" tabRatio="728"/>
  </bookViews>
  <sheets>
    <sheet name="Prog. Estágio" sheetId="102" r:id="rId1"/>
    <sheet name="IGD-M" sheetId="103" r:id="rId2"/>
    <sheet name="CRAS" sheetId="101" r:id="rId3"/>
  </sheets>
  <definedNames>
    <definedName name="soma">'Prog. Estágio'!#REF!</definedName>
  </definedNam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9" i="103"/>
  <c r="H51" i="102"/>
  <c r="I51"/>
  <c r="J51"/>
  <c r="M51"/>
  <c r="N51"/>
  <c r="K6"/>
  <c r="O6" s="1"/>
  <c r="K7"/>
  <c r="O7" s="1"/>
  <c r="K8"/>
  <c r="O8" s="1"/>
  <c r="K9"/>
  <c r="O9" s="1"/>
  <c r="K10"/>
  <c r="O10" s="1"/>
  <c r="K11"/>
  <c r="O11" s="1"/>
  <c r="K12"/>
  <c r="O12" s="1"/>
  <c r="K13"/>
  <c r="O13" s="1"/>
  <c r="K14"/>
  <c r="O14" s="1"/>
  <c r="K15"/>
  <c r="O15" s="1"/>
  <c r="K16"/>
  <c r="O16" s="1"/>
  <c r="K17"/>
  <c r="O17" s="1"/>
  <c r="K18"/>
  <c r="O18" s="1"/>
  <c r="K19"/>
  <c r="O19" s="1"/>
  <c r="K20"/>
  <c r="O20" s="1"/>
  <c r="K21"/>
  <c r="O21" s="1"/>
  <c r="K22"/>
  <c r="O22" s="1"/>
  <c r="K23"/>
  <c r="O23" s="1"/>
  <c r="K24"/>
  <c r="O24" s="1"/>
  <c r="K25"/>
  <c r="O25" s="1"/>
  <c r="K26"/>
  <c r="O26" s="1"/>
  <c r="K27"/>
  <c r="O27" s="1"/>
  <c r="K28"/>
  <c r="O28" s="1"/>
  <c r="K29"/>
  <c r="O29" s="1"/>
  <c r="K30"/>
  <c r="O30" s="1"/>
  <c r="K31"/>
  <c r="O31" s="1"/>
  <c r="K32"/>
  <c r="O32" s="1"/>
  <c r="K33"/>
  <c r="O33" s="1"/>
  <c r="K34"/>
  <c r="O34" s="1"/>
  <c r="K35"/>
  <c r="O35" s="1"/>
  <c r="K36"/>
  <c r="O36" s="1"/>
  <c r="K37"/>
  <c r="O37" s="1"/>
  <c r="K38"/>
  <c r="O38" s="1"/>
  <c r="K43"/>
  <c r="O43" s="1"/>
  <c r="K44"/>
  <c r="O44" s="1"/>
  <c r="K45"/>
  <c r="O45" s="1"/>
  <c r="K46"/>
  <c r="O46" s="1"/>
  <c r="K47"/>
  <c r="O47" s="1"/>
  <c r="K48"/>
  <c r="O48" s="1"/>
  <c r="K49"/>
  <c r="K50"/>
  <c r="O50" s="1"/>
  <c r="K40"/>
  <c r="O40" s="1"/>
  <c r="K41"/>
  <c r="O41" s="1"/>
  <c r="O15" i="103"/>
  <c r="O9"/>
  <c r="O7"/>
  <c r="O8"/>
  <c r="O6"/>
  <c r="O8" i="101"/>
  <c r="O14"/>
  <c r="O18" s="1"/>
  <c r="O49" i="102" l="1"/>
  <c r="O7" i="101"/>
  <c r="K7"/>
  <c r="K6"/>
  <c r="K6" i="103"/>
  <c r="K39" i="102"/>
  <c r="O39" s="1"/>
  <c r="O6" i="101"/>
  <c r="O51" i="102" l="1"/>
  <c r="O61" s="1"/>
  <c r="K8" i="103"/>
  <c r="O57" i="102" l="1"/>
  <c r="K7" i="103"/>
  <c r="M8" i="101" l="1"/>
  <c r="M14" s="1"/>
  <c r="N8"/>
  <c r="N14" s="1"/>
  <c r="K42" i="102" l="1"/>
  <c r="K51" s="1"/>
  <c r="K54"/>
  <c r="O59" l="1"/>
  <c r="J55" l="1"/>
  <c r="M15" i="103" l="1"/>
  <c r="O12" i="101" l="1"/>
  <c r="N12"/>
  <c r="M12"/>
  <c r="K12"/>
</calcChain>
</file>

<file path=xl/sharedStrings.xml><?xml version="1.0" encoding="utf-8"?>
<sst xmlns="http://schemas.openxmlformats.org/spreadsheetml/2006/main" count="309" uniqueCount="139">
  <si>
    <t>PSICOLOGIA</t>
  </si>
  <si>
    <t>ADMINISTRAÇÃO</t>
  </si>
  <si>
    <t xml:space="preserve"> </t>
  </si>
  <si>
    <t>DATA PROCESS</t>
  </si>
  <si>
    <t>ANO</t>
  </si>
  <si>
    <t>MÊS REF</t>
  </si>
  <si>
    <t>Dias úteis</t>
  </si>
  <si>
    <t>V. TRANSP</t>
  </si>
  <si>
    <t>TIPO DE DOCUMENTO</t>
  </si>
  <si>
    <t>FOLHA ANALÍTICA ORDINÁRIA</t>
  </si>
  <si>
    <t>SEQ</t>
  </si>
  <si>
    <t>NOME</t>
  </si>
  <si>
    <t>CURSO</t>
  </si>
  <si>
    <t>LOTAÇÃO</t>
  </si>
  <si>
    <t>ST</t>
  </si>
  <si>
    <t>INÍCIO</t>
  </si>
  <si>
    <t>TÉRMINO</t>
  </si>
  <si>
    <t>AUXÍLIO TRANSP</t>
  </si>
  <si>
    <t>RECESSO REMUNERADO</t>
  </si>
  <si>
    <t>TOTAL   BRUTO</t>
  </si>
  <si>
    <t>DESCONTOS  - R$</t>
  </si>
  <si>
    <t>VALOR LÍQUIDO (PAGO)</t>
  </si>
  <si>
    <t>FALTAS</t>
  </si>
  <si>
    <t>DA    BOLSA</t>
  </si>
  <si>
    <t>DO   AUXÍLIO TRANSP</t>
  </si>
  <si>
    <t>TOTAL DA FOLHA DO MÊS................................R$</t>
  </si>
  <si>
    <t>DT-CONTR</t>
  </si>
  <si>
    <t>REFERÊNCIA</t>
  </si>
  <si>
    <t>VALOR BOLSA</t>
  </si>
  <si>
    <t>RECESSO REMUN / DIFERENÇAS</t>
  </si>
  <si>
    <t>TOTAL GERAL DA FOLHA.......................................R$</t>
  </si>
  <si>
    <t>VALOR DA BOLSA</t>
  </si>
  <si>
    <t>DA BOLSA</t>
  </si>
  <si>
    <t>TOTAL BRUTO</t>
  </si>
  <si>
    <t>DIAS ÚTEIS</t>
  </si>
  <si>
    <t>BOLSA AUXÍLIO</t>
  </si>
  <si>
    <t>DIREITO</t>
  </si>
  <si>
    <t>SASDH</t>
  </si>
  <si>
    <t>EDUCAÇÃO FÍSICA</t>
  </si>
  <si>
    <t>FGB</t>
  </si>
  <si>
    <t>SEMSA</t>
  </si>
  <si>
    <t>PGM</t>
  </si>
  <si>
    <t>SEINFRA</t>
  </si>
  <si>
    <t>FARMÁCIA</t>
  </si>
  <si>
    <t>SEMEIA</t>
  </si>
  <si>
    <t>TOTAL DA DESPESA - PROGRAMA BOLSA-ESTÁGIO......</t>
  </si>
  <si>
    <t xml:space="preserve">TAXA DE AGENCIAMENTO  - Valor Unitário........................... </t>
  </si>
  <si>
    <t>TOTAL DOS SERVIÇOS MENSAIS A FATURAR...................</t>
  </si>
  <si>
    <t>TOTAL DOS SERVIÇOS MENSAIS A FATURAR..................</t>
  </si>
  <si>
    <t>TOTAL DA DESPESA - PROGRAMA BOLSA-ESTÁGIO.......</t>
  </si>
  <si>
    <t xml:space="preserve">TAXA DE AGENCIAMENTO  - Valor Unitário........................................ </t>
  </si>
  <si>
    <t>TOTAL DOS SERVIÇOS MENSAIS A FATURAR.................................</t>
  </si>
  <si>
    <t>TOTAL DA DESPESA - PROGRAMA BOLSA-ESTÁGIO........................</t>
  </si>
  <si>
    <t>ANA KAROLINE COSTA DA SILVA</t>
  </si>
  <si>
    <t>ODONTOLOGIA</t>
  </si>
  <si>
    <t>ENFERMAGEM</t>
  </si>
  <si>
    <t>PEDAGOGIA</t>
  </si>
  <si>
    <t>IGOR RODRIGUES DE LIMA</t>
  </si>
  <si>
    <t>SISTEMA DE INFORMAÇÃO</t>
  </si>
  <si>
    <t>SEME</t>
  </si>
  <si>
    <t>JORNALISMO</t>
  </si>
  <si>
    <t>RAFAEL GÓES MARTINS (PCD)</t>
  </si>
  <si>
    <t>CIÊNCIAS BIOLÓGICAS</t>
  </si>
  <si>
    <t>ANNA LUÍZA DA SILVA RODRIGUES</t>
  </si>
  <si>
    <t>PABLO SILVA DE OLIVEIRA</t>
  </si>
  <si>
    <t>EDUARDO VICTOR PAULINO LIMA</t>
  </si>
  <si>
    <t>ENG. AGRÔNOMO</t>
  </si>
  <si>
    <t>CIÊNCIAS CONTÁBEIS</t>
  </si>
  <si>
    <t>RH</t>
  </si>
  <si>
    <t xml:space="preserve">GABRIELLE FREITAS DE ARAÚJO RAMOS </t>
  </si>
  <si>
    <t>JAMERSON LIMA BARBOSA</t>
  </si>
  <si>
    <t>GEOGRAFIA</t>
  </si>
  <si>
    <t>LUAN DE ARAÚJO SOUZA (PCD)</t>
  </si>
  <si>
    <t>MARCOS MARTINS DE LIMA (EMANUELLE)</t>
  </si>
  <si>
    <t>MARIA KETLEM BEZERRA DA ROCHA (PCD)</t>
  </si>
  <si>
    <t>ROGER GABRIEL NERY F. PINTO</t>
  </si>
  <si>
    <t>NAYRA STHEPHANNY DA SILVA SANTOS</t>
  </si>
  <si>
    <t>REBECA EVELYN SOBRINHO MORAIS</t>
  </si>
  <si>
    <t>LUCAS RICARDO LOUREIRO ARAÚJO</t>
  </si>
  <si>
    <t>SAMUEL DA SILVA FEIJÓ</t>
  </si>
  <si>
    <t xml:space="preserve">VANESKA LIMA DE OLIVEIRA SOUZA </t>
  </si>
  <si>
    <t>VILMA DO NASC. BARRETO DAS CHAGAS</t>
  </si>
  <si>
    <t>ANDRIELLE BARBOSA DE LIMA</t>
  </si>
  <si>
    <t>CRAS SOBRAL</t>
  </si>
  <si>
    <t>SERV. SOCIAL</t>
  </si>
  <si>
    <t>JOÃO SANTOS CRAVEIRO (PCD)</t>
  </si>
  <si>
    <t>JÚLIA AZEVEDO SOUZA</t>
  </si>
  <si>
    <t>SEAGRO</t>
  </si>
  <si>
    <t>SANDRA TEODORO ALVES</t>
  </si>
  <si>
    <t>CLEILSON DOS SANTOS RAMOS</t>
  </si>
  <si>
    <t>SDTI</t>
  </si>
  <si>
    <t>GIAN LUCA TIBURCIO BANDEIRA</t>
  </si>
  <si>
    <t>JAMERSON SOUZA DA SILVA</t>
  </si>
  <si>
    <t>JONATHAN DA SILVA ANDRADE</t>
  </si>
  <si>
    <t>KAMIYLA HALL DA SILVA</t>
  </si>
  <si>
    <t>ENGENHARIA ELÉTRICA</t>
  </si>
  <si>
    <t>FONOAUDIOLOGIA</t>
  </si>
  <si>
    <t>REST. POPULAR</t>
  </si>
  <si>
    <t>MATHEUS PIRES DA SILVA</t>
  </si>
  <si>
    <t>MATHEUS DE LIMA  ANDRADE</t>
  </si>
  <si>
    <t>ALICE LIMA SOARES</t>
  </si>
  <si>
    <t>TECNOLOGIA EM SISTEMA PARA INTERNET</t>
  </si>
  <si>
    <t>ANYELLE DA SILVA BATISTA</t>
  </si>
  <si>
    <t>ANDRÉ LUIZ DE SOUZA PEREIEA</t>
  </si>
  <si>
    <t>FRANCINE  MARIA SILVESTRE MENEZES</t>
  </si>
  <si>
    <t>EDUCAÇÃO FISICA</t>
  </si>
  <si>
    <t>YVES BENEVIDES FEITOZA</t>
  </si>
  <si>
    <t>INICIO</t>
  </si>
  <si>
    <t>SEPLAN</t>
  </si>
  <si>
    <t>ALLAN RICK CABRAL DE S. OLIVEIRA</t>
  </si>
  <si>
    <t>DATA PROCESSO</t>
  </si>
  <si>
    <t>2023</t>
  </si>
  <si>
    <t>FOLHA MENSAL DE PAGAMENTO DE ESTAGIÁRIOS - 04.034.583/0004-75 (86)</t>
  </si>
  <si>
    <t>GLENNA FARIAS DE LIMA</t>
  </si>
  <si>
    <t>JOÃO PAULO DO CARMO MOREIRA</t>
  </si>
  <si>
    <t>KAWAN RODRIGUES TELES</t>
  </si>
  <si>
    <t>MARIA EDUARDA SOUZA ROCHA</t>
  </si>
  <si>
    <t>REGINALDO  DOS SANTOS PAIVA</t>
  </si>
  <si>
    <t>INGRID DO CARMO MOREIRA</t>
  </si>
  <si>
    <t>FRANKLIN THEREZINHO PINHEIRO SILVA  NETO</t>
  </si>
  <si>
    <t>GIULIA LOPES SOUZA</t>
  </si>
  <si>
    <t>JHONES KEVES DOS SANTOS ARAÚJO</t>
  </si>
  <si>
    <t>RANE ANTONIA CARNEIRO FERNANDES</t>
  </si>
  <si>
    <t>SERVIÇO SOCIAL</t>
  </si>
  <si>
    <t>CRAS-SÃO FRANCISCO</t>
  </si>
  <si>
    <t>ELIS FONSECA CAETANO DA SILVA</t>
  </si>
  <si>
    <t>MATHEUS GABRIEL SOUSA SILVA</t>
  </si>
  <si>
    <t>EDUCAÇAÕ FISICA</t>
  </si>
  <si>
    <t>MAIO</t>
  </si>
  <si>
    <t>08/05/2023</t>
  </si>
  <si>
    <t>PAULO VICTOR PAULINO MOURÃO</t>
  </si>
  <si>
    <t>DOUGLAS ROBERTO DOS SANTOS</t>
  </si>
  <si>
    <t>ENGENHARIA CIVIL</t>
  </si>
  <si>
    <t>TRICYELLEN CASTRO DA SILVA</t>
  </si>
  <si>
    <t>3 E 4</t>
  </si>
  <si>
    <r>
      <rPr>
        <b/>
        <sz val="10"/>
        <rFont val="Calibri"/>
        <family val="2"/>
        <scheme val="minor"/>
      </rPr>
      <t>ST</t>
    </r>
    <r>
      <rPr>
        <sz val="10"/>
        <rFont val="Calibri"/>
        <family val="2"/>
        <scheme val="minor"/>
      </rPr>
      <t>=SITUAÇÃO NO MÊS = {</t>
    </r>
    <r>
      <rPr>
        <b/>
        <sz val="10"/>
        <rFont val="Calibri"/>
        <family val="2"/>
        <scheme val="minor"/>
      </rPr>
      <t xml:space="preserve"> 1</t>
    </r>
    <r>
      <rPr>
        <sz val="10"/>
        <rFont val="Calibri"/>
        <family val="2"/>
        <scheme val="minor"/>
      </rPr>
      <t xml:space="preserve">- Ativo regular  </t>
    </r>
    <r>
      <rPr>
        <b/>
        <sz val="10"/>
        <rFont val="Calibri"/>
        <family val="2"/>
        <scheme val="minor"/>
      </rPr>
      <t>2</t>
    </r>
    <r>
      <rPr>
        <sz val="10"/>
        <rFont val="Calibri"/>
        <family val="2"/>
        <scheme val="minor"/>
      </rPr>
      <t xml:space="preserve">-Contrato novo  </t>
    </r>
    <r>
      <rPr>
        <b/>
        <sz val="10"/>
        <rFont val="Calibri"/>
        <family val="2"/>
        <scheme val="minor"/>
      </rPr>
      <t>3</t>
    </r>
    <r>
      <rPr>
        <sz val="10"/>
        <rFont val="Calibri"/>
        <family val="2"/>
        <scheme val="minor"/>
      </rPr>
      <t xml:space="preserve">-Recesso remunerado  </t>
    </r>
    <r>
      <rPr>
        <b/>
        <sz val="10"/>
        <rFont val="Calibri"/>
        <family val="2"/>
        <scheme val="minor"/>
      </rPr>
      <t>4</t>
    </r>
    <r>
      <rPr>
        <sz val="10"/>
        <rFont val="Calibri"/>
        <family val="2"/>
        <scheme val="minor"/>
      </rPr>
      <t>-Contrato encerrado}</t>
    </r>
  </si>
  <si>
    <t xml:space="preserve">CONTRATO Nº 044/2020   -   PREFEITURA DE RIO BRANCO  - PROGRAMA BOLSA ESTÁGIO </t>
  </si>
  <si>
    <t>CONTRATO Nº 044/2020 - PREFEITURA DE RIO BRANCO - RECURSO 117-CRAS</t>
  </si>
  <si>
    <t>CONTRATO Nº 044/2020 - PREFEITURA DE RIO BRANCO - RECURSO 117- IGD-M</t>
  </si>
</sst>
</file>

<file path=xl/styles.xml><?xml version="1.0" encoding="utf-8"?>
<styleSheet xmlns="http://schemas.openxmlformats.org/spreadsheetml/2006/main">
  <numFmts count="9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  <numFmt numFmtId="165" formatCode="_(&quot;R$ &quot;* #,##0.00_);_(&quot;R$ &quot;* \(#,##0.00\);_(&quot;R$ &quot;* &quot;-&quot;??_);_(@_)"/>
    <numFmt numFmtId="166" formatCode="&quot;R$ &quot;#,##0.00;&quot;(R$ &quot;#,##0.00\)"/>
    <numFmt numFmtId="167" formatCode="_(* #,##0_);_(* \(#,##0\);_(* &quot;-&quot;_);_(@_)"/>
    <numFmt numFmtId="168" formatCode="_(* #,##0.00_);_(* \(#,##0.00\);_(* &quot;-&quot;??_);_(@_)"/>
    <numFmt numFmtId="169" formatCode="[$R$-416]\ #,##0.00;[Red]\-[$R$-416]\ #,##0.00"/>
    <numFmt numFmtId="170" formatCode="&quot;R$&quot;\ #,##0.00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5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3" fillId="0" borderId="0"/>
    <xf numFmtId="0" fontId="3" fillId="0" borderId="0"/>
    <xf numFmtId="43" fontId="2" fillId="0" borderId="0" applyFont="0" applyFill="0" applyBorder="0" applyAlignment="0" applyProtection="0"/>
  </cellStyleXfs>
  <cellXfs count="223">
    <xf numFmtId="0" fontId="0" fillId="0" borderId="0" xfId="0"/>
    <xf numFmtId="0" fontId="5" fillId="0" borderId="25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center" vertical="center"/>
    </xf>
    <xf numFmtId="170" fontId="5" fillId="0" borderId="2" xfId="2" applyNumberFormat="1" applyFont="1" applyFill="1" applyBorder="1" applyAlignment="1">
      <alignment horizontal="center" vertical="center"/>
    </xf>
    <xf numFmtId="170" fontId="5" fillId="0" borderId="2" xfId="0" applyNumberFormat="1" applyFont="1" applyFill="1" applyBorder="1" applyAlignment="1">
      <alignment horizontal="center" vertical="center"/>
    </xf>
    <xf numFmtId="170" fontId="5" fillId="0" borderId="2" xfId="1" applyNumberFormat="1" applyFont="1" applyFill="1" applyBorder="1" applyAlignment="1">
      <alignment horizontal="center" vertical="center"/>
    </xf>
    <xf numFmtId="170" fontId="5" fillId="0" borderId="17" xfId="2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14" fontId="5" fillId="0" borderId="11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5" fillId="0" borderId="2" xfId="1" applyNumberFormat="1" applyFont="1" applyFill="1" applyBorder="1" applyAlignment="1">
      <alignment horizontal="center" vertical="center"/>
    </xf>
    <xf numFmtId="170" fontId="7" fillId="0" borderId="2" xfId="1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64" fontId="5" fillId="0" borderId="2" xfId="2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170" fontId="5" fillId="0" borderId="2" xfId="0" applyNumberFormat="1" applyFont="1" applyFill="1" applyBorder="1" applyAlignment="1">
      <alignment horizontal="center" vertical="center" wrapText="1"/>
    </xf>
    <xf numFmtId="164" fontId="5" fillId="0" borderId="2" xfId="2" applyFont="1" applyFill="1" applyBorder="1" applyAlignment="1">
      <alignment vertical="center"/>
    </xf>
    <xf numFmtId="164" fontId="7" fillId="0" borderId="2" xfId="2" applyFont="1" applyFill="1" applyBorder="1" applyAlignment="1">
      <alignment vertical="center"/>
    </xf>
    <xf numFmtId="168" fontId="5" fillId="0" borderId="2" xfId="0" applyNumberFormat="1" applyFont="1" applyFill="1" applyBorder="1" applyAlignment="1">
      <alignment vertical="center"/>
    </xf>
    <xf numFmtId="169" fontId="7" fillId="0" borderId="17" xfId="2" applyNumberFormat="1" applyFont="1" applyFill="1" applyBorder="1" applyAlignment="1">
      <alignment horizontal="right" vertical="center"/>
    </xf>
    <xf numFmtId="0" fontId="5" fillId="0" borderId="18" xfId="0" applyFont="1" applyFill="1" applyBorder="1" applyAlignment="1">
      <alignment vertical="center"/>
    </xf>
    <xf numFmtId="4" fontId="7" fillId="0" borderId="2" xfId="2" applyNumberFormat="1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5" fillId="0" borderId="24" xfId="0" applyFont="1" applyFill="1" applyBorder="1" applyAlignment="1">
      <alignment vertical="center"/>
    </xf>
    <xf numFmtId="0" fontId="5" fillId="0" borderId="26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center" vertical="center"/>
    </xf>
    <xf numFmtId="170" fontId="5" fillId="0" borderId="5" xfId="2" applyNumberFormat="1" applyFont="1" applyFill="1" applyBorder="1" applyAlignment="1">
      <alignment horizontal="center" vertical="center"/>
    </xf>
    <xf numFmtId="170" fontId="5" fillId="0" borderId="5" xfId="0" applyNumberFormat="1" applyFont="1" applyFill="1" applyBorder="1" applyAlignment="1">
      <alignment horizontal="center" vertical="center"/>
    </xf>
    <xf numFmtId="170" fontId="5" fillId="0" borderId="5" xfId="1" applyNumberFormat="1" applyFont="1" applyFill="1" applyBorder="1" applyAlignment="1">
      <alignment horizontal="center" vertical="center"/>
    </xf>
    <xf numFmtId="170" fontId="5" fillId="0" borderId="15" xfId="2" applyNumberFormat="1" applyFont="1" applyFill="1" applyBorder="1" applyAlignment="1">
      <alignment horizontal="center" vertical="center"/>
    </xf>
    <xf numFmtId="0" fontId="6" fillId="2" borderId="35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6" fillId="2" borderId="36" xfId="0" applyFont="1" applyFill="1" applyBorder="1" applyAlignment="1">
      <alignment horizontal="center" vertical="center" wrapText="1"/>
    </xf>
    <xf numFmtId="49" fontId="6" fillId="2" borderId="6" xfId="0" applyNumberFormat="1" applyFont="1" applyFill="1" applyBorder="1" applyAlignment="1">
      <alignment horizontal="center"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37" fontId="6" fillId="2" borderId="2" xfId="0" applyNumberFormat="1" applyFont="1" applyFill="1" applyBorder="1" applyAlignment="1">
      <alignment horizontal="center" vertical="center" wrapText="1"/>
    </xf>
    <xf numFmtId="44" fontId="6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center" vertical="center"/>
    </xf>
    <xf numFmtId="0" fontId="6" fillId="2" borderId="38" xfId="0" applyFont="1" applyFill="1" applyBorder="1" applyAlignment="1">
      <alignment horizontal="center" vertical="center" textRotation="90" wrapText="1"/>
    </xf>
    <xf numFmtId="0" fontId="6" fillId="2" borderId="38" xfId="0" applyFont="1" applyFill="1" applyBorder="1" applyAlignment="1">
      <alignment horizontal="center" vertical="center" wrapText="1"/>
    </xf>
    <xf numFmtId="0" fontId="6" fillId="2" borderId="39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2" xfId="4" applyFont="1" applyFill="1" applyBorder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5" fillId="0" borderId="2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7" fillId="0" borderId="2" xfId="4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164" fontId="5" fillId="0" borderId="5" xfId="2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4" applyFont="1" applyFill="1" applyBorder="1" applyAlignment="1">
      <alignment horizontal="left" vertical="center"/>
    </xf>
    <xf numFmtId="0" fontId="7" fillId="0" borderId="11" xfId="0" applyFont="1" applyFill="1" applyBorder="1" applyAlignment="1">
      <alignment horizontal="center" vertical="center"/>
    </xf>
    <xf numFmtId="164" fontId="5" fillId="0" borderId="11" xfId="2" applyFont="1" applyFill="1" applyBorder="1" applyAlignment="1">
      <alignment horizontal="center" vertical="center"/>
    </xf>
    <xf numFmtId="170" fontId="7" fillId="0" borderId="11" xfId="1" applyNumberFormat="1" applyFont="1" applyFill="1" applyBorder="1" applyAlignment="1">
      <alignment horizontal="center" vertical="center"/>
    </xf>
    <xf numFmtId="170" fontId="5" fillId="0" borderId="11" xfId="2" applyNumberFormat="1" applyFont="1" applyFill="1" applyBorder="1" applyAlignment="1">
      <alignment horizontal="center" vertical="center"/>
    </xf>
    <xf numFmtId="170" fontId="5" fillId="0" borderId="40" xfId="2" applyNumberFormat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170" fontId="7" fillId="2" borderId="42" xfId="2" applyNumberFormat="1" applyFont="1" applyFill="1" applyBorder="1" applyAlignment="1">
      <alignment vertical="center"/>
    </xf>
    <xf numFmtId="44" fontId="7" fillId="2" borderId="42" xfId="0" applyNumberFormat="1" applyFont="1" applyFill="1" applyBorder="1" applyAlignment="1">
      <alignment vertical="center"/>
    </xf>
    <xf numFmtId="167" fontId="7" fillId="2" borderId="42" xfId="1" applyNumberFormat="1" applyFont="1" applyFill="1" applyBorder="1" applyAlignment="1">
      <alignment horizontal="center" vertical="center"/>
    </xf>
    <xf numFmtId="170" fontId="7" fillId="2" borderId="42" xfId="0" applyNumberFormat="1" applyFont="1" applyFill="1" applyBorder="1" applyAlignment="1">
      <alignment vertical="center"/>
    </xf>
    <xf numFmtId="170" fontId="7" fillId="2" borderId="43" xfId="0" applyNumberFormat="1" applyFont="1" applyFill="1" applyBorder="1" applyAlignment="1">
      <alignment vertical="center"/>
    </xf>
    <xf numFmtId="0" fontId="7" fillId="0" borderId="18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44" fontId="5" fillId="0" borderId="5" xfId="2" applyNumberFormat="1" applyFont="1" applyFill="1" applyBorder="1" applyAlignment="1">
      <alignment horizontal="center" vertical="center"/>
    </xf>
    <xf numFmtId="167" fontId="7" fillId="0" borderId="5" xfId="1" applyNumberFormat="1" applyFont="1" applyFill="1" applyBorder="1" applyAlignment="1">
      <alignment horizontal="center" vertical="center"/>
    </xf>
    <xf numFmtId="168" fontId="5" fillId="0" borderId="5" xfId="5" applyNumberFormat="1" applyFont="1" applyFill="1" applyBorder="1" applyAlignment="1">
      <alignment horizontal="center" vertical="center"/>
    </xf>
    <xf numFmtId="164" fontId="7" fillId="0" borderId="15" xfId="2" applyFont="1" applyFill="1" applyBorder="1" applyAlignment="1">
      <alignment horizontal="center" vertical="center"/>
    </xf>
    <xf numFmtId="0" fontId="7" fillId="2" borderId="44" xfId="0" applyFont="1" applyFill="1" applyBorder="1" applyAlignment="1">
      <alignment horizontal="center" vertical="center"/>
    </xf>
    <xf numFmtId="0" fontId="7" fillId="2" borderId="42" xfId="0" applyFont="1" applyFill="1" applyBorder="1" applyAlignment="1">
      <alignment horizontal="left" vertical="center"/>
    </xf>
    <xf numFmtId="0" fontId="7" fillId="2" borderId="45" xfId="0" applyFont="1" applyFill="1" applyBorder="1" applyAlignment="1">
      <alignment horizontal="left" vertical="center"/>
    </xf>
    <xf numFmtId="0" fontId="7" fillId="2" borderId="42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vertical="center" wrapText="1"/>
    </xf>
    <xf numFmtId="0" fontId="7" fillId="2" borderId="42" xfId="0" applyFont="1" applyFill="1" applyBorder="1" applyAlignment="1">
      <alignment horizontal="center" vertical="center" textRotation="90" wrapText="1"/>
    </xf>
    <xf numFmtId="0" fontId="7" fillId="2" borderId="43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/>
    </xf>
    <xf numFmtId="164" fontId="7" fillId="2" borderId="2" xfId="2" applyFont="1" applyFill="1" applyBorder="1" applyAlignment="1">
      <alignment vertical="center"/>
    </xf>
    <xf numFmtId="168" fontId="7" fillId="2" borderId="2" xfId="0" applyNumberFormat="1" applyFont="1" applyFill="1" applyBorder="1" applyAlignment="1">
      <alignment vertical="center"/>
    </xf>
    <xf numFmtId="170" fontId="7" fillId="2" borderId="2" xfId="2" applyNumberFormat="1" applyFont="1" applyFill="1" applyBorder="1" applyAlignment="1">
      <alignment horizontal="center" vertical="center"/>
    </xf>
    <xf numFmtId="169" fontId="7" fillId="2" borderId="17" xfId="2" applyNumberFormat="1" applyFont="1" applyFill="1" applyBorder="1" applyAlignment="1">
      <alignment vertical="center"/>
    </xf>
    <xf numFmtId="0" fontId="7" fillId="2" borderId="3" xfId="0" applyFont="1" applyFill="1" applyBorder="1" applyAlignment="1">
      <alignment horizontal="left" vertical="center"/>
    </xf>
    <xf numFmtId="0" fontId="7" fillId="2" borderId="6" xfId="0" applyFont="1" applyFill="1" applyBorder="1" applyAlignment="1">
      <alignment horizontal="left" vertical="center"/>
    </xf>
    <xf numFmtId="0" fontId="7" fillId="2" borderId="27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left" vertical="center"/>
    </xf>
    <xf numFmtId="169" fontId="7" fillId="2" borderId="31" xfId="1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170" fontId="5" fillId="0" borderId="0" xfId="0" applyNumberFormat="1" applyFont="1" applyFill="1" applyBorder="1" applyAlignment="1">
      <alignment vertical="center"/>
    </xf>
    <xf numFmtId="44" fontId="7" fillId="2" borderId="17" xfId="1" applyNumberFormat="1" applyFont="1" applyFill="1" applyBorder="1" applyAlignment="1">
      <alignment horizontal="right" vertical="center"/>
    </xf>
    <xf numFmtId="44" fontId="7" fillId="2" borderId="40" xfId="1" applyNumberFormat="1" applyFont="1" applyFill="1" applyBorder="1" applyAlignment="1">
      <alignment horizontal="right" vertical="center"/>
    </xf>
    <xf numFmtId="169" fontId="7" fillId="0" borderId="0" xfId="1" applyNumberFormat="1" applyFont="1" applyFill="1" applyBorder="1" applyAlignment="1">
      <alignment horizontal="right" vertical="center" wrapText="1"/>
    </xf>
    <xf numFmtId="0" fontId="7" fillId="0" borderId="2" xfId="5" applyFont="1" applyFill="1" applyBorder="1" applyAlignment="1">
      <alignment horizontal="center" vertical="center"/>
    </xf>
    <xf numFmtId="14" fontId="5" fillId="0" borderId="2" xfId="0" applyNumberFormat="1" applyFont="1" applyFill="1" applyBorder="1" applyAlignment="1">
      <alignment horizontal="left" vertical="center" wrapText="1"/>
    </xf>
    <xf numFmtId="14" fontId="5" fillId="0" borderId="2" xfId="0" applyNumberFormat="1" applyFont="1" applyFill="1" applyBorder="1" applyAlignment="1">
      <alignment horizontal="center" vertical="center" wrapText="1"/>
    </xf>
    <xf numFmtId="164" fontId="5" fillId="0" borderId="5" xfId="2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/>
    </xf>
    <xf numFmtId="170" fontId="5" fillId="0" borderId="2" xfId="2" applyNumberFormat="1" applyFont="1" applyFill="1" applyBorder="1" applyAlignment="1">
      <alignment horizontal="center" vertical="center" wrapText="1"/>
    </xf>
    <xf numFmtId="170" fontId="5" fillId="0" borderId="17" xfId="2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textRotation="90" wrapText="1"/>
    </xf>
    <xf numFmtId="49" fontId="6" fillId="2" borderId="4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vertical="center" wrapText="1"/>
    </xf>
    <xf numFmtId="0" fontId="5" fillId="0" borderId="5" xfId="4" applyFont="1" applyFill="1" applyBorder="1" applyAlignment="1">
      <alignment horizontal="left" vertical="center"/>
    </xf>
    <xf numFmtId="0" fontId="7" fillId="0" borderId="5" xfId="5" applyFont="1" applyFill="1" applyBorder="1" applyAlignment="1">
      <alignment horizontal="center" vertical="center"/>
    </xf>
    <xf numFmtId="14" fontId="5" fillId="0" borderId="5" xfId="0" applyNumberFormat="1" applyFont="1" applyFill="1" applyBorder="1" applyAlignment="1">
      <alignment horizontal="left" vertical="center"/>
    </xf>
    <xf numFmtId="170" fontId="5" fillId="0" borderId="5" xfId="2" applyNumberFormat="1" applyFont="1" applyFill="1" applyBorder="1" applyAlignment="1">
      <alignment horizontal="center" vertical="center" wrapText="1"/>
    </xf>
    <xf numFmtId="170" fontId="5" fillId="0" borderId="15" xfId="2" applyNumberFormat="1" applyFont="1" applyFill="1" applyBorder="1" applyAlignment="1">
      <alignment horizontal="center" vertical="center" wrapText="1"/>
    </xf>
    <xf numFmtId="0" fontId="8" fillId="2" borderId="46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6" fillId="2" borderId="47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48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vertical="center" wrapText="1"/>
    </xf>
    <xf numFmtId="0" fontId="5" fillId="0" borderId="19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  <xf numFmtId="14" fontId="5" fillId="0" borderId="11" xfId="0" applyNumberFormat="1" applyFont="1" applyFill="1" applyBorder="1" applyAlignment="1">
      <alignment horizontal="left" vertical="center" wrapText="1"/>
    </xf>
    <xf numFmtId="14" fontId="5" fillId="0" borderId="11" xfId="0" applyNumberFormat="1" applyFont="1" applyFill="1" applyBorder="1" applyAlignment="1">
      <alignment horizontal="center" vertical="center" wrapText="1"/>
    </xf>
    <xf numFmtId="170" fontId="5" fillId="0" borderId="11" xfId="1" applyNumberFormat="1" applyFont="1" applyFill="1" applyBorder="1" applyAlignment="1">
      <alignment horizontal="center" vertical="center"/>
    </xf>
    <xf numFmtId="170" fontId="5" fillId="0" borderId="11" xfId="2" applyNumberFormat="1" applyFont="1" applyFill="1" applyBorder="1" applyAlignment="1">
      <alignment horizontal="center" vertical="center" wrapText="1"/>
    </xf>
    <xf numFmtId="170" fontId="5" fillId="0" borderId="11" xfId="0" applyNumberFormat="1" applyFont="1" applyFill="1" applyBorder="1" applyAlignment="1">
      <alignment horizontal="center" vertical="center"/>
    </xf>
    <xf numFmtId="170" fontId="5" fillId="0" borderId="40" xfId="2" applyNumberFormat="1" applyFont="1" applyFill="1" applyBorder="1" applyAlignment="1">
      <alignment horizontal="center" vertical="center" wrapText="1"/>
    </xf>
    <xf numFmtId="169" fontId="7" fillId="2" borderId="43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5" xfId="5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left" vertical="center"/>
    </xf>
    <xf numFmtId="0" fontId="5" fillId="2" borderId="30" xfId="0" applyFont="1" applyFill="1" applyBorder="1" applyAlignment="1">
      <alignment horizontal="center" vertical="center"/>
    </xf>
    <xf numFmtId="0" fontId="7" fillId="2" borderId="41" xfId="0" applyFont="1" applyFill="1" applyBorder="1" applyAlignment="1">
      <alignment horizontal="center" vertical="center"/>
    </xf>
    <xf numFmtId="164" fontId="7" fillId="2" borderId="42" xfId="2" applyFont="1" applyFill="1" applyBorder="1" applyAlignment="1">
      <alignment vertical="center"/>
    </xf>
    <xf numFmtId="168" fontId="7" fillId="2" borderId="42" xfId="0" applyNumberFormat="1" applyFont="1" applyFill="1" applyBorder="1" applyAlignment="1">
      <alignment vertical="center"/>
    </xf>
    <xf numFmtId="169" fontId="7" fillId="2" borderId="43" xfId="2" applyNumberFormat="1" applyFont="1" applyFill="1" applyBorder="1" applyAlignment="1">
      <alignment vertical="center"/>
    </xf>
    <xf numFmtId="0" fontId="5" fillId="2" borderId="3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44" fontId="5" fillId="2" borderId="17" xfId="1" applyNumberFormat="1" applyFont="1" applyFill="1" applyBorder="1" applyAlignment="1">
      <alignment horizontal="right" vertical="center"/>
    </xf>
    <xf numFmtId="0" fontId="5" fillId="0" borderId="0" xfId="0" applyFont="1" applyFill="1"/>
    <xf numFmtId="0" fontId="5" fillId="0" borderId="21" xfId="0" applyFont="1" applyFill="1" applyBorder="1"/>
    <xf numFmtId="0" fontId="5" fillId="0" borderId="14" xfId="0" applyFont="1" applyFill="1" applyBorder="1" applyAlignment="1">
      <alignment horizontal="center"/>
    </xf>
    <xf numFmtId="0" fontId="5" fillId="0" borderId="18" xfId="0" applyFont="1" applyFill="1" applyBorder="1"/>
    <xf numFmtId="0" fontId="5" fillId="0" borderId="0" xfId="0" applyFont="1" applyFill="1" applyAlignment="1">
      <alignment wrapText="1"/>
    </xf>
    <xf numFmtId="0" fontId="5" fillId="0" borderId="23" xfId="0" applyFont="1" applyFill="1" applyBorder="1"/>
    <xf numFmtId="0" fontId="5" fillId="0" borderId="24" xfId="0" applyFont="1" applyFill="1" applyBorder="1"/>
    <xf numFmtId="170" fontId="5" fillId="0" borderId="0" xfId="0" applyNumberFormat="1" applyFont="1" applyFill="1"/>
    <xf numFmtId="170" fontId="5" fillId="0" borderId="0" xfId="0" applyNumberFormat="1" applyFont="1" applyFill="1" applyAlignment="1">
      <alignment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wrapText="1"/>
    </xf>
    <xf numFmtId="0" fontId="5" fillId="0" borderId="13" xfId="0" applyFont="1" applyFill="1" applyBorder="1" applyAlignment="1">
      <alignment horizontal="left"/>
    </xf>
    <xf numFmtId="0" fontId="5" fillId="0" borderId="32" xfId="0" applyFont="1" applyFill="1" applyBorder="1" applyAlignment="1">
      <alignment horizontal="left"/>
    </xf>
    <xf numFmtId="0" fontId="5" fillId="0" borderId="33" xfId="0" applyFont="1" applyFill="1" applyBorder="1" applyAlignment="1">
      <alignment horizontal="left"/>
    </xf>
    <xf numFmtId="44" fontId="5" fillId="0" borderId="5" xfId="1" applyNumberFormat="1" applyFont="1" applyFill="1" applyBorder="1" applyAlignment="1">
      <alignment horizontal="center" vertical="center"/>
    </xf>
    <xf numFmtId="43" fontId="5" fillId="0" borderId="5" xfId="1" applyFont="1" applyFill="1" applyBorder="1" applyAlignment="1">
      <alignment horizontal="center" vertical="center"/>
    </xf>
    <xf numFmtId="0" fontId="6" fillId="2" borderId="49" xfId="0" applyFont="1" applyFill="1" applyBorder="1" applyAlignment="1">
      <alignment horizontal="center" vertical="center"/>
    </xf>
    <xf numFmtId="0" fontId="6" fillId="2" borderId="50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/>
    </xf>
    <xf numFmtId="0" fontId="7" fillId="0" borderId="11" xfId="5" applyFont="1" applyFill="1" applyBorder="1" applyAlignment="1">
      <alignment horizontal="center" vertical="center"/>
    </xf>
    <xf numFmtId="44" fontId="5" fillId="0" borderId="11" xfId="1" applyNumberFormat="1" applyFont="1" applyFill="1" applyBorder="1" applyAlignment="1">
      <alignment horizontal="center" vertical="center"/>
    </xf>
    <xf numFmtId="43" fontId="5" fillId="0" borderId="11" xfId="1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5" fillId="0" borderId="5" xfId="4" applyFont="1" applyFill="1" applyBorder="1" applyAlignment="1">
      <alignment horizontal="center" vertical="center"/>
    </xf>
    <xf numFmtId="0" fontId="5" fillId="0" borderId="5" xfId="5" applyFont="1" applyFill="1" applyBorder="1" applyAlignment="1">
      <alignment horizontal="center"/>
    </xf>
    <xf numFmtId="14" fontId="5" fillId="0" borderId="5" xfId="0" applyNumberFormat="1" applyFont="1" applyFill="1" applyBorder="1" applyAlignment="1">
      <alignment horizontal="center"/>
    </xf>
    <xf numFmtId="164" fontId="5" fillId="0" borderId="5" xfId="2" applyFont="1" applyFill="1" applyBorder="1" applyAlignment="1">
      <alignment horizontal="center"/>
    </xf>
    <xf numFmtId="166" fontId="7" fillId="0" borderId="5" xfId="5" applyNumberFormat="1" applyFont="1" applyFill="1" applyBorder="1" applyAlignment="1">
      <alignment horizontal="right" vertical="center"/>
    </xf>
    <xf numFmtId="169" fontId="7" fillId="0" borderId="15" xfId="6" applyNumberFormat="1" applyFont="1" applyFill="1" applyBorder="1" applyAlignment="1">
      <alignment horizontal="right" vertical="center"/>
    </xf>
    <xf numFmtId="0" fontId="7" fillId="2" borderId="45" xfId="0" applyFont="1" applyFill="1" applyBorder="1" applyAlignment="1">
      <alignment horizontal="center" vertical="center" wrapText="1"/>
    </xf>
    <xf numFmtId="170" fontId="5" fillId="0" borderId="15" xfId="2" applyNumberFormat="1" applyFont="1" applyFill="1" applyBorder="1" applyAlignment="1">
      <alignment vertical="center"/>
    </xf>
    <xf numFmtId="170" fontId="5" fillId="0" borderId="40" xfId="2" applyNumberFormat="1" applyFont="1" applyFill="1" applyBorder="1" applyAlignment="1">
      <alignment vertical="center"/>
    </xf>
    <xf numFmtId="0" fontId="5" fillId="0" borderId="0" xfId="0" applyFont="1" applyFill="1" applyBorder="1"/>
    <xf numFmtId="0" fontId="5" fillId="0" borderId="0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7" fillId="2" borderId="29" xfId="0" applyFont="1" applyFill="1" applyBorder="1" applyAlignment="1">
      <alignment horizontal="left" vertical="center"/>
    </xf>
    <xf numFmtId="0" fontId="7" fillId="2" borderId="30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center"/>
    </xf>
    <xf numFmtId="165" fontId="7" fillId="2" borderId="17" xfId="1" applyNumberFormat="1" applyFont="1" applyFill="1" applyBorder="1" applyAlignment="1">
      <alignment horizontal="right" vertical="center"/>
    </xf>
    <xf numFmtId="165" fontId="7" fillId="2" borderId="40" xfId="1" applyNumberFormat="1" applyFont="1" applyFill="1" applyBorder="1" applyAlignment="1">
      <alignment horizontal="right" vertical="center"/>
    </xf>
    <xf numFmtId="165" fontId="7" fillId="2" borderId="31" xfId="1" applyNumberFormat="1" applyFont="1" applyFill="1" applyBorder="1" applyAlignment="1">
      <alignment horizontal="right" vertical="center" wrapText="1"/>
    </xf>
    <xf numFmtId="0" fontId="7" fillId="2" borderId="42" xfId="0" applyFont="1" applyFill="1" applyBorder="1" applyAlignment="1">
      <alignment horizontal="center" vertical="center"/>
    </xf>
    <xf numFmtId="0" fontId="7" fillId="2" borderId="45" xfId="0" applyFont="1" applyFill="1" applyBorder="1" applyAlignment="1">
      <alignment horizontal="center" vertical="center"/>
    </xf>
  </cellXfs>
  <cellStyles count="8">
    <cellStyle name="Moeda" xfId="2" builtinId="4"/>
    <cellStyle name="Normal" xfId="0" builtinId="0"/>
    <cellStyle name="Normal 2" xfId="3"/>
    <cellStyle name="Normal 2 2 2" xfId="4"/>
    <cellStyle name="Normal_Plan1" xfId="6"/>
    <cellStyle name="Normal_Plan3" xfId="5"/>
    <cellStyle name="Separador de milhares" xfId="1" builtinId="3"/>
    <cellStyle name="Vírgula 2" xfId="7"/>
  </cellStyles>
  <dxfs count="0"/>
  <tableStyles count="0" defaultTableStyle="TableStyleMedium2" defaultPivotStyle="PivotStyleLight16"/>
  <colors>
    <mruColors>
      <color rgb="FF66FFFF"/>
      <color rgb="FF2EC44B"/>
      <color rgb="FFFFFFCC"/>
      <color rgb="FF003300"/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123254</xdr:colOff>
      <xdr:row>0</xdr:row>
      <xdr:rowOff>57533</xdr:rowOff>
    </xdr:from>
    <xdr:to>
      <xdr:col>1</xdr:col>
      <xdr:colOff>1600200</xdr:colOff>
      <xdr:row>0</xdr:row>
      <xdr:rowOff>891808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800258D3-6264-4A19-84B3-7175272AA5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254" y="57533"/>
          <a:ext cx="1915096" cy="8342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278948</xdr:colOff>
      <xdr:row>0</xdr:row>
      <xdr:rowOff>57150</xdr:rowOff>
    </xdr:from>
    <xdr:to>
      <xdr:col>1</xdr:col>
      <xdr:colOff>1990726</xdr:colOff>
      <xdr:row>0</xdr:row>
      <xdr:rowOff>810677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78948" y="57150"/>
          <a:ext cx="2054678" cy="75352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83344</xdr:rowOff>
    </xdr:from>
    <xdr:to>
      <xdr:col>1</xdr:col>
      <xdr:colOff>2067765</xdr:colOff>
      <xdr:row>0</xdr:row>
      <xdr:rowOff>771526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3825" y="83344"/>
          <a:ext cx="2401140" cy="6881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"/>
  <sheetViews>
    <sheetView tabSelected="1" zoomScaleNormal="100" zoomScaleSheetLayoutView="57" workbookViewId="0">
      <selection activeCell="B53" sqref="B53:D53"/>
    </sheetView>
  </sheetViews>
  <sheetFormatPr defaultRowHeight="12.75"/>
  <cols>
    <col min="1" max="1" width="6.5703125" style="8" customWidth="1"/>
    <col min="2" max="2" width="37.85546875" style="76" customWidth="1"/>
    <col min="3" max="3" width="33.5703125" style="71" bestFit="1" customWidth="1"/>
    <col min="4" max="4" width="12.5703125" style="71" bestFit="1" customWidth="1"/>
    <col min="5" max="5" width="4.7109375" style="8" bestFit="1" customWidth="1"/>
    <col min="6" max="7" width="10.42578125" style="8" bestFit="1" customWidth="1"/>
    <col min="8" max="8" width="16" style="8" bestFit="1" customWidth="1"/>
    <col min="9" max="9" width="17.5703125" style="8" bestFit="1" customWidth="1"/>
    <col min="10" max="10" width="16" style="8" customWidth="1"/>
    <col min="11" max="11" width="14.7109375" style="8" bestFit="1" customWidth="1"/>
    <col min="12" max="12" width="5.7109375" style="8" bestFit="1" customWidth="1"/>
    <col min="13" max="13" width="12.5703125" style="8" bestFit="1" customWidth="1"/>
    <col min="14" max="15" width="16.5703125" style="8" customWidth="1"/>
    <col min="16" max="16384" width="9.140625" style="8"/>
  </cols>
  <sheetData>
    <row r="1" spans="1:15" ht="75" customHeight="1" thickBot="1">
      <c r="A1" s="32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18.75">
      <c r="A2" s="61" t="s">
        <v>112</v>
      </c>
      <c r="B2" s="62"/>
      <c r="C2" s="63"/>
      <c r="D2" s="43" t="s">
        <v>110</v>
      </c>
      <c r="E2" s="43"/>
      <c r="F2" s="44" t="s">
        <v>4</v>
      </c>
      <c r="G2" s="44" t="s">
        <v>5</v>
      </c>
      <c r="H2" s="44" t="s">
        <v>34</v>
      </c>
      <c r="I2" s="44" t="s">
        <v>7</v>
      </c>
      <c r="J2" s="43" t="s">
        <v>8</v>
      </c>
      <c r="K2" s="43"/>
      <c r="L2" s="43"/>
      <c r="M2" s="43"/>
      <c r="N2" s="43"/>
      <c r="O2" s="45"/>
    </row>
    <row r="3" spans="1:15" ht="36.75" customHeight="1">
      <c r="A3" s="64" t="s">
        <v>136</v>
      </c>
      <c r="B3" s="65"/>
      <c r="C3" s="66"/>
      <c r="D3" s="46" t="s">
        <v>129</v>
      </c>
      <c r="E3" s="47"/>
      <c r="F3" s="48" t="s">
        <v>111</v>
      </c>
      <c r="G3" s="48" t="s">
        <v>128</v>
      </c>
      <c r="H3" s="49">
        <v>22</v>
      </c>
      <c r="I3" s="50">
        <v>4.8</v>
      </c>
      <c r="J3" s="51" t="s">
        <v>9</v>
      </c>
      <c r="K3" s="51"/>
      <c r="L3" s="51"/>
      <c r="M3" s="51"/>
      <c r="N3" s="51"/>
      <c r="O3" s="52"/>
    </row>
    <row r="4" spans="1:15" ht="15.75">
      <c r="A4" s="53" t="s">
        <v>10</v>
      </c>
      <c r="B4" s="54" t="s">
        <v>11</v>
      </c>
      <c r="C4" s="54" t="s">
        <v>12</v>
      </c>
      <c r="D4" s="54" t="s">
        <v>13</v>
      </c>
      <c r="E4" s="51" t="s">
        <v>14</v>
      </c>
      <c r="F4" s="51" t="s">
        <v>107</v>
      </c>
      <c r="G4" s="51" t="s">
        <v>16</v>
      </c>
      <c r="H4" s="54" t="s">
        <v>35</v>
      </c>
      <c r="I4" s="51" t="s">
        <v>17</v>
      </c>
      <c r="J4" s="51" t="s">
        <v>18</v>
      </c>
      <c r="K4" s="51" t="s">
        <v>33</v>
      </c>
      <c r="L4" s="51" t="s">
        <v>20</v>
      </c>
      <c r="M4" s="51"/>
      <c r="N4" s="51"/>
      <c r="O4" s="52" t="s">
        <v>21</v>
      </c>
    </row>
    <row r="5" spans="1:15" ht="49.5" customHeight="1" thickBot="1">
      <c r="A5" s="55"/>
      <c r="B5" s="57"/>
      <c r="C5" s="57"/>
      <c r="D5" s="57"/>
      <c r="E5" s="56"/>
      <c r="F5" s="56"/>
      <c r="G5" s="56"/>
      <c r="H5" s="57"/>
      <c r="I5" s="56"/>
      <c r="J5" s="56"/>
      <c r="K5" s="56"/>
      <c r="L5" s="58" t="s">
        <v>22</v>
      </c>
      <c r="M5" s="59" t="s">
        <v>23</v>
      </c>
      <c r="N5" s="59" t="s">
        <v>24</v>
      </c>
      <c r="O5" s="60"/>
    </row>
    <row r="6" spans="1:15">
      <c r="A6" s="35">
        <v>1</v>
      </c>
      <c r="B6" s="73" t="s">
        <v>63</v>
      </c>
      <c r="C6" s="67" t="s">
        <v>43</v>
      </c>
      <c r="D6" s="67" t="s">
        <v>40</v>
      </c>
      <c r="E6" s="37">
        <v>1</v>
      </c>
      <c r="F6" s="38">
        <v>44440</v>
      </c>
      <c r="G6" s="38">
        <v>45169</v>
      </c>
      <c r="H6" s="79">
        <v>630</v>
      </c>
      <c r="I6" s="79">
        <v>105.6</v>
      </c>
      <c r="J6" s="79"/>
      <c r="K6" s="79">
        <f t="shared" ref="K6:K50" si="0">SUM(H6,I6,J6)</f>
        <v>735.6</v>
      </c>
      <c r="L6" s="40"/>
      <c r="M6" s="39"/>
      <c r="N6" s="39"/>
      <c r="O6" s="42">
        <f t="shared" ref="O6:O49" si="1">K6-M6-N6</f>
        <v>735.6</v>
      </c>
    </row>
    <row r="7" spans="1:15">
      <c r="A7" s="1">
        <v>2</v>
      </c>
      <c r="B7" s="74" t="s">
        <v>103</v>
      </c>
      <c r="C7" s="68" t="s">
        <v>67</v>
      </c>
      <c r="D7" s="68" t="s">
        <v>37</v>
      </c>
      <c r="E7" s="2">
        <v>1</v>
      </c>
      <c r="F7" s="10">
        <v>44837</v>
      </c>
      <c r="G7" s="10">
        <v>44836</v>
      </c>
      <c r="H7" s="17">
        <v>630</v>
      </c>
      <c r="I7" s="17">
        <v>105.6</v>
      </c>
      <c r="J7" s="17"/>
      <c r="K7" s="17">
        <f t="shared" si="0"/>
        <v>735.6</v>
      </c>
      <c r="L7" s="5"/>
      <c r="M7" s="4"/>
      <c r="N7" s="4"/>
      <c r="O7" s="7">
        <f t="shared" si="1"/>
        <v>735.6</v>
      </c>
    </row>
    <row r="8" spans="1:15">
      <c r="A8" s="1">
        <v>3</v>
      </c>
      <c r="B8" s="75" t="s">
        <v>102</v>
      </c>
      <c r="C8" s="69" t="s">
        <v>67</v>
      </c>
      <c r="D8" s="69" t="s">
        <v>37</v>
      </c>
      <c r="E8" s="2">
        <v>1</v>
      </c>
      <c r="F8" s="3">
        <v>44470</v>
      </c>
      <c r="G8" s="3">
        <v>44834</v>
      </c>
      <c r="H8" s="17">
        <v>630</v>
      </c>
      <c r="I8" s="17">
        <v>105.6</v>
      </c>
      <c r="J8" s="17"/>
      <c r="K8" s="17">
        <f t="shared" si="0"/>
        <v>735.6</v>
      </c>
      <c r="L8" s="5"/>
      <c r="M8" s="4"/>
      <c r="N8" s="4"/>
      <c r="O8" s="7">
        <f t="shared" si="1"/>
        <v>735.6</v>
      </c>
    </row>
    <row r="9" spans="1:15">
      <c r="A9" s="1">
        <v>4</v>
      </c>
      <c r="B9" s="124" t="s">
        <v>53</v>
      </c>
      <c r="C9" s="69" t="s">
        <v>54</v>
      </c>
      <c r="D9" s="70" t="s">
        <v>40</v>
      </c>
      <c r="E9" s="2">
        <v>3</v>
      </c>
      <c r="F9" s="3">
        <v>44342</v>
      </c>
      <c r="G9" s="3">
        <v>45071</v>
      </c>
      <c r="H9" s="17">
        <v>315</v>
      </c>
      <c r="I9" s="17">
        <v>105.6</v>
      </c>
      <c r="J9" s="17">
        <v>315</v>
      </c>
      <c r="K9" s="17">
        <f t="shared" si="0"/>
        <v>735.6</v>
      </c>
      <c r="L9" s="5"/>
      <c r="M9" s="4"/>
      <c r="N9" s="4">
        <v>57.6</v>
      </c>
      <c r="O9" s="7">
        <f t="shared" si="1"/>
        <v>678</v>
      </c>
    </row>
    <row r="10" spans="1:15">
      <c r="A10" s="1">
        <v>5</v>
      </c>
      <c r="B10" s="74" t="s">
        <v>100</v>
      </c>
      <c r="C10" s="68" t="s">
        <v>101</v>
      </c>
      <c r="D10" s="68" t="s">
        <v>41</v>
      </c>
      <c r="E10" s="2">
        <v>1</v>
      </c>
      <c r="F10" s="10">
        <v>44809</v>
      </c>
      <c r="G10" s="10">
        <v>45173</v>
      </c>
      <c r="H10" s="17">
        <v>630</v>
      </c>
      <c r="I10" s="17">
        <v>105.6</v>
      </c>
      <c r="J10" s="17"/>
      <c r="K10" s="17">
        <f t="shared" si="0"/>
        <v>735.6</v>
      </c>
      <c r="L10" s="5"/>
      <c r="M10" s="4"/>
      <c r="N10" s="4"/>
      <c r="O10" s="7">
        <f t="shared" si="1"/>
        <v>735.6</v>
      </c>
    </row>
    <row r="11" spans="1:15">
      <c r="A11" s="1">
        <v>6</v>
      </c>
      <c r="B11" s="74" t="s">
        <v>89</v>
      </c>
      <c r="C11" s="68" t="s">
        <v>58</v>
      </c>
      <c r="D11" s="68" t="s">
        <v>90</v>
      </c>
      <c r="E11" s="2">
        <v>3</v>
      </c>
      <c r="F11" s="10">
        <v>44743</v>
      </c>
      <c r="G11" s="3">
        <v>45107</v>
      </c>
      <c r="H11" s="17">
        <v>231</v>
      </c>
      <c r="I11" s="17">
        <v>105.6</v>
      </c>
      <c r="J11" s="17">
        <v>399</v>
      </c>
      <c r="K11" s="17">
        <f t="shared" si="0"/>
        <v>735.6</v>
      </c>
      <c r="L11" s="5"/>
      <c r="M11" s="4"/>
      <c r="N11" s="4">
        <v>67.2</v>
      </c>
      <c r="O11" s="7">
        <f t="shared" si="1"/>
        <v>668.4</v>
      </c>
    </row>
    <row r="12" spans="1:15">
      <c r="A12" s="1">
        <v>7</v>
      </c>
      <c r="B12" s="74" t="s">
        <v>131</v>
      </c>
      <c r="C12" s="68" t="s">
        <v>132</v>
      </c>
      <c r="D12" s="68" t="s">
        <v>42</v>
      </c>
      <c r="E12" s="2">
        <v>2</v>
      </c>
      <c r="F12" s="10">
        <v>45048</v>
      </c>
      <c r="G12" s="10">
        <v>45231</v>
      </c>
      <c r="H12" s="17">
        <v>609</v>
      </c>
      <c r="I12" s="17">
        <v>105.6</v>
      </c>
      <c r="J12" s="17"/>
      <c r="K12" s="17">
        <f t="shared" si="0"/>
        <v>714.6</v>
      </c>
      <c r="L12" s="5"/>
      <c r="M12" s="4"/>
      <c r="N12" s="4"/>
      <c r="O12" s="7">
        <f t="shared" si="1"/>
        <v>714.6</v>
      </c>
    </row>
    <row r="13" spans="1:15">
      <c r="A13" s="1">
        <v>8</v>
      </c>
      <c r="B13" s="74" t="s">
        <v>65</v>
      </c>
      <c r="C13" s="68" t="s">
        <v>66</v>
      </c>
      <c r="D13" s="68" t="s">
        <v>87</v>
      </c>
      <c r="E13" s="2">
        <v>1</v>
      </c>
      <c r="F13" s="10">
        <v>44440</v>
      </c>
      <c r="G13" s="3">
        <v>45169</v>
      </c>
      <c r="H13" s="17">
        <v>630</v>
      </c>
      <c r="I13" s="17">
        <v>105.6</v>
      </c>
      <c r="J13" s="17"/>
      <c r="K13" s="17">
        <f t="shared" si="0"/>
        <v>735.6</v>
      </c>
      <c r="L13" s="11"/>
      <c r="M13" s="4"/>
      <c r="N13" s="4"/>
      <c r="O13" s="7">
        <f t="shared" si="1"/>
        <v>735.6</v>
      </c>
    </row>
    <row r="14" spans="1:15">
      <c r="A14" s="1">
        <v>9</v>
      </c>
      <c r="B14" s="75" t="s">
        <v>125</v>
      </c>
      <c r="C14" s="69" t="s">
        <v>60</v>
      </c>
      <c r="D14" s="69" t="s">
        <v>39</v>
      </c>
      <c r="E14" s="2">
        <v>1</v>
      </c>
      <c r="F14" s="3">
        <v>44991</v>
      </c>
      <c r="G14" s="3">
        <v>45174</v>
      </c>
      <c r="H14" s="17">
        <v>630</v>
      </c>
      <c r="I14" s="17">
        <v>105.6</v>
      </c>
      <c r="J14" s="17"/>
      <c r="K14" s="17">
        <f t="shared" si="0"/>
        <v>735.6</v>
      </c>
      <c r="L14" s="11">
        <v>4</v>
      </c>
      <c r="M14" s="4">
        <v>84</v>
      </c>
      <c r="N14" s="4">
        <v>19.2</v>
      </c>
      <c r="O14" s="7">
        <f t="shared" si="1"/>
        <v>632.4</v>
      </c>
    </row>
    <row r="15" spans="1:15">
      <c r="A15" s="1">
        <v>10</v>
      </c>
      <c r="B15" s="75" t="s">
        <v>119</v>
      </c>
      <c r="C15" s="69" t="s">
        <v>36</v>
      </c>
      <c r="D15" s="69" t="s">
        <v>41</v>
      </c>
      <c r="E15" s="2">
        <v>1</v>
      </c>
      <c r="F15" s="3">
        <v>44991</v>
      </c>
      <c r="G15" s="3">
        <v>45174</v>
      </c>
      <c r="H15" s="17">
        <v>630</v>
      </c>
      <c r="I15" s="17">
        <v>105.6</v>
      </c>
      <c r="J15" s="17"/>
      <c r="K15" s="17">
        <f t="shared" si="0"/>
        <v>735.6</v>
      </c>
      <c r="L15" s="11">
        <v>5</v>
      </c>
      <c r="M15" s="4">
        <v>105</v>
      </c>
      <c r="N15" s="4">
        <v>24</v>
      </c>
      <c r="O15" s="7">
        <f t="shared" si="1"/>
        <v>606.6</v>
      </c>
    </row>
    <row r="16" spans="1:15">
      <c r="A16" s="1">
        <v>11</v>
      </c>
      <c r="B16" s="75" t="s">
        <v>104</v>
      </c>
      <c r="C16" s="69" t="s">
        <v>43</v>
      </c>
      <c r="D16" s="69" t="s">
        <v>40</v>
      </c>
      <c r="E16" s="2" t="s">
        <v>134</v>
      </c>
      <c r="F16" s="3">
        <v>44837</v>
      </c>
      <c r="G16" s="3">
        <v>45201</v>
      </c>
      <c r="H16" s="17">
        <v>63</v>
      </c>
      <c r="I16" s="17">
        <v>76.8</v>
      </c>
      <c r="J16" s="17">
        <v>420</v>
      </c>
      <c r="K16" s="17">
        <f t="shared" si="0"/>
        <v>559.79999999999995</v>
      </c>
      <c r="L16" s="5"/>
      <c r="M16" s="4"/>
      <c r="N16" s="4">
        <v>67.2</v>
      </c>
      <c r="O16" s="7">
        <f t="shared" si="1"/>
        <v>492.59999999999997</v>
      </c>
    </row>
    <row r="17" spans="1:15">
      <c r="A17" s="1">
        <v>12</v>
      </c>
      <c r="B17" s="75" t="s">
        <v>120</v>
      </c>
      <c r="C17" s="69" t="s">
        <v>36</v>
      </c>
      <c r="D17" s="69" t="s">
        <v>41</v>
      </c>
      <c r="E17" s="2">
        <v>1</v>
      </c>
      <c r="F17" s="3">
        <v>44991</v>
      </c>
      <c r="G17" s="3">
        <v>45174</v>
      </c>
      <c r="H17" s="17">
        <v>630</v>
      </c>
      <c r="I17" s="17">
        <v>105.6</v>
      </c>
      <c r="J17" s="17"/>
      <c r="K17" s="17">
        <f t="shared" si="0"/>
        <v>735.6</v>
      </c>
      <c r="L17" s="5"/>
      <c r="M17" s="4"/>
      <c r="N17" s="4"/>
      <c r="O17" s="7">
        <f t="shared" si="1"/>
        <v>735.6</v>
      </c>
    </row>
    <row r="18" spans="1:15">
      <c r="A18" s="1">
        <v>13</v>
      </c>
      <c r="B18" s="75" t="s">
        <v>113</v>
      </c>
      <c r="C18" s="69" t="s">
        <v>36</v>
      </c>
      <c r="D18" s="69" t="s">
        <v>41</v>
      </c>
      <c r="E18" s="2">
        <v>1</v>
      </c>
      <c r="F18" s="3">
        <v>44958</v>
      </c>
      <c r="G18" s="3">
        <v>45138</v>
      </c>
      <c r="H18" s="17">
        <v>630</v>
      </c>
      <c r="I18" s="17">
        <v>105.6</v>
      </c>
      <c r="J18" s="17"/>
      <c r="K18" s="17">
        <f t="shared" si="0"/>
        <v>735.6</v>
      </c>
      <c r="L18" s="5"/>
      <c r="M18" s="4"/>
      <c r="N18" s="4"/>
      <c r="O18" s="7">
        <f t="shared" si="1"/>
        <v>735.6</v>
      </c>
    </row>
    <row r="19" spans="1:15">
      <c r="A19" s="1">
        <v>14</v>
      </c>
      <c r="B19" s="77" t="s">
        <v>69</v>
      </c>
      <c r="C19" s="70" t="s">
        <v>55</v>
      </c>
      <c r="D19" s="70" t="s">
        <v>40</v>
      </c>
      <c r="E19" s="2">
        <v>1</v>
      </c>
      <c r="F19" s="3">
        <v>44470</v>
      </c>
      <c r="G19" s="3">
        <v>44834</v>
      </c>
      <c r="H19" s="17">
        <v>630</v>
      </c>
      <c r="I19" s="17">
        <v>105.6</v>
      </c>
      <c r="J19" s="17"/>
      <c r="K19" s="17">
        <f t="shared" si="0"/>
        <v>735.6</v>
      </c>
      <c r="L19" s="5"/>
      <c r="M19" s="4"/>
      <c r="N19" s="4"/>
      <c r="O19" s="7">
        <f t="shared" si="1"/>
        <v>735.6</v>
      </c>
    </row>
    <row r="20" spans="1:15">
      <c r="A20" s="1">
        <v>15</v>
      </c>
      <c r="B20" s="77" t="s">
        <v>91</v>
      </c>
      <c r="C20" s="70" t="s">
        <v>36</v>
      </c>
      <c r="D20" s="70" t="s">
        <v>59</v>
      </c>
      <c r="E20" s="2">
        <v>1</v>
      </c>
      <c r="F20" s="3">
        <v>44743</v>
      </c>
      <c r="G20" s="3">
        <v>45107</v>
      </c>
      <c r="H20" s="17">
        <v>630</v>
      </c>
      <c r="I20" s="17">
        <v>105.6</v>
      </c>
      <c r="J20" s="17"/>
      <c r="K20" s="17">
        <f t="shared" si="0"/>
        <v>735.6</v>
      </c>
      <c r="L20" s="5"/>
      <c r="M20" s="4"/>
      <c r="N20" s="4"/>
      <c r="O20" s="7">
        <f t="shared" si="1"/>
        <v>735.6</v>
      </c>
    </row>
    <row r="21" spans="1:15">
      <c r="A21" s="1">
        <v>16</v>
      </c>
      <c r="B21" s="77" t="s">
        <v>118</v>
      </c>
      <c r="C21" s="70" t="s">
        <v>36</v>
      </c>
      <c r="D21" s="70" t="s">
        <v>37</v>
      </c>
      <c r="E21" s="2">
        <v>1</v>
      </c>
      <c r="F21" s="3">
        <v>44958</v>
      </c>
      <c r="G21" s="3">
        <v>45138</v>
      </c>
      <c r="H21" s="17">
        <v>630</v>
      </c>
      <c r="I21" s="17">
        <v>105.6</v>
      </c>
      <c r="J21" s="17"/>
      <c r="K21" s="17">
        <f t="shared" si="0"/>
        <v>735.6</v>
      </c>
      <c r="L21" s="5"/>
      <c r="M21" s="4"/>
      <c r="N21" s="4"/>
      <c r="O21" s="7">
        <f t="shared" si="1"/>
        <v>735.6</v>
      </c>
    </row>
    <row r="22" spans="1:15">
      <c r="A22" s="1">
        <v>17</v>
      </c>
      <c r="B22" s="75" t="s">
        <v>57</v>
      </c>
      <c r="C22" s="69" t="s">
        <v>36</v>
      </c>
      <c r="D22" s="69" t="s">
        <v>41</v>
      </c>
      <c r="E22" s="2">
        <v>3</v>
      </c>
      <c r="F22" s="3">
        <v>44409</v>
      </c>
      <c r="G22" s="3">
        <v>45107</v>
      </c>
      <c r="H22" s="17">
        <v>315</v>
      </c>
      <c r="I22" s="17">
        <v>105.6</v>
      </c>
      <c r="J22" s="17">
        <v>315</v>
      </c>
      <c r="K22" s="17">
        <f t="shared" si="0"/>
        <v>735.6</v>
      </c>
      <c r="L22" s="5"/>
      <c r="M22" s="4"/>
      <c r="N22" s="4">
        <v>57.6</v>
      </c>
      <c r="O22" s="7">
        <f t="shared" si="1"/>
        <v>678</v>
      </c>
    </row>
    <row r="23" spans="1:15">
      <c r="A23" s="1">
        <v>18</v>
      </c>
      <c r="B23" s="75" t="s">
        <v>70</v>
      </c>
      <c r="C23" s="69" t="s">
        <v>71</v>
      </c>
      <c r="D23" s="69" t="s">
        <v>59</v>
      </c>
      <c r="E23" s="2">
        <v>1</v>
      </c>
      <c r="F23" s="3">
        <v>44470</v>
      </c>
      <c r="G23" s="3">
        <v>44834</v>
      </c>
      <c r="H23" s="17">
        <v>630</v>
      </c>
      <c r="I23" s="17">
        <v>105.6</v>
      </c>
      <c r="J23" s="17"/>
      <c r="K23" s="17">
        <f t="shared" si="0"/>
        <v>735.6</v>
      </c>
      <c r="L23" s="5"/>
      <c r="M23" s="4"/>
      <c r="N23" s="4"/>
      <c r="O23" s="7">
        <f t="shared" si="1"/>
        <v>735.6</v>
      </c>
    </row>
    <row r="24" spans="1:15">
      <c r="A24" s="1">
        <v>19</v>
      </c>
      <c r="B24" s="75" t="s">
        <v>121</v>
      </c>
      <c r="C24" s="69" t="s">
        <v>36</v>
      </c>
      <c r="D24" s="69" t="s">
        <v>41</v>
      </c>
      <c r="E24" s="2">
        <v>1</v>
      </c>
      <c r="F24" s="3">
        <v>44991</v>
      </c>
      <c r="G24" s="3">
        <v>45174</v>
      </c>
      <c r="H24" s="17">
        <v>630</v>
      </c>
      <c r="I24" s="17">
        <v>105.6</v>
      </c>
      <c r="J24" s="17"/>
      <c r="K24" s="17">
        <f t="shared" si="0"/>
        <v>735.6</v>
      </c>
      <c r="L24" s="5"/>
      <c r="M24" s="4"/>
      <c r="N24" s="4"/>
      <c r="O24" s="7">
        <f t="shared" si="1"/>
        <v>735.6</v>
      </c>
    </row>
    <row r="25" spans="1:15">
      <c r="A25" s="1">
        <v>20</v>
      </c>
      <c r="B25" s="75" t="s">
        <v>92</v>
      </c>
      <c r="C25" s="69" t="s">
        <v>1</v>
      </c>
      <c r="D25" s="69" t="s">
        <v>37</v>
      </c>
      <c r="E25" s="2">
        <v>1</v>
      </c>
      <c r="F25" s="3">
        <v>44774</v>
      </c>
      <c r="G25" s="3">
        <v>45138</v>
      </c>
      <c r="H25" s="17">
        <v>630</v>
      </c>
      <c r="I25" s="17">
        <v>105.6</v>
      </c>
      <c r="J25" s="17"/>
      <c r="K25" s="17">
        <f t="shared" si="0"/>
        <v>735.6</v>
      </c>
      <c r="L25" s="5"/>
      <c r="M25" s="4"/>
      <c r="N25" s="4"/>
      <c r="O25" s="7">
        <f t="shared" si="1"/>
        <v>735.6</v>
      </c>
    </row>
    <row r="26" spans="1:15">
      <c r="A26" s="1">
        <v>21</v>
      </c>
      <c r="B26" s="77" t="s">
        <v>85</v>
      </c>
      <c r="C26" s="70" t="s">
        <v>58</v>
      </c>
      <c r="D26" s="70" t="s">
        <v>90</v>
      </c>
      <c r="E26" s="2">
        <v>1</v>
      </c>
      <c r="F26" s="3">
        <v>44409</v>
      </c>
      <c r="G26" s="3">
        <v>45138</v>
      </c>
      <c r="H26" s="17">
        <v>630</v>
      </c>
      <c r="I26" s="17">
        <v>105.6</v>
      </c>
      <c r="J26" s="17"/>
      <c r="K26" s="17">
        <f t="shared" si="0"/>
        <v>735.6</v>
      </c>
      <c r="L26" s="5"/>
      <c r="M26" s="4"/>
      <c r="N26" s="4"/>
      <c r="O26" s="7">
        <f t="shared" si="1"/>
        <v>735.6</v>
      </c>
    </row>
    <row r="27" spans="1:15">
      <c r="A27" s="1">
        <v>22</v>
      </c>
      <c r="B27" s="77" t="s">
        <v>93</v>
      </c>
      <c r="C27" s="70" t="s">
        <v>95</v>
      </c>
      <c r="D27" s="70" t="s">
        <v>42</v>
      </c>
      <c r="E27" s="2">
        <v>1</v>
      </c>
      <c r="F27" s="3">
        <v>44783</v>
      </c>
      <c r="G27" s="3">
        <v>45086</v>
      </c>
      <c r="H27" s="17">
        <v>630</v>
      </c>
      <c r="I27" s="17">
        <v>105.6</v>
      </c>
      <c r="J27" s="17"/>
      <c r="K27" s="17">
        <f t="shared" si="0"/>
        <v>735.6</v>
      </c>
      <c r="L27" s="5"/>
      <c r="M27" s="4"/>
      <c r="N27" s="4"/>
      <c r="O27" s="7">
        <f t="shared" si="1"/>
        <v>735.6</v>
      </c>
    </row>
    <row r="28" spans="1:15">
      <c r="A28" s="1">
        <v>23</v>
      </c>
      <c r="B28" s="77" t="s">
        <v>114</v>
      </c>
      <c r="C28" s="70" t="s">
        <v>36</v>
      </c>
      <c r="D28" s="70" t="s">
        <v>41</v>
      </c>
      <c r="E28" s="2">
        <v>1</v>
      </c>
      <c r="F28" s="3">
        <v>44966</v>
      </c>
      <c r="G28" s="3">
        <v>45146</v>
      </c>
      <c r="H28" s="17">
        <v>630</v>
      </c>
      <c r="I28" s="17">
        <v>105.6</v>
      </c>
      <c r="J28" s="17"/>
      <c r="K28" s="17">
        <f t="shared" si="0"/>
        <v>735.6</v>
      </c>
      <c r="L28" s="5"/>
      <c r="M28" s="4"/>
      <c r="N28" s="4"/>
      <c r="O28" s="7">
        <f t="shared" si="1"/>
        <v>735.6</v>
      </c>
    </row>
    <row r="29" spans="1:15">
      <c r="A29" s="1">
        <v>24</v>
      </c>
      <c r="B29" s="77" t="s">
        <v>86</v>
      </c>
      <c r="C29" s="70" t="s">
        <v>36</v>
      </c>
      <c r="D29" s="70" t="s">
        <v>39</v>
      </c>
      <c r="E29" s="2">
        <v>1</v>
      </c>
      <c r="F29" s="3">
        <v>44652</v>
      </c>
      <c r="G29" s="3">
        <v>44926</v>
      </c>
      <c r="H29" s="17">
        <v>630</v>
      </c>
      <c r="I29" s="17">
        <v>105.6</v>
      </c>
      <c r="J29" s="17"/>
      <c r="K29" s="17">
        <f t="shared" si="0"/>
        <v>735.6</v>
      </c>
      <c r="L29" s="5"/>
      <c r="M29" s="4"/>
      <c r="N29" s="4"/>
      <c r="O29" s="7">
        <f t="shared" si="1"/>
        <v>735.6</v>
      </c>
    </row>
    <row r="30" spans="1:15">
      <c r="A30" s="1">
        <v>25</v>
      </c>
      <c r="B30" s="77" t="s">
        <v>115</v>
      </c>
      <c r="C30" s="70" t="s">
        <v>36</v>
      </c>
      <c r="D30" s="70" t="s">
        <v>40</v>
      </c>
      <c r="E30" s="2">
        <v>1</v>
      </c>
      <c r="F30" s="3">
        <v>44958</v>
      </c>
      <c r="G30" s="3">
        <v>45138</v>
      </c>
      <c r="H30" s="17">
        <v>630</v>
      </c>
      <c r="I30" s="17">
        <v>105.6</v>
      </c>
      <c r="J30" s="17"/>
      <c r="K30" s="17">
        <f t="shared" si="0"/>
        <v>735.6</v>
      </c>
      <c r="L30" s="5"/>
      <c r="M30" s="4"/>
      <c r="N30" s="4"/>
      <c r="O30" s="7">
        <f t="shared" si="1"/>
        <v>735.6</v>
      </c>
    </row>
    <row r="31" spans="1:15">
      <c r="A31" s="1">
        <v>26</v>
      </c>
      <c r="B31" s="75" t="s">
        <v>94</v>
      </c>
      <c r="C31" s="69" t="s">
        <v>96</v>
      </c>
      <c r="D31" s="69" t="s">
        <v>40</v>
      </c>
      <c r="E31" s="2">
        <v>1</v>
      </c>
      <c r="F31" s="3">
        <v>44774</v>
      </c>
      <c r="G31" s="3">
        <v>45138</v>
      </c>
      <c r="H31" s="17">
        <v>630</v>
      </c>
      <c r="I31" s="17">
        <v>105.6</v>
      </c>
      <c r="J31" s="17"/>
      <c r="K31" s="17">
        <f t="shared" si="0"/>
        <v>735.6</v>
      </c>
      <c r="L31" s="5"/>
      <c r="M31" s="4"/>
      <c r="N31" s="4"/>
      <c r="O31" s="7">
        <f t="shared" si="1"/>
        <v>735.6</v>
      </c>
    </row>
    <row r="32" spans="1:15">
      <c r="A32" s="1">
        <v>27</v>
      </c>
      <c r="B32" s="75" t="s">
        <v>72</v>
      </c>
      <c r="C32" s="69" t="s">
        <v>1</v>
      </c>
      <c r="D32" s="69" t="s">
        <v>40</v>
      </c>
      <c r="E32" s="2">
        <v>1</v>
      </c>
      <c r="F32" s="3">
        <v>44470</v>
      </c>
      <c r="G32" s="3">
        <v>44834</v>
      </c>
      <c r="H32" s="17">
        <v>630</v>
      </c>
      <c r="I32" s="17">
        <v>105.6</v>
      </c>
      <c r="J32" s="17"/>
      <c r="K32" s="17">
        <f t="shared" si="0"/>
        <v>735.6</v>
      </c>
      <c r="L32" s="5"/>
      <c r="M32" s="4"/>
      <c r="N32" s="4">
        <v>9.6</v>
      </c>
      <c r="O32" s="7">
        <f t="shared" si="1"/>
        <v>726</v>
      </c>
    </row>
    <row r="33" spans="1:16">
      <c r="A33" s="1">
        <v>28</v>
      </c>
      <c r="B33" s="75" t="s">
        <v>78</v>
      </c>
      <c r="C33" s="69" t="s">
        <v>36</v>
      </c>
      <c r="D33" s="69" t="s">
        <v>41</v>
      </c>
      <c r="E33" s="2">
        <v>1</v>
      </c>
      <c r="F33" s="3">
        <v>44652</v>
      </c>
      <c r="G33" s="3">
        <v>45016</v>
      </c>
      <c r="H33" s="17">
        <v>630</v>
      </c>
      <c r="I33" s="17">
        <v>105.6</v>
      </c>
      <c r="J33" s="17"/>
      <c r="K33" s="17">
        <f t="shared" si="0"/>
        <v>735.6</v>
      </c>
      <c r="L33" s="12">
        <v>1</v>
      </c>
      <c r="M33" s="4">
        <v>21</v>
      </c>
      <c r="N33" s="4">
        <v>4.8</v>
      </c>
      <c r="O33" s="7">
        <f t="shared" si="1"/>
        <v>709.80000000000007</v>
      </c>
    </row>
    <row r="34" spans="1:16">
      <c r="A34" s="1">
        <v>29</v>
      </c>
      <c r="B34" s="75" t="s">
        <v>126</v>
      </c>
      <c r="C34" s="69" t="s">
        <v>127</v>
      </c>
      <c r="D34" s="69" t="s">
        <v>39</v>
      </c>
      <c r="E34" s="2">
        <v>1</v>
      </c>
      <c r="F34" s="3">
        <v>45026</v>
      </c>
      <c r="G34" s="3">
        <v>45208</v>
      </c>
      <c r="H34" s="17">
        <v>630</v>
      </c>
      <c r="I34" s="17">
        <v>105.6</v>
      </c>
      <c r="J34" s="17"/>
      <c r="K34" s="17">
        <f t="shared" si="0"/>
        <v>735.6</v>
      </c>
      <c r="L34" s="13"/>
      <c r="M34" s="4"/>
      <c r="N34" s="4"/>
      <c r="O34" s="7">
        <f t="shared" si="1"/>
        <v>735.6</v>
      </c>
    </row>
    <row r="35" spans="1:16">
      <c r="A35" s="1">
        <v>30</v>
      </c>
      <c r="B35" s="75" t="s">
        <v>116</v>
      </c>
      <c r="C35" s="69" t="s">
        <v>36</v>
      </c>
      <c r="D35" s="69" t="s">
        <v>41</v>
      </c>
      <c r="E35" s="2">
        <v>1</v>
      </c>
      <c r="F35" s="3">
        <v>44966</v>
      </c>
      <c r="G35" s="3">
        <v>45146</v>
      </c>
      <c r="H35" s="17">
        <v>630</v>
      </c>
      <c r="I35" s="17">
        <v>105.6</v>
      </c>
      <c r="J35" s="17"/>
      <c r="K35" s="17">
        <f t="shared" si="0"/>
        <v>735.6</v>
      </c>
      <c r="L35" s="13"/>
      <c r="M35" s="4"/>
      <c r="N35" s="4"/>
      <c r="O35" s="7">
        <f t="shared" si="1"/>
        <v>735.6</v>
      </c>
    </row>
    <row r="36" spans="1:16">
      <c r="A36" s="1">
        <v>31</v>
      </c>
      <c r="B36" s="75" t="s">
        <v>73</v>
      </c>
      <c r="C36" s="69" t="s">
        <v>56</v>
      </c>
      <c r="D36" s="69" t="s">
        <v>39</v>
      </c>
      <c r="E36" s="2">
        <v>1</v>
      </c>
      <c r="F36" s="3">
        <v>44470</v>
      </c>
      <c r="G36" s="3">
        <v>44834</v>
      </c>
      <c r="H36" s="17">
        <v>630</v>
      </c>
      <c r="I36" s="17">
        <v>105.6</v>
      </c>
      <c r="J36" s="17"/>
      <c r="K36" s="17">
        <f t="shared" si="0"/>
        <v>735.6</v>
      </c>
      <c r="L36" s="13"/>
      <c r="M36" s="4"/>
      <c r="N36" s="4"/>
      <c r="O36" s="7">
        <f t="shared" si="1"/>
        <v>735.6</v>
      </c>
    </row>
    <row r="37" spans="1:16">
      <c r="A37" s="1">
        <v>32</v>
      </c>
      <c r="B37" s="75" t="s">
        <v>74</v>
      </c>
      <c r="C37" s="69" t="s">
        <v>68</v>
      </c>
      <c r="D37" s="69" t="s">
        <v>40</v>
      </c>
      <c r="E37" s="2">
        <v>1</v>
      </c>
      <c r="F37" s="3">
        <v>44470</v>
      </c>
      <c r="G37" s="3">
        <v>44834</v>
      </c>
      <c r="H37" s="17">
        <v>630</v>
      </c>
      <c r="I37" s="17">
        <v>105.6</v>
      </c>
      <c r="J37" s="17"/>
      <c r="K37" s="17">
        <f t="shared" si="0"/>
        <v>735.6</v>
      </c>
      <c r="L37" s="13"/>
      <c r="M37" s="4"/>
      <c r="N37" s="4"/>
      <c r="O37" s="7">
        <f t="shared" si="1"/>
        <v>735.6</v>
      </c>
    </row>
    <row r="38" spans="1:16">
      <c r="A38" s="1">
        <v>33</v>
      </c>
      <c r="B38" s="75" t="s">
        <v>98</v>
      </c>
      <c r="C38" s="69" t="s">
        <v>38</v>
      </c>
      <c r="D38" s="69" t="s">
        <v>39</v>
      </c>
      <c r="E38" s="2">
        <v>1</v>
      </c>
      <c r="F38" s="3">
        <v>44774</v>
      </c>
      <c r="G38" s="3">
        <v>45138</v>
      </c>
      <c r="H38" s="17">
        <v>630</v>
      </c>
      <c r="I38" s="17">
        <v>105.6</v>
      </c>
      <c r="J38" s="17"/>
      <c r="K38" s="17">
        <f t="shared" si="0"/>
        <v>735.6</v>
      </c>
      <c r="L38" s="5"/>
      <c r="M38" s="4"/>
      <c r="N38" s="4"/>
      <c r="O38" s="7">
        <f t="shared" si="1"/>
        <v>735.6</v>
      </c>
      <c r="P38" s="14"/>
    </row>
    <row r="39" spans="1:16">
      <c r="A39" s="1">
        <v>34</v>
      </c>
      <c r="B39" s="75" t="s">
        <v>99</v>
      </c>
      <c r="C39" s="69" t="s">
        <v>0</v>
      </c>
      <c r="D39" s="69" t="s">
        <v>97</v>
      </c>
      <c r="E39" s="2">
        <v>1</v>
      </c>
      <c r="F39" s="3">
        <v>44781</v>
      </c>
      <c r="G39" s="3">
        <v>45145</v>
      </c>
      <c r="H39" s="17">
        <v>630</v>
      </c>
      <c r="I39" s="17">
        <v>105.6</v>
      </c>
      <c r="J39" s="17"/>
      <c r="K39" s="17">
        <f t="shared" si="0"/>
        <v>735.6</v>
      </c>
      <c r="L39" s="5"/>
      <c r="M39" s="4"/>
      <c r="N39" s="4"/>
      <c r="O39" s="7">
        <f t="shared" si="1"/>
        <v>735.6</v>
      </c>
    </row>
    <row r="40" spans="1:16">
      <c r="A40" s="1">
        <v>35</v>
      </c>
      <c r="B40" s="75" t="s">
        <v>76</v>
      </c>
      <c r="C40" s="69" t="s">
        <v>38</v>
      </c>
      <c r="D40" s="69" t="s">
        <v>59</v>
      </c>
      <c r="E40" s="2">
        <v>1</v>
      </c>
      <c r="F40" s="3">
        <v>44505</v>
      </c>
      <c r="G40" s="3">
        <v>45234</v>
      </c>
      <c r="H40" s="17">
        <v>630</v>
      </c>
      <c r="I40" s="17">
        <v>105.6</v>
      </c>
      <c r="J40" s="17"/>
      <c r="K40" s="17">
        <f t="shared" si="0"/>
        <v>735.6</v>
      </c>
      <c r="L40" s="5"/>
      <c r="M40" s="4"/>
      <c r="N40" s="4"/>
      <c r="O40" s="7">
        <f t="shared" si="1"/>
        <v>735.6</v>
      </c>
    </row>
    <row r="41" spans="1:16">
      <c r="A41" s="1">
        <v>36</v>
      </c>
      <c r="B41" s="74" t="s">
        <v>130</v>
      </c>
      <c r="C41" s="68" t="s">
        <v>36</v>
      </c>
      <c r="D41" s="68" t="s">
        <v>37</v>
      </c>
      <c r="E41" s="2">
        <v>2</v>
      </c>
      <c r="F41" s="10">
        <v>45061</v>
      </c>
      <c r="G41" s="10">
        <v>45244</v>
      </c>
      <c r="H41" s="17">
        <v>336</v>
      </c>
      <c r="I41" s="17">
        <v>62.4</v>
      </c>
      <c r="J41" s="17"/>
      <c r="K41" s="17">
        <f t="shared" si="0"/>
        <v>398.4</v>
      </c>
      <c r="L41" s="5"/>
      <c r="M41" s="4"/>
      <c r="N41" s="4"/>
      <c r="O41" s="7">
        <f t="shared" si="1"/>
        <v>398.4</v>
      </c>
    </row>
    <row r="42" spans="1:16">
      <c r="A42" s="1">
        <v>37</v>
      </c>
      <c r="B42" s="75" t="s">
        <v>64</v>
      </c>
      <c r="C42" s="69" t="s">
        <v>36</v>
      </c>
      <c r="D42" s="69" t="s">
        <v>41</v>
      </c>
      <c r="E42" s="2">
        <v>1</v>
      </c>
      <c r="F42" s="3">
        <v>44440</v>
      </c>
      <c r="G42" s="3">
        <v>45169</v>
      </c>
      <c r="H42" s="17">
        <v>630</v>
      </c>
      <c r="I42" s="17">
        <v>105.6</v>
      </c>
      <c r="J42" s="17"/>
      <c r="K42" s="17">
        <f t="shared" si="0"/>
        <v>735.6</v>
      </c>
      <c r="L42" s="13"/>
      <c r="M42" s="4"/>
      <c r="N42" s="4" t="s">
        <v>2</v>
      </c>
      <c r="O42" s="7">
        <v>735.6</v>
      </c>
    </row>
    <row r="43" spans="1:16">
      <c r="A43" s="1">
        <v>38</v>
      </c>
      <c r="B43" s="75" t="s">
        <v>117</v>
      </c>
      <c r="C43" s="69" t="s">
        <v>68</v>
      </c>
      <c r="D43" s="69" t="s">
        <v>39</v>
      </c>
      <c r="E43" s="2">
        <v>1</v>
      </c>
      <c r="F43" s="3">
        <v>44958</v>
      </c>
      <c r="G43" s="3">
        <v>45107</v>
      </c>
      <c r="H43" s="17">
        <v>630</v>
      </c>
      <c r="I43" s="17">
        <v>105.6</v>
      </c>
      <c r="J43" s="17"/>
      <c r="K43" s="17">
        <f t="shared" si="0"/>
        <v>735.6</v>
      </c>
      <c r="L43" s="13"/>
      <c r="M43" s="4"/>
      <c r="N43" s="4"/>
      <c r="O43" s="7">
        <f t="shared" si="1"/>
        <v>735.6</v>
      </c>
    </row>
    <row r="44" spans="1:16">
      <c r="A44" s="1">
        <v>39</v>
      </c>
      <c r="B44" s="75" t="s">
        <v>61</v>
      </c>
      <c r="C44" s="69" t="s">
        <v>62</v>
      </c>
      <c r="D44" s="69" t="s">
        <v>44</v>
      </c>
      <c r="E44" s="2">
        <v>1</v>
      </c>
      <c r="F44" s="3">
        <v>44440</v>
      </c>
      <c r="G44" s="3">
        <v>45169</v>
      </c>
      <c r="H44" s="17">
        <v>630</v>
      </c>
      <c r="I44" s="17">
        <v>105.6</v>
      </c>
      <c r="J44" s="17"/>
      <c r="K44" s="17">
        <f t="shared" si="0"/>
        <v>735.6</v>
      </c>
      <c r="L44" s="13"/>
      <c r="M44" s="4"/>
      <c r="N44" s="4"/>
      <c r="O44" s="7">
        <f t="shared" si="1"/>
        <v>735.6</v>
      </c>
    </row>
    <row r="45" spans="1:16">
      <c r="A45" s="1">
        <v>40</v>
      </c>
      <c r="B45" s="75" t="s">
        <v>77</v>
      </c>
      <c r="C45" s="69" t="s">
        <v>36</v>
      </c>
      <c r="D45" s="69" t="s">
        <v>41</v>
      </c>
      <c r="E45" s="2">
        <v>1</v>
      </c>
      <c r="F45" s="3">
        <v>44505</v>
      </c>
      <c r="G45" s="3">
        <v>44869</v>
      </c>
      <c r="H45" s="17">
        <v>630</v>
      </c>
      <c r="I45" s="17">
        <v>105.6</v>
      </c>
      <c r="J45" s="17"/>
      <c r="K45" s="17">
        <f t="shared" si="0"/>
        <v>735.6</v>
      </c>
      <c r="L45" s="5"/>
      <c r="M45" s="4"/>
      <c r="N45" s="4"/>
      <c r="O45" s="7">
        <f t="shared" si="1"/>
        <v>735.6</v>
      </c>
    </row>
    <row r="46" spans="1:16">
      <c r="A46" s="1">
        <v>41</v>
      </c>
      <c r="B46" s="75" t="s">
        <v>75</v>
      </c>
      <c r="C46" s="69" t="s">
        <v>36</v>
      </c>
      <c r="D46" s="69" t="s">
        <v>108</v>
      </c>
      <c r="E46" s="2">
        <v>1</v>
      </c>
      <c r="F46" s="3">
        <v>44470</v>
      </c>
      <c r="G46" s="3">
        <v>44834</v>
      </c>
      <c r="H46" s="17">
        <v>630</v>
      </c>
      <c r="I46" s="17">
        <v>105.6</v>
      </c>
      <c r="J46" s="17"/>
      <c r="K46" s="17">
        <f t="shared" si="0"/>
        <v>735.6</v>
      </c>
      <c r="L46" s="13"/>
      <c r="M46" s="4"/>
      <c r="N46" s="4"/>
      <c r="O46" s="7">
        <f t="shared" si="1"/>
        <v>735.6</v>
      </c>
    </row>
    <row r="47" spans="1:16">
      <c r="A47" s="1">
        <v>42</v>
      </c>
      <c r="B47" s="75" t="s">
        <v>88</v>
      </c>
      <c r="C47" s="69" t="s">
        <v>71</v>
      </c>
      <c r="D47" s="69" t="s">
        <v>37</v>
      </c>
      <c r="E47" s="2">
        <v>1</v>
      </c>
      <c r="F47" s="3">
        <v>44747</v>
      </c>
      <c r="G47" s="3">
        <v>45111</v>
      </c>
      <c r="H47" s="17">
        <v>630</v>
      </c>
      <c r="I47" s="17">
        <v>105.6</v>
      </c>
      <c r="J47" s="17"/>
      <c r="K47" s="17">
        <f t="shared" si="0"/>
        <v>735.6</v>
      </c>
      <c r="L47" s="13"/>
      <c r="M47" s="4"/>
      <c r="N47" s="4"/>
      <c r="O47" s="7">
        <f t="shared" si="1"/>
        <v>735.6</v>
      </c>
    </row>
    <row r="48" spans="1:16">
      <c r="A48" s="1">
        <v>43</v>
      </c>
      <c r="B48" s="75" t="s">
        <v>79</v>
      </c>
      <c r="C48" s="69" t="s">
        <v>58</v>
      </c>
      <c r="D48" s="69" t="s">
        <v>90</v>
      </c>
      <c r="E48" s="2">
        <v>1</v>
      </c>
      <c r="F48" s="3">
        <v>44652</v>
      </c>
      <c r="G48" s="3">
        <v>45016</v>
      </c>
      <c r="H48" s="17">
        <v>630</v>
      </c>
      <c r="I48" s="17">
        <v>105.6</v>
      </c>
      <c r="J48" s="17"/>
      <c r="K48" s="17">
        <f t="shared" si="0"/>
        <v>735.6</v>
      </c>
      <c r="L48" s="13"/>
      <c r="M48" s="4"/>
      <c r="N48" s="4"/>
      <c r="O48" s="7">
        <f t="shared" si="1"/>
        <v>735.6</v>
      </c>
    </row>
    <row r="49" spans="1:24">
      <c r="A49" s="1">
        <v>44</v>
      </c>
      <c r="B49" s="75" t="s">
        <v>133</v>
      </c>
      <c r="C49" s="69" t="s">
        <v>68</v>
      </c>
      <c r="D49" s="69" t="s">
        <v>40</v>
      </c>
      <c r="E49" s="2">
        <v>2</v>
      </c>
      <c r="F49" s="3">
        <v>45061</v>
      </c>
      <c r="G49" s="3">
        <v>45244</v>
      </c>
      <c r="H49" s="17">
        <v>336</v>
      </c>
      <c r="I49" s="17">
        <v>62.4</v>
      </c>
      <c r="J49" s="17"/>
      <c r="K49" s="17">
        <f t="shared" si="0"/>
        <v>398.4</v>
      </c>
      <c r="L49" s="13"/>
      <c r="M49" s="4"/>
      <c r="N49" s="4"/>
      <c r="O49" s="7">
        <f t="shared" si="1"/>
        <v>398.4</v>
      </c>
    </row>
    <row r="50" spans="1:24" ht="13.5" thickBot="1">
      <c r="A50" s="80">
        <v>45</v>
      </c>
      <c r="B50" s="74" t="s">
        <v>106</v>
      </c>
      <c r="C50" s="81" t="s">
        <v>105</v>
      </c>
      <c r="D50" s="81" t="s">
        <v>39</v>
      </c>
      <c r="E50" s="82">
        <v>1</v>
      </c>
      <c r="F50" s="10">
        <v>44844</v>
      </c>
      <c r="G50" s="10">
        <v>45208</v>
      </c>
      <c r="H50" s="83">
        <v>630</v>
      </c>
      <c r="I50" s="83">
        <v>105.6</v>
      </c>
      <c r="J50" s="83"/>
      <c r="K50" s="83">
        <f t="shared" si="0"/>
        <v>735.6</v>
      </c>
      <c r="L50" s="84"/>
      <c r="M50" s="85"/>
      <c r="N50" s="85"/>
      <c r="O50" s="86">
        <f>K50-M50-N50</f>
        <v>735.6</v>
      </c>
    </row>
    <row r="51" spans="1:24" ht="13.5" thickBot="1">
      <c r="A51" s="87"/>
      <c r="B51" s="89" t="s">
        <v>25</v>
      </c>
      <c r="C51" s="89"/>
      <c r="D51" s="89"/>
      <c r="E51" s="89"/>
      <c r="F51" s="89"/>
      <c r="G51" s="90"/>
      <c r="H51" s="91">
        <f>SUM(H6:H50)</f>
        <v>26145</v>
      </c>
      <c r="I51" s="91">
        <f>SUM(I6:I50)</f>
        <v>4636.7999999999993</v>
      </c>
      <c r="J51" s="91">
        <f>SUM(J6:J50)</f>
        <v>1449</v>
      </c>
      <c r="K51" s="92">
        <f>SUM(K6:K50)</f>
        <v>32230.799999999977</v>
      </c>
      <c r="L51" s="93"/>
      <c r="M51" s="92">
        <f>SUM(M6:M50)</f>
        <v>210</v>
      </c>
      <c r="N51" s="94">
        <f>SUM(N6:N50)</f>
        <v>307.20000000000005</v>
      </c>
      <c r="O51" s="95">
        <f>SUM(O6:O50)</f>
        <v>31713.59999999998</v>
      </c>
    </row>
    <row r="52" spans="1:24" ht="13.5" thickBot="1">
      <c r="A52" s="96"/>
      <c r="B52" s="97"/>
      <c r="C52" s="97"/>
      <c r="D52" s="97"/>
      <c r="E52" s="97"/>
      <c r="F52" s="97"/>
      <c r="G52" s="97"/>
      <c r="H52" s="97"/>
      <c r="I52" s="97"/>
      <c r="J52" s="97"/>
      <c r="K52" s="97"/>
      <c r="L52" s="97"/>
      <c r="M52" s="97"/>
      <c r="N52" s="97"/>
      <c r="O52" s="98"/>
    </row>
    <row r="53" spans="1:24" ht="39.75" customHeight="1" thickBot="1">
      <c r="A53" s="103" t="s">
        <v>10</v>
      </c>
      <c r="B53" s="221" t="s">
        <v>11</v>
      </c>
      <c r="C53" s="221" t="s">
        <v>12</v>
      </c>
      <c r="D53" s="222" t="s">
        <v>13</v>
      </c>
      <c r="E53" s="106" t="s">
        <v>14</v>
      </c>
      <c r="F53" s="107" t="s">
        <v>26</v>
      </c>
      <c r="G53" s="107" t="s">
        <v>27</v>
      </c>
      <c r="H53" s="106" t="s">
        <v>28</v>
      </c>
      <c r="I53" s="106" t="s">
        <v>17</v>
      </c>
      <c r="J53" s="106" t="s">
        <v>29</v>
      </c>
      <c r="K53" s="106" t="s">
        <v>19</v>
      </c>
      <c r="L53" s="108" t="s">
        <v>22</v>
      </c>
      <c r="M53" s="106" t="s">
        <v>23</v>
      </c>
      <c r="N53" s="106" t="s">
        <v>24</v>
      </c>
      <c r="O53" s="109" t="s">
        <v>21</v>
      </c>
    </row>
    <row r="54" spans="1:24">
      <c r="A54" s="15"/>
      <c r="B54" s="73"/>
      <c r="C54" s="67"/>
      <c r="D54" s="67"/>
      <c r="E54" s="37"/>
      <c r="F54" s="38"/>
      <c r="G54" s="38"/>
      <c r="H54" s="79"/>
      <c r="I54" s="79"/>
      <c r="J54" s="99"/>
      <c r="K54" s="79">
        <f t="shared" ref="K54" si="2">SUM(H54,I54,J54)</f>
        <v>0</v>
      </c>
      <c r="L54" s="100"/>
      <c r="M54" s="101"/>
      <c r="N54" s="79"/>
      <c r="O54" s="102"/>
      <c r="X54" s="8" t="s">
        <v>2</v>
      </c>
    </row>
    <row r="55" spans="1:24">
      <c r="A55" s="16" t="s">
        <v>2</v>
      </c>
      <c r="B55" s="18"/>
      <c r="C55" s="18"/>
      <c r="D55" s="18"/>
      <c r="E55" s="18"/>
      <c r="F55" s="18"/>
      <c r="G55" s="19"/>
      <c r="H55" s="17">
        <v>0</v>
      </c>
      <c r="I55" s="20"/>
      <c r="J55" s="21">
        <f>SUM(J54:J54)</f>
        <v>0</v>
      </c>
      <c r="K55" s="22">
        <v>0</v>
      </c>
      <c r="L55" s="23">
        <v>0</v>
      </c>
      <c r="M55" s="26">
        <v>0</v>
      </c>
      <c r="N55" s="26">
        <v>0</v>
      </c>
      <c r="O55" s="24">
        <v>0</v>
      </c>
    </row>
    <row r="56" spans="1:24">
      <c r="A56" s="25"/>
      <c r="B56" s="124"/>
      <c r="C56" s="125"/>
      <c r="D56" s="125"/>
      <c r="E56" s="123"/>
      <c r="F56" s="123"/>
      <c r="G56" s="123"/>
      <c r="H56" s="123"/>
      <c r="I56" s="126"/>
      <c r="J56" s="123"/>
      <c r="K56" s="123"/>
      <c r="L56" s="123"/>
      <c r="M56" s="123"/>
      <c r="N56" s="123"/>
      <c r="O56" s="27"/>
    </row>
    <row r="57" spans="1:24">
      <c r="A57" s="110" t="s">
        <v>2</v>
      </c>
      <c r="B57" s="112" t="s">
        <v>30</v>
      </c>
      <c r="C57" s="112"/>
      <c r="D57" s="112"/>
      <c r="E57" s="111"/>
      <c r="F57" s="111"/>
      <c r="G57" s="113"/>
      <c r="H57" s="114">
        <v>26145</v>
      </c>
      <c r="I57" s="114">
        <v>4636.8</v>
      </c>
      <c r="J57" s="114">
        <v>1449</v>
      </c>
      <c r="K57" s="114">
        <v>32230.799999999999</v>
      </c>
      <c r="L57" s="115"/>
      <c r="M57" s="114">
        <v>210</v>
      </c>
      <c r="N57" s="116">
        <v>307.2</v>
      </c>
      <c r="O57" s="117">
        <f>O51</f>
        <v>31713.59999999998</v>
      </c>
    </row>
    <row r="58" spans="1:24">
      <c r="A58" s="25" t="s">
        <v>135</v>
      </c>
      <c r="B58" s="124"/>
      <c r="C58" s="125"/>
      <c r="D58" s="125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27"/>
    </row>
    <row r="59" spans="1:24">
      <c r="A59" s="25"/>
      <c r="B59" s="124"/>
      <c r="C59" s="125"/>
      <c r="D59" s="125"/>
      <c r="E59" s="123"/>
      <c r="F59" s="123"/>
      <c r="G59" s="28"/>
      <c r="H59" s="118" t="s">
        <v>50</v>
      </c>
      <c r="I59" s="119"/>
      <c r="J59" s="119"/>
      <c r="K59" s="119"/>
      <c r="L59" s="119"/>
      <c r="M59" s="119"/>
      <c r="N59" s="119"/>
      <c r="O59" s="127">
        <f>30</f>
        <v>30</v>
      </c>
    </row>
    <row r="60" spans="1:24" ht="13.5" thickBot="1">
      <c r="A60" s="25"/>
      <c r="B60" s="124"/>
      <c r="C60" s="125"/>
      <c r="D60" s="125"/>
      <c r="E60" s="123"/>
      <c r="F60" s="123"/>
      <c r="G60" s="28"/>
      <c r="H60" s="118" t="s">
        <v>51</v>
      </c>
      <c r="I60" s="119"/>
      <c r="J60" s="119"/>
      <c r="K60" s="119"/>
      <c r="L60" s="119"/>
      <c r="M60" s="119"/>
      <c r="N60" s="119"/>
      <c r="O60" s="128">
        <v>1350</v>
      </c>
    </row>
    <row r="61" spans="1:24" ht="13.5" thickBot="1">
      <c r="A61" s="29"/>
      <c r="B61" s="78"/>
      <c r="C61" s="72"/>
      <c r="D61" s="72"/>
      <c r="E61" s="30"/>
      <c r="F61" s="30"/>
      <c r="G61" s="31"/>
      <c r="H61" s="120" t="s">
        <v>52</v>
      </c>
      <c r="I61" s="121"/>
      <c r="J61" s="121"/>
      <c r="K61" s="121"/>
      <c r="L61" s="121"/>
      <c r="M61" s="121"/>
      <c r="N61" s="121"/>
      <c r="O61" s="122">
        <f>SUM(O51+O60)</f>
        <v>33063.599999999977</v>
      </c>
    </row>
  </sheetData>
  <sortState ref="A7:A49">
    <sortCondition ref="A7:A49"/>
  </sortState>
  <mergeCells count="26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C4:C5"/>
    <mergeCell ref="D4:D5"/>
    <mergeCell ref="E4:E5"/>
    <mergeCell ref="F4:F5"/>
    <mergeCell ref="G4:G5"/>
    <mergeCell ref="H60:N60"/>
    <mergeCell ref="H61:N61"/>
    <mergeCell ref="H4:H5"/>
    <mergeCell ref="I4:I5"/>
    <mergeCell ref="J4:J5"/>
    <mergeCell ref="K4:K5"/>
    <mergeCell ref="L4:N4"/>
    <mergeCell ref="B51:G51"/>
    <mergeCell ref="A52:O52"/>
    <mergeCell ref="B55:G55"/>
    <mergeCell ref="H59:N59"/>
    <mergeCell ref="O4:O5"/>
  </mergeCells>
  <phoneticPr fontId="4" type="noConversion"/>
  <pageMargins left="0.98425196850393704" right="0.98425196850393704" top="0.98425196850393704" bottom="0.98425196850393704" header="0.51181102362204722" footer="0.51181102362204722"/>
  <pageSetup paperSize="9" scale="35" orientation="landscape" r:id="rId1"/>
  <colBreaks count="1" manualBreakCount="1">
    <brk id="1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4"/>
  <sheetViews>
    <sheetView zoomScaleNormal="100" workbookViewId="0">
      <selection activeCell="B4" sqref="B4:D5"/>
    </sheetView>
  </sheetViews>
  <sheetFormatPr defaultRowHeight="12.75"/>
  <cols>
    <col min="1" max="1" width="5.140625" style="8" customWidth="1"/>
    <col min="2" max="2" width="39.7109375" style="71" customWidth="1"/>
    <col min="3" max="3" width="11" style="71" bestFit="1" customWidth="1"/>
    <col min="4" max="4" width="11.140625" style="71" bestFit="1" customWidth="1"/>
    <col min="5" max="5" width="4.28515625" style="8" customWidth="1"/>
    <col min="6" max="7" width="10.42578125" style="8" bestFit="1" customWidth="1"/>
    <col min="8" max="8" width="14.85546875" style="8" bestFit="1" customWidth="1"/>
    <col min="9" max="9" width="14" style="8" bestFit="1" customWidth="1"/>
    <col min="10" max="10" width="19.7109375" style="8" bestFit="1" customWidth="1"/>
    <col min="11" max="11" width="12.5703125" style="8" bestFit="1" customWidth="1"/>
    <col min="12" max="12" width="3.28515625" style="8" bestFit="1" customWidth="1"/>
    <col min="13" max="13" width="10.140625" style="8" bestFit="1" customWidth="1"/>
    <col min="14" max="14" width="11" style="8" bestFit="1" customWidth="1"/>
    <col min="15" max="15" width="19.85546875" style="8" bestFit="1" customWidth="1"/>
    <col min="16" max="16384" width="9.140625" style="8"/>
  </cols>
  <sheetData>
    <row r="1" spans="1:15" ht="69" customHeight="1" thickBot="1">
      <c r="A1" s="32" t="s">
        <v>2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4"/>
    </row>
    <row r="2" spans="1:15" ht="18.75">
      <c r="A2" s="145" t="s">
        <v>112</v>
      </c>
      <c r="B2" s="146"/>
      <c r="C2" s="146"/>
      <c r="D2" s="147" t="s">
        <v>3</v>
      </c>
      <c r="E2" s="148"/>
      <c r="F2" s="149" t="s">
        <v>4</v>
      </c>
      <c r="G2" s="44" t="s">
        <v>5</v>
      </c>
      <c r="H2" s="44" t="s">
        <v>6</v>
      </c>
      <c r="I2" s="150" t="s">
        <v>7</v>
      </c>
      <c r="J2" s="43" t="s">
        <v>8</v>
      </c>
      <c r="K2" s="43"/>
      <c r="L2" s="43"/>
      <c r="M2" s="43"/>
      <c r="N2" s="43"/>
      <c r="O2" s="45"/>
    </row>
    <row r="3" spans="1:15" ht="39.75" customHeight="1">
      <c r="A3" s="64" t="s">
        <v>138</v>
      </c>
      <c r="B3" s="65"/>
      <c r="C3" s="66"/>
      <c r="D3" s="46" t="s">
        <v>129</v>
      </c>
      <c r="E3" s="47"/>
      <c r="F3" s="138" t="s">
        <v>111</v>
      </c>
      <c r="G3" s="48" t="s">
        <v>128</v>
      </c>
      <c r="H3" s="49">
        <v>22</v>
      </c>
      <c r="I3" s="139">
        <v>4.8</v>
      </c>
      <c r="J3" s="51" t="s">
        <v>9</v>
      </c>
      <c r="K3" s="51"/>
      <c r="L3" s="51"/>
      <c r="M3" s="51"/>
      <c r="N3" s="51"/>
      <c r="O3" s="52"/>
    </row>
    <row r="4" spans="1:15" ht="15.75" customHeight="1">
      <c r="A4" s="53" t="s">
        <v>10</v>
      </c>
      <c r="B4" s="54" t="s">
        <v>11</v>
      </c>
      <c r="C4" s="54" t="s">
        <v>12</v>
      </c>
      <c r="D4" s="54" t="s">
        <v>13</v>
      </c>
      <c r="E4" s="51" t="s">
        <v>14</v>
      </c>
      <c r="F4" s="51" t="s">
        <v>15</v>
      </c>
      <c r="G4" s="51" t="s">
        <v>16</v>
      </c>
      <c r="H4" s="51" t="s">
        <v>31</v>
      </c>
      <c r="I4" s="51" t="s">
        <v>17</v>
      </c>
      <c r="J4" s="51" t="s">
        <v>18</v>
      </c>
      <c r="K4" s="51" t="s">
        <v>33</v>
      </c>
      <c r="L4" s="51" t="s">
        <v>20</v>
      </c>
      <c r="M4" s="51"/>
      <c r="N4" s="51"/>
      <c r="O4" s="52" t="s">
        <v>21</v>
      </c>
    </row>
    <row r="5" spans="1:15" ht="48" thickBot="1">
      <c r="A5" s="55"/>
      <c r="B5" s="57"/>
      <c r="C5" s="57"/>
      <c r="D5" s="57"/>
      <c r="E5" s="56"/>
      <c r="F5" s="56"/>
      <c r="G5" s="56"/>
      <c r="H5" s="56"/>
      <c r="I5" s="56"/>
      <c r="J5" s="56"/>
      <c r="K5" s="56"/>
      <c r="L5" s="58" t="s">
        <v>22</v>
      </c>
      <c r="M5" s="59" t="s">
        <v>23</v>
      </c>
      <c r="N5" s="59" t="s">
        <v>24</v>
      </c>
      <c r="O5" s="60"/>
    </row>
    <row r="6" spans="1:15">
      <c r="A6" s="15">
        <v>1</v>
      </c>
      <c r="B6" s="73" t="s">
        <v>109</v>
      </c>
      <c r="C6" s="140" t="s">
        <v>0</v>
      </c>
      <c r="D6" s="67" t="s">
        <v>83</v>
      </c>
      <c r="E6" s="141">
        <v>1</v>
      </c>
      <c r="F6" s="142">
        <v>44652</v>
      </c>
      <c r="G6" s="38">
        <v>45016</v>
      </c>
      <c r="H6" s="41">
        <v>630</v>
      </c>
      <c r="I6" s="143">
        <v>105.6</v>
      </c>
      <c r="J6" s="39"/>
      <c r="K6" s="39">
        <f t="shared" ref="K6:K8" si="0">H6+I6+J6</f>
        <v>735.6</v>
      </c>
      <c r="L6" s="41"/>
      <c r="M6" s="41"/>
      <c r="N6" s="39"/>
      <c r="O6" s="144">
        <f>SUM(H6+I6)</f>
        <v>735.6</v>
      </c>
    </row>
    <row r="7" spans="1:15">
      <c r="A7" s="134">
        <v>2</v>
      </c>
      <c r="B7" s="75" t="s">
        <v>80</v>
      </c>
      <c r="C7" s="69" t="s">
        <v>56</v>
      </c>
      <c r="D7" s="69" t="s">
        <v>83</v>
      </c>
      <c r="E7" s="130">
        <v>1</v>
      </c>
      <c r="F7" s="131">
        <v>44652</v>
      </c>
      <c r="G7" s="132">
        <v>45016</v>
      </c>
      <c r="H7" s="6">
        <v>630</v>
      </c>
      <c r="I7" s="135">
        <v>105.6</v>
      </c>
      <c r="J7" s="4"/>
      <c r="K7" s="4">
        <f t="shared" si="0"/>
        <v>735.6</v>
      </c>
      <c r="L7" s="6"/>
      <c r="M7" s="6"/>
      <c r="N7" s="4"/>
      <c r="O7" s="136">
        <f t="shared" ref="O7:O8" si="1">SUM(H7+I7)</f>
        <v>735.6</v>
      </c>
    </row>
    <row r="8" spans="1:15" ht="13.5" thickBot="1">
      <c r="A8" s="151">
        <v>3</v>
      </c>
      <c r="B8" s="74" t="s">
        <v>81</v>
      </c>
      <c r="C8" s="81" t="s">
        <v>84</v>
      </c>
      <c r="D8" s="68" t="s">
        <v>83</v>
      </c>
      <c r="E8" s="152">
        <v>1</v>
      </c>
      <c r="F8" s="153">
        <v>44652</v>
      </c>
      <c r="G8" s="154">
        <v>45016</v>
      </c>
      <c r="H8" s="155">
        <v>630</v>
      </c>
      <c r="I8" s="156">
        <v>105.6</v>
      </c>
      <c r="J8" s="157"/>
      <c r="K8" s="85">
        <f t="shared" si="0"/>
        <v>735.6</v>
      </c>
      <c r="L8" s="157"/>
      <c r="M8" s="155"/>
      <c r="N8" s="155"/>
      <c r="O8" s="158">
        <f t="shared" si="1"/>
        <v>735.6</v>
      </c>
    </row>
    <row r="9" spans="1:15" ht="13.5" thickBot="1">
      <c r="A9" s="87"/>
      <c r="B9" s="89" t="s">
        <v>25</v>
      </c>
      <c r="C9" s="89"/>
      <c r="D9" s="89"/>
      <c r="E9" s="89"/>
      <c r="F9" s="89"/>
      <c r="G9" s="90"/>
      <c r="H9" s="91">
        <v>1890</v>
      </c>
      <c r="I9" s="91">
        <v>316.8</v>
      </c>
      <c r="J9" s="91"/>
      <c r="K9" s="92">
        <v>2206.8000000000002</v>
      </c>
      <c r="L9" s="93">
        <v>0</v>
      </c>
      <c r="M9" s="94"/>
      <c r="N9" s="92"/>
      <c r="O9" s="159">
        <f>SUM(K9)</f>
        <v>2206.8000000000002</v>
      </c>
    </row>
    <row r="10" spans="1:15" ht="13.5" thickBot="1">
      <c r="A10" s="96"/>
      <c r="B10" s="97"/>
      <c r="C10" s="97"/>
      <c r="D10" s="97"/>
      <c r="E10" s="97"/>
      <c r="F10" s="97"/>
      <c r="G10" s="97"/>
      <c r="H10" s="97"/>
      <c r="I10" s="97"/>
      <c r="J10" s="97"/>
      <c r="K10" s="97"/>
      <c r="L10" s="97"/>
      <c r="M10" s="97"/>
      <c r="N10" s="97"/>
      <c r="O10" s="98"/>
    </row>
    <row r="11" spans="1:15" ht="36" thickBot="1">
      <c r="A11" s="103" t="s">
        <v>10</v>
      </c>
      <c r="B11" s="104" t="s">
        <v>11</v>
      </c>
      <c r="C11" s="104" t="s">
        <v>12</v>
      </c>
      <c r="D11" s="105" t="s">
        <v>13</v>
      </c>
      <c r="E11" s="162" t="s">
        <v>14</v>
      </c>
      <c r="F11" s="107" t="s">
        <v>26</v>
      </c>
      <c r="G11" s="107" t="s">
        <v>27</v>
      </c>
      <c r="H11" s="106" t="s">
        <v>28</v>
      </c>
      <c r="I11" s="106" t="s">
        <v>17</v>
      </c>
      <c r="J11" s="106" t="s">
        <v>29</v>
      </c>
      <c r="K11" s="106" t="s">
        <v>19</v>
      </c>
      <c r="L11" s="108" t="s">
        <v>22</v>
      </c>
      <c r="M11" s="106" t="s">
        <v>23</v>
      </c>
      <c r="N11" s="106" t="s">
        <v>24</v>
      </c>
      <c r="O11" s="109" t="s">
        <v>21</v>
      </c>
    </row>
    <row r="12" spans="1:15">
      <c r="A12" s="15"/>
      <c r="B12" s="67"/>
      <c r="C12" s="140"/>
      <c r="D12" s="67"/>
      <c r="E12" s="161"/>
      <c r="F12" s="142"/>
      <c r="G12" s="38"/>
      <c r="H12" s="133"/>
      <c r="I12" s="133"/>
      <c r="J12" s="133"/>
      <c r="K12" s="133"/>
      <c r="L12" s="137"/>
      <c r="M12" s="133"/>
      <c r="N12" s="133"/>
      <c r="O12" s="102"/>
    </row>
    <row r="13" spans="1:15">
      <c r="A13" s="16" t="s">
        <v>2</v>
      </c>
      <c r="B13" s="18"/>
      <c r="C13" s="18"/>
      <c r="D13" s="18"/>
      <c r="E13" s="18"/>
      <c r="F13" s="18"/>
      <c r="G13" s="19"/>
      <c r="H13" s="17">
        <v>0</v>
      </c>
      <c r="I13" s="17">
        <v>0</v>
      </c>
      <c r="J13" s="21"/>
      <c r="K13" s="22">
        <v>0</v>
      </c>
      <c r="L13" s="23"/>
      <c r="M13" s="26">
        <v>0</v>
      </c>
      <c r="N13" s="26">
        <v>0</v>
      </c>
      <c r="O13" s="24">
        <v>0</v>
      </c>
    </row>
    <row r="14" spans="1:15" ht="13.5" thickBot="1">
      <c r="A14" s="25"/>
      <c r="B14" s="125"/>
      <c r="C14" s="125"/>
      <c r="D14" s="125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27"/>
    </row>
    <row r="15" spans="1:15" ht="13.5" thickBot="1">
      <c r="A15" s="87" t="s">
        <v>2</v>
      </c>
      <c r="B15" s="164" t="s">
        <v>30</v>
      </c>
      <c r="C15" s="164"/>
      <c r="D15" s="164"/>
      <c r="E15" s="165"/>
      <c r="F15" s="88"/>
      <c r="G15" s="166"/>
      <c r="H15" s="167">
        <v>1890</v>
      </c>
      <c r="I15" s="167">
        <v>316.8</v>
      </c>
      <c r="J15" s="167"/>
      <c r="K15" s="167">
        <v>2206.8000000000002</v>
      </c>
      <c r="L15" s="168"/>
      <c r="M15" s="167">
        <f>M9</f>
        <v>0</v>
      </c>
      <c r="N15" s="167"/>
      <c r="O15" s="169">
        <f>SUM(K15)</f>
        <v>2206.8000000000002</v>
      </c>
    </row>
    <row r="16" spans="1:15">
      <c r="A16" s="25" t="s">
        <v>135</v>
      </c>
      <c r="B16" s="125"/>
      <c r="C16" s="125"/>
      <c r="D16" s="125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27"/>
    </row>
    <row r="17" spans="1:15">
      <c r="A17" s="25"/>
      <c r="B17" s="125"/>
      <c r="C17" s="125"/>
      <c r="D17" s="125"/>
      <c r="E17" s="123"/>
      <c r="F17" s="123"/>
      <c r="G17" s="123"/>
      <c r="H17" s="170" t="s">
        <v>46</v>
      </c>
      <c r="I17" s="171"/>
      <c r="J17" s="171"/>
      <c r="K17" s="171"/>
      <c r="L17" s="171"/>
      <c r="M17" s="171"/>
      <c r="N17" s="171"/>
      <c r="O17" s="172">
        <v>30</v>
      </c>
    </row>
    <row r="18" spans="1:15" ht="13.5" thickBot="1">
      <c r="A18" s="25"/>
      <c r="B18" s="125"/>
      <c r="C18" s="125"/>
      <c r="D18" s="125"/>
      <c r="E18" s="123"/>
      <c r="F18" s="123"/>
      <c r="G18" s="123"/>
      <c r="H18" s="118" t="s">
        <v>47</v>
      </c>
      <c r="I18" s="119"/>
      <c r="J18" s="119"/>
      <c r="K18" s="119"/>
      <c r="L18" s="119"/>
      <c r="M18" s="119"/>
      <c r="N18" s="119"/>
      <c r="O18" s="128">
        <v>90</v>
      </c>
    </row>
    <row r="19" spans="1:15" ht="13.5" thickBot="1">
      <c r="A19" s="29"/>
      <c r="B19" s="72"/>
      <c r="C19" s="72"/>
      <c r="D19" s="72"/>
      <c r="E19" s="30"/>
      <c r="F19" s="30"/>
      <c r="G19" s="30"/>
      <c r="H19" s="120" t="s">
        <v>45</v>
      </c>
      <c r="I19" s="121"/>
      <c r="J19" s="121"/>
      <c r="K19" s="121"/>
      <c r="L19" s="121"/>
      <c r="M19" s="121"/>
      <c r="N19" s="121"/>
      <c r="O19" s="122">
        <f>SUM(O15+O18)</f>
        <v>2296.8000000000002</v>
      </c>
    </row>
    <row r="20" spans="1:15">
      <c r="H20" s="76"/>
      <c r="I20" s="76"/>
      <c r="J20" s="76"/>
      <c r="K20" s="76"/>
      <c r="L20" s="76"/>
      <c r="M20" s="76"/>
      <c r="N20" s="76"/>
      <c r="O20" s="129"/>
    </row>
    <row r="21" spans="1:15">
      <c r="H21" s="76"/>
      <c r="I21" s="76"/>
      <c r="J21" s="76"/>
      <c r="K21" s="76"/>
      <c r="L21" s="76"/>
      <c r="M21" s="76"/>
      <c r="N21" s="76"/>
      <c r="O21" s="129"/>
    </row>
    <row r="22" spans="1:15">
      <c r="H22" s="76"/>
      <c r="I22" s="76"/>
      <c r="J22" s="76"/>
      <c r="K22" s="76"/>
      <c r="L22" s="76"/>
      <c r="M22" s="76"/>
      <c r="N22" s="76"/>
      <c r="O22" s="129"/>
    </row>
    <row r="23" spans="1:15">
      <c r="H23" s="76"/>
      <c r="I23" s="76"/>
      <c r="J23" s="76"/>
      <c r="K23" s="76"/>
      <c r="L23" s="76"/>
      <c r="M23" s="76"/>
      <c r="N23" s="76"/>
      <c r="O23" s="129"/>
    </row>
    <row r="24" spans="1:15">
      <c r="H24" s="76"/>
      <c r="I24" s="76"/>
      <c r="J24" s="76"/>
      <c r="K24" s="76"/>
      <c r="L24" s="76"/>
      <c r="M24" s="76"/>
      <c r="N24" s="76"/>
      <c r="O24" s="129"/>
    </row>
  </sheetData>
  <mergeCells count="26">
    <mergeCell ref="A1:O1"/>
    <mergeCell ref="A2:C2"/>
    <mergeCell ref="D2:E2"/>
    <mergeCell ref="J2:O2"/>
    <mergeCell ref="A3:C3"/>
    <mergeCell ref="D3:E3"/>
    <mergeCell ref="J3:O3"/>
    <mergeCell ref="A4:A5"/>
    <mergeCell ref="B4:B5"/>
    <mergeCell ref="C4:C5"/>
    <mergeCell ref="D4:D5"/>
    <mergeCell ref="E4:E5"/>
    <mergeCell ref="F4:F5"/>
    <mergeCell ref="H19:N19"/>
    <mergeCell ref="O4:O5"/>
    <mergeCell ref="B9:G9"/>
    <mergeCell ref="A10:O10"/>
    <mergeCell ref="B13:G13"/>
    <mergeCell ref="H17:N17"/>
    <mergeCell ref="H18:N18"/>
    <mergeCell ref="G4:G5"/>
    <mergeCell ref="H4:H5"/>
    <mergeCell ref="I4:I5"/>
    <mergeCell ref="J4:J5"/>
    <mergeCell ref="K4:K5"/>
    <mergeCell ref="L4:N4"/>
  </mergeCells>
  <phoneticPr fontId="4" type="noConversion"/>
  <pageMargins left="0.51181102362204722" right="0.51181102362204722" top="0.78740157480314965" bottom="0.78740157480314965" header="0.31496062992125984" footer="0.31496062992125984"/>
  <pageSetup paperSize="9" scale="4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41"/>
  <sheetViews>
    <sheetView zoomScaleNormal="100" workbookViewId="0">
      <selection activeCell="B22" sqref="B22"/>
    </sheetView>
  </sheetViews>
  <sheetFormatPr defaultColWidth="9.140625" defaultRowHeight="12.75"/>
  <cols>
    <col min="1" max="1" width="6.85546875" style="173" customWidth="1"/>
    <col min="2" max="2" width="39.85546875" style="173" customWidth="1"/>
    <col min="3" max="3" width="20.85546875" style="173" customWidth="1"/>
    <col min="4" max="4" width="24.5703125" style="173" customWidth="1"/>
    <col min="5" max="5" width="5.7109375" style="173" customWidth="1"/>
    <col min="6" max="6" width="13" style="173" customWidth="1"/>
    <col min="7" max="7" width="14.7109375" style="173" customWidth="1"/>
    <col min="8" max="8" width="17" style="173" customWidth="1"/>
    <col min="9" max="9" width="16.85546875" style="173" customWidth="1"/>
    <col min="10" max="10" width="14.42578125" style="173" customWidth="1"/>
    <col min="11" max="11" width="17.85546875" style="173" customWidth="1"/>
    <col min="12" max="12" width="4.7109375" style="173" customWidth="1"/>
    <col min="13" max="13" width="13.85546875" style="173" customWidth="1"/>
    <col min="14" max="14" width="15" style="173" customWidth="1"/>
    <col min="15" max="15" width="18.5703125" style="173" customWidth="1"/>
    <col min="16" max="16" width="9.140625" style="173"/>
    <col min="17" max="17" width="11.7109375" style="173" bestFit="1" customWidth="1"/>
    <col min="18" max="16384" width="9.140625" style="173"/>
  </cols>
  <sheetData>
    <row r="1" spans="1:15" ht="63.75" customHeight="1" thickBot="1">
      <c r="A1" s="186" t="s">
        <v>2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8"/>
    </row>
    <row r="2" spans="1:15" ht="18.75">
      <c r="A2" s="61" t="s">
        <v>112</v>
      </c>
      <c r="B2" s="62"/>
      <c r="C2" s="63"/>
      <c r="D2" s="147" t="s">
        <v>3</v>
      </c>
      <c r="E2" s="148"/>
      <c r="F2" s="149" t="s">
        <v>4</v>
      </c>
      <c r="G2" s="44" t="s">
        <v>5</v>
      </c>
      <c r="H2" s="150" t="s">
        <v>6</v>
      </c>
      <c r="I2" s="150" t="s">
        <v>7</v>
      </c>
      <c r="J2" s="43" t="s">
        <v>8</v>
      </c>
      <c r="K2" s="43"/>
      <c r="L2" s="43"/>
      <c r="M2" s="43"/>
      <c r="N2" s="43"/>
      <c r="O2" s="45"/>
    </row>
    <row r="3" spans="1:15" ht="40.5" customHeight="1">
      <c r="A3" s="64" t="s">
        <v>137</v>
      </c>
      <c r="B3" s="65"/>
      <c r="C3" s="66"/>
      <c r="D3" s="46" t="s">
        <v>129</v>
      </c>
      <c r="E3" s="47"/>
      <c r="F3" s="138" t="s">
        <v>111</v>
      </c>
      <c r="G3" s="48" t="s">
        <v>128</v>
      </c>
      <c r="H3" s="49">
        <v>22</v>
      </c>
      <c r="I3" s="139">
        <v>4.8</v>
      </c>
      <c r="J3" s="51" t="s">
        <v>9</v>
      </c>
      <c r="K3" s="51"/>
      <c r="L3" s="51"/>
      <c r="M3" s="51"/>
      <c r="N3" s="51"/>
      <c r="O3" s="52"/>
    </row>
    <row r="4" spans="1:15" ht="15.75">
      <c r="A4" s="183" t="s">
        <v>10</v>
      </c>
      <c r="B4" s="184" t="s">
        <v>11</v>
      </c>
      <c r="C4" s="184" t="s">
        <v>12</v>
      </c>
      <c r="D4" s="184" t="s">
        <v>13</v>
      </c>
      <c r="E4" s="184" t="s">
        <v>14</v>
      </c>
      <c r="F4" s="184" t="s">
        <v>15</v>
      </c>
      <c r="G4" s="182" t="s">
        <v>16</v>
      </c>
      <c r="H4" s="184" t="s">
        <v>31</v>
      </c>
      <c r="I4" s="184" t="s">
        <v>17</v>
      </c>
      <c r="J4" s="184" t="s">
        <v>18</v>
      </c>
      <c r="K4" s="184" t="s">
        <v>19</v>
      </c>
      <c r="L4" s="185" t="s">
        <v>20</v>
      </c>
      <c r="M4" s="185"/>
      <c r="N4" s="185"/>
      <c r="O4" s="52" t="s">
        <v>21</v>
      </c>
    </row>
    <row r="5" spans="1:15" ht="43.5" thickBot="1">
      <c r="A5" s="191"/>
      <c r="B5" s="192"/>
      <c r="C5" s="192"/>
      <c r="D5" s="192"/>
      <c r="E5" s="192"/>
      <c r="F5" s="192"/>
      <c r="G5" s="193"/>
      <c r="H5" s="192"/>
      <c r="I5" s="192"/>
      <c r="J5" s="192"/>
      <c r="K5" s="192"/>
      <c r="L5" s="58" t="s">
        <v>22</v>
      </c>
      <c r="M5" s="59" t="s">
        <v>32</v>
      </c>
      <c r="N5" s="59" t="s">
        <v>24</v>
      </c>
      <c r="O5" s="60"/>
    </row>
    <row r="6" spans="1:15">
      <c r="A6" s="15">
        <v>1</v>
      </c>
      <c r="B6" s="160" t="s">
        <v>82</v>
      </c>
      <c r="C6" s="36" t="s">
        <v>56</v>
      </c>
      <c r="D6" s="36" t="s">
        <v>83</v>
      </c>
      <c r="E6" s="141">
        <v>1</v>
      </c>
      <c r="F6" s="38">
        <v>44652</v>
      </c>
      <c r="G6" s="38">
        <v>45016</v>
      </c>
      <c r="H6" s="189">
        <v>630</v>
      </c>
      <c r="I6" s="79">
        <v>105.6</v>
      </c>
      <c r="J6" s="40"/>
      <c r="K6" s="39">
        <f>SUM(H6:I6)</f>
        <v>735.6</v>
      </c>
      <c r="L6" s="36"/>
      <c r="M6" s="190"/>
      <c r="N6" s="190"/>
      <c r="O6" s="209">
        <f>SUM(H6+I6)</f>
        <v>735.6</v>
      </c>
    </row>
    <row r="7" spans="1:15" ht="13.5" thickBot="1">
      <c r="A7" s="151">
        <v>2</v>
      </c>
      <c r="B7" s="194" t="s">
        <v>122</v>
      </c>
      <c r="C7" s="9" t="s">
        <v>123</v>
      </c>
      <c r="D7" s="9" t="s">
        <v>124</v>
      </c>
      <c r="E7" s="195">
        <v>1</v>
      </c>
      <c r="F7" s="10">
        <v>44991</v>
      </c>
      <c r="G7" s="10">
        <v>45107</v>
      </c>
      <c r="H7" s="196">
        <v>630</v>
      </c>
      <c r="I7" s="83">
        <v>105.6</v>
      </c>
      <c r="J7" s="157"/>
      <c r="K7" s="85">
        <f>SUM(H7:I7)</f>
        <v>735.6</v>
      </c>
      <c r="L7" s="9"/>
      <c r="M7" s="197"/>
      <c r="N7" s="197"/>
      <c r="O7" s="210">
        <f>SUM(H7+I7)</f>
        <v>735.6</v>
      </c>
    </row>
    <row r="8" spans="1:15" ht="13.5" thickBot="1">
      <c r="A8" s="198"/>
      <c r="B8" s="89" t="s">
        <v>25</v>
      </c>
      <c r="C8" s="89"/>
      <c r="D8" s="89"/>
      <c r="E8" s="89"/>
      <c r="F8" s="89"/>
      <c r="G8" s="90"/>
      <c r="H8" s="167">
        <v>1260</v>
      </c>
      <c r="I8" s="167">
        <v>211.2</v>
      </c>
      <c r="J8" s="167"/>
      <c r="K8" s="92">
        <v>1471.2</v>
      </c>
      <c r="L8" s="93">
        <v>0</v>
      </c>
      <c r="M8" s="92">
        <f>SUM(M6:M6)</f>
        <v>0</v>
      </c>
      <c r="N8" s="92">
        <f>SUM(N6:N6)</f>
        <v>0</v>
      </c>
      <c r="O8" s="159">
        <f>SUM(K8)</f>
        <v>1471.2</v>
      </c>
    </row>
    <row r="9" spans="1:15" ht="13.5" thickBot="1">
      <c r="A9" s="199"/>
      <c r="B9" s="200"/>
      <c r="C9" s="200"/>
      <c r="D9" s="200"/>
      <c r="E9" s="200"/>
      <c r="F9" s="200"/>
      <c r="G9" s="200"/>
      <c r="H9" s="200"/>
      <c r="I9" s="200"/>
      <c r="J9" s="200"/>
      <c r="K9" s="200"/>
      <c r="L9" s="200"/>
      <c r="M9" s="200"/>
      <c r="N9" s="200"/>
      <c r="O9" s="201"/>
    </row>
    <row r="10" spans="1:15" ht="36" thickBot="1">
      <c r="A10" s="103" t="s">
        <v>10</v>
      </c>
      <c r="B10" s="106" t="s">
        <v>11</v>
      </c>
      <c r="C10" s="106" t="s">
        <v>12</v>
      </c>
      <c r="D10" s="208" t="s">
        <v>13</v>
      </c>
      <c r="E10" s="162" t="s">
        <v>14</v>
      </c>
      <c r="F10" s="107" t="s">
        <v>26</v>
      </c>
      <c r="G10" s="107" t="s">
        <v>27</v>
      </c>
      <c r="H10" s="106" t="s">
        <v>28</v>
      </c>
      <c r="I10" s="106" t="s">
        <v>17</v>
      </c>
      <c r="J10" s="106" t="s">
        <v>29</v>
      </c>
      <c r="K10" s="106" t="s">
        <v>19</v>
      </c>
      <c r="L10" s="108" t="s">
        <v>22</v>
      </c>
      <c r="M10" s="106" t="s">
        <v>23</v>
      </c>
      <c r="N10" s="106" t="s">
        <v>24</v>
      </c>
      <c r="O10" s="109" t="s">
        <v>21</v>
      </c>
    </row>
    <row r="11" spans="1:15">
      <c r="A11" s="15"/>
      <c r="B11" s="140"/>
      <c r="C11" s="140"/>
      <c r="D11" s="202"/>
      <c r="E11" s="203"/>
      <c r="F11" s="204"/>
      <c r="G11" s="204"/>
      <c r="H11" s="205"/>
      <c r="I11" s="79"/>
      <c r="J11" s="79"/>
      <c r="K11" s="206"/>
      <c r="L11" s="100"/>
      <c r="M11" s="101"/>
      <c r="N11" s="101"/>
      <c r="O11" s="207"/>
    </row>
    <row r="12" spans="1:15">
      <c r="A12" s="175" t="s">
        <v>2</v>
      </c>
      <c r="B12" s="18"/>
      <c r="C12" s="18"/>
      <c r="D12" s="18"/>
      <c r="E12" s="18"/>
      <c r="F12" s="18"/>
      <c r="G12" s="19"/>
      <c r="H12" s="17">
        <v>0</v>
      </c>
      <c r="I12" s="17">
        <v>0</v>
      </c>
      <c r="J12" s="79">
        <v>0</v>
      </c>
      <c r="K12" s="22">
        <f>SUM(K11:K11)</f>
        <v>0</v>
      </c>
      <c r="L12" s="23"/>
      <c r="M12" s="26">
        <f>SUM(M11:M11)</f>
        <v>0</v>
      </c>
      <c r="N12" s="26">
        <f>SUM(N11:N11)</f>
        <v>0</v>
      </c>
      <c r="O12" s="24">
        <f>SUM(O11:O11)</f>
        <v>0</v>
      </c>
    </row>
    <row r="13" spans="1:15">
      <c r="A13" s="176"/>
      <c r="B13" s="211"/>
      <c r="C13" s="211"/>
      <c r="D13" s="211"/>
      <c r="E13" s="211"/>
      <c r="F13" s="211"/>
      <c r="G13" s="211"/>
      <c r="H13" s="211"/>
      <c r="I13" s="211"/>
      <c r="J13" s="211"/>
      <c r="K13" s="211"/>
      <c r="L13" s="211"/>
      <c r="M13" s="211"/>
      <c r="N13" s="211"/>
      <c r="O13" s="174"/>
    </row>
    <row r="14" spans="1:15">
      <c r="A14" s="217" t="s">
        <v>2</v>
      </c>
      <c r="B14" s="111" t="s">
        <v>30</v>
      </c>
      <c r="C14" s="111"/>
      <c r="D14" s="111"/>
      <c r="E14" s="163"/>
      <c r="F14" s="111"/>
      <c r="G14" s="113"/>
      <c r="H14" s="114">
        <v>1260</v>
      </c>
      <c r="I14" s="114">
        <v>211.2</v>
      </c>
      <c r="J14" s="114"/>
      <c r="K14" s="114">
        <v>1471.2</v>
      </c>
      <c r="L14" s="115"/>
      <c r="M14" s="114">
        <f>M8</f>
        <v>0</v>
      </c>
      <c r="N14" s="114">
        <f>N8</f>
        <v>0</v>
      </c>
      <c r="O14" s="117">
        <f>SUM(K14)</f>
        <v>1471.2</v>
      </c>
    </row>
    <row r="15" spans="1:15">
      <c r="A15" s="176" t="s">
        <v>135</v>
      </c>
      <c r="B15" s="211"/>
      <c r="C15" s="212"/>
      <c r="D15" s="211"/>
      <c r="E15" s="211"/>
      <c r="F15" s="211"/>
      <c r="G15" s="211"/>
      <c r="H15" s="211"/>
      <c r="I15" s="211"/>
      <c r="J15" s="211"/>
      <c r="K15" s="211"/>
      <c r="L15" s="211"/>
      <c r="M15" s="211"/>
      <c r="N15" s="211"/>
      <c r="O15" s="174"/>
    </row>
    <row r="16" spans="1:15">
      <c r="A16" s="176"/>
      <c r="B16" s="211"/>
      <c r="C16" s="211"/>
      <c r="D16" s="211"/>
      <c r="E16" s="211"/>
      <c r="F16" s="211"/>
      <c r="G16" s="211"/>
      <c r="H16" s="118" t="s">
        <v>46</v>
      </c>
      <c r="I16" s="119"/>
      <c r="J16" s="119"/>
      <c r="K16" s="119"/>
      <c r="L16" s="119"/>
      <c r="M16" s="119"/>
      <c r="N16" s="119"/>
      <c r="O16" s="218">
        <v>30</v>
      </c>
    </row>
    <row r="17" spans="1:17" ht="13.5" thickBot="1">
      <c r="A17" s="176"/>
      <c r="B17" s="211"/>
      <c r="C17" s="211"/>
      <c r="D17" s="211"/>
      <c r="E17" s="211"/>
      <c r="F17" s="211"/>
      <c r="G17" s="211"/>
      <c r="H17" s="213" t="s">
        <v>48</v>
      </c>
      <c r="I17" s="214"/>
      <c r="J17" s="214"/>
      <c r="K17" s="214"/>
      <c r="L17" s="214"/>
      <c r="M17" s="214"/>
      <c r="N17" s="214"/>
      <c r="O17" s="219">
        <v>60</v>
      </c>
    </row>
    <row r="18" spans="1:17" ht="13.5" thickBot="1">
      <c r="A18" s="178"/>
      <c r="B18" s="179"/>
      <c r="C18" s="179"/>
      <c r="D18" s="179"/>
      <c r="E18" s="179"/>
      <c r="F18" s="179"/>
      <c r="G18" s="179"/>
      <c r="H18" s="215" t="s">
        <v>49</v>
      </c>
      <c r="I18" s="216"/>
      <c r="J18" s="216"/>
      <c r="K18" s="216"/>
      <c r="L18" s="216"/>
      <c r="M18" s="216"/>
      <c r="N18" s="216"/>
      <c r="O18" s="220">
        <f>SUM(O14+O17)</f>
        <v>1531.2</v>
      </c>
      <c r="Q18" s="180"/>
    </row>
    <row r="19" spans="1:17" s="177" customFormat="1"/>
    <row r="20" spans="1:17" s="177" customFormat="1"/>
    <row r="21" spans="1:17" s="177" customFormat="1"/>
    <row r="22" spans="1:17" s="177" customFormat="1"/>
    <row r="23" spans="1:17" s="177" customFormat="1"/>
    <row r="24" spans="1:17" s="177" customFormat="1">
      <c r="I24" s="181"/>
    </row>
    <row r="25" spans="1:17" s="177" customFormat="1">
      <c r="I25" s="181"/>
    </row>
    <row r="26" spans="1:17" s="177" customFormat="1">
      <c r="I26" s="181"/>
    </row>
    <row r="27" spans="1:17" s="177" customFormat="1"/>
    <row r="28" spans="1:17" s="177" customFormat="1"/>
    <row r="29" spans="1:17" s="177" customFormat="1"/>
    <row r="30" spans="1:17" s="177" customFormat="1"/>
    <row r="31" spans="1:17" s="177" customFormat="1"/>
    <row r="32" spans="1:17" s="177" customFormat="1"/>
    <row r="33" spans="8:15" s="177" customFormat="1"/>
    <row r="34" spans="8:15" s="177" customFormat="1"/>
    <row r="35" spans="8:15" s="177" customFormat="1"/>
    <row r="36" spans="8:15" s="177" customFormat="1"/>
    <row r="37" spans="8:15" s="177" customFormat="1"/>
    <row r="38" spans="8:15" s="177" customFormat="1"/>
    <row r="39" spans="8:15" s="177" customFormat="1"/>
    <row r="40" spans="8:15" s="177" customFormat="1"/>
    <row r="41" spans="8:15">
      <c r="H41" s="76"/>
      <c r="I41" s="76"/>
      <c r="J41" s="76"/>
      <c r="K41" s="76"/>
      <c r="L41" s="76"/>
      <c r="M41" s="76"/>
      <c r="N41" s="76"/>
      <c r="O41" s="129"/>
    </row>
  </sheetData>
  <mergeCells count="26">
    <mergeCell ref="A1:O1"/>
    <mergeCell ref="A2:C2"/>
    <mergeCell ref="D2:E2"/>
    <mergeCell ref="J2:O2"/>
    <mergeCell ref="A3:C3"/>
    <mergeCell ref="D3:E3"/>
    <mergeCell ref="J3:O3"/>
    <mergeCell ref="H17:N17"/>
    <mergeCell ref="H18:N18"/>
    <mergeCell ref="O4:O5"/>
    <mergeCell ref="A4:A5"/>
    <mergeCell ref="B4:B5"/>
    <mergeCell ref="C4:C5"/>
    <mergeCell ref="D4:D5"/>
    <mergeCell ref="E4:E5"/>
    <mergeCell ref="F4:F5"/>
    <mergeCell ref="G4:G5"/>
    <mergeCell ref="B8:G8"/>
    <mergeCell ref="A9:O9"/>
    <mergeCell ref="B12:G12"/>
    <mergeCell ref="H16:N16"/>
    <mergeCell ref="H4:H5"/>
    <mergeCell ref="I4:I5"/>
    <mergeCell ref="J4:J5"/>
    <mergeCell ref="K4:K5"/>
    <mergeCell ref="L4:N4"/>
  </mergeCells>
  <phoneticPr fontId="4" type="noConversion"/>
  <pageMargins left="0.31496062992125984" right="0.11811023622047245" top="0.39370078740157483" bottom="0.39370078740157483" header="0.31496062992125984" footer="0.31496062992125984"/>
  <pageSetup paperSize="9" scale="4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Prog. Estágio</vt:lpstr>
      <vt:lpstr>IGD-M</vt:lpstr>
      <vt:lpstr>CRAS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ANDREATO ABOMORAD</cp:lastModifiedBy>
  <cp:lastPrinted>2023-05-19T17:08:41Z</cp:lastPrinted>
  <dcterms:created xsi:type="dcterms:W3CDTF">2017-01-27T13:47:29Z</dcterms:created>
  <dcterms:modified xsi:type="dcterms:W3CDTF">2023-06-06T19:53:25Z</dcterms:modified>
</cp:coreProperties>
</file>