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activeTab="3"/>
  </bookViews>
  <sheets>
    <sheet name="Prog. Estágio" sheetId="102" r:id="rId1"/>
    <sheet name="IGD-M" sheetId="103" r:id="rId2"/>
    <sheet name="CRAS" sheetId="101" r:id="rId3"/>
    <sheet name="Criança Feliz" sheetId="10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01" l="1"/>
  <c r="N9" i="101" s="1"/>
  <c r="R9" i="101" s="1"/>
  <c r="L10" i="101"/>
  <c r="N10" i="101" s="1"/>
  <c r="R10" i="101" s="1"/>
  <c r="L11" i="103"/>
  <c r="N11" i="103" s="1"/>
  <c r="R11" i="103" s="1"/>
  <c r="R8" i="101"/>
  <c r="N7" i="101"/>
  <c r="R7" i="101" s="1"/>
  <c r="N10" i="103"/>
  <c r="N9" i="104"/>
  <c r="R9" i="104" s="1"/>
  <c r="R15" i="104"/>
  <c r="N15" i="104"/>
  <c r="R17" i="104" l="1"/>
  <c r="N14" i="103" l="1"/>
  <c r="R14" i="103" s="1"/>
  <c r="R16" i="103" s="1"/>
  <c r="N8" i="103"/>
  <c r="N9" i="103"/>
  <c r="N12" i="103"/>
  <c r="N13" i="103"/>
  <c r="N7" i="103"/>
  <c r="N44" i="102"/>
  <c r="R44" i="102" s="1"/>
  <c r="N48" i="102"/>
  <c r="R48" i="102" s="1"/>
  <c r="L8" i="102"/>
  <c r="L9" i="102"/>
  <c r="L10" i="102"/>
  <c r="N10" i="102" s="1"/>
  <c r="R10" i="102" s="1"/>
  <c r="L11" i="102"/>
  <c r="L12" i="102"/>
  <c r="L14" i="102"/>
  <c r="L15" i="102"/>
  <c r="L16" i="102"/>
  <c r="L17" i="102"/>
  <c r="L18" i="102"/>
  <c r="L20" i="102"/>
  <c r="L22" i="102"/>
  <c r="L23" i="102"/>
  <c r="L24" i="102"/>
  <c r="L25" i="102"/>
  <c r="L26" i="102"/>
  <c r="L27" i="102"/>
  <c r="L28" i="102"/>
  <c r="L29" i="102"/>
  <c r="L30" i="102"/>
  <c r="L32" i="102"/>
  <c r="L33" i="102"/>
  <c r="L34" i="102"/>
  <c r="L35" i="102"/>
  <c r="L36" i="102"/>
  <c r="L37" i="102"/>
  <c r="L38" i="102"/>
  <c r="L39" i="102"/>
  <c r="L40" i="102"/>
  <c r="L43" i="102"/>
  <c r="L45" i="102"/>
  <c r="L46" i="102"/>
  <c r="L47" i="102"/>
  <c r="L49" i="102"/>
  <c r="L50" i="102"/>
  <c r="L51" i="102"/>
  <c r="L52" i="102"/>
  <c r="L53" i="102"/>
  <c r="L54" i="102"/>
  <c r="L55" i="102"/>
  <c r="L56" i="102"/>
  <c r="L57" i="102"/>
  <c r="L59" i="102"/>
  <c r="L60" i="102"/>
  <c r="L61" i="102"/>
  <c r="L62" i="102"/>
  <c r="L63" i="102"/>
  <c r="L64" i="102"/>
  <c r="L66" i="102"/>
  <c r="L67" i="102"/>
  <c r="L68" i="102"/>
  <c r="L69" i="102"/>
  <c r="L70" i="102"/>
  <c r="L71" i="102"/>
  <c r="L72" i="102"/>
  <c r="M74" i="102"/>
  <c r="L22" i="103"/>
  <c r="M16" i="103"/>
  <c r="R82" i="102"/>
  <c r="Q74" i="102"/>
  <c r="P74" i="102"/>
  <c r="K74" i="102"/>
  <c r="L7" i="102"/>
  <c r="N14" i="102" l="1"/>
  <c r="R14" i="102" s="1"/>
  <c r="N13" i="102"/>
  <c r="R13" i="102" s="1"/>
  <c r="N15" i="102"/>
  <c r="R15" i="102" s="1"/>
  <c r="L74" i="102"/>
  <c r="N9" i="102"/>
  <c r="R9" i="102" s="1"/>
  <c r="N16" i="102"/>
  <c r="R16" i="102" s="1"/>
  <c r="N18" i="102"/>
  <c r="R18" i="102" s="1"/>
  <c r="N7" i="102"/>
  <c r="N11" i="102"/>
  <c r="R11" i="102" s="1"/>
  <c r="N12" i="102"/>
  <c r="R12" i="102" s="1"/>
  <c r="N8" i="102"/>
  <c r="R8" i="102" s="1"/>
  <c r="N20" i="103"/>
  <c r="R20" i="103"/>
  <c r="N20" i="102" l="1"/>
  <c r="R20" i="102" s="1"/>
  <c r="N17" i="102"/>
  <c r="R17" i="102" s="1"/>
  <c r="N22" i="102"/>
  <c r="R22" i="102" s="1"/>
  <c r="N21" i="102"/>
  <c r="R21" i="102" s="1"/>
  <c r="N24" i="102"/>
  <c r="R24" i="102" s="1"/>
  <c r="R7" i="102"/>
  <c r="K22" i="103"/>
  <c r="N26" i="102" l="1"/>
  <c r="R26" i="102" s="1"/>
  <c r="N23" i="102"/>
  <c r="K18" i="101"/>
  <c r="R23" i="102" l="1"/>
  <c r="N27" i="102"/>
  <c r="R27" i="102" s="1"/>
  <c r="N25" i="102"/>
  <c r="R25" i="102" s="1"/>
  <c r="N29" i="102"/>
  <c r="R29" i="102" s="1"/>
  <c r="M78" i="102"/>
  <c r="N30" i="102" l="1"/>
  <c r="R30" i="102" s="1"/>
  <c r="N34" i="102"/>
  <c r="R34" i="102" s="1"/>
  <c r="N32" i="102"/>
  <c r="R32" i="102" s="1"/>
  <c r="N28" i="102"/>
  <c r="R28" i="102" s="1"/>
  <c r="Q78" i="102"/>
  <c r="P78" i="102"/>
  <c r="P80" i="102"/>
  <c r="N35" i="102" l="1"/>
  <c r="R35" i="102" s="1"/>
  <c r="N33" i="102"/>
  <c r="R33" i="102" s="1"/>
  <c r="R78" i="102"/>
  <c r="N78" i="102"/>
  <c r="N40" i="102" l="1"/>
  <c r="R40" i="102" s="1"/>
  <c r="N38" i="102"/>
  <c r="R38" i="102" s="1"/>
  <c r="N36" i="102"/>
  <c r="R36" i="102" s="1"/>
  <c r="N37" i="102"/>
  <c r="R37" i="102" s="1"/>
  <c r="Q20" i="103"/>
  <c r="P20" i="103"/>
  <c r="Q16" i="103"/>
  <c r="Q22" i="103" s="1"/>
  <c r="P16" i="103"/>
  <c r="P22" i="103" s="1"/>
  <c r="M22" i="103"/>
  <c r="N22" i="103" s="1"/>
  <c r="N45" i="102" l="1"/>
  <c r="R45" i="102" s="1"/>
  <c r="N43" i="102"/>
  <c r="R43" i="102" s="1"/>
  <c r="N39" i="102"/>
  <c r="R39" i="102" s="1"/>
  <c r="N47" i="102"/>
  <c r="R47" i="102" s="1"/>
  <c r="R26" i="103"/>
  <c r="R16" i="101"/>
  <c r="Q16" i="101"/>
  <c r="P16" i="101"/>
  <c r="N16" i="101"/>
  <c r="Q18" i="101"/>
  <c r="P18" i="101"/>
  <c r="M18" i="101"/>
  <c r="N49" i="102" l="1"/>
  <c r="R49" i="102" s="1"/>
  <c r="N50" i="102"/>
  <c r="R50" i="102" s="1"/>
  <c r="N52" i="102"/>
  <c r="R52" i="102" s="1"/>
  <c r="N46" i="102"/>
  <c r="R46" i="102" s="1"/>
  <c r="Q80" i="102"/>
  <c r="K80" i="102"/>
  <c r="N53" i="102" l="1"/>
  <c r="R53" i="102" s="1"/>
  <c r="N51" i="102"/>
  <c r="R51" i="102" s="1"/>
  <c r="N54" i="102"/>
  <c r="R54" i="102" s="1"/>
  <c r="N57" i="102" l="1"/>
  <c r="R57" i="102" s="1"/>
  <c r="N55" i="102"/>
  <c r="R55" i="102" s="1"/>
  <c r="N60" i="102" l="1"/>
  <c r="R60" i="102" s="1"/>
  <c r="N59" i="102"/>
  <c r="R59" i="102" s="1"/>
  <c r="N56" i="102"/>
  <c r="R56" i="102" s="1"/>
  <c r="N62" i="102"/>
  <c r="R62" i="102" s="1"/>
  <c r="N61" i="102" l="1"/>
  <c r="R61" i="102" s="1"/>
  <c r="N63" i="102"/>
  <c r="R63" i="102" s="1"/>
  <c r="N66" i="102" l="1"/>
  <c r="R66" i="102" s="1"/>
  <c r="N64" i="102"/>
  <c r="R64" i="102" s="1"/>
  <c r="N68" i="102"/>
  <c r="R68" i="102" s="1"/>
  <c r="N72" i="102"/>
  <c r="R72" i="102" s="1"/>
  <c r="N67" i="102" l="1"/>
  <c r="R67" i="102" s="1"/>
  <c r="N69" i="102"/>
  <c r="R69" i="102" s="1"/>
  <c r="N70" i="102"/>
  <c r="R70" i="102" s="1"/>
  <c r="L80" i="102" l="1"/>
  <c r="N71" i="102"/>
  <c r="R71" i="102" s="1"/>
  <c r="N74" i="102" l="1"/>
  <c r="N80" i="102" s="1"/>
  <c r="R80" i="102" s="1"/>
  <c r="R84" i="102" s="1"/>
  <c r="R74" i="102"/>
</calcChain>
</file>

<file path=xl/comments1.xml><?xml version="1.0" encoding="utf-8"?>
<comments xmlns="http://schemas.openxmlformats.org/spreadsheetml/2006/main">
  <authors>
    <author>DESIGN</author>
  </authors>
  <commentList>
    <comment ref="G52" authorId="0">
      <text>
        <r>
          <rPr>
            <b/>
            <sz val="9"/>
            <color indexed="81"/>
            <rFont val="Tahoma"/>
            <family val="2"/>
          </rPr>
          <t>SOFTPLAN</t>
        </r>
      </text>
    </comment>
  </commentList>
</comments>
</file>

<file path=xl/sharedStrings.xml><?xml version="1.0" encoding="utf-8"?>
<sst xmlns="http://schemas.openxmlformats.org/spreadsheetml/2006/main" count="722" uniqueCount="366">
  <si>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</si>
  <si>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</si>
  <si>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</si>
  <si>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</si>
  <si>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</si>
  <si>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</si>
  <si>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</si>
  <si>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</si>
  <si>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</si>
  <si>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</si>
  <si>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</si>
  <si>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</si>
  <si>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CPF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</si>
  <si>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</si>
  <si>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</si>
  <si>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</si>
  <si>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</si>
  <si>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</si>
  <si>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</si>
  <si>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</si>
  <si>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</si>
  <si>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</si>
  <si>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</si>
  <si>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</si>
  <si>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BANCO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</si>
  <si>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</si>
  <si>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</si>
  <si>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</si>
  <si>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</si>
  <si>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</si>
  <si>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</si>
  <si>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</si>
  <si>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</si>
  <si>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</si>
  <si>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101</t>
  </si>
  <si>
    <t>VALOR DA BOLSA</t>
  </si>
  <si>
    <t>DA BOLSA</t>
  </si>
  <si>
    <t>TOTAL BRUTO</t>
  </si>
  <si>
    <t xml:space="preserve"> AGENCIA/CONTA</t>
  </si>
  <si>
    <t>AGENCIA / CONTA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</si>
  <si>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</si>
  <si>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</si>
  <si>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</si>
  <si>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</si>
  <si>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</si>
  <si>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050.195.582-81</t>
  </si>
  <si>
    <t>2278/013/00066751-0</t>
  </si>
  <si>
    <t>ALEXANDRE LIMA DELAGUILA</t>
  </si>
  <si>
    <t>EDUCAÇÃO FÍSICA</t>
  </si>
  <si>
    <t>FGB</t>
  </si>
  <si>
    <t>001</t>
  </si>
  <si>
    <t>SEMSA</t>
  </si>
  <si>
    <t>PGM</t>
  </si>
  <si>
    <t>PMG</t>
  </si>
  <si>
    <t>SEINFRA</t>
  </si>
  <si>
    <t>033</t>
  </si>
  <si>
    <t>ARQ. E URBANISMO</t>
  </si>
  <si>
    <t>237</t>
  </si>
  <si>
    <t>HISTÓRIA</t>
  </si>
  <si>
    <t>341</t>
  </si>
  <si>
    <t>SEGATI</t>
  </si>
  <si>
    <t>FARMÁCIA</t>
  </si>
  <si>
    <t>038.109.062-04</t>
  </si>
  <si>
    <t>5779-7/14718-4</t>
  </si>
  <si>
    <t>JOÃO PEDRO LUCAS DE LIMA</t>
  </si>
  <si>
    <t>QUIMICA</t>
  </si>
  <si>
    <t>DTI</t>
  </si>
  <si>
    <t>SEMEIA</t>
  </si>
  <si>
    <t>007.308.542-13</t>
  </si>
  <si>
    <t>3022-8/61.172-7</t>
  </si>
  <si>
    <t>LUANN OLIVEIRA</t>
  </si>
  <si>
    <t>044.286.472-80</t>
  </si>
  <si>
    <t>2358-2/60.693-6</t>
  </si>
  <si>
    <t>THAINÁ DE MORAES BERNARDI</t>
  </si>
  <si>
    <t xml:space="preserve"> AGENCIA / CONTA</t>
  </si>
  <si>
    <t>CONTRATO Nº 044/2020   -   PREFEITURA DE RIO BRANCO                                                PROGRAMA BOLSA ESTÁGIO</t>
  </si>
  <si>
    <r>
      <t xml:space="preserve">CONTRATO Nº 044/2020  -   PREFEITURA DE RIO BRANCO                                      </t>
    </r>
    <r>
      <rPr>
        <b/>
        <sz val="18"/>
        <color rgb="FF008000"/>
        <rFont val="Arial"/>
        <family val="2"/>
      </rPr>
      <t xml:space="preserve">     RECURSO 117- IGD-M</t>
    </r>
  </si>
  <si>
    <r>
      <t xml:space="preserve">CONTRATO Nº 044/2020 -   PREFEITURA DE RIO BRANCO                                                    </t>
    </r>
    <r>
      <rPr>
        <b/>
        <sz val="16"/>
        <color rgb="FF002060"/>
        <rFont val="Arial"/>
        <family val="2"/>
      </rPr>
      <t xml:space="preserve"> </t>
    </r>
    <r>
      <rPr>
        <b/>
        <sz val="18"/>
        <color rgb="FF002060"/>
        <rFont val="Arial"/>
        <family val="2"/>
      </rPr>
      <t>RECURSO 117-CRAS</t>
    </r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</si>
  <si>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</si>
  <si>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</si>
  <si>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</si>
  <si>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</si>
  <si>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</si>
  <si>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</si>
  <si>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</si>
  <si>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</si>
  <si>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JULIANA VITOR DE OLIVEIRA</t>
  </si>
  <si>
    <t>LETRAS</t>
  </si>
  <si>
    <t>053.857.852-10</t>
  </si>
  <si>
    <t>ANDREYNA NEPOMUCENO DE MOURA</t>
  </si>
  <si>
    <t>059.134.142-50</t>
  </si>
  <si>
    <t>260</t>
  </si>
  <si>
    <t>0001/ 21737023-4</t>
  </si>
  <si>
    <t>3022-8/ 57522-4</t>
  </si>
  <si>
    <t>AMARILDO GOMES DA SILVA JÚNIOR</t>
  </si>
  <si>
    <t>ANA KAROLINE COSTA DA SILVA</t>
  </si>
  <si>
    <t>ODONTOLOGIA</t>
  </si>
  <si>
    <t>029.082.272-66</t>
  </si>
  <si>
    <t>025.259.052-02</t>
  </si>
  <si>
    <t>5779-7/19.957-5</t>
  </si>
  <si>
    <t>ELLEN CRISTINA MAGALHÃES NOBRE</t>
  </si>
  <si>
    <t xml:space="preserve">NUTRIÇÃO </t>
  </si>
  <si>
    <t>008.916.322-20</t>
  </si>
  <si>
    <t>0001/7032036-6</t>
  </si>
  <si>
    <t>ENFERMAGEM</t>
  </si>
  <si>
    <t>ELIANA DE SOUZA MARTINS LIMA</t>
  </si>
  <si>
    <t>PEDAGOGIA</t>
  </si>
  <si>
    <t>662.259.142-34</t>
  </si>
  <si>
    <t>2358-2/112078-6</t>
  </si>
  <si>
    <t>AGENCIA   /CONTA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</si>
  <si>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</si>
  <si>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JAMILE JADE DE ARAÚJO THOMAZ</t>
  </si>
  <si>
    <t xml:space="preserve">ANTHONY CARDOSO DE SOUZA </t>
  </si>
  <si>
    <t>IGOR RODRIGUES DE LIMA</t>
  </si>
  <si>
    <t>JOÃO SANTOS CRAVEIRO</t>
  </si>
  <si>
    <t>MATHEUS HENRIQUE CRABREIRO VIEIRA</t>
  </si>
  <si>
    <t xml:space="preserve">STHEFANY SANTOS NASCIMENTO </t>
  </si>
  <si>
    <t>TAINA CAVALCANTE BEZERRA</t>
  </si>
  <si>
    <t>UDERLANIO VINICIOS VASCONCELOS</t>
  </si>
  <si>
    <t>WESLEY DE ASSIS AD VINCOLA</t>
  </si>
  <si>
    <t>036.526.562-45</t>
  </si>
  <si>
    <t>8125-6/29462-4</t>
  </si>
  <si>
    <t>053.626.632-83</t>
  </si>
  <si>
    <t>051.587.672-03</t>
  </si>
  <si>
    <t>0001/80549863-8</t>
  </si>
  <si>
    <t>SISTEMA DE INFORMAÇÃO</t>
  </si>
  <si>
    <t>052.353.892-80</t>
  </si>
  <si>
    <t>077</t>
  </si>
  <si>
    <t>0001/12260833-0</t>
  </si>
  <si>
    <t>SEME</t>
  </si>
  <si>
    <t>037.907.092-80</t>
  </si>
  <si>
    <t>0001/87275361-2</t>
  </si>
  <si>
    <t>949.761.982-00</t>
  </si>
  <si>
    <t>3706 013/00009662-6</t>
  </si>
  <si>
    <t>023.778.572-21</t>
  </si>
  <si>
    <t>2840 1/0031810 8</t>
  </si>
  <si>
    <t>041.040.462-48</t>
  </si>
  <si>
    <t>043.490.512-79</t>
  </si>
  <si>
    <t>EVANDER DE OLIVEIRA FREITAS</t>
  </si>
  <si>
    <t>JORNALISMO</t>
  </si>
  <si>
    <t>DICOM</t>
  </si>
  <si>
    <t>JÚLIA PROGÊNIO DA SILVA</t>
  </si>
  <si>
    <t>MANOEL FRANCISCO LIMA DE SOUZA</t>
  </si>
  <si>
    <t>AISHA INGRID FERREIRA DE LIMA P. DA SILVA</t>
  </si>
  <si>
    <t>PEDRO HENRIQUE FERN. SANTARÉM (PCD)</t>
  </si>
  <si>
    <t>RAFAEL GÓES MARTINS (PCD)</t>
  </si>
  <si>
    <t>CIÊNCIAS BIOLÓGICAS</t>
  </si>
  <si>
    <t>ANA JÚLIA TOMAZ TORQUATO LUÍZ</t>
  </si>
  <si>
    <t>ANNA LUÍZA DA SILVA RODRIGUES</t>
  </si>
  <si>
    <t>BÁRBARA LORANY DE ALMEIDA GUEDES</t>
  </si>
  <si>
    <t>SHEURE LORRANE RODRIGUES SILVA</t>
  </si>
  <si>
    <t>SERV. JURÍDICOS E NOTÓRIOS</t>
  </si>
  <si>
    <t>FRANCISCO RAMON MAIA DA SILVA</t>
  </si>
  <si>
    <t>PABLO SILVA DE OLIVEIRA</t>
  </si>
  <si>
    <t>JULIANA DA SILVA BORGES</t>
  </si>
  <si>
    <t>EDUARDO VICTOR PAULINO LIMA</t>
  </si>
  <si>
    <t>ENG. AGRÔNOMO</t>
  </si>
  <si>
    <t>SAFRA</t>
  </si>
  <si>
    <t xml:space="preserve">ANDRESSA ALMEIDA DOS SANTOS </t>
  </si>
  <si>
    <t>ISABEL CRISTINA DE OLIVEIRA LIMA</t>
  </si>
  <si>
    <t>JOÃO PEDRO CAVALCANTE PINTO</t>
  </si>
  <si>
    <t>SUAMIR GOMES VIANA</t>
  </si>
  <si>
    <t>MARCOS ROBERTO LIMA DE OLIVEIRA</t>
  </si>
  <si>
    <t>ANÁLISE E DES. DE SISTEMA</t>
  </si>
  <si>
    <t>028.452.302-06</t>
  </si>
  <si>
    <t>949.983.452-49</t>
  </si>
  <si>
    <t>5779-7/33540-1</t>
  </si>
  <si>
    <t>3022-8/51320-2</t>
  </si>
  <si>
    <t>059.910.712-31</t>
  </si>
  <si>
    <t>3270/71311059-9</t>
  </si>
  <si>
    <t>0001/46000421-1</t>
  </si>
  <si>
    <t>032.071.602-39</t>
  </si>
  <si>
    <t>032.599.882-54</t>
  </si>
  <si>
    <t>2359-0/49.092-X</t>
  </si>
  <si>
    <t>029.347.992-55</t>
  </si>
  <si>
    <t>2358-2/312389-8</t>
  </si>
  <si>
    <t>036.783.492-85</t>
  </si>
  <si>
    <t>8125-6/10805-7</t>
  </si>
  <si>
    <t>041.780.462-84</t>
  </si>
  <si>
    <t>380</t>
  </si>
  <si>
    <t>0001/9979432-2</t>
  </si>
  <si>
    <t>773.884.152-68</t>
  </si>
  <si>
    <t>3181-X/40.861-1</t>
  </si>
  <si>
    <t>894.991.822-68</t>
  </si>
  <si>
    <t>010.910.402-14</t>
  </si>
  <si>
    <t>2359-0/23831-7</t>
  </si>
  <si>
    <t>029.762.122-01</t>
  </si>
  <si>
    <t>1556/01021297-9</t>
  </si>
  <si>
    <t>478.153.372-87</t>
  </si>
  <si>
    <t>9893/07114-3</t>
  </si>
  <si>
    <t>048.392.392-31</t>
  </si>
  <si>
    <t>2358-2/59269-2</t>
  </si>
  <si>
    <t>037.530.332-43</t>
  </si>
  <si>
    <t>0001/39870398-7</t>
  </si>
  <si>
    <t>020.683.482-92</t>
  </si>
  <si>
    <t>5779-7/6862-4</t>
  </si>
  <si>
    <t>802.323.452-87</t>
  </si>
  <si>
    <t>8125-6/28302-9</t>
  </si>
  <si>
    <t>057.479.802-11</t>
  </si>
  <si>
    <t>1556/01012319-2</t>
  </si>
  <si>
    <t>961.125.494-68</t>
  </si>
  <si>
    <t>3022-8/53206-1</t>
  </si>
  <si>
    <t>PSICÓLOGA</t>
  </si>
  <si>
    <t>31/09/2022</t>
  </si>
  <si>
    <t>ANNYELLE DA SILVA BASTISTA</t>
  </si>
  <si>
    <t>CIÊNCIAS CONTÁBEIS</t>
  </si>
  <si>
    <t>BÁRBARA CAETANO DOS SANTOS</t>
  </si>
  <si>
    <t>RH</t>
  </si>
  <si>
    <t>EMILLY EDI SOLON BARBOSA</t>
  </si>
  <si>
    <t>BIOMEDICINA</t>
  </si>
  <si>
    <t>FABIANA DO NASCIMENTO LONGUI</t>
  </si>
  <si>
    <t>FELIPE GOMES DE FONSECA</t>
  </si>
  <si>
    <t>MATEMÁTICA</t>
  </si>
  <si>
    <t xml:space="preserve">GABRIELLE FREITAS DE ARAÚJO RAMOS </t>
  </si>
  <si>
    <t>GERLÃ FERREIRA DA SILVA</t>
  </si>
  <si>
    <t>JAMERSON LIMA BARBOSA</t>
  </si>
  <si>
    <t>GEOGRAFIA</t>
  </si>
  <si>
    <t>JOCIANE DE MENEZES BARRETO</t>
  </si>
  <si>
    <t>ENGENHARIA ELÉTRICA</t>
  </si>
  <si>
    <t>LÍDIA CRISTINA DA SILVA AQUINO</t>
  </si>
  <si>
    <t>LUAN DE ARAÚJO SOUZA (PCD)</t>
  </si>
  <si>
    <t xml:space="preserve">LUAN ARGOLO PEREIRA </t>
  </si>
  <si>
    <t>MAYKO SILVA DO NASCIMENTO</t>
  </si>
  <si>
    <t>MARCOS MARTINS DE LIMA (EMANUELLE)</t>
  </si>
  <si>
    <t>MARIA JOSÉ DE BARROS SANTOS</t>
  </si>
  <si>
    <t>MARIA KETLEM BEZERRA DA ROCHA (PCD)</t>
  </si>
  <si>
    <t>MARIA VALQUILENE DE OLIVEIRA RIOS</t>
  </si>
  <si>
    <t>PEDRO HENRIQUE FONSECA DA SILVA PONCE</t>
  </si>
  <si>
    <t>ROGER GABRIEL NERY F. PINTO</t>
  </si>
  <si>
    <t>TIAGO LIMA DE ARAÚJO</t>
  </si>
  <si>
    <t>VANESSA DE ARAÚJO GONÇALVES</t>
  </si>
  <si>
    <t>8125-6/28999-X</t>
  </si>
  <si>
    <t>991.479.472-68</t>
  </si>
  <si>
    <t>8125-6/25101-1</t>
  </si>
  <si>
    <t>036.416.682-01</t>
  </si>
  <si>
    <t>061.744.682-24</t>
  </si>
  <si>
    <t>5779-7/35.481-3</t>
  </si>
  <si>
    <t>049.790.732-12</t>
  </si>
  <si>
    <t>2840/33044-2</t>
  </si>
  <si>
    <t>051.874.262-81</t>
  </si>
  <si>
    <t>8125-6/28.468-8</t>
  </si>
  <si>
    <t>025.148.162-03</t>
  </si>
  <si>
    <t>005.474.772-44</t>
  </si>
  <si>
    <t>81125-6/22.197-X</t>
  </si>
  <si>
    <t>0500/004644156-4</t>
  </si>
  <si>
    <t>012.414.952-97</t>
  </si>
  <si>
    <t>048.088.072-70</t>
  </si>
  <si>
    <t>006.803.662-02</t>
  </si>
  <si>
    <t>0001/31697587-3</t>
  </si>
  <si>
    <t>3022-8/63.953-2</t>
  </si>
  <si>
    <t>023.639.572-61</t>
  </si>
  <si>
    <t>8125-6/15.132-7</t>
  </si>
  <si>
    <t>041.629.852-43</t>
  </si>
  <si>
    <t>061.142.972-10</t>
  </si>
  <si>
    <t>055.085.322-77</t>
  </si>
  <si>
    <t>0001/88343924-4</t>
  </si>
  <si>
    <t>739.324.692-91</t>
  </si>
  <si>
    <t>2.358-2/114.103-1</t>
  </si>
  <si>
    <t>932.034.702-68</t>
  </si>
  <si>
    <t>031.461.302-11</t>
  </si>
  <si>
    <t>0001/38050277-8</t>
  </si>
  <si>
    <t>041.663.602-05</t>
  </si>
  <si>
    <t>035.208.742-02</t>
  </si>
  <si>
    <t>031.970.442-40</t>
  </si>
  <si>
    <t>2358-2/126504-0</t>
  </si>
  <si>
    <t>5779-7/14075-9</t>
  </si>
  <si>
    <t>000.942.012-69</t>
  </si>
  <si>
    <t>0001 / 47349352-2</t>
  </si>
  <si>
    <t>ANA LETÍCIA S. P. GONÇALVES</t>
  </si>
  <si>
    <t>DAYANE COSTA DE OLIVEIRA</t>
  </si>
  <si>
    <t xml:space="preserve">EVILÁSIO DE SOUZA GALVÃO </t>
  </si>
  <si>
    <t>MIKAELLY LOURENÇO CARNEIRO</t>
  </si>
  <si>
    <t>NAYRA STHEPHANNY DA SILVA SANTOS</t>
  </si>
  <si>
    <t>REBECA EVELYN SOBRINHO MORAIS</t>
  </si>
  <si>
    <t>TIAGO DAMASCENO SARMENTO DE LIMA</t>
  </si>
  <si>
    <t>RECURSOS HUMANOS</t>
  </si>
  <si>
    <t>704.924.142-38</t>
  </si>
  <si>
    <t>3952-7 / 21.571-6</t>
  </si>
  <si>
    <t>051.794.122-85</t>
  </si>
  <si>
    <t>3728 / 259875-2</t>
  </si>
  <si>
    <t>036.406.362-95</t>
  </si>
  <si>
    <t>2358-2 / 110.068-8</t>
  </si>
  <si>
    <t>040.632.562-60</t>
  </si>
  <si>
    <t>064.471.662-26</t>
  </si>
  <si>
    <t>038.207.642-75</t>
  </si>
  <si>
    <t>0001 / 17946184-3</t>
  </si>
  <si>
    <t>054.895.532-86</t>
  </si>
  <si>
    <t>8125-6 / 30.906-0</t>
  </si>
  <si>
    <t>946.152.332-72</t>
  </si>
  <si>
    <t>2022</t>
  </si>
  <si>
    <t xml:space="preserve">ANDREA BEATRIZ ANDRADE HANSSEM </t>
  </si>
  <si>
    <t>2358-2/55302-6</t>
  </si>
  <si>
    <t>5779-7/36661-7</t>
  </si>
  <si>
    <t>8125-6/31617-2</t>
  </si>
  <si>
    <t>5779-7/23129-0</t>
  </si>
  <si>
    <t>5779-7/36561-0</t>
  </si>
  <si>
    <t>2359-0/61464-5</t>
  </si>
  <si>
    <t>5779-7/35505-4</t>
  </si>
  <si>
    <t>5779-7/36485-1</t>
  </si>
  <si>
    <t>2359-0/61457-2</t>
  </si>
  <si>
    <t>8125-6/14113-5</t>
  </si>
  <si>
    <t>8125-6/31691-1</t>
  </si>
  <si>
    <t>3022-8/64656-3</t>
  </si>
  <si>
    <t>Abril</t>
  </si>
  <si>
    <t>CAYRON MATHEUS ALEX R. DE CUNHA</t>
  </si>
  <si>
    <t>029.775.982-51</t>
  </si>
  <si>
    <t>65187-7/3022-8</t>
  </si>
  <si>
    <t>ENG. ELÉTRICA</t>
  </si>
  <si>
    <t>JAQUELINE DE MELO BRASIL</t>
  </si>
  <si>
    <t>DIRCOM</t>
  </si>
  <si>
    <t>039.749.022-44</t>
  </si>
  <si>
    <t>3270/01072463-1</t>
  </si>
  <si>
    <t>KAMILA LUANY ARAÚJO CALDEIRA</t>
  </si>
  <si>
    <t>KETHELLY YASMIM SILVA TEIXEIRA</t>
  </si>
  <si>
    <t>ENG. CIVIL</t>
  </si>
  <si>
    <t>995.665.162-15</t>
  </si>
  <si>
    <t>2359-0/19466-2</t>
  </si>
  <si>
    <t>027.478.332-08</t>
  </si>
  <si>
    <t>8125-6/32324-1</t>
  </si>
  <si>
    <t>024.760.922-66</t>
  </si>
  <si>
    <t>2358-2/64686-5</t>
  </si>
  <si>
    <t>LUCAS RICARDO LOUREIRO ARAÚJO</t>
  </si>
  <si>
    <t>LUANNA RACHEL M. BEZERRA</t>
  </si>
  <si>
    <t>698.672.592-20</t>
  </si>
  <si>
    <t>2359-0/221512-8</t>
  </si>
  <si>
    <t>PAULO DA SILVA DO NASCIMENTO</t>
  </si>
  <si>
    <t>2359-0/60888-2</t>
  </si>
  <si>
    <t>047.090.242-60</t>
  </si>
  <si>
    <t>SAMUEL DA SILVA FEIJÓ</t>
  </si>
  <si>
    <t>076.709.622-32</t>
  </si>
  <si>
    <t>3022-8/65154-0</t>
  </si>
  <si>
    <t>ALLAN RICK CABRAL DE SOUZA OLIVEIRA</t>
  </si>
  <si>
    <t xml:space="preserve">DANIELE DIMAS FACUNDES </t>
  </si>
  <si>
    <t xml:space="preserve">VANESKA LIMA DE OLIVEIRA SOUZA </t>
  </si>
  <si>
    <t>VILMA DO NASC. BARRETO DAS CHAGAS</t>
  </si>
  <si>
    <t xml:space="preserve">NAYARA DE CÁSSIA G. GONÇALVES </t>
  </si>
  <si>
    <t>11/04/2022</t>
  </si>
  <si>
    <t>ANDRIELLE BARBOSA DE LIMA</t>
  </si>
  <si>
    <t>CRAS SOBRAL</t>
  </si>
  <si>
    <t>035.793.862-39</t>
  </si>
  <si>
    <t>5779-7/26690-6</t>
  </si>
  <si>
    <t>066.689.802-28</t>
  </si>
  <si>
    <t>8125-6/31998-8</t>
  </si>
  <si>
    <t>CRAS T. NEVES</t>
  </si>
  <si>
    <t>2359-0/46723-5</t>
  </si>
  <si>
    <t>037.223.912-96</t>
  </si>
  <si>
    <t>3 E 4</t>
  </si>
  <si>
    <t>SERV. SOCIAL</t>
  </si>
  <si>
    <t>AGENCIA/CONTA</t>
  </si>
  <si>
    <t>TAXA DE AGENCIAMENTO  - Valor Unitário........................... R$</t>
  </si>
  <si>
    <t>TOTAL DOS SERVIÇOS MENSAIS A FATURAR...................R$</t>
  </si>
  <si>
    <t xml:space="preserve"> FOLHA MENSAL DE PAGAMENTO DE ESTAGIÁRIOS</t>
  </si>
  <si>
    <r>
      <t xml:space="preserve">CONTRATO Nº 044/2020 - PREFEITURA DE RIO BRANCO                                                          </t>
    </r>
    <r>
      <rPr>
        <b/>
        <sz val="16"/>
        <color rgb="FFC00000"/>
        <rFont val="Arial"/>
        <family val="2"/>
      </rPr>
      <t>RECURSO CRIANÇA FELIZ</t>
    </r>
  </si>
  <si>
    <t>ABRIL</t>
  </si>
  <si>
    <t>CRAS MANOEL JULIÃO</t>
  </si>
  <si>
    <t>BOLSA FAMÍLIA-SASDH</t>
  </si>
  <si>
    <t>000.335.752-07</t>
  </si>
  <si>
    <t>8125-6/32368-3</t>
  </si>
  <si>
    <t>2359-0/62122-6</t>
  </si>
  <si>
    <t>032.303.852-25</t>
  </si>
  <si>
    <t>814.252.012-53</t>
  </si>
  <si>
    <t>5779-7/33987-3</t>
  </si>
  <si>
    <t>CRAS SÃO FRANCISCO</t>
  </si>
  <si>
    <t xml:space="preserve">CRAS TANCREDO NEVES </t>
  </si>
  <si>
    <t>CRAS CALAFATE</t>
  </si>
  <si>
    <t>001/54313714-3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</si>
</sst>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  <numFmt numFmtId="171" formatCode="_-[$R$-416]\ * #,##0.00_-;\-[$R$-416]\ * #,##0.00_-;_-[$R$-416]\ * &quot;-&quot;??_-;_-@_-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C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8"/>
      <color rgb="FFC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6"/>
      <color rgb="FF002060"/>
      <name val="Arial"/>
      <family val="2"/>
    </font>
    <font>
      <b/>
      <sz val="18"/>
      <color rgb="FF008000"/>
      <name val="Arial"/>
      <family val="2"/>
    </font>
    <font>
      <b/>
      <sz val="18"/>
      <color rgb="FF00206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74">
    <xf numFmtId="0" fontId="0" fillId="0" borderId="0" xfId="0"/>
    <xf numFmtId="0" fontId="4" fillId="0" borderId="0" xfId="0" applyFont="1"/>
    <xf numFmtId="0" fontId="1" fillId="2" borderId="0" xfId="0" applyFont="1" applyFill="1"/>
    <xf numFmtId="0" fontId="9" fillId="0" borderId="0" xfId="0" applyFont="1"/>
    <xf numFmtId="0" fontId="13" fillId="9" borderId="2" xfId="0" applyFont="1" applyFill="1" applyBorder="1" applyAlignment="1">
      <alignment horizontal="center" vertical="center" textRotation="90" wrapText="1"/>
    </xf>
    <xf numFmtId="0" fontId="14" fillId="2" borderId="0" xfId="0" applyFont="1" applyFill="1"/>
    <xf numFmtId="0" fontId="15" fillId="0" borderId="0" xfId="0" applyFont="1"/>
    <xf numFmtId="49" fontId="1" fillId="2" borderId="2" xfId="5" applyNumberFormat="1" applyFont="1" applyFill="1" applyBorder="1" applyAlignment="1">
      <alignment horizontal="center" vertical="center" wrapText="1"/>
    </xf>
    <xf numFmtId="164" fontId="1" fillId="2" borderId="2" xfId="2" applyFont="1" applyFill="1" applyBorder="1" applyAlignment="1">
      <alignment horizontal="center" vertical="center"/>
    </xf>
    <xf numFmtId="167" fontId="8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0" fontId="8" fillId="8" borderId="9" xfId="0" applyFont="1" applyFill="1" applyBorder="1" applyAlignment="1">
      <alignment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8" fillId="9" borderId="5" xfId="3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vertical="center" wrapText="1"/>
    </xf>
    <xf numFmtId="0" fontId="17" fillId="9" borderId="5" xfId="0" applyFont="1" applyFill="1" applyBorder="1" applyAlignment="1">
      <alignment horizontal="center" vertical="center" textRotation="90" wrapText="1"/>
    </xf>
    <xf numFmtId="0" fontId="1" fillId="2" borderId="2" xfId="5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left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8" fillId="2" borderId="2" xfId="5" applyNumberFormat="1" applyFont="1" applyFill="1" applyBorder="1" applyAlignment="1">
      <alignment horizontal="right" vertical="center"/>
    </xf>
    <xf numFmtId="0" fontId="8" fillId="7" borderId="9" xfId="0" applyFont="1" applyFill="1" applyBorder="1" applyAlignment="1">
      <alignment vertical="center"/>
    </xf>
    <xf numFmtId="164" fontId="1" fillId="7" borderId="2" xfId="2" applyFont="1" applyFill="1" applyBorder="1" applyAlignment="1">
      <alignment horizontal="center" vertical="center"/>
    </xf>
    <xf numFmtId="164" fontId="1" fillId="7" borderId="2" xfId="2" applyFont="1" applyFill="1" applyBorder="1" applyAlignment="1">
      <alignment vertical="center"/>
    </xf>
    <xf numFmtId="164" fontId="8" fillId="7" borderId="2" xfId="2" applyFont="1" applyFill="1" applyBorder="1" applyAlignment="1">
      <alignment vertical="center"/>
    </xf>
    <xf numFmtId="168" fontId="1" fillId="7" borderId="2" xfId="0" applyNumberFormat="1" applyFont="1" applyFill="1" applyBorder="1" applyAlignment="1">
      <alignment vertical="center"/>
    </xf>
    <xf numFmtId="4" fontId="17" fillId="7" borderId="2" xfId="2" applyNumberFormat="1" applyFont="1" applyFill="1" applyBorder="1" applyAlignment="1">
      <alignment vertical="center"/>
    </xf>
    <xf numFmtId="0" fontId="8" fillId="8" borderId="6" xfId="0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21" fillId="0" borderId="0" xfId="0" applyFont="1"/>
    <xf numFmtId="0" fontId="23" fillId="2" borderId="0" xfId="0" applyFont="1" applyFill="1"/>
    <xf numFmtId="0" fontId="24" fillId="0" borderId="0" xfId="0" applyFont="1"/>
    <xf numFmtId="49" fontId="22" fillId="2" borderId="4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37" fontId="22" fillId="2" borderId="2" xfId="0" applyNumberFormat="1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vertical="center" wrapText="1"/>
    </xf>
    <xf numFmtId="0" fontId="7" fillId="9" borderId="5" xfId="3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textRotation="90" wrapText="1"/>
    </xf>
    <xf numFmtId="0" fontId="21" fillId="2" borderId="0" xfId="0" applyFont="1" applyFill="1"/>
    <xf numFmtId="0" fontId="23" fillId="5" borderId="11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vertical="center" wrapText="1"/>
    </xf>
    <xf numFmtId="0" fontId="4" fillId="4" borderId="15" xfId="0" applyFont="1" applyFill="1" applyBorder="1"/>
    <xf numFmtId="0" fontId="5" fillId="4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9" fillId="2" borderId="22" xfId="0" applyFont="1" applyFill="1" applyBorder="1"/>
    <xf numFmtId="0" fontId="1" fillId="2" borderId="24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25" xfId="0" applyFont="1" applyFill="1" applyBorder="1"/>
    <xf numFmtId="0" fontId="1" fillId="4" borderId="18" xfId="0" applyFont="1" applyFill="1" applyBorder="1" applyAlignment="1">
      <alignment horizontal="center"/>
    </xf>
    <xf numFmtId="0" fontId="25" fillId="3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169" fontId="8" fillId="2" borderId="21" xfId="6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center"/>
    </xf>
    <xf numFmtId="169" fontId="8" fillId="7" borderId="21" xfId="2" applyNumberFormat="1" applyFont="1" applyFill="1" applyBorder="1" applyAlignment="1">
      <alignment horizontal="right" vertical="center"/>
    </xf>
    <xf numFmtId="0" fontId="9" fillId="2" borderId="0" xfId="0" applyFont="1" applyFill="1" applyBorder="1"/>
    <xf numFmtId="0" fontId="9" fillId="2" borderId="25" xfId="0" applyFont="1" applyFill="1" applyBorder="1"/>
    <xf numFmtId="0" fontId="9" fillId="4" borderId="26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0" xfId="0" applyFont="1" applyFill="1" applyBorder="1" applyAlignment="1">
      <alignment horizontal="center"/>
    </xf>
    <xf numFmtId="0" fontId="24" fillId="2" borderId="22" xfId="0" applyFont="1" applyFill="1" applyBorder="1"/>
    <xf numFmtId="0" fontId="24" fillId="2" borderId="0" xfId="0" applyFont="1" applyFill="1" applyBorder="1"/>
    <xf numFmtId="0" fontId="23" fillId="10" borderId="0" xfId="0" applyFont="1" applyFill="1" applyBorder="1" applyAlignment="1">
      <alignment wrapText="1"/>
    </xf>
    <xf numFmtId="0" fontId="24" fillId="2" borderId="28" xfId="0" applyFont="1" applyFill="1" applyBorder="1"/>
    <xf numFmtId="0" fontId="24" fillId="2" borderId="29" xfId="0" applyFont="1" applyFill="1" applyBorder="1"/>
    <xf numFmtId="0" fontId="8" fillId="6" borderId="30" xfId="0" applyFont="1" applyFill="1" applyBorder="1" applyAlignment="1">
      <alignment wrapText="1"/>
    </xf>
    <xf numFmtId="0" fontId="20" fillId="8" borderId="9" xfId="0" applyFont="1" applyFill="1" applyBorder="1" applyAlignment="1">
      <alignment vertical="center"/>
    </xf>
    <xf numFmtId="164" fontId="19" fillId="8" borderId="2" xfId="2" applyFont="1" applyFill="1" applyBorder="1" applyAlignment="1">
      <alignment vertical="center"/>
    </xf>
    <xf numFmtId="44" fontId="20" fillId="8" borderId="2" xfId="0" applyNumberFormat="1" applyFont="1" applyFill="1" applyBorder="1" applyAlignment="1">
      <alignment vertical="center"/>
    </xf>
    <xf numFmtId="167" fontId="20" fillId="4" borderId="2" xfId="1" applyNumberFormat="1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vertical="center"/>
    </xf>
    <xf numFmtId="0" fontId="23" fillId="8" borderId="6" xfId="0" applyFont="1" applyFill="1" applyBorder="1" applyAlignment="1">
      <alignment horizontal="center" vertical="center"/>
    </xf>
    <xf numFmtId="164" fontId="23" fillId="8" borderId="2" xfId="2" applyFont="1" applyFill="1" applyBorder="1" applyAlignment="1">
      <alignment vertical="center"/>
    </xf>
    <xf numFmtId="164" fontId="22" fillId="8" borderId="2" xfId="2" applyFont="1" applyFill="1" applyBorder="1" applyAlignment="1">
      <alignment vertical="center"/>
    </xf>
    <xf numFmtId="168" fontId="23" fillId="8" borderId="2" xfId="0" applyNumberFormat="1" applyFont="1" applyFill="1" applyBorder="1" applyAlignment="1">
      <alignment vertical="center"/>
    </xf>
    <xf numFmtId="4" fontId="31" fillId="8" borderId="2" xfId="2" applyNumberFormat="1" applyFont="1" applyFill="1" applyBorder="1" applyAlignment="1">
      <alignment vertical="center"/>
    </xf>
    <xf numFmtId="44" fontId="22" fillId="8" borderId="2" xfId="0" applyNumberFormat="1" applyFont="1" applyFill="1" applyBorder="1" applyAlignment="1">
      <alignment vertical="center"/>
    </xf>
    <xf numFmtId="167" fontId="22" fillId="4" borderId="2" xfId="1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9" fillId="0" borderId="0" xfId="0" applyFont="1" applyFill="1" applyBorder="1" applyAlignment="1">
      <alignment horizontal="left" vertical="center"/>
    </xf>
    <xf numFmtId="169" fontId="30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9" fillId="4" borderId="15" xfId="0" applyFont="1" applyFill="1" applyBorder="1"/>
    <xf numFmtId="0" fontId="10" fillId="4" borderId="16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vertical="center" wrapText="1"/>
    </xf>
    <xf numFmtId="0" fontId="19" fillId="4" borderId="18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/>
    </xf>
    <xf numFmtId="169" fontId="22" fillId="8" borderId="21" xfId="2" applyNumberFormat="1" applyFont="1" applyFill="1" applyBorder="1" applyAlignment="1">
      <alignment vertical="center"/>
    </xf>
    <xf numFmtId="0" fontId="1" fillId="10" borderId="0" xfId="0" applyFont="1" applyFill="1" applyBorder="1" applyAlignment="1">
      <alignment wrapText="1"/>
    </xf>
    <xf numFmtId="0" fontId="9" fillId="2" borderId="28" xfId="0" applyFont="1" applyFill="1" applyBorder="1"/>
    <xf numFmtId="0" fontId="9" fillId="2" borderId="29" xfId="0" applyFont="1" applyFill="1" applyBorder="1"/>
    <xf numFmtId="0" fontId="8" fillId="8" borderId="6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0" fillId="4" borderId="15" xfId="0" applyFill="1" applyBorder="1"/>
    <xf numFmtId="0" fontId="33" fillId="4" borderId="16" xfId="0" applyFont="1" applyFill="1" applyBorder="1" applyAlignment="1">
      <alignment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vertical="center" wrapText="1"/>
    </xf>
    <xf numFmtId="0" fontId="0" fillId="2" borderId="22" xfId="0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169" fontId="30" fillId="8" borderId="21" xfId="0" applyNumberFormat="1" applyFont="1" applyFill="1" applyBorder="1" applyAlignment="1">
      <alignment vertical="center"/>
    </xf>
    <xf numFmtId="0" fontId="35" fillId="3" borderId="2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textRotation="90" wrapText="1"/>
    </xf>
    <xf numFmtId="0" fontId="21" fillId="2" borderId="18" xfId="0" applyFont="1" applyFill="1" applyBorder="1" applyAlignment="1">
      <alignment horizontal="center"/>
    </xf>
    <xf numFmtId="164" fontId="14" fillId="7" borderId="2" xfId="2" applyFont="1" applyFill="1" applyBorder="1" applyAlignment="1">
      <alignment horizontal="center" vertical="center"/>
    </xf>
    <xf numFmtId="0" fontId="21" fillId="2" borderId="22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2" borderId="25" xfId="0" applyFont="1" applyFill="1" applyBorder="1"/>
    <xf numFmtId="0" fontId="30" fillId="8" borderId="6" xfId="0" applyFont="1" applyFill="1" applyBorder="1" applyAlignment="1">
      <alignment vertical="center"/>
    </xf>
    <xf numFmtId="169" fontId="30" fillId="8" borderId="21" xfId="2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/>
    </xf>
    <xf numFmtId="0" fontId="21" fillId="2" borderId="14" xfId="0" applyFont="1" applyFill="1" applyBorder="1"/>
    <xf numFmtId="0" fontId="14" fillId="10" borderId="0" xfId="0" applyFont="1" applyFill="1" applyBorder="1" applyAlignment="1">
      <alignment wrapText="1"/>
    </xf>
    <xf numFmtId="0" fontId="14" fillId="10" borderId="0" xfId="0" applyFont="1" applyFill="1" applyBorder="1" applyAlignment="1">
      <alignment horizontal="center" vertical="center" wrapText="1"/>
    </xf>
    <xf numFmtId="0" fontId="21" fillId="2" borderId="28" xfId="0" applyFont="1" applyFill="1" applyBorder="1"/>
    <xf numFmtId="0" fontId="21" fillId="2" borderId="29" xfId="0" applyFont="1" applyFill="1" applyBorder="1"/>
    <xf numFmtId="0" fontId="21" fillId="2" borderId="29" xfId="0" applyFont="1" applyFill="1" applyBorder="1" applyAlignment="1">
      <alignment horizontal="center" vertical="center"/>
    </xf>
    <xf numFmtId="0" fontId="21" fillId="2" borderId="35" xfId="0" applyFont="1" applyFill="1" applyBorder="1"/>
    <xf numFmtId="169" fontId="30" fillId="12" borderId="38" xfId="1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44" fontId="22" fillId="2" borderId="2" xfId="0" applyNumberFormat="1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/>
    </xf>
    <xf numFmtId="0" fontId="8" fillId="9" borderId="2" xfId="3" applyFont="1" applyFill="1" applyBorder="1" applyAlignment="1">
      <alignment horizontal="center" vertical="center"/>
    </xf>
    <xf numFmtId="0" fontId="0" fillId="0" borderId="0" xfId="0" applyFill="1"/>
    <xf numFmtId="44" fontId="28" fillId="2" borderId="27" xfId="1" applyNumberFormat="1" applyFont="1" applyFill="1" applyBorder="1" applyAlignment="1">
      <alignment horizontal="right" vertical="center"/>
    </xf>
    <xf numFmtId="44" fontId="30" fillId="13" borderId="27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9" fillId="2" borderId="26" xfId="0" applyFont="1" applyFill="1" applyBorder="1"/>
    <xf numFmtId="0" fontId="8" fillId="6" borderId="42" xfId="0" applyFont="1" applyFill="1" applyBorder="1" applyAlignment="1">
      <alignment wrapText="1"/>
    </xf>
    <xf numFmtId="164" fontId="39" fillId="8" borderId="2" xfId="2" applyFont="1" applyFill="1" applyBorder="1" applyAlignment="1">
      <alignment vertical="center"/>
    </xf>
    <xf numFmtId="164" fontId="30" fillId="8" borderId="2" xfId="2" applyFont="1" applyFill="1" applyBorder="1" applyAlignment="1">
      <alignment vertical="center"/>
    </xf>
    <xf numFmtId="44" fontId="39" fillId="8" borderId="2" xfId="0" applyNumberFormat="1" applyFont="1" applyFill="1" applyBorder="1" applyAlignment="1">
      <alignment vertical="center"/>
    </xf>
    <xf numFmtId="0" fontId="40" fillId="0" borderId="0" xfId="0" applyFont="1" applyFill="1"/>
    <xf numFmtId="169" fontId="19" fillId="2" borderId="25" xfId="0" applyNumberFormat="1" applyFont="1" applyFill="1" applyBorder="1"/>
    <xf numFmtId="169" fontId="0" fillId="0" borderId="0" xfId="0" applyNumberFormat="1"/>
    <xf numFmtId="170" fontId="23" fillId="0" borderId="2" xfId="0" applyNumberFormat="1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vertical="center" wrapText="1"/>
    </xf>
    <xf numFmtId="169" fontId="0" fillId="0" borderId="0" xfId="0" applyNumberFormat="1" applyFill="1"/>
    <xf numFmtId="170" fontId="21" fillId="2" borderId="0" xfId="0" applyNumberFormat="1" applyFont="1" applyFill="1" applyBorder="1"/>
    <xf numFmtId="164" fontId="23" fillId="7" borderId="2" xfId="2" applyFont="1" applyFill="1" applyBorder="1" applyAlignment="1">
      <alignment vertical="center"/>
    </xf>
    <xf numFmtId="164" fontId="22" fillId="7" borderId="2" xfId="2" applyFont="1" applyFill="1" applyBorder="1" applyAlignment="1">
      <alignment vertical="center"/>
    </xf>
    <xf numFmtId="0" fontId="19" fillId="2" borderId="22" xfId="0" applyFont="1" applyFill="1" applyBorder="1"/>
    <xf numFmtId="0" fontId="23" fillId="15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2" xfId="4" applyFont="1" applyFill="1" applyBorder="1" applyAlignment="1">
      <alignment horizontal="center" vertical="center"/>
    </xf>
    <xf numFmtId="0" fontId="22" fillId="2" borderId="2" xfId="5" applyFont="1" applyFill="1" applyBorder="1" applyAlignment="1">
      <alignment horizontal="center" vertical="center"/>
    </xf>
    <xf numFmtId="14" fontId="23" fillId="2" borderId="2" xfId="0" applyNumberFormat="1" applyFont="1" applyFill="1" applyBorder="1" applyAlignment="1">
      <alignment horizontal="center" vertical="center"/>
    </xf>
    <xf numFmtId="164" fontId="23" fillId="2" borderId="2" xfId="2" applyFont="1" applyFill="1" applyBorder="1" applyAlignment="1">
      <alignment horizontal="center" vertical="center"/>
    </xf>
    <xf numFmtId="167" fontId="22" fillId="2" borderId="2" xfId="1" applyNumberFormat="1" applyFont="1" applyFill="1" applyBorder="1" applyAlignment="1">
      <alignment horizontal="center" vertical="center"/>
    </xf>
    <xf numFmtId="168" fontId="23" fillId="2" borderId="2" xfId="5" applyNumberFormat="1" applyFont="1" applyFill="1" applyBorder="1" applyAlignment="1">
      <alignment horizontal="center" vertical="center"/>
    </xf>
    <xf numFmtId="0" fontId="23" fillId="2" borderId="2" xfId="5" applyFont="1" applyFill="1" applyBorder="1" applyAlignment="1">
      <alignment horizontal="center" vertical="center" wrapText="1"/>
    </xf>
    <xf numFmtId="49" fontId="23" fillId="2" borderId="2" xfId="5" applyNumberFormat="1" applyFont="1" applyFill="1" applyBorder="1" applyAlignment="1">
      <alignment horizontal="center" vertical="center" wrapText="1"/>
    </xf>
    <xf numFmtId="0" fontId="23" fillId="2" borderId="2" xfId="4" applyFont="1" applyFill="1" applyBorder="1" applyAlignment="1">
      <alignment horizontal="center" vertical="center" wrapText="1"/>
    </xf>
    <xf numFmtId="0" fontId="23" fillId="15" borderId="0" xfId="0" applyFont="1" applyFill="1" applyBorder="1" applyAlignment="1">
      <alignment vertical="center"/>
    </xf>
    <xf numFmtId="0" fontId="23" fillId="2" borderId="2" xfId="4" applyFont="1" applyFill="1" applyBorder="1" applyAlignment="1">
      <alignment horizontal="left" vertical="center"/>
    </xf>
    <xf numFmtId="0" fontId="40" fillId="2" borderId="0" xfId="0" applyFont="1" applyFill="1"/>
    <xf numFmtId="0" fontId="21" fillId="2" borderId="24" xfId="0" applyFont="1" applyFill="1" applyBorder="1" applyAlignment="1">
      <alignment horizontal="center" vertical="center"/>
    </xf>
    <xf numFmtId="170" fontId="23" fillId="2" borderId="2" xfId="0" applyNumberFormat="1" applyFont="1" applyFill="1" applyBorder="1" applyAlignment="1">
      <alignment horizontal="center" vertical="center" wrapText="1"/>
    </xf>
    <xf numFmtId="166" fontId="23" fillId="2" borderId="2" xfId="5" applyNumberFormat="1" applyFont="1" applyFill="1" applyBorder="1" applyAlignment="1">
      <alignment horizontal="right" vertical="center"/>
    </xf>
    <xf numFmtId="169" fontId="22" fillId="2" borderId="21" xfId="6" applyNumberFormat="1" applyFont="1" applyFill="1" applyBorder="1" applyAlignment="1">
      <alignment horizontal="right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" xfId="0" applyFont="1" applyFill="1" applyBorder="1" applyAlignment="1" applyProtection="1">
      <alignment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2" xfId="5" applyFont="1" applyFill="1" applyBorder="1" applyAlignment="1">
      <alignment horizontal="center" vertical="center"/>
    </xf>
    <xf numFmtId="14" fontId="19" fillId="2" borderId="2" xfId="0" applyNumberFormat="1" applyFont="1" applyFill="1" applyBorder="1" applyAlignment="1" applyProtection="1">
      <alignment horizontal="left" vertical="center"/>
    </xf>
    <xf numFmtId="0" fontId="19" fillId="2" borderId="2" xfId="4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center" vertical="center"/>
    </xf>
    <xf numFmtId="14" fontId="19" fillId="2" borderId="2" xfId="0" applyNumberFormat="1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vertical="center"/>
    </xf>
    <xf numFmtId="164" fontId="43" fillId="7" borderId="5" xfId="2" applyFont="1" applyFill="1" applyBorder="1" applyAlignment="1">
      <alignment horizontal="center" vertical="center" wrapText="1"/>
    </xf>
    <xf numFmtId="0" fontId="44" fillId="7" borderId="5" xfId="0" applyFont="1" applyFill="1" applyBorder="1" applyAlignment="1">
      <alignment horizontal="center" vertical="center" textRotation="90" wrapText="1"/>
    </xf>
    <xf numFmtId="164" fontId="19" fillId="7" borderId="5" xfId="2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 wrapText="1"/>
    </xf>
    <xf numFmtId="43" fontId="23" fillId="2" borderId="2" xfId="1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44" fontId="23" fillId="2" borderId="2" xfId="2" applyNumberFormat="1" applyFont="1" applyFill="1" applyBorder="1" applyAlignment="1">
      <alignment horizontal="center" vertical="center"/>
    </xf>
    <xf numFmtId="0" fontId="23" fillId="2" borderId="2" xfId="4" applyFont="1" applyFill="1" applyBorder="1" applyAlignment="1">
      <alignment horizontal="left" vertical="center" wrapText="1"/>
    </xf>
    <xf numFmtId="49" fontId="23" fillId="2" borderId="2" xfId="1" applyNumberFormat="1" applyFont="1" applyFill="1" applyBorder="1" applyAlignment="1">
      <alignment horizontal="center" vertical="center"/>
    </xf>
    <xf numFmtId="0" fontId="23" fillId="2" borderId="2" xfId="3" applyFont="1" applyFill="1" applyBorder="1" applyAlignment="1">
      <alignment horizontal="center" vertical="center" wrapText="1"/>
    </xf>
    <xf numFmtId="49" fontId="23" fillId="2" borderId="2" xfId="3" applyNumberFormat="1" applyFont="1" applyFill="1" applyBorder="1" applyAlignment="1">
      <alignment horizontal="center" vertical="center" wrapText="1"/>
    </xf>
    <xf numFmtId="14" fontId="23" fillId="2" borderId="2" xfId="0" applyNumberFormat="1" applyFont="1" applyFill="1" applyBorder="1" applyAlignment="1">
      <alignment horizontal="center" vertical="center" wrapText="1"/>
    </xf>
    <xf numFmtId="49" fontId="23" fillId="2" borderId="2" xfId="1" applyNumberFormat="1" applyFont="1" applyFill="1" applyBorder="1" applyAlignment="1">
      <alignment horizontal="center" vertical="center" wrapText="1"/>
    </xf>
    <xf numFmtId="49" fontId="23" fillId="2" borderId="13" xfId="0" applyNumberFormat="1" applyFont="1" applyFill="1" applyBorder="1" applyAlignment="1">
      <alignment horizontal="center" vertical="center"/>
    </xf>
    <xf numFmtId="49" fontId="23" fillId="2" borderId="13" xfId="0" applyNumberFormat="1" applyFont="1" applyFill="1" applyBorder="1" applyAlignment="1">
      <alignment horizontal="center" vertical="center" wrapText="1"/>
    </xf>
    <xf numFmtId="0" fontId="23" fillId="2" borderId="13" xfId="5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/>
    </xf>
    <xf numFmtId="0" fontId="22" fillId="2" borderId="13" xfId="5" applyFont="1" applyFill="1" applyBorder="1" applyAlignment="1">
      <alignment horizontal="center" vertical="center"/>
    </xf>
    <xf numFmtId="14" fontId="23" fillId="2" borderId="13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171" fontId="23" fillId="2" borderId="2" xfId="1" applyNumberFormat="1" applyFont="1" applyFill="1" applyBorder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 horizontal="left" vertical="center"/>
    </xf>
    <xf numFmtId="0" fontId="0" fillId="2" borderId="0" xfId="0" applyFill="1"/>
    <xf numFmtId="0" fontId="23" fillId="5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7" fillId="9" borderId="2" xfId="3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left" vertical="center" wrapText="1"/>
    </xf>
    <xf numFmtId="164" fontId="21" fillId="7" borderId="2" xfId="2" applyFont="1" applyFill="1" applyBorder="1" applyAlignment="1">
      <alignment horizontal="center" vertical="center" wrapText="1"/>
    </xf>
    <xf numFmtId="44" fontId="19" fillId="2" borderId="2" xfId="1" applyNumberFormat="1" applyFont="1" applyFill="1" applyBorder="1" applyAlignment="1">
      <alignment horizontal="center" vertical="center"/>
    </xf>
    <xf numFmtId="164" fontId="19" fillId="2" borderId="2" xfId="2" applyFont="1" applyFill="1" applyBorder="1" applyAlignment="1">
      <alignment horizontal="center" vertical="center"/>
    </xf>
    <xf numFmtId="49" fontId="19" fillId="2" borderId="2" xfId="2" applyNumberFormat="1" applyFont="1" applyFill="1" applyBorder="1" applyAlignment="1">
      <alignment horizontal="center" vertical="center"/>
    </xf>
    <xf numFmtId="49" fontId="19" fillId="7" borderId="2" xfId="2" applyNumberFormat="1" applyFont="1" applyFill="1" applyBorder="1" applyAlignment="1">
      <alignment horizontal="center" vertical="center" wrapText="1"/>
    </xf>
    <xf numFmtId="0" fontId="8" fillId="9" borderId="2" xfId="3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 wrapText="1"/>
    </xf>
    <xf numFmtId="0" fontId="19" fillId="2" borderId="13" xfId="5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horizontal="center" vertical="center" wrapText="1"/>
    </xf>
    <xf numFmtId="164" fontId="20" fillId="2" borderId="2" xfId="2" applyFont="1" applyFill="1" applyBorder="1" applyAlignment="1">
      <alignment horizontal="center" vertical="center"/>
    </xf>
    <xf numFmtId="43" fontId="19" fillId="2" borderId="2" xfId="1" applyFont="1" applyFill="1" applyBorder="1" applyAlignment="1">
      <alignment horizontal="center" vertical="center"/>
    </xf>
    <xf numFmtId="14" fontId="19" fillId="7" borderId="2" xfId="0" applyNumberFormat="1" applyFont="1" applyFill="1" applyBorder="1" applyAlignment="1">
      <alignment horizontal="center" vertical="center" wrapText="1"/>
    </xf>
    <xf numFmtId="0" fontId="19" fillId="2" borderId="2" xfId="5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44" fontId="19" fillId="2" borderId="2" xfId="2" applyNumberFormat="1" applyFont="1" applyFill="1" applyBorder="1" applyAlignment="1">
      <alignment horizontal="center" vertical="center"/>
    </xf>
    <xf numFmtId="167" fontId="20" fillId="2" borderId="2" xfId="1" applyNumberFormat="1" applyFont="1" applyFill="1" applyBorder="1" applyAlignment="1">
      <alignment horizontal="center" vertical="center"/>
    </xf>
    <xf numFmtId="168" fontId="19" fillId="2" borderId="2" xfId="5" applyNumberFormat="1" applyFont="1" applyFill="1" applyBorder="1" applyAlignment="1">
      <alignment horizontal="center" vertical="center"/>
    </xf>
    <xf numFmtId="0" fontId="19" fillId="2" borderId="13" xfId="5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wrapText="1"/>
    </xf>
    <xf numFmtId="0" fontId="17" fillId="9" borderId="2" xfId="0" applyFont="1" applyFill="1" applyBorder="1" applyAlignment="1">
      <alignment horizontal="center" vertical="center" textRotation="90" wrapText="1"/>
    </xf>
    <xf numFmtId="0" fontId="23" fillId="4" borderId="18" xfId="0" applyFont="1" applyFill="1" applyBorder="1" applyAlignment="1">
      <alignment horizontal="center"/>
    </xf>
    <xf numFmtId="0" fontId="22" fillId="8" borderId="9" xfId="0" applyFont="1" applyFill="1" applyBorder="1" applyAlignment="1">
      <alignment vertical="center"/>
    </xf>
    <xf numFmtId="169" fontId="22" fillId="8" borderId="21" xfId="0" applyNumberFormat="1" applyFont="1" applyFill="1" applyBorder="1" applyAlignment="1">
      <alignment vertical="center"/>
    </xf>
    <xf numFmtId="0" fontId="1" fillId="2" borderId="2" xfId="4" applyFill="1" applyBorder="1" applyAlignment="1">
      <alignment horizontal="left" vertical="center"/>
    </xf>
    <xf numFmtId="0" fontId="1" fillId="2" borderId="2" xfId="4" applyFill="1" applyBorder="1" applyAlignment="1">
      <alignment horizontal="center" vertical="center"/>
    </xf>
    <xf numFmtId="44" fontId="30" fillId="13" borderId="41" xfId="1" applyNumberFormat="1" applyFont="1" applyFill="1" applyBorder="1" applyAlignment="1">
      <alignment horizontal="right" vertical="center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49" fontId="19" fillId="2" borderId="2" xfId="5" applyNumberFormat="1" applyFont="1" applyFill="1" applyBorder="1" applyAlignment="1">
      <alignment horizontal="center" vertical="center" wrapText="1"/>
    </xf>
    <xf numFmtId="167" fontId="19" fillId="2" borderId="2" xfId="1" applyNumberFormat="1" applyFont="1" applyFill="1" applyBorder="1" applyAlignment="1">
      <alignment horizontal="center" vertical="center"/>
    </xf>
    <xf numFmtId="0" fontId="19" fillId="2" borderId="2" xfId="5" applyFont="1" applyFill="1" applyBorder="1" applyAlignment="1">
      <alignment horizontal="left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/>
    </xf>
    <xf numFmtId="0" fontId="19" fillId="7" borderId="2" xfId="3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vertical="center" wrapText="1"/>
    </xf>
    <xf numFmtId="0" fontId="30" fillId="5" borderId="0" xfId="0" applyFont="1" applyFill="1" applyBorder="1" applyAlignment="1">
      <alignment horizontal="center" vertical="center" wrapText="1"/>
    </xf>
    <xf numFmtId="49" fontId="22" fillId="5" borderId="0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center" wrapText="1"/>
    </xf>
    <xf numFmtId="37" fontId="22" fillId="2" borderId="0" xfId="0" applyNumberFormat="1" applyFont="1" applyFill="1" applyBorder="1" applyAlignment="1">
      <alignment horizontal="center" wrapText="1"/>
    </xf>
    <xf numFmtId="165" fontId="22" fillId="2" borderId="0" xfId="0" applyNumberFormat="1" applyFont="1" applyFill="1" applyBorder="1" applyAlignment="1">
      <alignment wrapText="1"/>
    </xf>
    <xf numFmtId="0" fontId="22" fillId="2" borderId="0" xfId="0" applyFont="1" applyFill="1" applyBorder="1" applyAlignment="1">
      <alignment horizontal="center" wrapText="1"/>
    </xf>
    <xf numFmtId="0" fontId="19" fillId="2" borderId="31" xfId="0" applyFont="1" applyFill="1" applyBorder="1" applyAlignment="1">
      <alignment horizontal="center" vertical="center"/>
    </xf>
    <xf numFmtId="164" fontId="19" fillId="2" borderId="21" xfId="2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64" fontId="20" fillId="2" borderId="21" xfId="2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164" fontId="21" fillId="7" borderId="21" xfId="2" applyFont="1" applyFill="1" applyBorder="1" applyAlignment="1">
      <alignment horizontal="center" vertical="center" wrapText="1"/>
    </xf>
    <xf numFmtId="164" fontId="42" fillId="7" borderId="21" xfId="2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 wrapText="1"/>
    </xf>
    <xf numFmtId="164" fontId="22" fillId="2" borderId="21" xfId="2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44" fontId="30" fillId="12" borderId="43" xfId="1" applyNumberFormat="1" applyFont="1" applyFill="1" applyBorder="1" applyAlignment="1">
      <alignment horizontal="right" vertical="center" wrapText="1"/>
    </xf>
    <xf numFmtId="164" fontId="31" fillId="8" borderId="2" xfId="2" applyFont="1" applyFill="1" applyBorder="1" applyAlignment="1">
      <alignment vertical="center"/>
    </xf>
    <xf numFmtId="165" fontId="30" fillId="12" borderId="45" xfId="1" applyNumberFormat="1" applyFont="1" applyFill="1" applyBorder="1" applyAlignment="1">
      <alignment horizontal="right" vertical="center" wrapText="1"/>
    </xf>
    <xf numFmtId="165" fontId="29" fillId="13" borderId="2" xfId="1" applyNumberFormat="1" applyFont="1" applyFill="1" applyBorder="1" applyAlignment="1">
      <alignment horizontal="right" vertical="center"/>
    </xf>
    <xf numFmtId="165" fontId="28" fillId="2" borderId="2" xfId="1" applyNumberFormat="1" applyFont="1" applyFill="1" applyBorder="1" applyAlignment="1">
      <alignment horizontal="right" vertical="center"/>
    </xf>
    <xf numFmtId="14" fontId="19" fillId="2" borderId="2" xfId="0" applyNumberFormat="1" applyFont="1" applyFill="1" applyBorder="1" applyAlignment="1" applyProtection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0" fontId="34" fillId="5" borderId="18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49" fontId="22" fillId="5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wrapText="1"/>
    </xf>
    <xf numFmtId="0" fontId="8" fillId="6" borderId="34" xfId="0" applyFont="1" applyFill="1" applyBorder="1" applyAlignment="1">
      <alignment horizontal="center" wrapText="1"/>
    </xf>
    <xf numFmtId="0" fontId="32" fillId="3" borderId="31" xfId="0" applyFont="1" applyFill="1" applyBorder="1" applyAlignment="1">
      <alignment horizontal="center" vertical="center"/>
    </xf>
    <xf numFmtId="0" fontId="7" fillId="9" borderId="2" xfId="3" applyFont="1" applyFill="1" applyBorder="1" applyAlignment="1">
      <alignment horizontal="center" vertical="center" wrapText="1"/>
    </xf>
    <xf numFmtId="0" fontId="7" fillId="9" borderId="2" xfId="3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11" borderId="36" xfId="0" applyFont="1" applyFill="1" applyBorder="1" applyAlignment="1">
      <alignment horizontal="left" vertical="center"/>
    </xf>
    <xf numFmtId="0" fontId="29" fillId="11" borderId="37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wrapText="1"/>
    </xf>
    <xf numFmtId="0" fontId="34" fillId="8" borderId="6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27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  <xf numFmtId="0" fontId="26" fillId="9" borderId="21" xfId="0" applyFont="1" applyFill="1" applyBorder="1" applyAlignment="1">
      <alignment horizontal="center" vertical="center" wrapText="1"/>
    </xf>
    <xf numFmtId="0" fontId="34" fillId="5" borderId="31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49" fontId="22" fillId="5" borderId="3" xfId="0" applyNumberFormat="1" applyFont="1" applyFill="1" applyBorder="1" applyAlignment="1">
      <alignment horizontal="center" vertical="center" wrapText="1"/>
    </xf>
    <xf numFmtId="49" fontId="22" fillId="5" borderId="4" xfId="0" applyNumberFormat="1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33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vertical="center"/>
    </xf>
    <xf numFmtId="0" fontId="8" fillId="9" borderId="2" xfId="3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left" vertical="center"/>
    </xf>
    <xf numFmtId="0" fontId="29" fillId="2" borderId="9" xfId="0" applyFont="1" applyFill="1" applyBorder="1" applyAlignment="1">
      <alignment horizontal="left" vertical="center"/>
    </xf>
    <xf numFmtId="0" fontId="29" fillId="11" borderId="39" xfId="0" applyFont="1" applyFill="1" applyBorder="1" applyAlignment="1">
      <alignment horizontal="left" vertical="center"/>
    </xf>
    <xf numFmtId="0" fontId="29" fillId="11" borderId="40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18" fillId="9" borderId="13" xfId="3" applyFont="1" applyFill="1" applyBorder="1" applyAlignment="1">
      <alignment horizontal="center" vertical="center" wrapText="1"/>
    </xf>
    <xf numFmtId="0" fontId="18" fillId="9" borderId="5" xfId="3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FFFFCC"/>
      <color rgb="FF66FFFF"/>
      <color rgb="FF2EC44B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19983</xdr:colOff>
      <xdr:row>0</xdr:row>
      <xdr:rowOff>136072</xdr:rowOff>
    </xdr:from>
    <xdr:to>
      <xdr:col>3</xdr:col>
      <xdr:colOff>251733</xdr:colOff>
      <xdr:row>0</xdr:row>
      <xdr:rowOff>1194414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590" y="136072"/>
          <a:ext cx="2204786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259897</xdr:colOff>
      <xdr:row>0</xdr:row>
      <xdr:rowOff>142875</xdr:rowOff>
    </xdr:from>
    <xdr:to>
      <xdr:col>3</xdr:col>
      <xdr:colOff>1242029</xdr:colOff>
      <xdr:row>0</xdr:row>
      <xdr:rowOff>1240013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897" y="142875"/>
          <a:ext cx="2992210" cy="1097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59532</xdr:colOff>
      <xdr:row>0</xdr:row>
      <xdr:rowOff>226218</xdr:rowOff>
    </xdr:from>
    <xdr:to>
      <xdr:col>4</xdr:col>
      <xdr:colOff>119063</xdr:colOff>
      <xdr:row>0</xdr:row>
      <xdr:rowOff>1089557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8" y="226218"/>
          <a:ext cx="3012281" cy="8633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351897</xdr:colOff>
      <xdr:row>0</xdr:row>
      <xdr:rowOff>127000</xdr:rowOff>
    </xdr:from>
    <xdr:to>
      <xdr:col>3</xdr:col>
      <xdr:colOff>73819</xdr:colOff>
      <xdr:row>0</xdr:row>
      <xdr:rowOff>967913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6F71DF9E-B9B4-4FB6-9871-6DC5B982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897" y="127000"/>
          <a:ext cx="1707885" cy="840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88"/>
  <sheetViews>
    <sheetView topLeftCell="A64" zoomScale="70" zoomScaleNormal="70" workbookViewId="0">
      <selection activeCell="E60" sqref="E60"/>
    </sheetView>
  </sheetViews>
  <sheetFormatPr defaultRowHeight="15" x14ac:dyDescent="0.25"/>
  <cols>
    <col min="1" max="1" width="5.85546875" customWidth="1"/>
    <col min="2" max="2" width="22.7109375" customWidth="1"/>
    <col min="3" max="3" width="7" customWidth="1"/>
    <col min="4" max="4" width="18.42578125" customWidth="1"/>
    <col min="5" max="5" width="39.85546875" customWidth="1"/>
    <col min="6" max="6" width="19.7109375" customWidth="1"/>
    <col min="7" max="7" width="11.140625" customWidth="1"/>
    <col min="8" max="8" width="7.28515625" customWidth="1"/>
    <col min="9" max="9" width="14.140625" customWidth="1"/>
    <col min="10" max="10" width="15.28515625" customWidth="1"/>
    <col min="11" max="11" width="18" customWidth="1"/>
    <col min="12" max="13" width="16.140625" customWidth="1"/>
    <col min="14" max="14" width="18.28515625" customWidth="1"/>
    <col min="15" max="15" width="5.85546875" bestFit="1" customWidth="1"/>
    <col min="16" max="16" width="17.28515625" customWidth="1"/>
    <col min="17" max="17" width="15.5703125" customWidth="1"/>
    <col min="18" max="18" width="18" customWidth="1"/>
    <col min="19" max="19" width="14.28515625" bestFit="1" customWidth="1"/>
  </cols>
  <sheetData>
    <row r="1" spans="1:20" ht="103.5" customHeight="1" x14ac:dyDescent="0.25">
      <c r="A1" s="106" t="s">
        <v>2</v>
      </c>
      <c r="B1" s="107"/>
      <c r="C1" s="107"/>
      <c r="D1" s="108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9"/>
    </row>
    <row r="2" spans="1:20" ht="36" customHeight="1" x14ac:dyDescent="0.25">
      <c r="A2" s="301" t="s">
        <v>3</v>
      </c>
      <c r="B2" s="302"/>
      <c r="C2" s="302"/>
      <c r="D2" s="302"/>
      <c r="E2" s="302"/>
      <c r="F2" s="303"/>
      <c r="G2" s="304" t="s">
        <v>4</v>
      </c>
      <c r="H2" s="304"/>
      <c r="I2" s="221" t="s">
        <v>5</v>
      </c>
      <c r="J2" s="221" t="s">
        <v>6</v>
      </c>
      <c r="K2" s="221" t="s">
        <v>41</v>
      </c>
      <c r="L2" s="221" t="s">
        <v>8</v>
      </c>
      <c r="M2" s="304" t="s">
        <v>9</v>
      </c>
      <c r="N2" s="304"/>
      <c r="O2" s="304"/>
      <c r="P2" s="304"/>
      <c r="Q2" s="304"/>
      <c r="R2" s="305"/>
    </row>
    <row r="3" spans="1:20" ht="51.75" customHeight="1" x14ac:dyDescent="0.25">
      <c r="A3" s="306" t="s">
        <v>75</v>
      </c>
      <c r="B3" s="307"/>
      <c r="C3" s="307"/>
      <c r="D3" s="307"/>
      <c r="E3" s="307"/>
      <c r="F3" s="308"/>
      <c r="G3" s="309" t="s">
        <v>336</v>
      </c>
      <c r="H3" s="309"/>
      <c r="I3" s="39" t="s">
        <v>289</v>
      </c>
      <c r="J3" s="39" t="s">
        <v>303</v>
      </c>
      <c r="K3" s="40">
        <v>19</v>
      </c>
      <c r="L3" s="135">
        <v>4.8</v>
      </c>
      <c r="M3" s="310" t="s">
        <v>10</v>
      </c>
      <c r="N3" s="310"/>
      <c r="O3" s="310"/>
      <c r="P3" s="310"/>
      <c r="Q3" s="310"/>
      <c r="R3" s="311"/>
    </row>
    <row r="4" spans="1:20" x14ac:dyDescent="0.25">
      <c r="A4" s="110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</row>
    <row r="5" spans="1:20" x14ac:dyDescent="0.25">
      <c r="A5" s="314" t="s">
        <v>11</v>
      </c>
      <c r="B5" s="315" t="s">
        <v>12</v>
      </c>
      <c r="C5" s="315" t="s">
        <v>24</v>
      </c>
      <c r="D5" s="316" t="s">
        <v>39</v>
      </c>
      <c r="E5" s="317" t="s">
        <v>13</v>
      </c>
      <c r="F5" s="317" t="s">
        <v>14</v>
      </c>
      <c r="G5" s="317" t="s">
        <v>15</v>
      </c>
      <c r="H5" s="317" t="s">
        <v>16</v>
      </c>
      <c r="I5" s="317" t="s">
        <v>17</v>
      </c>
      <c r="J5" s="317" t="s">
        <v>18</v>
      </c>
      <c r="K5" s="322" t="s">
        <v>42</v>
      </c>
      <c r="L5" s="323" t="s">
        <v>19</v>
      </c>
      <c r="M5" s="323" t="s">
        <v>20</v>
      </c>
      <c r="N5" s="323" t="s">
        <v>21</v>
      </c>
      <c r="O5" s="324" t="s">
        <v>22</v>
      </c>
      <c r="P5" s="324"/>
      <c r="Q5" s="324"/>
      <c r="R5" s="334" t="s">
        <v>23</v>
      </c>
    </row>
    <row r="6" spans="1:20" ht="45.75" customHeight="1" x14ac:dyDescent="0.25">
      <c r="A6" s="314"/>
      <c r="B6" s="315"/>
      <c r="C6" s="315"/>
      <c r="D6" s="316"/>
      <c r="E6" s="317"/>
      <c r="F6" s="317"/>
      <c r="G6" s="317"/>
      <c r="H6" s="317"/>
      <c r="I6" s="317"/>
      <c r="J6" s="317"/>
      <c r="K6" s="322"/>
      <c r="L6" s="323"/>
      <c r="M6" s="323"/>
      <c r="N6" s="323"/>
      <c r="O6" s="4" t="s">
        <v>25</v>
      </c>
      <c r="P6" s="224" t="s">
        <v>26</v>
      </c>
      <c r="Q6" s="224" t="s">
        <v>27</v>
      </c>
      <c r="R6" s="334"/>
    </row>
    <row r="7" spans="1:20" ht="30" customHeight="1" x14ac:dyDescent="0.25">
      <c r="A7" s="291">
        <v>1</v>
      </c>
      <c r="B7" s="203" t="s">
        <v>45</v>
      </c>
      <c r="C7" s="204">
        <v>104</v>
      </c>
      <c r="D7" s="203" t="s">
        <v>46</v>
      </c>
      <c r="E7" s="193" t="s">
        <v>47</v>
      </c>
      <c r="F7" s="192" t="s">
        <v>48</v>
      </c>
      <c r="G7" s="192" t="s">
        <v>49</v>
      </c>
      <c r="H7" s="222">
        <v>1</v>
      </c>
      <c r="I7" s="205">
        <v>44460</v>
      </c>
      <c r="J7" s="205">
        <v>44824</v>
      </c>
      <c r="K7" s="164">
        <v>630</v>
      </c>
      <c r="L7" s="164">
        <f>K3*L3</f>
        <v>91.2</v>
      </c>
      <c r="M7" s="194"/>
      <c r="N7" s="164">
        <f t="shared" ref="N7:N18" si="0">SUM(K7,L7,M7)</f>
        <v>721.2</v>
      </c>
      <c r="O7" s="194"/>
      <c r="P7" s="194"/>
      <c r="Q7" s="194"/>
      <c r="R7" s="292">
        <f t="shared" ref="R7:R18" si="1">N7-P7-Q7</f>
        <v>721.2</v>
      </c>
    </row>
    <row r="8" spans="1:20" s="147" customFormat="1" ht="35.25" customHeight="1" x14ac:dyDescent="0.25">
      <c r="A8" s="293">
        <v>2</v>
      </c>
      <c r="B8" s="194" t="s">
        <v>164</v>
      </c>
      <c r="C8" s="195" t="s">
        <v>50</v>
      </c>
      <c r="D8" s="192" t="s">
        <v>166</v>
      </c>
      <c r="E8" s="193" t="s">
        <v>143</v>
      </c>
      <c r="F8" s="192" t="s">
        <v>106</v>
      </c>
      <c r="G8" s="194" t="s">
        <v>129</v>
      </c>
      <c r="H8" s="196">
        <v>1</v>
      </c>
      <c r="I8" s="163">
        <v>44440</v>
      </c>
      <c r="J8" s="163">
        <v>44804</v>
      </c>
      <c r="K8" s="164">
        <v>630</v>
      </c>
      <c r="L8" s="164">
        <f>K3*L3</f>
        <v>91.2</v>
      </c>
      <c r="M8" s="194"/>
      <c r="N8" s="164">
        <f t="shared" si="0"/>
        <v>721.2</v>
      </c>
      <c r="O8" s="194"/>
      <c r="P8" s="194"/>
      <c r="Q8" s="194"/>
      <c r="R8" s="292">
        <f t="shared" si="1"/>
        <v>721.2</v>
      </c>
    </row>
    <row r="9" spans="1:20" s="147" customFormat="1" ht="35.25" customHeight="1" x14ac:dyDescent="0.25">
      <c r="A9" s="291">
        <v>3</v>
      </c>
      <c r="B9" s="194" t="s">
        <v>288</v>
      </c>
      <c r="C9" s="195" t="s">
        <v>57</v>
      </c>
      <c r="D9" s="192" t="s">
        <v>287</v>
      </c>
      <c r="E9" s="193" t="s">
        <v>268</v>
      </c>
      <c r="F9" s="192" t="s">
        <v>0</v>
      </c>
      <c r="G9" s="194" t="s">
        <v>129</v>
      </c>
      <c r="H9" s="196">
        <v>1</v>
      </c>
      <c r="I9" s="163">
        <v>44505</v>
      </c>
      <c r="J9" s="163">
        <v>44869</v>
      </c>
      <c r="K9" s="164">
        <v>630</v>
      </c>
      <c r="L9" s="164">
        <f>K3*L3</f>
        <v>91.2</v>
      </c>
      <c r="M9" s="194"/>
      <c r="N9" s="164">
        <f t="shared" si="0"/>
        <v>721.2</v>
      </c>
      <c r="O9" s="194"/>
      <c r="P9" s="194"/>
      <c r="Q9" s="164"/>
      <c r="R9" s="292">
        <f t="shared" si="1"/>
        <v>721.2</v>
      </c>
      <c r="S9" s="189"/>
    </row>
    <row r="10" spans="1:20" s="147" customFormat="1" ht="35.25" customHeight="1" x14ac:dyDescent="0.25">
      <c r="A10" s="293">
        <v>4</v>
      </c>
      <c r="B10" s="194" t="s">
        <v>171</v>
      </c>
      <c r="C10" s="195" t="s">
        <v>91</v>
      </c>
      <c r="D10" s="192" t="s">
        <v>170</v>
      </c>
      <c r="E10" s="197" t="s">
        <v>148</v>
      </c>
      <c r="F10" s="192" t="s">
        <v>61</v>
      </c>
      <c r="G10" s="194" t="s">
        <v>51</v>
      </c>
      <c r="H10" s="196">
        <v>3</v>
      </c>
      <c r="I10" s="163">
        <v>44440</v>
      </c>
      <c r="J10" s="163">
        <v>44804</v>
      </c>
      <c r="K10" s="164">
        <v>315</v>
      </c>
      <c r="L10" s="164">
        <f>K3*L3</f>
        <v>91.2</v>
      </c>
      <c r="M10" s="164">
        <v>315</v>
      </c>
      <c r="N10" s="164">
        <f t="shared" si="0"/>
        <v>721.2</v>
      </c>
      <c r="O10" s="194"/>
      <c r="P10" s="198"/>
      <c r="Q10" s="164">
        <v>52.8</v>
      </c>
      <c r="R10" s="292">
        <f t="shared" si="1"/>
        <v>668.40000000000009</v>
      </c>
    </row>
    <row r="11" spans="1:20" s="147" customFormat="1" ht="35.25" customHeight="1" x14ac:dyDescent="0.25">
      <c r="A11" s="291">
        <v>5</v>
      </c>
      <c r="B11" s="194" t="s">
        <v>165</v>
      </c>
      <c r="C11" s="206" t="s">
        <v>50</v>
      </c>
      <c r="D11" s="192" t="s">
        <v>167</v>
      </c>
      <c r="E11" s="193" t="s">
        <v>147</v>
      </c>
      <c r="F11" s="192" t="s">
        <v>56</v>
      </c>
      <c r="G11" s="194" t="s">
        <v>54</v>
      </c>
      <c r="H11" s="196">
        <v>1</v>
      </c>
      <c r="I11" s="163">
        <v>44440</v>
      </c>
      <c r="J11" s="163">
        <v>44804</v>
      </c>
      <c r="K11" s="164">
        <v>630</v>
      </c>
      <c r="L11" s="164">
        <f>K3*L3</f>
        <v>91.2</v>
      </c>
      <c r="M11" s="194"/>
      <c r="N11" s="164">
        <f t="shared" si="0"/>
        <v>721.2</v>
      </c>
      <c r="O11" s="194">
        <v>3</v>
      </c>
      <c r="P11" s="164">
        <v>63</v>
      </c>
      <c r="Q11" s="164">
        <v>14.4</v>
      </c>
      <c r="R11" s="292">
        <f t="shared" si="1"/>
        <v>643.80000000000007</v>
      </c>
      <c r="S11" s="219"/>
      <c r="T11" s="172"/>
    </row>
    <row r="12" spans="1:20" s="147" customFormat="1" ht="35.25" customHeight="1" x14ac:dyDescent="0.25">
      <c r="A12" s="293">
        <v>6</v>
      </c>
      <c r="B12" s="194" t="s">
        <v>168</v>
      </c>
      <c r="C12" s="195" t="s">
        <v>57</v>
      </c>
      <c r="D12" s="192" t="s">
        <v>169</v>
      </c>
      <c r="E12" s="193" t="s">
        <v>158</v>
      </c>
      <c r="F12" s="192" t="s">
        <v>43</v>
      </c>
      <c r="G12" s="194" t="s">
        <v>52</v>
      </c>
      <c r="H12" s="196">
        <v>1</v>
      </c>
      <c r="I12" s="163">
        <v>44440</v>
      </c>
      <c r="J12" s="163">
        <v>44804</v>
      </c>
      <c r="K12" s="164">
        <v>630</v>
      </c>
      <c r="L12" s="164">
        <f>K3*L3</f>
        <v>91.2</v>
      </c>
      <c r="M12" s="194"/>
      <c r="N12" s="164">
        <f t="shared" si="0"/>
        <v>721.2</v>
      </c>
      <c r="O12" s="194"/>
      <c r="P12" s="194"/>
      <c r="Q12" s="164"/>
      <c r="R12" s="292">
        <f t="shared" si="1"/>
        <v>721.2</v>
      </c>
      <c r="S12" s="218"/>
      <c r="T12" s="172"/>
    </row>
    <row r="13" spans="1:20" s="147" customFormat="1" ht="35.25" customHeight="1" x14ac:dyDescent="0.25">
      <c r="A13" s="291">
        <v>7</v>
      </c>
      <c r="B13" s="194" t="s">
        <v>286</v>
      </c>
      <c r="C13" s="195" t="s">
        <v>50</v>
      </c>
      <c r="D13" s="192" t="s">
        <v>294</v>
      </c>
      <c r="E13" s="193" t="s">
        <v>290</v>
      </c>
      <c r="F13" s="192" t="s">
        <v>43</v>
      </c>
      <c r="G13" s="194" t="s">
        <v>44</v>
      </c>
      <c r="H13" s="196">
        <v>1</v>
      </c>
      <c r="I13" s="163">
        <v>44504</v>
      </c>
      <c r="J13" s="163">
        <v>44868</v>
      </c>
      <c r="K13" s="164">
        <v>630</v>
      </c>
      <c r="L13" s="164">
        <v>91.2</v>
      </c>
      <c r="M13" s="164"/>
      <c r="N13" s="164">
        <f t="shared" si="0"/>
        <v>721.2</v>
      </c>
      <c r="O13" s="194"/>
      <c r="P13" s="194"/>
      <c r="Q13" s="164"/>
      <c r="R13" s="292">
        <f t="shared" si="1"/>
        <v>721.2</v>
      </c>
      <c r="S13" s="172"/>
      <c r="T13" s="172"/>
    </row>
    <row r="14" spans="1:20" s="147" customFormat="1" ht="35.25" customHeight="1" x14ac:dyDescent="0.25">
      <c r="A14" s="293">
        <v>8</v>
      </c>
      <c r="B14" s="207" t="s">
        <v>90</v>
      </c>
      <c r="C14" s="208" t="s">
        <v>91</v>
      </c>
      <c r="D14" s="209" t="s">
        <v>92</v>
      </c>
      <c r="E14" s="210" t="s">
        <v>89</v>
      </c>
      <c r="F14" s="211" t="s">
        <v>43</v>
      </c>
      <c r="G14" s="212" t="s">
        <v>60</v>
      </c>
      <c r="H14" s="213">
        <v>1</v>
      </c>
      <c r="I14" s="214">
        <v>44301</v>
      </c>
      <c r="J14" s="214">
        <v>45030</v>
      </c>
      <c r="K14" s="164">
        <v>630</v>
      </c>
      <c r="L14" s="164">
        <f>K3*L3</f>
        <v>91.2</v>
      </c>
      <c r="M14" s="194"/>
      <c r="N14" s="164">
        <f t="shared" si="0"/>
        <v>721.2</v>
      </c>
      <c r="O14" s="194"/>
      <c r="P14" s="194"/>
      <c r="Q14" s="164"/>
      <c r="R14" s="292">
        <f t="shared" si="1"/>
        <v>721.2</v>
      </c>
      <c r="S14" s="218"/>
      <c r="T14" s="172"/>
    </row>
    <row r="15" spans="1:20" s="147" customFormat="1" ht="35.25" customHeight="1" x14ac:dyDescent="0.25">
      <c r="A15" s="291">
        <v>9</v>
      </c>
      <c r="B15" s="194" t="s">
        <v>232</v>
      </c>
      <c r="C15" s="195" t="s">
        <v>50</v>
      </c>
      <c r="D15" s="192" t="s">
        <v>231</v>
      </c>
      <c r="E15" s="193" t="s">
        <v>204</v>
      </c>
      <c r="F15" s="192" t="s">
        <v>205</v>
      </c>
      <c r="G15" s="194" t="s">
        <v>44</v>
      </c>
      <c r="H15" s="196">
        <v>1</v>
      </c>
      <c r="I15" s="163">
        <v>44470</v>
      </c>
      <c r="J15" s="163">
        <v>44834</v>
      </c>
      <c r="K15" s="164">
        <v>630</v>
      </c>
      <c r="L15" s="164">
        <f>K3*L3</f>
        <v>91.2</v>
      </c>
      <c r="M15" s="194"/>
      <c r="N15" s="164">
        <f t="shared" si="0"/>
        <v>721.2</v>
      </c>
      <c r="O15" s="194"/>
      <c r="P15" s="198"/>
      <c r="Q15" s="164"/>
      <c r="R15" s="292">
        <f t="shared" si="1"/>
        <v>721.2</v>
      </c>
      <c r="S15" s="172"/>
      <c r="T15" s="172"/>
    </row>
    <row r="16" spans="1:20" s="147" customFormat="1" ht="35.25" customHeight="1" x14ac:dyDescent="0.25">
      <c r="A16" s="293">
        <v>10</v>
      </c>
      <c r="B16" s="194" t="s">
        <v>97</v>
      </c>
      <c r="C16" s="195" t="s">
        <v>50</v>
      </c>
      <c r="D16" s="192" t="s">
        <v>301</v>
      </c>
      <c r="E16" s="215" t="s">
        <v>95</v>
      </c>
      <c r="F16" s="192" t="s">
        <v>96</v>
      </c>
      <c r="G16" s="161" t="s">
        <v>51</v>
      </c>
      <c r="H16" s="162">
        <v>1</v>
      </c>
      <c r="I16" s="163">
        <v>44342</v>
      </c>
      <c r="J16" s="163">
        <v>44706</v>
      </c>
      <c r="K16" s="164">
        <v>630</v>
      </c>
      <c r="L16" s="164">
        <f>K3*L3</f>
        <v>91.2</v>
      </c>
      <c r="M16" s="194"/>
      <c r="N16" s="164">
        <f t="shared" si="0"/>
        <v>721.2</v>
      </c>
      <c r="O16" s="194"/>
      <c r="P16" s="194"/>
      <c r="Q16" s="164"/>
      <c r="R16" s="292">
        <f t="shared" si="1"/>
        <v>721.2</v>
      </c>
      <c r="S16" s="218"/>
      <c r="T16" s="172"/>
    </row>
    <row r="17" spans="1:20" s="147" customFormat="1" ht="35.25" customHeight="1" x14ac:dyDescent="0.25">
      <c r="A17" s="291">
        <v>11</v>
      </c>
      <c r="B17" s="207" t="s">
        <v>120</v>
      </c>
      <c r="C17" s="208" t="s">
        <v>50</v>
      </c>
      <c r="D17" s="209" t="s">
        <v>121</v>
      </c>
      <c r="E17" s="210" t="s">
        <v>112</v>
      </c>
      <c r="F17" s="211" t="s">
        <v>43</v>
      </c>
      <c r="G17" s="212" t="s">
        <v>52</v>
      </c>
      <c r="H17" s="213">
        <v>1</v>
      </c>
      <c r="I17" s="214">
        <v>44409</v>
      </c>
      <c r="J17" s="214">
        <v>44773</v>
      </c>
      <c r="K17" s="164">
        <v>630</v>
      </c>
      <c r="L17" s="164">
        <f>K3*L3</f>
        <v>91.2</v>
      </c>
      <c r="M17" s="194"/>
      <c r="N17" s="164">
        <f t="shared" si="0"/>
        <v>721.2</v>
      </c>
      <c r="O17" s="194"/>
      <c r="P17" s="194"/>
      <c r="Q17" s="194"/>
      <c r="R17" s="292">
        <f t="shared" si="1"/>
        <v>721.2</v>
      </c>
      <c r="S17" s="172"/>
      <c r="T17" s="172"/>
    </row>
    <row r="18" spans="1:20" s="147" customFormat="1" ht="35.25" customHeight="1" x14ac:dyDescent="0.25">
      <c r="A18" s="293">
        <v>12</v>
      </c>
      <c r="B18" s="207" t="s">
        <v>172</v>
      </c>
      <c r="C18" s="208" t="s">
        <v>50</v>
      </c>
      <c r="D18" s="209" t="s">
        <v>173</v>
      </c>
      <c r="E18" s="210" t="s">
        <v>149</v>
      </c>
      <c r="F18" s="211" t="s">
        <v>43</v>
      </c>
      <c r="G18" s="212" t="s">
        <v>60</v>
      </c>
      <c r="H18" s="213">
        <v>1</v>
      </c>
      <c r="I18" s="214">
        <v>44440</v>
      </c>
      <c r="J18" s="163">
        <v>44804</v>
      </c>
      <c r="K18" s="164">
        <v>630</v>
      </c>
      <c r="L18" s="164">
        <f>K3*L3</f>
        <v>91.2</v>
      </c>
      <c r="M18" s="194"/>
      <c r="N18" s="164">
        <f t="shared" si="0"/>
        <v>721.2</v>
      </c>
      <c r="O18" s="194"/>
      <c r="P18" s="194"/>
      <c r="Q18" s="164"/>
      <c r="R18" s="292">
        <f t="shared" si="1"/>
        <v>721.2</v>
      </c>
      <c r="S18" s="172"/>
      <c r="T18" s="172"/>
    </row>
    <row r="19" spans="1:20" s="147" customFormat="1" ht="35.25" customHeight="1" x14ac:dyDescent="0.25">
      <c r="A19" s="291">
        <v>13</v>
      </c>
      <c r="B19" s="207" t="s">
        <v>305</v>
      </c>
      <c r="C19" s="208" t="s">
        <v>50</v>
      </c>
      <c r="D19" s="209" t="s">
        <v>306</v>
      </c>
      <c r="E19" s="210" t="s">
        <v>304</v>
      </c>
      <c r="F19" s="211" t="s">
        <v>307</v>
      </c>
      <c r="G19" s="212" t="s">
        <v>54</v>
      </c>
      <c r="H19" s="213">
        <v>2</v>
      </c>
      <c r="I19" s="214">
        <v>44652</v>
      </c>
      <c r="J19" s="163">
        <v>45016</v>
      </c>
      <c r="K19" s="164">
        <v>630</v>
      </c>
      <c r="L19" s="164">
        <v>91.2</v>
      </c>
      <c r="M19" s="194"/>
      <c r="N19" s="164">
        <v>721.2</v>
      </c>
      <c r="O19" s="194"/>
      <c r="P19" s="194"/>
      <c r="Q19" s="164"/>
      <c r="R19" s="292">
        <v>721.2</v>
      </c>
      <c r="S19" s="172"/>
      <c r="T19" s="172"/>
    </row>
    <row r="20" spans="1:20" s="147" customFormat="1" ht="35.25" customHeight="1" x14ac:dyDescent="0.25">
      <c r="A20" s="293">
        <v>14</v>
      </c>
      <c r="B20" s="207" t="s">
        <v>174</v>
      </c>
      <c r="C20" s="208" t="s">
        <v>50</v>
      </c>
      <c r="D20" s="209" t="s">
        <v>175</v>
      </c>
      <c r="E20" s="210" t="s">
        <v>155</v>
      </c>
      <c r="F20" s="211" t="s">
        <v>156</v>
      </c>
      <c r="G20" s="212" t="s">
        <v>157</v>
      </c>
      <c r="H20" s="213">
        <v>1</v>
      </c>
      <c r="I20" s="214">
        <v>44440</v>
      </c>
      <c r="J20" s="163">
        <v>44804</v>
      </c>
      <c r="K20" s="164">
        <v>630</v>
      </c>
      <c r="L20" s="164">
        <f>K3*L3</f>
        <v>91.2</v>
      </c>
      <c r="M20" s="194"/>
      <c r="N20" s="164">
        <f t="shared" ref="N20:N30" si="2">SUM(K20,L20,M20)</f>
        <v>721.2</v>
      </c>
      <c r="O20" s="194"/>
      <c r="P20" s="198"/>
      <c r="Q20" s="198"/>
      <c r="R20" s="292">
        <f t="shared" ref="R20:R30" si="3">N20-P20-Q20</f>
        <v>721.2</v>
      </c>
      <c r="S20" s="172"/>
      <c r="T20" s="172"/>
    </row>
    <row r="21" spans="1:20" s="147" customFormat="1" ht="35.25" customHeight="1" x14ac:dyDescent="0.25">
      <c r="A21" s="291">
        <v>15</v>
      </c>
      <c r="B21" s="199" t="s">
        <v>107</v>
      </c>
      <c r="C21" s="168" t="s">
        <v>34</v>
      </c>
      <c r="D21" s="167" t="s">
        <v>108</v>
      </c>
      <c r="E21" s="197" t="s">
        <v>105</v>
      </c>
      <c r="F21" s="192" t="s">
        <v>106</v>
      </c>
      <c r="G21" s="194" t="s">
        <v>44</v>
      </c>
      <c r="H21" s="162" t="s">
        <v>346</v>
      </c>
      <c r="I21" s="163">
        <v>44378</v>
      </c>
      <c r="J21" s="163">
        <v>44742</v>
      </c>
      <c r="K21" s="164"/>
      <c r="L21" s="164"/>
      <c r="M21" s="164">
        <v>168</v>
      </c>
      <c r="N21" s="164">
        <f t="shared" si="2"/>
        <v>168</v>
      </c>
      <c r="O21" s="194"/>
      <c r="P21" s="198"/>
      <c r="Q21" s="164"/>
      <c r="R21" s="292">
        <f t="shared" si="3"/>
        <v>168</v>
      </c>
      <c r="S21" s="218"/>
      <c r="T21" s="172"/>
    </row>
    <row r="22" spans="1:20" s="147" customFormat="1" ht="35.25" customHeight="1" x14ac:dyDescent="0.25">
      <c r="A22" s="293">
        <v>16</v>
      </c>
      <c r="B22" s="199" t="s">
        <v>102</v>
      </c>
      <c r="C22" s="168" t="s">
        <v>91</v>
      </c>
      <c r="D22" s="167" t="s">
        <v>103</v>
      </c>
      <c r="E22" s="197" t="s">
        <v>100</v>
      </c>
      <c r="F22" s="192" t="s">
        <v>101</v>
      </c>
      <c r="G22" s="194" t="s">
        <v>44</v>
      </c>
      <c r="H22" s="162">
        <v>3</v>
      </c>
      <c r="I22" s="163">
        <v>44354</v>
      </c>
      <c r="J22" s="163">
        <v>44718</v>
      </c>
      <c r="K22" s="164">
        <v>210</v>
      </c>
      <c r="L22" s="164">
        <f>K3*L3</f>
        <v>91.2</v>
      </c>
      <c r="M22" s="200">
        <v>420</v>
      </c>
      <c r="N22" s="164">
        <f t="shared" si="2"/>
        <v>721.2</v>
      </c>
      <c r="O22" s="194"/>
      <c r="P22" s="194"/>
      <c r="Q22" s="164">
        <v>62.4</v>
      </c>
      <c r="R22" s="292">
        <f t="shared" si="3"/>
        <v>658.80000000000007</v>
      </c>
      <c r="S22" s="172"/>
      <c r="T22" s="172"/>
    </row>
    <row r="23" spans="1:20" s="147" customFormat="1" ht="35.25" customHeight="1" x14ac:dyDescent="0.25">
      <c r="A23" s="291">
        <v>17</v>
      </c>
      <c r="B23" s="199" t="s">
        <v>235</v>
      </c>
      <c r="C23" s="168" t="s">
        <v>57</v>
      </c>
      <c r="D23" s="167" t="s">
        <v>236</v>
      </c>
      <c r="E23" s="197" t="s">
        <v>208</v>
      </c>
      <c r="F23" s="192" t="s">
        <v>209</v>
      </c>
      <c r="G23" s="194" t="s">
        <v>51</v>
      </c>
      <c r="H23" s="162">
        <v>1</v>
      </c>
      <c r="I23" s="163">
        <v>44470</v>
      </c>
      <c r="J23" s="163" t="s">
        <v>203</v>
      </c>
      <c r="K23" s="164">
        <v>630</v>
      </c>
      <c r="L23" s="164">
        <f>K3*L3</f>
        <v>91.2</v>
      </c>
      <c r="M23" s="200"/>
      <c r="N23" s="164">
        <f t="shared" si="2"/>
        <v>721.2</v>
      </c>
      <c r="O23" s="194"/>
      <c r="P23" s="194"/>
      <c r="Q23" s="194"/>
      <c r="R23" s="292">
        <f t="shared" si="3"/>
        <v>721.2</v>
      </c>
      <c r="S23" s="172"/>
      <c r="T23" s="172"/>
    </row>
    <row r="24" spans="1:20" s="147" customFormat="1" ht="35.25" customHeight="1" x14ac:dyDescent="0.25">
      <c r="A24" s="293">
        <v>18</v>
      </c>
      <c r="B24" s="199" t="s">
        <v>176</v>
      </c>
      <c r="C24" s="168" t="s">
        <v>50</v>
      </c>
      <c r="D24" s="167" t="s">
        <v>177</v>
      </c>
      <c r="E24" s="197" t="s">
        <v>138</v>
      </c>
      <c r="F24" s="192" t="s">
        <v>139</v>
      </c>
      <c r="G24" s="194" t="s">
        <v>140</v>
      </c>
      <c r="H24" s="162">
        <v>1</v>
      </c>
      <c r="I24" s="163">
        <v>44440</v>
      </c>
      <c r="J24" s="163">
        <v>44804</v>
      </c>
      <c r="K24" s="164">
        <v>630</v>
      </c>
      <c r="L24" s="164">
        <f>K3*L3</f>
        <v>91.2</v>
      </c>
      <c r="M24" s="200"/>
      <c r="N24" s="164">
        <f t="shared" si="2"/>
        <v>721.2</v>
      </c>
      <c r="O24" s="194"/>
      <c r="P24" s="194"/>
      <c r="Q24" s="194"/>
      <c r="R24" s="292">
        <f t="shared" si="3"/>
        <v>721.2</v>
      </c>
      <c r="S24" s="172"/>
      <c r="T24" s="172"/>
    </row>
    <row r="25" spans="1:20" s="147" customFormat="1" ht="35.25" customHeight="1" x14ac:dyDescent="0.25">
      <c r="A25" s="291">
        <v>19</v>
      </c>
      <c r="B25" s="199" t="s">
        <v>239</v>
      </c>
      <c r="C25" s="168" t="s">
        <v>50</v>
      </c>
      <c r="D25" s="167" t="s">
        <v>296</v>
      </c>
      <c r="E25" s="197" t="s">
        <v>211</v>
      </c>
      <c r="F25" s="192" t="s">
        <v>212</v>
      </c>
      <c r="G25" s="194" t="s">
        <v>51</v>
      </c>
      <c r="H25" s="162">
        <v>1</v>
      </c>
      <c r="I25" s="163">
        <v>44470</v>
      </c>
      <c r="J25" s="163" t="s">
        <v>203</v>
      </c>
      <c r="K25" s="164">
        <v>630</v>
      </c>
      <c r="L25" s="164">
        <f>K3*L3</f>
        <v>91.2</v>
      </c>
      <c r="M25" s="200"/>
      <c r="N25" s="164">
        <f t="shared" si="2"/>
        <v>721.2</v>
      </c>
      <c r="O25" s="194"/>
      <c r="P25" s="194"/>
      <c r="Q25" s="194"/>
      <c r="R25" s="292">
        <f t="shared" si="3"/>
        <v>721.2</v>
      </c>
      <c r="S25" s="172"/>
      <c r="T25" s="172"/>
    </row>
    <row r="26" spans="1:20" s="147" customFormat="1" ht="35.25" customHeight="1" x14ac:dyDescent="0.25">
      <c r="A26" s="293">
        <v>20</v>
      </c>
      <c r="B26" s="167" t="s">
        <v>178</v>
      </c>
      <c r="C26" s="168" t="s">
        <v>179</v>
      </c>
      <c r="D26" s="167" t="s">
        <v>180</v>
      </c>
      <c r="E26" s="201" t="s">
        <v>152</v>
      </c>
      <c r="F26" s="169" t="s">
        <v>58</v>
      </c>
      <c r="G26" s="161" t="s">
        <v>49</v>
      </c>
      <c r="H26" s="162">
        <v>1</v>
      </c>
      <c r="I26" s="163">
        <v>44440</v>
      </c>
      <c r="J26" s="163">
        <v>44804</v>
      </c>
      <c r="K26" s="164">
        <v>630</v>
      </c>
      <c r="L26" s="164">
        <f>K3*L3</f>
        <v>91.2</v>
      </c>
      <c r="M26" s="200"/>
      <c r="N26" s="164">
        <f t="shared" si="2"/>
        <v>721.2</v>
      </c>
      <c r="O26" s="194"/>
      <c r="P26" s="194"/>
      <c r="Q26" s="194"/>
      <c r="R26" s="292">
        <f t="shared" si="3"/>
        <v>721.2</v>
      </c>
      <c r="S26" s="172"/>
      <c r="T26" s="172"/>
    </row>
    <row r="27" spans="1:20" s="147" customFormat="1" ht="35.25" customHeight="1" x14ac:dyDescent="0.25">
      <c r="A27" s="291">
        <v>21</v>
      </c>
      <c r="B27" s="167" t="s">
        <v>241</v>
      </c>
      <c r="C27" s="168" t="s">
        <v>50</v>
      </c>
      <c r="D27" s="167" t="s">
        <v>240</v>
      </c>
      <c r="E27" s="201" t="s">
        <v>213</v>
      </c>
      <c r="F27" s="169" t="s">
        <v>104</v>
      </c>
      <c r="G27" s="161" t="s">
        <v>51</v>
      </c>
      <c r="H27" s="162">
        <v>1</v>
      </c>
      <c r="I27" s="163">
        <v>44470</v>
      </c>
      <c r="J27" s="163">
        <v>44834</v>
      </c>
      <c r="K27" s="164">
        <v>630</v>
      </c>
      <c r="L27" s="164">
        <f>K3*L3</f>
        <v>91.2</v>
      </c>
      <c r="M27" s="200"/>
      <c r="N27" s="164">
        <f t="shared" si="2"/>
        <v>721.2</v>
      </c>
      <c r="O27" s="194"/>
      <c r="P27" s="194"/>
      <c r="Q27" s="194"/>
      <c r="R27" s="292">
        <f t="shared" si="3"/>
        <v>721.2</v>
      </c>
      <c r="S27" s="172"/>
      <c r="T27" s="172"/>
    </row>
    <row r="28" spans="1:20" s="147" customFormat="1" ht="35.25" customHeight="1" x14ac:dyDescent="0.25">
      <c r="A28" s="293">
        <v>22</v>
      </c>
      <c r="B28" s="167" t="s">
        <v>242</v>
      </c>
      <c r="C28" s="199" t="s">
        <v>50</v>
      </c>
      <c r="D28" s="167" t="s">
        <v>243</v>
      </c>
      <c r="E28" s="193" t="s">
        <v>214</v>
      </c>
      <c r="F28" s="192" t="s">
        <v>207</v>
      </c>
      <c r="G28" s="194" t="s">
        <v>44</v>
      </c>
      <c r="H28" s="162">
        <v>1</v>
      </c>
      <c r="I28" s="163">
        <v>44470</v>
      </c>
      <c r="J28" s="163">
        <v>44834</v>
      </c>
      <c r="K28" s="164">
        <v>630</v>
      </c>
      <c r="L28" s="164">
        <f>K3*L3</f>
        <v>91.2</v>
      </c>
      <c r="M28" s="200"/>
      <c r="N28" s="164">
        <f t="shared" si="2"/>
        <v>721.2</v>
      </c>
      <c r="O28" s="194"/>
      <c r="P28" s="194"/>
      <c r="Q28" s="194"/>
      <c r="R28" s="292">
        <f t="shared" si="3"/>
        <v>721.2</v>
      </c>
      <c r="S28" s="172"/>
      <c r="T28" s="172"/>
    </row>
    <row r="29" spans="1:20" s="147" customFormat="1" ht="35.25" customHeight="1" x14ac:dyDescent="0.25">
      <c r="A29" s="291">
        <v>23</v>
      </c>
      <c r="B29" s="216" t="s">
        <v>122</v>
      </c>
      <c r="C29" s="195" t="s">
        <v>50</v>
      </c>
      <c r="D29" s="167" t="s">
        <v>302</v>
      </c>
      <c r="E29" s="197" t="s">
        <v>113</v>
      </c>
      <c r="F29" s="192" t="s">
        <v>43</v>
      </c>
      <c r="G29" s="194" t="s">
        <v>52</v>
      </c>
      <c r="H29" s="162">
        <v>1</v>
      </c>
      <c r="I29" s="163">
        <v>44409</v>
      </c>
      <c r="J29" s="163">
        <v>44773</v>
      </c>
      <c r="K29" s="164">
        <v>630</v>
      </c>
      <c r="L29" s="164">
        <f>K3*L3</f>
        <v>91.2</v>
      </c>
      <c r="M29" s="200"/>
      <c r="N29" s="164">
        <f t="shared" si="2"/>
        <v>721.2</v>
      </c>
      <c r="O29" s="194"/>
      <c r="P29" s="194"/>
      <c r="Q29" s="164"/>
      <c r="R29" s="292">
        <f t="shared" si="3"/>
        <v>721.2</v>
      </c>
      <c r="S29" s="218"/>
      <c r="T29" s="172"/>
    </row>
    <row r="30" spans="1:20" s="147" customFormat="1" ht="35.25" customHeight="1" x14ac:dyDescent="0.25">
      <c r="A30" s="293">
        <v>24</v>
      </c>
      <c r="B30" s="216" t="s">
        <v>181</v>
      </c>
      <c r="C30" s="195" t="s">
        <v>50</v>
      </c>
      <c r="D30" s="167" t="s">
        <v>182</v>
      </c>
      <c r="E30" s="197" t="s">
        <v>159</v>
      </c>
      <c r="F30" s="192" t="s">
        <v>43</v>
      </c>
      <c r="G30" s="194" t="s">
        <v>52</v>
      </c>
      <c r="H30" s="162">
        <v>1</v>
      </c>
      <c r="I30" s="163">
        <v>44440</v>
      </c>
      <c r="J30" s="163">
        <v>44804</v>
      </c>
      <c r="K30" s="164">
        <v>630</v>
      </c>
      <c r="L30" s="164">
        <f>K3*L3</f>
        <v>91.2</v>
      </c>
      <c r="M30" s="200"/>
      <c r="N30" s="164">
        <f t="shared" si="2"/>
        <v>721.2</v>
      </c>
      <c r="O30" s="194"/>
      <c r="P30" s="194"/>
      <c r="Q30" s="194"/>
      <c r="R30" s="292">
        <f t="shared" si="3"/>
        <v>721.2</v>
      </c>
      <c r="S30" s="172"/>
      <c r="T30" s="172"/>
    </row>
    <row r="31" spans="1:20" s="147" customFormat="1" ht="35.25" customHeight="1" x14ac:dyDescent="0.25">
      <c r="A31" s="291">
        <v>25</v>
      </c>
      <c r="B31" s="216" t="s">
        <v>310</v>
      </c>
      <c r="C31" s="195" t="s">
        <v>55</v>
      </c>
      <c r="D31" s="167" t="s">
        <v>311</v>
      </c>
      <c r="E31" s="197" t="s">
        <v>308</v>
      </c>
      <c r="F31" s="192" t="s">
        <v>139</v>
      </c>
      <c r="G31" s="194" t="s">
        <v>309</v>
      </c>
      <c r="H31" s="162">
        <v>2</v>
      </c>
      <c r="I31" s="163">
        <v>44652</v>
      </c>
      <c r="J31" s="163">
        <v>45016</v>
      </c>
      <c r="K31" s="164">
        <v>630</v>
      </c>
      <c r="L31" s="164">
        <v>91.2</v>
      </c>
      <c r="M31" s="200"/>
      <c r="N31" s="164">
        <v>721.2</v>
      </c>
      <c r="O31" s="194"/>
      <c r="P31" s="194"/>
      <c r="Q31" s="194"/>
      <c r="R31" s="292">
        <v>721.2</v>
      </c>
      <c r="S31" s="172"/>
      <c r="T31" s="172"/>
    </row>
    <row r="32" spans="1:20" s="147" customFormat="1" ht="35.25" customHeight="1" x14ac:dyDescent="0.25">
      <c r="A32" s="293">
        <v>26</v>
      </c>
      <c r="B32" s="199" t="s">
        <v>245</v>
      </c>
      <c r="C32" s="168" t="s">
        <v>59</v>
      </c>
      <c r="D32" s="167" t="s">
        <v>244</v>
      </c>
      <c r="E32" s="197" t="s">
        <v>215</v>
      </c>
      <c r="F32" s="192" t="s">
        <v>216</v>
      </c>
      <c r="G32" s="194" t="s">
        <v>129</v>
      </c>
      <c r="H32" s="162">
        <v>1</v>
      </c>
      <c r="I32" s="163">
        <v>44470</v>
      </c>
      <c r="J32" s="163">
        <v>44834</v>
      </c>
      <c r="K32" s="164">
        <v>630</v>
      </c>
      <c r="L32" s="164">
        <f>K3*L3</f>
        <v>91.2</v>
      </c>
      <c r="M32" s="194"/>
      <c r="N32" s="164">
        <f t="shared" ref="N32:N40" si="4">SUM(K32,L32,M32)</f>
        <v>721.2</v>
      </c>
      <c r="O32" s="194"/>
      <c r="P32" s="198"/>
      <c r="Q32" s="164"/>
      <c r="R32" s="292">
        <f t="shared" ref="R32:R40" si="5">N32-P32-Q32</f>
        <v>721.2</v>
      </c>
      <c r="S32" s="218"/>
      <c r="T32" s="172"/>
    </row>
    <row r="33" spans="1:103" s="157" customFormat="1" ht="35.25" customHeight="1" x14ac:dyDescent="0.25">
      <c r="A33" s="291">
        <v>27</v>
      </c>
      <c r="B33" s="194" t="s">
        <v>123</v>
      </c>
      <c r="C33" s="202" t="s">
        <v>91</v>
      </c>
      <c r="D33" s="192" t="s">
        <v>124</v>
      </c>
      <c r="E33" s="197" t="s">
        <v>111</v>
      </c>
      <c r="F33" s="192" t="s">
        <v>163</v>
      </c>
      <c r="G33" s="194" t="s">
        <v>66</v>
      </c>
      <c r="H33" s="196">
        <v>1</v>
      </c>
      <c r="I33" s="163">
        <v>44409</v>
      </c>
      <c r="J33" s="163">
        <v>44742</v>
      </c>
      <c r="K33" s="164">
        <v>630</v>
      </c>
      <c r="L33" s="164">
        <f>K3*L3</f>
        <v>91.2</v>
      </c>
      <c r="M33" s="200"/>
      <c r="N33" s="164">
        <f t="shared" si="4"/>
        <v>721.2</v>
      </c>
      <c r="O33" s="194"/>
      <c r="P33" s="194"/>
      <c r="Q33" s="194"/>
      <c r="R33" s="292">
        <f t="shared" si="5"/>
        <v>721.2</v>
      </c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59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</row>
    <row r="34" spans="1:103" s="170" customFormat="1" ht="35.25" customHeight="1" x14ac:dyDescent="0.25">
      <c r="A34" s="293">
        <v>28</v>
      </c>
      <c r="B34" s="194" t="s">
        <v>246</v>
      </c>
      <c r="C34" s="202" t="s">
        <v>50</v>
      </c>
      <c r="D34" s="192" t="s">
        <v>292</v>
      </c>
      <c r="E34" s="197" t="s">
        <v>217</v>
      </c>
      <c r="F34" s="192" t="s">
        <v>1</v>
      </c>
      <c r="G34" s="194" t="s">
        <v>129</v>
      </c>
      <c r="H34" s="196">
        <v>1</v>
      </c>
      <c r="I34" s="163">
        <v>44470</v>
      </c>
      <c r="J34" s="163">
        <v>44834</v>
      </c>
      <c r="K34" s="164">
        <v>630</v>
      </c>
      <c r="L34" s="164">
        <f>K3*L3</f>
        <v>91.2</v>
      </c>
      <c r="M34" s="194"/>
      <c r="N34" s="164">
        <f t="shared" si="4"/>
        <v>721.2</v>
      </c>
      <c r="O34" s="194"/>
      <c r="P34" s="198"/>
      <c r="Q34" s="198"/>
      <c r="R34" s="292">
        <f t="shared" si="5"/>
        <v>721.2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</row>
    <row r="35" spans="1:103" s="170" customFormat="1" ht="35.25" customHeight="1" x14ac:dyDescent="0.25">
      <c r="A35" s="291">
        <v>29</v>
      </c>
      <c r="B35" s="194" t="s">
        <v>183</v>
      </c>
      <c r="C35" s="202" t="s">
        <v>50</v>
      </c>
      <c r="D35" s="192" t="s">
        <v>291</v>
      </c>
      <c r="E35" s="197" t="s">
        <v>160</v>
      </c>
      <c r="F35" s="192" t="s">
        <v>43</v>
      </c>
      <c r="G35" s="194" t="s">
        <v>52</v>
      </c>
      <c r="H35" s="196">
        <v>1</v>
      </c>
      <c r="I35" s="163">
        <v>44440</v>
      </c>
      <c r="J35" s="163">
        <v>44804</v>
      </c>
      <c r="K35" s="164">
        <v>630</v>
      </c>
      <c r="L35" s="164">
        <f>K3*L3</f>
        <v>91.2</v>
      </c>
      <c r="M35" s="200"/>
      <c r="N35" s="164">
        <f t="shared" si="4"/>
        <v>721.2</v>
      </c>
      <c r="O35" s="194"/>
      <c r="P35" s="194"/>
      <c r="Q35" s="164"/>
      <c r="R35" s="292">
        <f t="shared" si="5"/>
        <v>721.2</v>
      </c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</row>
    <row r="36" spans="1:103" s="147" customFormat="1" ht="35.25" customHeight="1" x14ac:dyDescent="0.25">
      <c r="A36" s="293">
        <v>30</v>
      </c>
      <c r="B36" s="167" t="s">
        <v>62</v>
      </c>
      <c r="C36" s="168" t="s">
        <v>50</v>
      </c>
      <c r="D36" s="167" t="s">
        <v>63</v>
      </c>
      <c r="E36" s="201" t="s">
        <v>64</v>
      </c>
      <c r="F36" s="169" t="s">
        <v>65</v>
      </c>
      <c r="G36" s="161" t="s">
        <v>44</v>
      </c>
      <c r="H36" s="162">
        <v>1</v>
      </c>
      <c r="I36" s="163">
        <v>44561</v>
      </c>
      <c r="J36" s="163">
        <v>44926</v>
      </c>
      <c r="K36" s="164">
        <v>630</v>
      </c>
      <c r="L36" s="164">
        <f>K3*L3</f>
        <v>91.2</v>
      </c>
      <c r="M36" s="200"/>
      <c r="N36" s="164">
        <f t="shared" si="4"/>
        <v>721.2</v>
      </c>
      <c r="O36" s="194"/>
      <c r="P36" s="194"/>
      <c r="Q36" s="194"/>
      <c r="R36" s="292">
        <f t="shared" si="5"/>
        <v>721.2</v>
      </c>
      <c r="S36" s="172"/>
      <c r="T36" s="172"/>
    </row>
    <row r="37" spans="1:103" s="147" customFormat="1" ht="35.25" customHeight="1" x14ac:dyDescent="0.25">
      <c r="A37" s="291">
        <v>31</v>
      </c>
      <c r="B37" s="167" t="s">
        <v>126</v>
      </c>
      <c r="C37" s="168" t="s">
        <v>127</v>
      </c>
      <c r="D37" s="167" t="s">
        <v>128</v>
      </c>
      <c r="E37" s="201" t="s">
        <v>114</v>
      </c>
      <c r="F37" s="169" t="s">
        <v>125</v>
      </c>
      <c r="G37" s="161" t="s">
        <v>66</v>
      </c>
      <c r="H37" s="162">
        <v>1</v>
      </c>
      <c r="I37" s="163">
        <v>44409</v>
      </c>
      <c r="J37" s="163">
        <v>44773</v>
      </c>
      <c r="K37" s="164">
        <v>630</v>
      </c>
      <c r="L37" s="164">
        <f>K3*L3</f>
        <v>91.2</v>
      </c>
      <c r="M37" s="194"/>
      <c r="N37" s="164">
        <f t="shared" si="4"/>
        <v>721.2</v>
      </c>
      <c r="O37" s="194"/>
      <c r="P37" s="198"/>
      <c r="Q37" s="198"/>
      <c r="R37" s="292">
        <f t="shared" si="5"/>
        <v>721.2</v>
      </c>
      <c r="S37" s="172"/>
      <c r="T37" s="172"/>
    </row>
    <row r="38" spans="1:103" s="147" customFormat="1" ht="35.25" customHeight="1" x14ac:dyDescent="0.25">
      <c r="A38" s="293">
        <v>32</v>
      </c>
      <c r="B38" s="199" t="s">
        <v>184</v>
      </c>
      <c r="C38" s="199" t="s">
        <v>50</v>
      </c>
      <c r="D38" s="192" t="s">
        <v>185</v>
      </c>
      <c r="E38" s="197" t="s">
        <v>141</v>
      </c>
      <c r="F38" s="192" t="s">
        <v>139</v>
      </c>
      <c r="G38" s="194" t="s">
        <v>140</v>
      </c>
      <c r="H38" s="162">
        <v>1</v>
      </c>
      <c r="I38" s="163">
        <v>44440</v>
      </c>
      <c r="J38" s="163">
        <v>44804</v>
      </c>
      <c r="K38" s="164">
        <v>630</v>
      </c>
      <c r="L38" s="164">
        <f>K3*L3</f>
        <v>91.2</v>
      </c>
      <c r="M38" s="200"/>
      <c r="N38" s="164">
        <f t="shared" si="4"/>
        <v>721.2</v>
      </c>
      <c r="O38" s="194"/>
      <c r="P38" s="194"/>
      <c r="Q38" s="164"/>
      <c r="R38" s="292">
        <f t="shared" si="5"/>
        <v>721.2</v>
      </c>
      <c r="S38" s="172"/>
      <c r="T38" s="172"/>
    </row>
    <row r="39" spans="1:103" s="147" customFormat="1" ht="35.25" customHeight="1" x14ac:dyDescent="0.25">
      <c r="A39" s="291">
        <v>33</v>
      </c>
      <c r="B39" s="199" t="s">
        <v>186</v>
      </c>
      <c r="C39" s="199" t="s">
        <v>55</v>
      </c>
      <c r="D39" s="192" t="s">
        <v>187</v>
      </c>
      <c r="E39" s="197" t="s">
        <v>154</v>
      </c>
      <c r="F39" s="192" t="s">
        <v>61</v>
      </c>
      <c r="G39" s="194" t="s">
        <v>51</v>
      </c>
      <c r="H39" s="162">
        <v>1</v>
      </c>
      <c r="I39" s="163">
        <v>44440</v>
      </c>
      <c r="J39" s="163">
        <v>44804</v>
      </c>
      <c r="K39" s="164">
        <v>630</v>
      </c>
      <c r="L39" s="164">
        <f>K3*L3</f>
        <v>91.2</v>
      </c>
      <c r="M39" s="194"/>
      <c r="N39" s="164">
        <f t="shared" si="4"/>
        <v>721.2</v>
      </c>
      <c r="O39" s="194"/>
      <c r="P39" s="198"/>
      <c r="Q39" s="198"/>
      <c r="R39" s="292">
        <f t="shared" si="5"/>
        <v>721.2</v>
      </c>
      <c r="S39" s="172"/>
      <c r="T39" s="172"/>
    </row>
    <row r="40" spans="1:103" s="147" customFormat="1" ht="35.25" customHeight="1" x14ac:dyDescent="0.25">
      <c r="A40" s="293">
        <v>34</v>
      </c>
      <c r="B40" s="199" t="s">
        <v>88</v>
      </c>
      <c r="C40" s="199" t="s">
        <v>34</v>
      </c>
      <c r="D40" s="192" t="s">
        <v>93</v>
      </c>
      <c r="E40" s="197" t="s">
        <v>86</v>
      </c>
      <c r="F40" s="192" t="s">
        <v>87</v>
      </c>
      <c r="G40" s="194" t="s">
        <v>129</v>
      </c>
      <c r="H40" s="162">
        <v>1</v>
      </c>
      <c r="I40" s="163">
        <v>44287</v>
      </c>
      <c r="J40" s="163">
        <v>44651</v>
      </c>
      <c r="K40" s="164">
        <v>273</v>
      </c>
      <c r="L40" s="164">
        <f>K3*L3</f>
        <v>91.2</v>
      </c>
      <c r="M40" s="217">
        <v>315</v>
      </c>
      <c r="N40" s="164">
        <f t="shared" si="4"/>
        <v>679.2</v>
      </c>
      <c r="O40" s="194"/>
      <c r="P40" s="164">
        <v>42</v>
      </c>
      <c r="Q40" s="164">
        <v>62.4</v>
      </c>
      <c r="R40" s="292">
        <f t="shared" si="5"/>
        <v>574.80000000000007</v>
      </c>
      <c r="S40" s="218"/>
      <c r="T40" s="172"/>
    </row>
    <row r="41" spans="1:103" s="147" customFormat="1" ht="35.25" customHeight="1" x14ac:dyDescent="0.25">
      <c r="A41" s="291">
        <v>35</v>
      </c>
      <c r="B41" s="199" t="s">
        <v>315</v>
      </c>
      <c r="C41" s="199" t="s">
        <v>50</v>
      </c>
      <c r="D41" s="192" t="s">
        <v>316</v>
      </c>
      <c r="E41" s="197" t="s">
        <v>312</v>
      </c>
      <c r="F41" s="192" t="s">
        <v>314</v>
      </c>
      <c r="G41" s="194" t="s">
        <v>54</v>
      </c>
      <c r="H41" s="162">
        <v>2</v>
      </c>
      <c r="I41" s="163">
        <v>44652</v>
      </c>
      <c r="J41" s="163">
        <v>44651</v>
      </c>
      <c r="K41" s="164">
        <v>630</v>
      </c>
      <c r="L41" s="164">
        <v>91.2</v>
      </c>
      <c r="M41" s="217"/>
      <c r="N41" s="164">
        <v>721.2</v>
      </c>
      <c r="O41" s="194"/>
      <c r="P41" s="198"/>
      <c r="Q41" s="164"/>
      <c r="R41" s="292">
        <v>721.2</v>
      </c>
      <c r="S41" s="218"/>
      <c r="T41" s="172"/>
    </row>
    <row r="42" spans="1:103" s="147" customFormat="1" ht="35.25" customHeight="1" x14ac:dyDescent="0.25">
      <c r="A42" s="293">
        <v>36</v>
      </c>
      <c r="B42" s="199" t="s">
        <v>319</v>
      </c>
      <c r="C42" s="199" t="s">
        <v>50</v>
      </c>
      <c r="D42" s="192" t="s">
        <v>320</v>
      </c>
      <c r="E42" s="197" t="s">
        <v>313</v>
      </c>
      <c r="F42" s="192" t="s">
        <v>43</v>
      </c>
      <c r="G42" s="194" t="s">
        <v>52</v>
      </c>
      <c r="H42" s="162">
        <v>2</v>
      </c>
      <c r="I42" s="163">
        <v>44652</v>
      </c>
      <c r="J42" s="163">
        <v>44651</v>
      </c>
      <c r="K42" s="164">
        <v>630</v>
      </c>
      <c r="L42" s="164">
        <v>91.2</v>
      </c>
      <c r="M42" s="217"/>
      <c r="N42" s="164">
        <v>721.2</v>
      </c>
      <c r="O42" s="194"/>
      <c r="P42" s="198"/>
      <c r="Q42" s="164"/>
      <c r="R42" s="292">
        <v>721.2</v>
      </c>
      <c r="S42" s="218"/>
      <c r="T42" s="172"/>
    </row>
    <row r="43" spans="1:103" s="147" customFormat="1" ht="36" customHeight="1" x14ac:dyDescent="0.25">
      <c r="A43" s="291">
        <v>37</v>
      </c>
      <c r="B43" s="199" t="s">
        <v>247</v>
      </c>
      <c r="C43" s="199" t="s">
        <v>91</v>
      </c>
      <c r="D43" s="192" t="s">
        <v>248</v>
      </c>
      <c r="E43" s="197" t="s">
        <v>219</v>
      </c>
      <c r="F43" s="192" t="s">
        <v>207</v>
      </c>
      <c r="G43" s="194" t="s">
        <v>51</v>
      </c>
      <c r="H43" s="162">
        <v>1</v>
      </c>
      <c r="I43" s="163">
        <v>44470</v>
      </c>
      <c r="J43" s="163">
        <v>44834</v>
      </c>
      <c r="K43" s="164">
        <v>630</v>
      </c>
      <c r="L43" s="164">
        <f>K3*L3</f>
        <v>91.2</v>
      </c>
      <c r="M43" s="194"/>
      <c r="N43" s="164">
        <f t="shared" ref="N43:N57" si="6">SUM(K43,L43,M43)</f>
        <v>721.2</v>
      </c>
      <c r="O43" s="194"/>
      <c r="P43" s="198"/>
      <c r="Q43" s="198"/>
      <c r="R43" s="292">
        <f t="shared" ref="R43:R57" si="7">N43-P43-Q43</f>
        <v>721.2</v>
      </c>
      <c r="S43" s="172"/>
      <c r="T43" s="172"/>
    </row>
    <row r="44" spans="1:103" s="147" customFormat="1" ht="36" customHeight="1" x14ac:dyDescent="0.25">
      <c r="A44" s="293">
        <v>38</v>
      </c>
      <c r="B44" s="199" t="s">
        <v>323</v>
      </c>
      <c r="C44" s="199" t="s">
        <v>50</v>
      </c>
      <c r="D44" s="192" t="s">
        <v>324</v>
      </c>
      <c r="E44" s="197" t="s">
        <v>322</v>
      </c>
      <c r="F44" s="192" t="s">
        <v>43</v>
      </c>
      <c r="G44" s="194" t="s">
        <v>52</v>
      </c>
      <c r="H44" s="162">
        <v>2</v>
      </c>
      <c r="I44" s="163">
        <v>44652</v>
      </c>
      <c r="J44" s="163">
        <v>44651</v>
      </c>
      <c r="K44" s="164">
        <v>630</v>
      </c>
      <c r="L44" s="164">
        <v>91.2</v>
      </c>
      <c r="M44" s="194"/>
      <c r="N44" s="164">
        <f t="shared" si="6"/>
        <v>721.2</v>
      </c>
      <c r="O44" s="194"/>
      <c r="P44" s="198"/>
      <c r="Q44" s="198"/>
      <c r="R44" s="292">
        <f t="shared" si="7"/>
        <v>721.2</v>
      </c>
      <c r="S44" s="172"/>
      <c r="T44" s="172"/>
    </row>
    <row r="45" spans="1:103" s="147" customFormat="1" ht="36" customHeight="1" x14ac:dyDescent="0.25">
      <c r="A45" s="291">
        <v>39</v>
      </c>
      <c r="B45" s="199" t="s">
        <v>250</v>
      </c>
      <c r="C45" s="199" t="s">
        <v>50</v>
      </c>
      <c r="D45" s="192" t="s">
        <v>249</v>
      </c>
      <c r="E45" s="197" t="s">
        <v>220</v>
      </c>
      <c r="F45" s="192" t="s">
        <v>1</v>
      </c>
      <c r="G45" s="194" t="s">
        <v>51</v>
      </c>
      <c r="H45" s="162">
        <v>1</v>
      </c>
      <c r="I45" s="163">
        <v>44470</v>
      </c>
      <c r="J45" s="163">
        <v>44834</v>
      </c>
      <c r="K45" s="164">
        <v>630</v>
      </c>
      <c r="L45" s="164">
        <f>K3*L3</f>
        <v>91.2</v>
      </c>
      <c r="M45" s="200"/>
      <c r="N45" s="164">
        <f t="shared" si="6"/>
        <v>721.2</v>
      </c>
      <c r="O45" s="194"/>
      <c r="P45" s="194"/>
      <c r="Q45" s="194"/>
      <c r="R45" s="292">
        <f t="shared" si="7"/>
        <v>721.2</v>
      </c>
      <c r="S45" s="172"/>
      <c r="T45" s="172"/>
    </row>
    <row r="46" spans="1:103" s="147" customFormat="1" ht="36" customHeight="1" x14ac:dyDescent="0.25">
      <c r="A46" s="293">
        <v>40</v>
      </c>
      <c r="B46" s="199" t="s">
        <v>252</v>
      </c>
      <c r="C46" s="199" t="s">
        <v>50</v>
      </c>
      <c r="D46" s="192" t="s">
        <v>251</v>
      </c>
      <c r="E46" s="197" t="s">
        <v>221</v>
      </c>
      <c r="F46" s="192" t="s">
        <v>48</v>
      </c>
      <c r="G46" s="194" t="s">
        <v>49</v>
      </c>
      <c r="H46" s="162">
        <v>1</v>
      </c>
      <c r="I46" s="163">
        <v>44470</v>
      </c>
      <c r="J46" s="163">
        <v>44834</v>
      </c>
      <c r="K46" s="164">
        <v>630</v>
      </c>
      <c r="L46" s="164">
        <f>K3*L3</f>
        <v>91.2</v>
      </c>
      <c r="M46" s="194"/>
      <c r="N46" s="164">
        <f t="shared" si="6"/>
        <v>721.2</v>
      </c>
      <c r="O46" s="194"/>
      <c r="P46" s="198"/>
      <c r="Q46" s="198"/>
      <c r="R46" s="292">
        <f t="shared" si="7"/>
        <v>721.2</v>
      </c>
      <c r="S46" s="172"/>
      <c r="T46" s="172"/>
    </row>
    <row r="47" spans="1:103" s="147" customFormat="1" ht="35.25" customHeight="1" x14ac:dyDescent="0.25">
      <c r="A47" s="291">
        <v>41</v>
      </c>
      <c r="B47" s="199" t="s">
        <v>68</v>
      </c>
      <c r="C47" s="199" t="s">
        <v>50</v>
      </c>
      <c r="D47" s="167" t="s">
        <v>69</v>
      </c>
      <c r="E47" s="197" t="s">
        <v>70</v>
      </c>
      <c r="F47" s="192" t="s">
        <v>43</v>
      </c>
      <c r="G47" s="194" t="s">
        <v>52</v>
      </c>
      <c r="H47" s="162">
        <v>1</v>
      </c>
      <c r="I47" s="163">
        <v>44151</v>
      </c>
      <c r="J47" s="163">
        <v>44880</v>
      </c>
      <c r="K47" s="164">
        <v>630</v>
      </c>
      <c r="L47" s="164">
        <f>K3*L3</f>
        <v>91.2</v>
      </c>
      <c r="M47" s="200"/>
      <c r="N47" s="164">
        <f t="shared" si="6"/>
        <v>721.2</v>
      </c>
      <c r="O47" s="165"/>
      <c r="P47" s="166"/>
      <c r="Q47" s="166"/>
      <c r="R47" s="292">
        <f t="shared" si="7"/>
        <v>721.2</v>
      </c>
      <c r="S47" s="172"/>
      <c r="T47" s="172"/>
    </row>
    <row r="48" spans="1:103" s="147" customFormat="1" ht="35.25" customHeight="1" x14ac:dyDescent="0.25">
      <c r="A48" s="293">
        <v>42</v>
      </c>
      <c r="B48" s="192" t="s">
        <v>317</v>
      </c>
      <c r="C48" s="199" t="s">
        <v>50</v>
      </c>
      <c r="D48" s="167" t="s">
        <v>318</v>
      </c>
      <c r="E48" s="197" t="s">
        <v>321</v>
      </c>
      <c r="F48" s="192" t="s">
        <v>43</v>
      </c>
      <c r="G48" s="194" t="s">
        <v>52</v>
      </c>
      <c r="H48" s="162">
        <v>2</v>
      </c>
      <c r="I48" s="163">
        <v>44652</v>
      </c>
      <c r="J48" s="163">
        <v>45016</v>
      </c>
      <c r="K48" s="164">
        <v>630</v>
      </c>
      <c r="L48" s="164">
        <v>91.2</v>
      </c>
      <c r="M48" s="200"/>
      <c r="N48" s="164">
        <f t="shared" si="6"/>
        <v>721.2</v>
      </c>
      <c r="O48" s="165"/>
      <c r="P48" s="166"/>
      <c r="Q48" s="166"/>
      <c r="R48" s="292">
        <f t="shared" si="7"/>
        <v>721.2</v>
      </c>
      <c r="S48" s="172"/>
      <c r="T48" s="172"/>
    </row>
    <row r="49" spans="1:20" s="147" customFormat="1" ht="35.25" customHeight="1" x14ac:dyDescent="0.25">
      <c r="A49" s="291">
        <v>43</v>
      </c>
      <c r="B49" s="199" t="s">
        <v>253</v>
      </c>
      <c r="C49" s="199" t="s">
        <v>50</v>
      </c>
      <c r="D49" s="167" t="s">
        <v>300</v>
      </c>
      <c r="E49" s="197" t="s">
        <v>222</v>
      </c>
      <c r="F49" s="192" t="s">
        <v>163</v>
      </c>
      <c r="G49" s="194" t="s">
        <v>129</v>
      </c>
      <c r="H49" s="162">
        <v>1</v>
      </c>
      <c r="I49" s="163">
        <v>44470</v>
      </c>
      <c r="J49" s="163">
        <v>44834</v>
      </c>
      <c r="K49" s="164">
        <v>630</v>
      </c>
      <c r="L49" s="164">
        <f>K3*L3</f>
        <v>91.2</v>
      </c>
      <c r="M49" s="200"/>
      <c r="N49" s="164">
        <f t="shared" si="6"/>
        <v>721.2</v>
      </c>
      <c r="O49" s="165"/>
      <c r="P49" s="166"/>
      <c r="Q49" s="166"/>
      <c r="R49" s="292">
        <f t="shared" si="7"/>
        <v>721.2</v>
      </c>
      <c r="S49" s="172"/>
      <c r="T49" s="172"/>
    </row>
    <row r="50" spans="1:20" s="147" customFormat="1" ht="35.25" customHeight="1" x14ac:dyDescent="0.25">
      <c r="A50" s="293">
        <v>44</v>
      </c>
      <c r="B50" s="199" t="s">
        <v>188</v>
      </c>
      <c r="C50" s="199" t="s">
        <v>59</v>
      </c>
      <c r="D50" s="167" t="s">
        <v>189</v>
      </c>
      <c r="E50" s="197" t="s">
        <v>142</v>
      </c>
      <c r="F50" s="192" t="s">
        <v>139</v>
      </c>
      <c r="G50" s="194" t="s">
        <v>51</v>
      </c>
      <c r="H50" s="162">
        <v>1</v>
      </c>
      <c r="I50" s="163">
        <v>44440</v>
      </c>
      <c r="J50" s="163">
        <v>44804</v>
      </c>
      <c r="K50" s="164">
        <v>630</v>
      </c>
      <c r="L50" s="164">
        <f>K3*L3</f>
        <v>91.2</v>
      </c>
      <c r="M50" s="194"/>
      <c r="N50" s="164">
        <f t="shared" si="6"/>
        <v>721.2</v>
      </c>
      <c r="O50" s="194"/>
      <c r="P50" s="198"/>
      <c r="Q50" s="198"/>
      <c r="R50" s="292">
        <f t="shared" si="7"/>
        <v>721.2</v>
      </c>
      <c r="S50" s="172"/>
      <c r="T50" s="172"/>
    </row>
    <row r="51" spans="1:20" s="147" customFormat="1" ht="35.25" customHeight="1" x14ac:dyDescent="0.25">
      <c r="A51" s="291">
        <v>45</v>
      </c>
      <c r="B51" s="199" t="s">
        <v>254</v>
      </c>
      <c r="C51" s="199" t="s">
        <v>91</v>
      </c>
      <c r="D51" s="167" t="s">
        <v>255</v>
      </c>
      <c r="E51" s="197" t="s">
        <v>223</v>
      </c>
      <c r="F51" s="192" t="s">
        <v>106</v>
      </c>
      <c r="G51" s="194" t="s">
        <v>49</v>
      </c>
      <c r="H51" s="162">
        <v>1</v>
      </c>
      <c r="I51" s="163">
        <v>44470</v>
      </c>
      <c r="J51" s="163" t="s">
        <v>203</v>
      </c>
      <c r="K51" s="164">
        <v>630</v>
      </c>
      <c r="L51" s="164">
        <f>K3*L3</f>
        <v>91.2</v>
      </c>
      <c r="M51" s="200"/>
      <c r="N51" s="164">
        <f t="shared" si="6"/>
        <v>721.2</v>
      </c>
      <c r="O51" s="165"/>
      <c r="P51" s="166"/>
      <c r="Q51" s="166"/>
      <c r="R51" s="292">
        <f t="shared" si="7"/>
        <v>721.2</v>
      </c>
      <c r="S51" s="172"/>
      <c r="T51" s="172"/>
    </row>
    <row r="52" spans="1:20" s="147" customFormat="1" ht="35.25" customHeight="1" x14ac:dyDescent="0.25">
      <c r="A52" s="293">
        <v>46</v>
      </c>
      <c r="B52" s="199" t="s">
        <v>190</v>
      </c>
      <c r="C52" s="199" t="s">
        <v>50</v>
      </c>
      <c r="D52" s="167" t="s">
        <v>191</v>
      </c>
      <c r="E52" s="197" t="s">
        <v>162</v>
      </c>
      <c r="F52" s="192" t="s">
        <v>125</v>
      </c>
      <c r="G52" s="194" t="s">
        <v>52</v>
      </c>
      <c r="H52" s="162">
        <v>1</v>
      </c>
      <c r="I52" s="163">
        <v>44440</v>
      </c>
      <c r="J52" s="163">
        <v>44804</v>
      </c>
      <c r="K52" s="164">
        <v>630</v>
      </c>
      <c r="L52" s="164">
        <f>K3*L3</f>
        <v>91.2</v>
      </c>
      <c r="M52" s="200"/>
      <c r="N52" s="164">
        <f t="shared" si="6"/>
        <v>721.2</v>
      </c>
      <c r="O52" s="165"/>
      <c r="P52" s="166"/>
      <c r="Q52" s="166"/>
      <c r="R52" s="292">
        <f t="shared" si="7"/>
        <v>721.2</v>
      </c>
      <c r="S52" s="172"/>
      <c r="T52" s="172"/>
    </row>
    <row r="53" spans="1:20" s="147" customFormat="1" ht="35.25" customHeight="1" x14ac:dyDescent="0.25">
      <c r="A53" s="291">
        <v>47</v>
      </c>
      <c r="B53" s="199" t="s">
        <v>258</v>
      </c>
      <c r="C53" s="199" t="s">
        <v>50</v>
      </c>
      <c r="D53" s="167" t="s">
        <v>297</v>
      </c>
      <c r="E53" s="197" t="s">
        <v>225</v>
      </c>
      <c r="F53" s="192" t="s">
        <v>207</v>
      </c>
      <c r="G53" s="194" t="s">
        <v>51</v>
      </c>
      <c r="H53" s="162">
        <v>1</v>
      </c>
      <c r="I53" s="163">
        <v>44470</v>
      </c>
      <c r="J53" s="163" t="s">
        <v>203</v>
      </c>
      <c r="K53" s="164">
        <v>630</v>
      </c>
      <c r="L53" s="164">
        <f>K3*L3</f>
        <v>91.2</v>
      </c>
      <c r="M53" s="200"/>
      <c r="N53" s="164">
        <f t="shared" si="6"/>
        <v>721.2</v>
      </c>
      <c r="O53" s="165"/>
      <c r="P53" s="166"/>
      <c r="Q53" s="166"/>
      <c r="R53" s="292">
        <f t="shared" si="7"/>
        <v>721.2</v>
      </c>
      <c r="S53" s="172"/>
      <c r="T53" s="172"/>
    </row>
    <row r="54" spans="1:20" s="147" customFormat="1" ht="35.25" customHeight="1" x14ac:dyDescent="0.25">
      <c r="A54" s="293">
        <v>48</v>
      </c>
      <c r="B54" s="199" t="s">
        <v>130</v>
      </c>
      <c r="C54" s="199" t="s">
        <v>91</v>
      </c>
      <c r="D54" s="167" t="s">
        <v>131</v>
      </c>
      <c r="E54" s="197" t="s">
        <v>115</v>
      </c>
      <c r="F54" s="192" t="s">
        <v>125</v>
      </c>
      <c r="G54" s="194" t="s">
        <v>66</v>
      </c>
      <c r="H54" s="162">
        <v>1</v>
      </c>
      <c r="I54" s="163">
        <v>44409</v>
      </c>
      <c r="J54" s="163">
        <v>44773</v>
      </c>
      <c r="K54" s="164">
        <v>630</v>
      </c>
      <c r="L54" s="164">
        <f>K3*L3</f>
        <v>91.2</v>
      </c>
      <c r="M54" s="194"/>
      <c r="N54" s="164">
        <f t="shared" si="6"/>
        <v>721.2</v>
      </c>
      <c r="O54" s="194"/>
      <c r="P54" s="198"/>
      <c r="Q54" s="198"/>
      <c r="R54" s="292">
        <f t="shared" si="7"/>
        <v>721.2</v>
      </c>
      <c r="S54" s="172"/>
      <c r="T54" s="172"/>
    </row>
    <row r="55" spans="1:20" s="147" customFormat="1" ht="35.25" customHeight="1" x14ac:dyDescent="0.25">
      <c r="A55" s="291">
        <v>49</v>
      </c>
      <c r="B55" s="167" t="s">
        <v>282</v>
      </c>
      <c r="C55" s="199" t="s">
        <v>50</v>
      </c>
      <c r="D55" s="167" t="s">
        <v>281</v>
      </c>
      <c r="E55" s="197" t="s">
        <v>271</v>
      </c>
      <c r="F55" s="192" t="s">
        <v>43</v>
      </c>
      <c r="G55" s="194" t="s">
        <v>49</v>
      </c>
      <c r="H55" s="162">
        <v>1</v>
      </c>
      <c r="I55" s="163">
        <v>44510</v>
      </c>
      <c r="J55" s="163">
        <v>44874</v>
      </c>
      <c r="K55" s="164">
        <v>630</v>
      </c>
      <c r="L55" s="164">
        <f>K3*L3</f>
        <v>91.2</v>
      </c>
      <c r="M55" s="200"/>
      <c r="N55" s="164">
        <f t="shared" si="6"/>
        <v>721.2</v>
      </c>
      <c r="O55" s="165"/>
      <c r="P55" s="166"/>
      <c r="Q55" s="166"/>
      <c r="R55" s="292">
        <f t="shared" si="7"/>
        <v>721.2</v>
      </c>
      <c r="S55" s="172"/>
      <c r="T55" s="172"/>
    </row>
    <row r="56" spans="1:20" s="147" customFormat="1" ht="35.25" customHeight="1" x14ac:dyDescent="0.25">
      <c r="A56" s="293">
        <v>50</v>
      </c>
      <c r="B56" s="167" t="s">
        <v>283</v>
      </c>
      <c r="C56" s="199" t="s">
        <v>50</v>
      </c>
      <c r="D56" s="167" t="s">
        <v>298</v>
      </c>
      <c r="E56" s="197" t="s">
        <v>272</v>
      </c>
      <c r="F56" s="192" t="s">
        <v>48</v>
      </c>
      <c r="G56" s="194" t="s">
        <v>129</v>
      </c>
      <c r="H56" s="162">
        <v>1</v>
      </c>
      <c r="I56" s="163">
        <v>44505</v>
      </c>
      <c r="J56" s="163">
        <v>44869</v>
      </c>
      <c r="K56" s="164">
        <v>630</v>
      </c>
      <c r="L56" s="164">
        <f>K3*L3</f>
        <v>91.2</v>
      </c>
      <c r="M56" s="194"/>
      <c r="N56" s="164">
        <f t="shared" si="6"/>
        <v>721.2</v>
      </c>
      <c r="O56" s="194"/>
      <c r="P56" s="194"/>
      <c r="Q56" s="194"/>
      <c r="R56" s="292">
        <f t="shared" si="7"/>
        <v>721.2</v>
      </c>
      <c r="S56" s="172"/>
      <c r="T56" s="172"/>
    </row>
    <row r="57" spans="1:20" s="147" customFormat="1" ht="35.25" customHeight="1" x14ac:dyDescent="0.25">
      <c r="A57" s="291">
        <v>51</v>
      </c>
      <c r="B57" s="167" t="s">
        <v>192</v>
      </c>
      <c r="C57" s="199" t="s">
        <v>91</v>
      </c>
      <c r="D57" s="192" t="s">
        <v>193</v>
      </c>
      <c r="E57" s="197" t="s">
        <v>153</v>
      </c>
      <c r="F57" s="192" t="s">
        <v>43</v>
      </c>
      <c r="G57" s="194" t="s">
        <v>52</v>
      </c>
      <c r="H57" s="162">
        <v>3</v>
      </c>
      <c r="I57" s="163">
        <v>44440</v>
      </c>
      <c r="J57" s="163">
        <v>44804</v>
      </c>
      <c r="K57" s="164">
        <v>315</v>
      </c>
      <c r="L57" s="164">
        <f>K3*L3</f>
        <v>91.2</v>
      </c>
      <c r="M57" s="200">
        <v>315</v>
      </c>
      <c r="N57" s="164">
        <f t="shared" si="6"/>
        <v>721.2</v>
      </c>
      <c r="O57" s="165"/>
      <c r="P57" s="166"/>
      <c r="Q57" s="164">
        <v>48</v>
      </c>
      <c r="R57" s="292">
        <f t="shared" si="7"/>
        <v>673.2</v>
      </c>
      <c r="S57" s="218"/>
      <c r="T57" s="172"/>
    </row>
    <row r="58" spans="1:20" s="147" customFormat="1" ht="35.25" customHeight="1" x14ac:dyDescent="0.25">
      <c r="A58" s="293">
        <v>52</v>
      </c>
      <c r="B58" s="167" t="s">
        <v>327</v>
      </c>
      <c r="C58" s="199" t="s">
        <v>50</v>
      </c>
      <c r="D58" s="192" t="s">
        <v>326</v>
      </c>
      <c r="E58" s="197" t="s">
        <v>325</v>
      </c>
      <c r="F58" s="192" t="s">
        <v>43</v>
      </c>
      <c r="G58" s="194" t="s">
        <v>52</v>
      </c>
      <c r="H58" s="162">
        <v>2</v>
      </c>
      <c r="I58" s="163">
        <v>44652</v>
      </c>
      <c r="J58" s="163">
        <v>45016</v>
      </c>
      <c r="K58" s="164">
        <v>630</v>
      </c>
      <c r="L58" s="164">
        <v>91.2</v>
      </c>
      <c r="M58" s="200"/>
      <c r="N58" s="164">
        <v>721.2</v>
      </c>
      <c r="O58" s="165"/>
      <c r="P58" s="166"/>
      <c r="Q58" s="164"/>
      <c r="R58" s="292">
        <v>721.2</v>
      </c>
      <c r="S58" s="218"/>
      <c r="T58" s="172"/>
    </row>
    <row r="59" spans="1:20" s="147" customFormat="1" ht="35.25" customHeight="1" x14ac:dyDescent="0.25">
      <c r="A59" s="291">
        <v>53</v>
      </c>
      <c r="B59" s="167" t="s">
        <v>196</v>
      </c>
      <c r="C59" s="199" t="s">
        <v>50</v>
      </c>
      <c r="D59" s="192" t="s">
        <v>197</v>
      </c>
      <c r="E59" s="197" t="s">
        <v>144</v>
      </c>
      <c r="F59" s="192" t="s">
        <v>43</v>
      </c>
      <c r="G59" s="194" t="s">
        <v>52</v>
      </c>
      <c r="H59" s="162">
        <v>3</v>
      </c>
      <c r="I59" s="163">
        <v>44440</v>
      </c>
      <c r="J59" s="163">
        <v>44804</v>
      </c>
      <c r="K59" s="164">
        <v>315</v>
      </c>
      <c r="L59" s="164">
        <f>K3*L3</f>
        <v>91.2</v>
      </c>
      <c r="M59" s="200">
        <v>315</v>
      </c>
      <c r="N59" s="164">
        <f t="shared" ref="N59:N64" si="8">SUM(K59,L59,M59)</f>
        <v>721.2</v>
      </c>
      <c r="O59" s="165"/>
      <c r="P59" s="166"/>
      <c r="Q59" s="164">
        <v>48</v>
      </c>
      <c r="R59" s="292">
        <f t="shared" ref="R59:R64" si="9">N59-P59-Q59</f>
        <v>673.2</v>
      </c>
      <c r="S59" s="218"/>
      <c r="T59" s="172"/>
    </row>
    <row r="60" spans="1:20" s="147" customFormat="1" ht="35.25" customHeight="1" x14ac:dyDescent="0.25">
      <c r="A60" s="293">
        <v>54</v>
      </c>
      <c r="B60" s="167" t="s">
        <v>261</v>
      </c>
      <c r="C60" s="199" t="s">
        <v>91</v>
      </c>
      <c r="D60" s="192" t="s">
        <v>365</v>
      </c>
      <c r="E60" s="197" t="s">
        <v>227</v>
      </c>
      <c r="F60" s="192" t="s">
        <v>125</v>
      </c>
      <c r="G60" s="194" t="s">
        <v>129</v>
      </c>
      <c r="H60" s="162">
        <v>1</v>
      </c>
      <c r="I60" s="163">
        <v>44470</v>
      </c>
      <c r="J60" s="163">
        <v>44834</v>
      </c>
      <c r="K60" s="164">
        <v>630</v>
      </c>
      <c r="L60" s="164">
        <f>K3*L3</f>
        <v>91.2</v>
      </c>
      <c r="M60" s="194"/>
      <c r="N60" s="164">
        <f t="shared" si="8"/>
        <v>721.2</v>
      </c>
      <c r="O60" s="194"/>
      <c r="P60" s="198"/>
      <c r="Q60" s="198"/>
      <c r="R60" s="292">
        <f t="shared" si="9"/>
        <v>721.2</v>
      </c>
      <c r="S60" s="172"/>
      <c r="T60" s="172"/>
    </row>
    <row r="61" spans="1:20" s="147" customFormat="1" ht="35.25" customHeight="1" x14ac:dyDescent="0.25">
      <c r="A61" s="291">
        <v>55</v>
      </c>
      <c r="B61" s="167" t="s">
        <v>194</v>
      </c>
      <c r="C61" s="199" t="s">
        <v>50</v>
      </c>
      <c r="D61" s="192" t="s">
        <v>195</v>
      </c>
      <c r="E61" s="197" t="s">
        <v>145</v>
      </c>
      <c r="F61" s="192" t="s">
        <v>146</v>
      </c>
      <c r="G61" s="194" t="s">
        <v>67</v>
      </c>
      <c r="H61" s="162">
        <v>1</v>
      </c>
      <c r="I61" s="163">
        <v>44440</v>
      </c>
      <c r="J61" s="163">
        <v>44804</v>
      </c>
      <c r="K61" s="164">
        <v>630</v>
      </c>
      <c r="L61" s="164">
        <f>K3*L3</f>
        <v>91.2</v>
      </c>
      <c r="M61" s="200"/>
      <c r="N61" s="164">
        <f t="shared" si="8"/>
        <v>721.2</v>
      </c>
      <c r="O61" s="165"/>
      <c r="P61" s="166"/>
      <c r="Q61" s="166"/>
      <c r="R61" s="292">
        <f t="shared" si="9"/>
        <v>721.2</v>
      </c>
      <c r="S61" s="172"/>
      <c r="T61" s="172"/>
    </row>
    <row r="62" spans="1:20" s="147" customFormat="1" ht="35.25" customHeight="1" x14ac:dyDescent="0.25">
      <c r="A62" s="293">
        <v>56</v>
      </c>
      <c r="B62" s="167" t="s">
        <v>276</v>
      </c>
      <c r="C62" s="199" t="s">
        <v>50</v>
      </c>
      <c r="D62" s="192" t="s">
        <v>277</v>
      </c>
      <c r="E62" s="197" t="s">
        <v>273</v>
      </c>
      <c r="F62" s="192" t="s">
        <v>43</v>
      </c>
      <c r="G62" s="194" t="s">
        <v>52</v>
      </c>
      <c r="H62" s="162">
        <v>1</v>
      </c>
      <c r="I62" s="163">
        <v>44505</v>
      </c>
      <c r="J62" s="163">
        <v>44869</v>
      </c>
      <c r="K62" s="164">
        <v>630</v>
      </c>
      <c r="L62" s="164">
        <f>K3*L3</f>
        <v>91.2</v>
      </c>
      <c r="M62" s="194"/>
      <c r="N62" s="164">
        <f t="shared" si="8"/>
        <v>721.2</v>
      </c>
      <c r="O62" s="194"/>
      <c r="P62" s="194"/>
      <c r="Q62" s="300">
        <v>43.2</v>
      </c>
      <c r="R62" s="292">
        <f t="shared" si="9"/>
        <v>678</v>
      </c>
      <c r="S62" s="172"/>
      <c r="T62" s="172"/>
    </row>
    <row r="63" spans="1:20" s="147" customFormat="1" ht="35.25" customHeight="1" x14ac:dyDescent="0.25">
      <c r="A63" s="291">
        <v>57</v>
      </c>
      <c r="B63" s="199" t="s">
        <v>262</v>
      </c>
      <c r="C63" s="199" t="s">
        <v>57</v>
      </c>
      <c r="D63" s="167" t="s">
        <v>267</v>
      </c>
      <c r="E63" s="197" t="s">
        <v>228</v>
      </c>
      <c r="F63" s="192" t="s">
        <v>43</v>
      </c>
      <c r="G63" s="194" t="s">
        <v>51</v>
      </c>
      <c r="H63" s="162">
        <v>1</v>
      </c>
      <c r="I63" s="163">
        <v>44470</v>
      </c>
      <c r="J63" s="163">
        <v>44834</v>
      </c>
      <c r="K63" s="164">
        <v>630</v>
      </c>
      <c r="L63" s="164">
        <f>K3*L3</f>
        <v>91.2</v>
      </c>
      <c r="M63" s="200"/>
      <c r="N63" s="164">
        <f t="shared" si="8"/>
        <v>721.2</v>
      </c>
      <c r="O63" s="165"/>
      <c r="P63" s="166"/>
      <c r="Q63" s="166"/>
      <c r="R63" s="292">
        <f t="shared" si="9"/>
        <v>721.2</v>
      </c>
      <c r="S63" s="172"/>
      <c r="T63" s="172"/>
    </row>
    <row r="64" spans="1:20" s="147" customFormat="1" ht="35.25" customHeight="1" x14ac:dyDescent="0.25">
      <c r="A64" s="293">
        <v>58</v>
      </c>
      <c r="B64" s="199" t="s">
        <v>132</v>
      </c>
      <c r="C64" s="199" t="s">
        <v>50</v>
      </c>
      <c r="D64" s="167" t="s">
        <v>133</v>
      </c>
      <c r="E64" s="197" t="s">
        <v>116</v>
      </c>
      <c r="F64" s="192" t="s">
        <v>125</v>
      </c>
      <c r="G64" s="194" t="s">
        <v>66</v>
      </c>
      <c r="H64" s="162">
        <v>1</v>
      </c>
      <c r="I64" s="163">
        <v>44409</v>
      </c>
      <c r="J64" s="163">
        <v>44773</v>
      </c>
      <c r="K64" s="164">
        <v>630</v>
      </c>
      <c r="L64" s="164">
        <f>K3*L3</f>
        <v>91.2</v>
      </c>
      <c r="M64" s="200"/>
      <c r="N64" s="164">
        <f t="shared" si="8"/>
        <v>721.2</v>
      </c>
      <c r="O64" s="165"/>
      <c r="P64" s="166"/>
      <c r="Q64" s="166"/>
      <c r="R64" s="292">
        <f t="shared" si="9"/>
        <v>721.2</v>
      </c>
      <c r="S64" s="172"/>
      <c r="T64" s="172"/>
    </row>
    <row r="65" spans="1:20" s="147" customFormat="1" ht="35.25" customHeight="1" x14ac:dyDescent="0.25">
      <c r="A65" s="291">
        <v>59</v>
      </c>
      <c r="B65" s="199" t="s">
        <v>329</v>
      </c>
      <c r="C65" s="199" t="s">
        <v>50</v>
      </c>
      <c r="D65" s="167" t="s">
        <v>330</v>
      </c>
      <c r="E65" s="197" t="s">
        <v>328</v>
      </c>
      <c r="F65" s="192" t="s">
        <v>125</v>
      </c>
      <c r="G65" s="194" t="s">
        <v>66</v>
      </c>
      <c r="H65" s="162">
        <v>2</v>
      </c>
      <c r="I65" s="163">
        <v>44652</v>
      </c>
      <c r="J65" s="163">
        <v>44651</v>
      </c>
      <c r="K65" s="164">
        <v>630</v>
      </c>
      <c r="L65" s="164">
        <v>91.2</v>
      </c>
      <c r="M65" s="200"/>
      <c r="N65" s="164">
        <v>721.2</v>
      </c>
      <c r="O65" s="165"/>
      <c r="P65" s="166"/>
      <c r="Q65" s="166"/>
      <c r="R65" s="292">
        <v>721.2</v>
      </c>
      <c r="S65" s="172"/>
      <c r="T65" s="172"/>
    </row>
    <row r="66" spans="1:20" s="147" customFormat="1" ht="35.25" customHeight="1" x14ac:dyDescent="0.25">
      <c r="A66" s="293">
        <v>60</v>
      </c>
      <c r="B66" s="199" t="s">
        <v>200</v>
      </c>
      <c r="C66" s="199" t="s">
        <v>50</v>
      </c>
      <c r="D66" s="167" t="s">
        <v>201</v>
      </c>
      <c r="E66" s="197" t="s">
        <v>161</v>
      </c>
      <c r="F66" s="192" t="s">
        <v>43</v>
      </c>
      <c r="G66" s="194" t="s">
        <v>52</v>
      </c>
      <c r="H66" s="162">
        <v>1</v>
      </c>
      <c r="I66" s="163">
        <v>44440</v>
      </c>
      <c r="J66" s="163">
        <v>44804</v>
      </c>
      <c r="K66" s="164">
        <v>630</v>
      </c>
      <c r="L66" s="164">
        <f>K3*L3</f>
        <v>91.2</v>
      </c>
      <c r="M66" s="194"/>
      <c r="N66" s="164">
        <f t="shared" ref="N66:N72" si="10">SUM(K66,L66,M66)</f>
        <v>721.2</v>
      </c>
      <c r="O66" s="194"/>
      <c r="P66" s="198"/>
      <c r="Q66" s="198"/>
      <c r="R66" s="292">
        <f t="shared" ref="R66:R72" si="11">N66-P66-Q66</f>
        <v>721.2</v>
      </c>
      <c r="S66" s="172"/>
      <c r="T66" s="172"/>
    </row>
    <row r="67" spans="1:20" s="147" customFormat="1" ht="35.25" customHeight="1" x14ac:dyDescent="0.25">
      <c r="A67" s="291">
        <v>61</v>
      </c>
      <c r="B67" s="199" t="s">
        <v>134</v>
      </c>
      <c r="C67" s="199" t="s">
        <v>57</v>
      </c>
      <c r="D67" s="167" t="s">
        <v>135</v>
      </c>
      <c r="E67" s="197" t="s">
        <v>117</v>
      </c>
      <c r="F67" s="192" t="s">
        <v>125</v>
      </c>
      <c r="G67" s="194" t="s">
        <v>66</v>
      </c>
      <c r="H67" s="162">
        <v>1</v>
      </c>
      <c r="I67" s="163">
        <v>44409</v>
      </c>
      <c r="J67" s="163">
        <v>44773</v>
      </c>
      <c r="K67" s="164">
        <v>630</v>
      </c>
      <c r="L67" s="164">
        <f>K3*L3</f>
        <v>91.2</v>
      </c>
      <c r="M67" s="200"/>
      <c r="N67" s="164">
        <f t="shared" si="10"/>
        <v>721.2</v>
      </c>
      <c r="O67" s="165"/>
      <c r="P67" s="166"/>
      <c r="Q67" s="166"/>
      <c r="R67" s="292">
        <f t="shared" si="11"/>
        <v>721.2</v>
      </c>
      <c r="S67" s="172"/>
      <c r="T67" s="172"/>
    </row>
    <row r="68" spans="1:20" s="147" customFormat="1" ht="35.25" customHeight="1" x14ac:dyDescent="0.25">
      <c r="A68" s="293">
        <v>62</v>
      </c>
      <c r="B68" s="199" t="s">
        <v>284</v>
      </c>
      <c r="C68" s="199" t="s">
        <v>91</v>
      </c>
      <c r="D68" s="167" t="s">
        <v>285</v>
      </c>
      <c r="E68" s="197" t="s">
        <v>274</v>
      </c>
      <c r="F68" s="192" t="s">
        <v>43</v>
      </c>
      <c r="G68" s="194" t="s">
        <v>129</v>
      </c>
      <c r="H68" s="162">
        <v>1</v>
      </c>
      <c r="I68" s="163">
        <v>44505</v>
      </c>
      <c r="J68" s="163">
        <v>44869</v>
      </c>
      <c r="K68" s="164">
        <v>630</v>
      </c>
      <c r="L68" s="164">
        <f>K3*L3</f>
        <v>91.2</v>
      </c>
      <c r="M68" s="194"/>
      <c r="N68" s="164">
        <f t="shared" si="10"/>
        <v>721.2</v>
      </c>
      <c r="O68" s="194"/>
      <c r="P68" s="194"/>
      <c r="Q68" s="164">
        <v>48</v>
      </c>
      <c r="R68" s="292">
        <f t="shared" si="11"/>
        <v>673.2</v>
      </c>
      <c r="S68" s="172"/>
      <c r="T68" s="172"/>
    </row>
    <row r="69" spans="1:20" s="147" customFormat="1" ht="35.25" customHeight="1" x14ac:dyDescent="0.25">
      <c r="A69" s="291">
        <v>63</v>
      </c>
      <c r="B69" s="194" t="s">
        <v>71</v>
      </c>
      <c r="C69" s="199" t="s">
        <v>50</v>
      </c>
      <c r="D69" s="192" t="s">
        <v>72</v>
      </c>
      <c r="E69" s="197" t="s">
        <v>73</v>
      </c>
      <c r="F69" s="169" t="s">
        <v>43</v>
      </c>
      <c r="G69" s="161" t="s">
        <v>53</v>
      </c>
      <c r="H69" s="162">
        <v>1</v>
      </c>
      <c r="I69" s="163">
        <v>44151</v>
      </c>
      <c r="J69" s="163">
        <v>44880</v>
      </c>
      <c r="K69" s="164">
        <v>630</v>
      </c>
      <c r="L69" s="164">
        <f>K3*L3</f>
        <v>91.2</v>
      </c>
      <c r="M69" s="200"/>
      <c r="N69" s="164">
        <f t="shared" si="10"/>
        <v>721.2</v>
      </c>
      <c r="O69" s="165"/>
      <c r="P69" s="166"/>
      <c r="Q69" s="164"/>
      <c r="R69" s="292">
        <f t="shared" si="11"/>
        <v>721.2</v>
      </c>
      <c r="S69" s="172"/>
      <c r="T69" s="172"/>
    </row>
    <row r="70" spans="1:20" s="147" customFormat="1" ht="35.25" customHeight="1" x14ac:dyDescent="0.25">
      <c r="A70" s="293">
        <v>64</v>
      </c>
      <c r="B70" s="194" t="s">
        <v>263</v>
      </c>
      <c r="C70" s="199" t="s">
        <v>50</v>
      </c>
      <c r="D70" s="192" t="s">
        <v>264</v>
      </c>
      <c r="E70" s="197" t="s">
        <v>229</v>
      </c>
      <c r="F70" s="169" t="s">
        <v>163</v>
      </c>
      <c r="G70" s="161" t="s">
        <v>129</v>
      </c>
      <c r="H70" s="162">
        <v>1</v>
      </c>
      <c r="I70" s="163">
        <v>44470</v>
      </c>
      <c r="J70" s="163">
        <v>44834</v>
      </c>
      <c r="K70" s="164">
        <v>630</v>
      </c>
      <c r="L70" s="164">
        <f>K3*L3</f>
        <v>91.2</v>
      </c>
      <c r="M70" s="200"/>
      <c r="N70" s="164">
        <f t="shared" si="10"/>
        <v>721.2</v>
      </c>
      <c r="O70" s="165"/>
      <c r="P70" s="166"/>
      <c r="Q70" s="166"/>
      <c r="R70" s="292">
        <f t="shared" si="11"/>
        <v>721.2</v>
      </c>
      <c r="S70" s="172"/>
      <c r="T70" s="172"/>
    </row>
    <row r="71" spans="1:20" s="147" customFormat="1" ht="35.25" customHeight="1" x14ac:dyDescent="0.25">
      <c r="A71" s="291">
        <v>65</v>
      </c>
      <c r="B71" s="194" t="s">
        <v>136</v>
      </c>
      <c r="C71" s="199" t="s">
        <v>50</v>
      </c>
      <c r="D71" s="192" t="s">
        <v>295</v>
      </c>
      <c r="E71" s="197" t="s">
        <v>118</v>
      </c>
      <c r="F71" s="169" t="s">
        <v>125</v>
      </c>
      <c r="G71" s="161" t="s">
        <v>66</v>
      </c>
      <c r="H71" s="162">
        <v>1</v>
      </c>
      <c r="I71" s="163">
        <v>44409</v>
      </c>
      <c r="J71" s="163">
        <v>44773</v>
      </c>
      <c r="K71" s="164">
        <v>630</v>
      </c>
      <c r="L71" s="164">
        <f>K3*L3</f>
        <v>91.2</v>
      </c>
      <c r="M71" s="200"/>
      <c r="N71" s="164">
        <f t="shared" si="10"/>
        <v>721.2</v>
      </c>
      <c r="O71" s="165"/>
      <c r="P71" s="166"/>
      <c r="Q71" s="166"/>
      <c r="R71" s="292">
        <f t="shared" si="11"/>
        <v>721.2</v>
      </c>
      <c r="S71" s="172"/>
      <c r="T71" s="172"/>
    </row>
    <row r="72" spans="1:20" s="147" customFormat="1" ht="35.25" customHeight="1" x14ac:dyDescent="0.25">
      <c r="A72" s="293">
        <v>66</v>
      </c>
      <c r="B72" s="194" t="s">
        <v>266</v>
      </c>
      <c r="C72" s="199" t="s">
        <v>50</v>
      </c>
      <c r="D72" s="192" t="s">
        <v>265</v>
      </c>
      <c r="E72" s="197" t="s">
        <v>230</v>
      </c>
      <c r="F72" s="169" t="s">
        <v>218</v>
      </c>
      <c r="G72" s="161" t="s">
        <v>54</v>
      </c>
      <c r="H72" s="162">
        <v>1</v>
      </c>
      <c r="I72" s="163">
        <v>44470</v>
      </c>
      <c r="J72" s="163">
        <v>44834</v>
      </c>
      <c r="K72" s="164">
        <v>630</v>
      </c>
      <c r="L72" s="164">
        <f>K3*L3</f>
        <v>91.2</v>
      </c>
      <c r="M72" s="200"/>
      <c r="N72" s="164">
        <f t="shared" si="10"/>
        <v>721.2</v>
      </c>
      <c r="O72" s="165"/>
      <c r="P72" s="166"/>
      <c r="Q72" s="166"/>
      <c r="R72" s="292">
        <f t="shared" si="11"/>
        <v>721.2</v>
      </c>
      <c r="S72" s="172"/>
      <c r="T72" s="172"/>
    </row>
    <row r="73" spans="1:20" x14ac:dyDescent="0.25">
      <c r="A73" s="136"/>
      <c r="B73" s="111"/>
      <c r="C73" s="111"/>
      <c r="D73" s="112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48"/>
      <c r="S73" s="220"/>
      <c r="T73" s="220"/>
    </row>
    <row r="74" spans="1:20" ht="51" customHeight="1" x14ac:dyDescent="0.25">
      <c r="A74" s="97"/>
      <c r="B74" s="11"/>
      <c r="C74" s="11"/>
      <c r="D74" s="113"/>
      <c r="E74" s="325" t="s">
        <v>28</v>
      </c>
      <c r="F74" s="325"/>
      <c r="G74" s="325"/>
      <c r="H74" s="325"/>
      <c r="I74" s="325"/>
      <c r="J74" s="326"/>
      <c r="K74" s="144">
        <f>SUM(K7:K73)</f>
        <v>39228</v>
      </c>
      <c r="L74" s="144">
        <f>SUM(L7:L73)</f>
        <v>5927.9999999999936</v>
      </c>
      <c r="M74" s="144">
        <f>SUM(M7:M72)</f>
        <v>1848</v>
      </c>
      <c r="N74" s="146">
        <f>SUM(N7:N73)</f>
        <v>47003.999999999964</v>
      </c>
      <c r="O74" s="12">
        <v>0</v>
      </c>
      <c r="P74" s="146">
        <f>SUM(P7:P72)</f>
        <v>105</v>
      </c>
      <c r="Q74" s="146">
        <f>SUM(Q7:Q73)</f>
        <v>379.2</v>
      </c>
      <c r="R74" s="114">
        <f>SUM(R7:R72)</f>
        <v>46519.799999999967</v>
      </c>
      <c r="S74" s="220"/>
      <c r="T74" s="220"/>
    </row>
    <row r="75" spans="1:20" ht="15.75" x14ac:dyDescent="0.25">
      <c r="A75" s="327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9"/>
    </row>
    <row r="76" spans="1:20" ht="24" x14ac:dyDescent="0.25">
      <c r="A76" s="115" t="s">
        <v>11</v>
      </c>
      <c r="B76" s="42" t="s">
        <v>12</v>
      </c>
      <c r="C76" s="42" t="s">
        <v>24</v>
      </c>
      <c r="D76" s="223" t="s">
        <v>74</v>
      </c>
      <c r="E76" s="43" t="s">
        <v>13</v>
      </c>
      <c r="F76" s="43" t="s">
        <v>14</v>
      </c>
      <c r="G76" s="44" t="s">
        <v>15</v>
      </c>
      <c r="H76" s="224" t="s">
        <v>16</v>
      </c>
      <c r="I76" s="46" t="s">
        <v>29</v>
      </c>
      <c r="J76" s="151" t="s">
        <v>30</v>
      </c>
      <c r="K76" s="47" t="s">
        <v>31</v>
      </c>
      <c r="L76" s="47" t="s">
        <v>19</v>
      </c>
      <c r="M76" s="47" t="s">
        <v>32</v>
      </c>
      <c r="N76" s="47" t="s">
        <v>21</v>
      </c>
      <c r="O76" s="116" t="s">
        <v>25</v>
      </c>
      <c r="P76" s="43" t="s">
        <v>26</v>
      </c>
      <c r="Q76" s="43" t="s">
        <v>27</v>
      </c>
      <c r="R76" s="226" t="s">
        <v>23</v>
      </c>
      <c r="S76" s="149"/>
    </row>
    <row r="77" spans="1:20" s="138" customFormat="1" ht="33" customHeight="1" x14ac:dyDescent="0.25">
      <c r="A77" s="173"/>
      <c r="B77" s="167"/>
      <c r="C77" s="168"/>
      <c r="D77" s="167"/>
      <c r="E77" s="171"/>
      <c r="F77" s="169"/>
      <c r="G77" s="161"/>
      <c r="H77" s="162"/>
      <c r="I77" s="163"/>
      <c r="J77" s="163"/>
      <c r="K77" s="164"/>
      <c r="L77" s="174"/>
      <c r="M77" s="164"/>
      <c r="N77" s="175"/>
      <c r="O77" s="165"/>
      <c r="P77" s="166"/>
      <c r="Q77" s="166"/>
      <c r="R77" s="176"/>
      <c r="S77" s="152"/>
    </row>
    <row r="78" spans="1:20" ht="30" customHeight="1" x14ac:dyDescent="0.25">
      <c r="A78" s="117" t="s">
        <v>2</v>
      </c>
      <c r="B78" s="25"/>
      <c r="C78" s="25"/>
      <c r="D78" s="225"/>
      <c r="E78" s="330"/>
      <c r="F78" s="330"/>
      <c r="G78" s="330"/>
      <c r="H78" s="330"/>
      <c r="I78" s="330"/>
      <c r="J78" s="331"/>
      <c r="K78" s="118">
        <v>0</v>
      </c>
      <c r="L78" s="150"/>
      <c r="M78" s="154">
        <f>SUM(M77:M77)</f>
        <v>0</v>
      </c>
      <c r="N78" s="155" t="e">
        <f>N77+#REF!</f>
        <v>#REF!</v>
      </c>
      <c r="O78" s="29"/>
      <c r="P78" s="30" t="e">
        <f>SUM(#REF!)</f>
        <v>#REF!</v>
      </c>
      <c r="Q78" s="30" t="e">
        <f>SUM(#REF!)</f>
        <v>#REF!</v>
      </c>
      <c r="R78" s="65">
        <f>SUM(R77:R77)</f>
        <v>0</v>
      </c>
    </row>
    <row r="79" spans="1:20" x14ac:dyDescent="0.25">
      <c r="A79" s="119"/>
      <c r="B79" s="120"/>
      <c r="C79" s="120"/>
      <c r="D79" s="121"/>
      <c r="E79" s="120"/>
      <c r="F79" s="120"/>
      <c r="G79" s="120"/>
      <c r="H79" s="120"/>
      <c r="I79" s="120"/>
      <c r="J79" s="120"/>
      <c r="K79" s="120"/>
      <c r="L79" s="153"/>
      <c r="M79" s="120"/>
      <c r="N79" s="120"/>
      <c r="O79" s="120"/>
      <c r="P79" s="120"/>
      <c r="Q79" s="120"/>
      <c r="R79" s="122"/>
    </row>
    <row r="80" spans="1:20" ht="51.75" customHeight="1" x14ac:dyDescent="0.25">
      <c r="A80" s="68" t="s">
        <v>2</v>
      </c>
      <c r="B80" s="123"/>
      <c r="C80" s="123"/>
      <c r="D80" s="105"/>
      <c r="E80" s="105" t="s">
        <v>33</v>
      </c>
      <c r="F80" s="105"/>
      <c r="G80" s="105"/>
      <c r="H80" s="103"/>
      <c r="I80" s="103"/>
      <c r="J80" s="104"/>
      <c r="K80" s="144">
        <f>K78+K74</f>
        <v>39228</v>
      </c>
      <c r="L80" s="144">
        <f>L78+L74</f>
        <v>5927.9999999999936</v>
      </c>
      <c r="M80" s="144">
        <v>1533</v>
      </c>
      <c r="N80" s="145">
        <f>N74</f>
        <v>47003.999999999964</v>
      </c>
      <c r="O80" s="33"/>
      <c r="P80" s="295">
        <f>P74</f>
        <v>105</v>
      </c>
      <c r="Q80" s="295">
        <f>Q74</f>
        <v>379.2</v>
      </c>
      <c r="R80" s="124">
        <f>N80-P80-Q80</f>
        <v>46519.799999999967</v>
      </c>
    </row>
    <row r="81" spans="1:18" x14ac:dyDescent="0.25">
      <c r="A81" s="156" t="s">
        <v>110</v>
      </c>
      <c r="B81" s="111"/>
      <c r="C81" s="111"/>
      <c r="D81" s="112"/>
      <c r="E81" s="111"/>
      <c r="F81" s="125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2"/>
    </row>
    <row r="82" spans="1:18" ht="38.25" customHeight="1" x14ac:dyDescent="0.25">
      <c r="A82" s="119"/>
      <c r="B82" s="120"/>
      <c r="C82" s="120"/>
      <c r="D82" s="121"/>
      <c r="E82" s="120"/>
      <c r="F82" s="120"/>
      <c r="G82" s="120"/>
      <c r="H82" s="120"/>
      <c r="I82" s="120"/>
      <c r="J82" s="126"/>
      <c r="K82" s="332" t="s">
        <v>83</v>
      </c>
      <c r="L82" s="333"/>
      <c r="M82" s="333"/>
      <c r="N82" s="333"/>
      <c r="O82" s="333"/>
      <c r="P82" s="333"/>
      <c r="Q82" s="333"/>
      <c r="R82" s="139">
        <f>30</f>
        <v>30</v>
      </c>
    </row>
    <row r="83" spans="1:18" ht="40.5" customHeight="1" x14ac:dyDescent="0.25">
      <c r="A83" s="119"/>
      <c r="B83" s="127"/>
      <c r="C83" s="127"/>
      <c r="D83" s="128"/>
      <c r="E83" s="120"/>
      <c r="F83" s="120"/>
      <c r="G83" s="120"/>
      <c r="H83" s="120"/>
      <c r="I83" s="120"/>
      <c r="J83" s="126"/>
      <c r="K83" s="318" t="s">
        <v>84</v>
      </c>
      <c r="L83" s="319"/>
      <c r="M83" s="319"/>
      <c r="N83" s="319"/>
      <c r="O83" s="319"/>
      <c r="P83" s="319"/>
      <c r="Q83" s="319"/>
      <c r="R83" s="140">
        <v>1980</v>
      </c>
    </row>
    <row r="84" spans="1:18" ht="49.5" customHeight="1" thickBot="1" x14ac:dyDescent="0.3">
      <c r="A84" s="129"/>
      <c r="B84" s="130"/>
      <c r="C84" s="130"/>
      <c r="D84" s="131"/>
      <c r="E84" s="130"/>
      <c r="F84" s="130"/>
      <c r="G84" s="130"/>
      <c r="H84" s="130"/>
      <c r="I84" s="130"/>
      <c r="J84" s="132"/>
      <c r="K84" s="320" t="s">
        <v>85</v>
      </c>
      <c r="L84" s="321"/>
      <c r="M84" s="321"/>
      <c r="N84" s="321"/>
      <c r="O84" s="321"/>
      <c r="P84" s="321"/>
      <c r="Q84" s="321"/>
      <c r="R84" s="133">
        <f>R80+R83</f>
        <v>48499.799999999967</v>
      </c>
    </row>
    <row r="85" spans="1:18" x14ac:dyDescent="0.25">
      <c r="A85" s="35"/>
      <c r="B85" s="35"/>
      <c r="C85" s="35"/>
      <c r="D85" s="13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x14ac:dyDescent="0.25">
      <c r="A86" s="35"/>
      <c r="B86" s="35"/>
      <c r="C86" s="35"/>
      <c r="D86" s="13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x14ac:dyDescent="0.25">
      <c r="B87" s="35"/>
      <c r="C87" s="35"/>
      <c r="D87" s="1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x14ac:dyDescent="0.25">
      <c r="A88" s="49"/>
      <c r="B88" s="49"/>
      <c r="C88" s="35"/>
      <c r="D88" s="1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</sheetData>
  <sortState ref="A8:A72">
    <sortCondition ref="A8:A72"/>
  </sortState>
  <mergeCells count="29">
    <mergeCell ref="E74:J74"/>
    <mergeCell ref="A75:R75"/>
    <mergeCell ref="E78:J78"/>
    <mergeCell ref="K82:Q82"/>
    <mergeCell ref="R5:R6"/>
    <mergeCell ref="K83:Q83"/>
    <mergeCell ref="K84:Q84"/>
    <mergeCell ref="K5:K6"/>
    <mergeCell ref="L5:L6"/>
    <mergeCell ref="M5:M6"/>
    <mergeCell ref="N5:N6"/>
    <mergeCell ref="O5:Q5"/>
    <mergeCell ref="B4:R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C5:C6"/>
    <mergeCell ref="A2:F2"/>
    <mergeCell ref="G2:H2"/>
    <mergeCell ref="M2:R2"/>
    <mergeCell ref="A3:F3"/>
    <mergeCell ref="G3:H3"/>
    <mergeCell ref="M3:R3"/>
  </mergeCells>
  <pageMargins left="0.31496062992125984" right="0.31496062992125984" top="0.39370078740157483" bottom="0.39370078740157483" header="0.31496062992125984" footer="0.31496062992125984"/>
  <pageSetup paperSize="9" scale="49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E13" zoomScale="80" zoomScaleNormal="80" workbookViewId="0">
      <selection activeCell="V9" sqref="V9"/>
    </sheetView>
  </sheetViews>
  <sheetFormatPr defaultRowHeight="15" x14ac:dyDescent="0.25"/>
  <cols>
    <col min="1" max="1" width="4" customWidth="1"/>
    <col min="2" max="2" width="17.28515625" customWidth="1"/>
    <col min="3" max="3" width="9" customWidth="1"/>
    <col min="4" max="4" width="19.5703125" customWidth="1"/>
    <col min="5" max="5" width="43" customWidth="1"/>
    <col min="6" max="6" width="17.42578125" customWidth="1"/>
    <col min="7" max="7" width="19.28515625" customWidth="1"/>
    <col min="8" max="8" width="5.42578125" customWidth="1"/>
    <col min="9" max="9" width="12.140625" customWidth="1"/>
    <col min="10" max="10" width="12.7109375" customWidth="1"/>
    <col min="11" max="11" width="16" customWidth="1"/>
    <col min="12" max="12" width="12.85546875" customWidth="1"/>
    <col min="13" max="13" width="14.28515625" customWidth="1"/>
    <col min="14" max="14" width="15.140625" customWidth="1"/>
    <col min="15" max="15" width="5" customWidth="1"/>
    <col min="16" max="17" width="14.28515625" customWidth="1"/>
    <col min="18" max="18" width="19.5703125" customWidth="1"/>
  </cols>
  <sheetData>
    <row r="1" spans="1:18" ht="111" customHeight="1" x14ac:dyDescent="0.25">
      <c r="A1" s="93" t="s">
        <v>2</v>
      </c>
      <c r="B1" s="94"/>
      <c r="C1" s="94"/>
      <c r="D1" s="94"/>
      <c r="E1" s="94"/>
      <c r="F1" s="94"/>
      <c r="G1" s="94"/>
      <c r="H1" s="95"/>
      <c r="I1" s="94"/>
      <c r="J1" s="94"/>
      <c r="K1" s="94"/>
      <c r="L1" s="94"/>
      <c r="M1" s="94"/>
      <c r="N1" s="94"/>
      <c r="O1" s="94"/>
      <c r="P1" s="94"/>
      <c r="Q1" s="94"/>
      <c r="R1" s="96"/>
    </row>
    <row r="2" spans="1:18" ht="35.25" customHeight="1" x14ac:dyDescent="0.25">
      <c r="A2" s="335" t="s">
        <v>3</v>
      </c>
      <c r="B2" s="336"/>
      <c r="C2" s="336"/>
      <c r="D2" s="336"/>
      <c r="E2" s="336"/>
      <c r="F2" s="336"/>
      <c r="G2" s="337" t="s">
        <v>4</v>
      </c>
      <c r="H2" s="338"/>
      <c r="I2" s="50" t="s">
        <v>5</v>
      </c>
      <c r="J2" s="227" t="s">
        <v>6</v>
      </c>
      <c r="K2" s="227" t="s">
        <v>7</v>
      </c>
      <c r="L2" s="51" t="s">
        <v>8</v>
      </c>
      <c r="M2" s="339" t="s">
        <v>9</v>
      </c>
      <c r="N2" s="339"/>
      <c r="O2" s="339"/>
      <c r="P2" s="339"/>
      <c r="Q2" s="339"/>
      <c r="R2" s="340"/>
    </row>
    <row r="3" spans="1:18" ht="54" customHeight="1" x14ac:dyDescent="0.25">
      <c r="A3" s="341" t="s">
        <v>76</v>
      </c>
      <c r="B3" s="307"/>
      <c r="C3" s="307"/>
      <c r="D3" s="307"/>
      <c r="E3" s="307"/>
      <c r="F3" s="308"/>
      <c r="G3" s="342" t="s">
        <v>336</v>
      </c>
      <c r="H3" s="343"/>
      <c r="I3" s="38" t="s">
        <v>289</v>
      </c>
      <c r="J3" s="39" t="s">
        <v>303</v>
      </c>
      <c r="K3" s="40">
        <v>19</v>
      </c>
      <c r="L3" s="41">
        <v>4.8</v>
      </c>
      <c r="M3" s="310" t="s">
        <v>10</v>
      </c>
      <c r="N3" s="310"/>
      <c r="O3" s="310"/>
      <c r="P3" s="310"/>
      <c r="Q3" s="310"/>
      <c r="R3" s="311"/>
    </row>
    <row r="4" spans="1:18" x14ac:dyDescent="0.25">
      <c r="A4" s="56"/>
      <c r="B4" s="344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6"/>
    </row>
    <row r="5" spans="1:18" ht="24.75" customHeight="1" x14ac:dyDescent="0.25">
      <c r="A5" s="347" t="s">
        <v>11</v>
      </c>
      <c r="B5" s="348" t="s">
        <v>12</v>
      </c>
      <c r="C5" s="315" t="s">
        <v>24</v>
      </c>
      <c r="D5" s="348" t="s">
        <v>109</v>
      </c>
      <c r="E5" s="349" t="s">
        <v>13</v>
      </c>
      <c r="F5" s="349" t="s">
        <v>14</v>
      </c>
      <c r="G5" s="349" t="s">
        <v>15</v>
      </c>
      <c r="H5" s="349" t="s">
        <v>16</v>
      </c>
      <c r="I5" s="349" t="s">
        <v>17</v>
      </c>
      <c r="J5" s="349" t="s">
        <v>18</v>
      </c>
      <c r="K5" s="356" t="s">
        <v>35</v>
      </c>
      <c r="L5" s="356" t="s">
        <v>19</v>
      </c>
      <c r="M5" s="356" t="s">
        <v>20</v>
      </c>
      <c r="N5" s="356" t="s">
        <v>37</v>
      </c>
      <c r="O5" s="324" t="s">
        <v>22</v>
      </c>
      <c r="P5" s="324"/>
      <c r="Q5" s="324"/>
      <c r="R5" s="350" t="s">
        <v>23</v>
      </c>
    </row>
    <row r="6" spans="1:18" ht="49.5" customHeight="1" x14ac:dyDescent="0.25">
      <c r="A6" s="347"/>
      <c r="B6" s="348"/>
      <c r="C6" s="315"/>
      <c r="D6" s="348"/>
      <c r="E6" s="349"/>
      <c r="F6" s="349"/>
      <c r="G6" s="349"/>
      <c r="H6" s="349"/>
      <c r="I6" s="349"/>
      <c r="J6" s="349"/>
      <c r="K6" s="356"/>
      <c r="L6" s="356"/>
      <c r="M6" s="356"/>
      <c r="N6" s="356"/>
      <c r="O6" s="4" t="s">
        <v>25</v>
      </c>
      <c r="P6" s="234" t="s">
        <v>26</v>
      </c>
      <c r="Q6" s="234" t="s">
        <v>27</v>
      </c>
      <c r="R6" s="350"/>
    </row>
    <row r="7" spans="1:18" ht="22.5" customHeight="1" x14ac:dyDescent="0.25">
      <c r="A7" s="288">
        <v>1</v>
      </c>
      <c r="B7" s="274" t="s">
        <v>341</v>
      </c>
      <c r="C7" s="183" t="s">
        <v>50</v>
      </c>
      <c r="D7" s="243" t="s">
        <v>342</v>
      </c>
      <c r="E7" s="179" t="s">
        <v>331</v>
      </c>
      <c r="F7" s="276" t="s">
        <v>0</v>
      </c>
      <c r="G7" s="274" t="s">
        <v>338</v>
      </c>
      <c r="H7" s="180">
        <v>2</v>
      </c>
      <c r="I7" s="181">
        <v>44652</v>
      </c>
      <c r="J7" s="184">
        <v>45016</v>
      </c>
      <c r="K7" s="238">
        <v>630</v>
      </c>
      <c r="L7" s="237">
        <v>91.2</v>
      </c>
      <c r="M7" s="239"/>
      <c r="N7" s="239">
        <f>K7+L7+M7</f>
        <v>721.2</v>
      </c>
      <c r="O7" s="250"/>
      <c r="P7" s="250"/>
      <c r="Q7" s="249"/>
      <c r="R7" s="289">
        <v>721.2</v>
      </c>
    </row>
    <row r="8" spans="1:18" ht="28.5" x14ac:dyDescent="0.25">
      <c r="A8" s="288">
        <v>2</v>
      </c>
      <c r="B8" s="274" t="s">
        <v>98</v>
      </c>
      <c r="C8" s="183" t="s">
        <v>34</v>
      </c>
      <c r="D8" s="243" t="s">
        <v>99</v>
      </c>
      <c r="E8" s="179" t="s">
        <v>94</v>
      </c>
      <c r="F8" s="276" t="s">
        <v>1</v>
      </c>
      <c r="G8" s="273" t="s">
        <v>355</v>
      </c>
      <c r="H8" s="180">
        <v>1</v>
      </c>
      <c r="I8" s="181">
        <v>44317</v>
      </c>
      <c r="J8" s="184">
        <v>44681</v>
      </c>
      <c r="K8" s="237">
        <v>630</v>
      </c>
      <c r="L8" s="237">
        <v>91.2</v>
      </c>
      <c r="M8" s="239"/>
      <c r="N8" s="239">
        <f>K8+L8+M8</f>
        <v>721.2</v>
      </c>
      <c r="O8" s="250"/>
      <c r="P8" s="250"/>
      <c r="Q8" s="249"/>
      <c r="R8" s="289">
        <v>721.2</v>
      </c>
    </row>
    <row r="9" spans="1:18" ht="22.5" customHeight="1" x14ac:dyDescent="0.25">
      <c r="A9" s="288">
        <v>3</v>
      </c>
      <c r="B9" s="275" t="s">
        <v>345</v>
      </c>
      <c r="C9" s="241" t="s">
        <v>50</v>
      </c>
      <c r="D9" s="275" t="s">
        <v>344</v>
      </c>
      <c r="E9" s="236" t="s">
        <v>332</v>
      </c>
      <c r="F9" s="235" t="s">
        <v>0</v>
      </c>
      <c r="G9" s="235" t="s">
        <v>343</v>
      </c>
      <c r="H9" s="235">
        <v>2</v>
      </c>
      <c r="I9" s="251">
        <v>44652</v>
      </c>
      <c r="J9" s="251">
        <v>45016</v>
      </c>
      <c r="K9" s="237">
        <v>630</v>
      </c>
      <c r="L9" s="237">
        <v>91.2</v>
      </c>
      <c r="M9" s="239"/>
      <c r="N9" s="239">
        <f>K9+L9+M9</f>
        <v>721.2</v>
      </c>
      <c r="O9" s="250"/>
      <c r="P9" s="250"/>
      <c r="Q9" s="249"/>
      <c r="R9" s="289">
        <v>721.2</v>
      </c>
    </row>
    <row r="10" spans="1:18" ht="22.5" customHeight="1" x14ac:dyDescent="0.25">
      <c r="A10" s="288">
        <v>4</v>
      </c>
      <c r="B10" s="183" t="s">
        <v>280</v>
      </c>
      <c r="C10" s="270" t="s">
        <v>57</v>
      </c>
      <c r="D10" s="252" t="s">
        <v>279</v>
      </c>
      <c r="E10" s="253" t="s">
        <v>270</v>
      </c>
      <c r="F10" s="254" t="s">
        <v>347</v>
      </c>
      <c r="G10" s="243" t="s">
        <v>338</v>
      </c>
      <c r="H10" s="180">
        <v>1</v>
      </c>
      <c r="I10" s="184">
        <v>44505</v>
      </c>
      <c r="J10" s="184">
        <v>44869</v>
      </c>
      <c r="K10" s="237">
        <v>630</v>
      </c>
      <c r="L10" s="237">
        <v>91.2</v>
      </c>
      <c r="M10" s="239"/>
      <c r="N10" s="239">
        <f>K10+L10+M10</f>
        <v>721.2</v>
      </c>
      <c r="O10" s="250"/>
      <c r="P10" s="250"/>
      <c r="Q10" s="249"/>
      <c r="R10" s="289">
        <v>721.2</v>
      </c>
    </row>
    <row r="11" spans="1:18" ht="22.5" customHeight="1" x14ac:dyDescent="0.25">
      <c r="A11" s="288">
        <v>5</v>
      </c>
      <c r="B11" s="183" t="s">
        <v>259</v>
      </c>
      <c r="C11" s="183" t="s">
        <v>91</v>
      </c>
      <c r="D11" s="252" t="s">
        <v>260</v>
      </c>
      <c r="E11" s="253" t="s">
        <v>226</v>
      </c>
      <c r="F11" s="254" t="s">
        <v>347</v>
      </c>
      <c r="G11" s="243" t="s">
        <v>44</v>
      </c>
      <c r="H11" s="180">
        <v>1</v>
      </c>
      <c r="I11" s="184">
        <v>44470</v>
      </c>
      <c r="J11" s="184">
        <v>44834</v>
      </c>
      <c r="K11" s="239">
        <v>630</v>
      </c>
      <c r="L11" s="239">
        <f>'Prog. Estágio'!K3*'Prog. Estágio'!L3</f>
        <v>91.2</v>
      </c>
      <c r="M11" s="255"/>
      <c r="N11" s="239">
        <f>SUM(K11,L11,M11)</f>
        <v>721.2</v>
      </c>
      <c r="O11" s="271"/>
      <c r="P11" s="257"/>
      <c r="Q11" s="239"/>
      <c r="R11" s="285">
        <f>N11-P11-Q11</f>
        <v>721.2</v>
      </c>
    </row>
    <row r="12" spans="1:18" ht="28.5" x14ac:dyDescent="0.25">
      <c r="A12" s="288">
        <v>6</v>
      </c>
      <c r="B12" s="275" t="s">
        <v>356</v>
      </c>
      <c r="C12" s="241" t="s">
        <v>50</v>
      </c>
      <c r="D12" s="275" t="s">
        <v>357</v>
      </c>
      <c r="E12" s="236" t="s">
        <v>335</v>
      </c>
      <c r="F12" s="235" t="s">
        <v>0</v>
      </c>
      <c r="G12" s="235" t="s">
        <v>354</v>
      </c>
      <c r="H12" s="235">
        <v>2</v>
      </c>
      <c r="I12" s="251">
        <v>44652</v>
      </c>
      <c r="J12" s="251">
        <v>45016</v>
      </c>
      <c r="K12" s="237">
        <v>630</v>
      </c>
      <c r="L12" s="237">
        <v>91.2</v>
      </c>
      <c r="M12" s="239"/>
      <c r="N12" s="239">
        <f>K12+L12+M12</f>
        <v>721.2</v>
      </c>
      <c r="O12" s="250"/>
      <c r="P12" s="250"/>
      <c r="Q12" s="249"/>
      <c r="R12" s="289">
        <v>721.2</v>
      </c>
    </row>
    <row r="13" spans="1:18" ht="22.5" customHeight="1" x14ac:dyDescent="0.25">
      <c r="A13" s="288">
        <v>7</v>
      </c>
      <c r="B13" s="275" t="s">
        <v>359</v>
      </c>
      <c r="C13" s="241" t="s">
        <v>50</v>
      </c>
      <c r="D13" s="275" t="s">
        <v>358</v>
      </c>
      <c r="E13" s="236" t="s">
        <v>333</v>
      </c>
      <c r="F13" s="235" t="s">
        <v>106</v>
      </c>
      <c r="G13" s="235" t="s">
        <v>338</v>
      </c>
      <c r="H13" s="235">
        <v>2</v>
      </c>
      <c r="I13" s="251">
        <v>44652</v>
      </c>
      <c r="J13" s="251">
        <v>45016</v>
      </c>
      <c r="K13" s="237">
        <v>630</v>
      </c>
      <c r="L13" s="237">
        <v>91.2</v>
      </c>
      <c r="M13" s="239"/>
      <c r="N13" s="239">
        <f>K13+L13+M13</f>
        <v>721.2</v>
      </c>
      <c r="O13" s="250"/>
      <c r="P13" s="250"/>
      <c r="Q13" s="239"/>
      <c r="R13" s="289">
        <v>721.2</v>
      </c>
    </row>
    <row r="14" spans="1:18" ht="22.5" customHeight="1" x14ac:dyDescent="0.25">
      <c r="A14" s="288">
        <v>8</v>
      </c>
      <c r="B14" s="274" t="s">
        <v>360</v>
      </c>
      <c r="C14" s="240" t="s">
        <v>50</v>
      </c>
      <c r="D14" s="243" t="s">
        <v>361</v>
      </c>
      <c r="E14" s="179" t="s">
        <v>334</v>
      </c>
      <c r="F14" s="276" t="s">
        <v>347</v>
      </c>
      <c r="G14" s="235" t="s">
        <v>338</v>
      </c>
      <c r="H14" s="235">
        <v>2</v>
      </c>
      <c r="I14" s="251">
        <v>44652</v>
      </c>
      <c r="J14" s="251">
        <v>45016</v>
      </c>
      <c r="K14" s="238">
        <v>630</v>
      </c>
      <c r="L14" s="237">
        <v>91.2</v>
      </c>
      <c r="M14" s="243"/>
      <c r="N14" s="239">
        <f>K14+L14+M14</f>
        <v>721.2</v>
      </c>
      <c r="O14" s="243"/>
      <c r="P14" s="250"/>
      <c r="Q14" s="250"/>
      <c r="R14" s="285">
        <f>N14-P14-Q14</f>
        <v>721.2</v>
      </c>
    </row>
    <row r="15" spans="1:18" x14ac:dyDescent="0.2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</row>
    <row r="16" spans="1:18" ht="41.25" customHeight="1" x14ac:dyDescent="0.25">
      <c r="A16" s="97"/>
      <c r="B16" s="77"/>
      <c r="C16" s="77"/>
      <c r="D16" s="77"/>
      <c r="E16" s="351" t="s">
        <v>28</v>
      </c>
      <c r="F16" s="351"/>
      <c r="G16" s="351"/>
      <c r="H16" s="351"/>
      <c r="I16" s="351"/>
      <c r="J16" s="352"/>
      <c r="K16" s="78">
        <v>5040</v>
      </c>
      <c r="L16" s="78">
        <v>729.6</v>
      </c>
      <c r="M16" s="78">
        <f>SUM(M15:M15)</f>
        <v>0</v>
      </c>
      <c r="N16" s="79">
        <v>5769.6</v>
      </c>
      <c r="O16" s="80">
        <v>0</v>
      </c>
      <c r="P16" s="79">
        <f>SUM('Criança Feliz'!P9:P9)</f>
        <v>0</v>
      </c>
      <c r="Q16" s="79">
        <f>SUM('Criança Feliz'!Q9:Q9)</f>
        <v>0</v>
      </c>
      <c r="R16" s="114">
        <f>SUM(R7:R14)</f>
        <v>5769.5999999999995</v>
      </c>
    </row>
    <row r="17" spans="1:18" x14ac:dyDescent="0.25">
      <c r="A17" s="353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5"/>
    </row>
    <row r="18" spans="1:18" ht="43.5" x14ac:dyDescent="0.25">
      <c r="A18" s="229" t="s">
        <v>11</v>
      </c>
      <c r="B18" s="13" t="s">
        <v>12</v>
      </c>
      <c r="C18" s="13" t="s">
        <v>24</v>
      </c>
      <c r="D18" s="137" t="s">
        <v>38</v>
      </c>
      <c r="E18" s="230" t="s">
        <v>13</v>
      </c>
      <c r="F18" s="230" t="s">
        <v>14</v>
      </c>
      <c r="G18" s="14" t="s">
        <v>15</v>
      </c>
      <c r="H18" s="15" t="s">
        <v>16</v>
      </c>
      <c r="I18" s="16" t="s">
        <v>29</v>
      </c>
      <c r="J18" s="16" t="s">
        <v>30</v>
      </c>
      <c r="K18" s="233" t="s">
        <v>31</v>
      </c>
      <c r="L18" s="233" t="s">
        <v>19</v>
      </c>
      <c r="M18" s="233" t="s">
        <v>32</v>
      </c>
      <c r="N18" s="233" t="s">
        <v>21</v>
      </c>
      <c r="O18" s="17" t="s">
        <v>25</v>
      </c>
      <c r="P18" s="230" t="s">
        <v>26</v>
      </c>
      <c r="Q18" s="230" t="s">
        <v>27</v>
      </c>
      <c r="R18" s="228" t="s">
        <v>23</v>
      </c>
    </row>
    <row r="19" spans="1:18" ht="32.25" customHeight="1" x14ac:dyDescent="0.25">
      <c r="A19" s="177"/>
      <c r="B19" s="178"/>
      <c r="C19" s="183"/>
      <c r="D19" s="179"/>
      <c r="E19" s="185"/>
      <c r="F19" s="182"/>
      <c r="G19" s="178"/>
      <c r="H19" s="180"/>
      <c r="I19" s="181"/>
      <c r="J19" s="184"/>
      <c r="K19" s="186"/>
      <c r="L19" s="186"/>
      <c r="M19" s="186"/>
      <c r="N19" s="186"/>
      <c r="O19" s="187"/>
      <c r="P19" s="188"/>
      <c r="Q19" s="188"/>
      <c r="R19" s="290"/>
    </row>
    <row r="20" spans="1:18" x14ac:dyDescent="0.25">
      <c r="A20" s="64" t="s">
        <v>2</v>
      </c>
      <c r="B20" s="25"/>
      <c r="C20" s="25"/>
      <c r="D20" s="25"/>
      <c r="E20" s="330"/>
      <c r="F20" s="330"/>
      <c r="G20" s="330"/>
      <c r="H20" s="330"/>
      <c r="I20" s="330"/>
      <c r="J20" s="331"/>
      <c r="K20" s="26">
        <v>0</v>
      </c>
      <c r="L20" s="26">
        <v>0</v>
      </c>
      <c r="M20" s="27"/>
      <c r="N20" s="28" t="e">
        <f>SUM(#REF!)</f>
        <v>#REF!</v>
      </c>
      <c r="O20" s="29"/>
      <c r="P20" s="30" t="e">
        <f>SUM(#REF!)</f>
        <v>#REF!</v>
      </c>
      <c r="Q20" s="30" t="e">
        <f>SUM(#REF!)</f>
        <v>#REF!</v>
      </c>
      <c r="R20" s="65" t="e">
        <f>SUM(#REF!)</f>
        <v>#REF!</v>
      </c>
    </row>
    <row r="21" spans="1:18" x14ac:dyDescent="0.25">
      <c r="A21" s="5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</row>
    <row r="22" spans="1:18" ht="42" customHeight="1" x14ac:dyDescent="0.25">
      <c r="A22" s="98" t="s">
        <v>2</v>
      </c>
      <c r="B22" s="81"/>
      <c r="C22" s="81"/>
      <c r="D22" s="81"/>
      <c r="E22" s="105" t="s">
        <v>33</v>
      </c>
      <c r="F22" s="231"/>
      <c r="G22" s="231"/>
      <c r="H22" s="82"/>
      <c r="I22" s="231"/>
      <c r="J22" s="232"/>
      <c r="K22" s="83">
        <f>K16</f>
        <v>5040</v>
      </c>
      <c r="L22" s="83">
        <f>L16</f>
        <v>729.6</v>
      </c>
      <c r="M22" s="83">
        <f>M16</f>
        <v>0</v>
      </c>
      <c r="N22" s="84">
        <f>K22+L22+M22</f>
        <v>5769.6</v>
      </c>
      <c r="O22" s="85"/>
      <c r="P22" s="86">
        <f>P16</f>
        <v>0</v>
      </c>
      <c r="Q22" s="86">
        <f>Q16</f>
        <v>0</v>
      </c>
      <c r="R22" s="124">
        <v>5769.6</v>
      </c>
    </row>
    <row r="23" spans="1:18" x14ac:dyDescent="0.25">
      <c r="A23" s="69" t="s">
        <v>40</v>
      </c>
      <c r="B23" s="58"/>
      <c r="C23" s="58"/>
      <c r="D23" s="58"/>
      <c r="E23" s="58"/>
      <c r="F23" s="70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</row>
    <row r="24" spans="1:18" ht="30.75" customHeight="1" x14ac:dyDescent="0.25">
      <c r="A24" s="56"/>
      <c r="B24" s="66"/>
      <c r="C24" s="66"/>
      <c r="D24" s="66"/>
      <c r="E24" s="66"/>
      <c r="F24" s="66"/>
      <c r="G24" s="66"/>
      <c r="H24" s="66"/>
      <c r="I24" s="66"/>
      <c r="J24" s="66"/>
      <c r="K24" s="332" t="s">
        <v>79</v>
      </c>
      <c r="L24" s="333"/>
      <c r="M24" s="333"/>
      <c r="N24" s="333"/>
      <c r="O24" s="333"/>
      <c r="P24" s="333"/>
      <c r="Q24" s="333"/>
      <c r="R24" s="139">
        <v>30</v>
      </c>
    </row>
    <row r="25" spans="1:18" ht="47.25" customHeight="1" x14ac:dyDescent="0.25">
      <c r="A25" s="56"/>
      <c r="B25" s="100"/>
      <c r="C25" s="100"/>
      <c r="D25" s="100"/>
      <c r="E25" s="66"/>
      <c r="F25" s="66"/>
      <c r="G25" s="66"/>
      <c r="H25" s="66"/>
      <c r="I25" s="66"/>
      <c r="J25" s="66"/>
      <c r="K25" s="318" t="s">
        <v>80</v>
      </c>
      <c r="L25" s="319"/>
      <c r="M25" s="319"/>
      <c r="N25" s="319"/>
      <c r="O25" s="319"/>
      <c r="P25" s="319"/>
      <c r="Q25" s="319"/>
      <c r="R25" s="140">
        <v>240</v>
      </c>
    </row>
    <row r="26" spans="1:18" ht="54.75" customHeight="1" thickBot="1" x14ac:dyDescent="0.3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320" t="s">
        <v>78</v>
      </c>
      <c r="L26" s="321"/>
      <c r="M26" s="321"/>
      <c r="N26" s="321"/>
      <c r="O26" s="321"/>
      <c r="P26" s="321"/>
      <c r="Q26" s="321"/>
      <c r="R26" s="133">
        <f>R22+R25</f>
        <v>6009.6</v>
      </c>
    </row>
    <row r="27" spans="1:18" ht="18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90"/>
      <c r="Q27" s="90"/>
      <c r="R27" s="91"/>
    </row>
    <row r="28" spans="1:18" ht="18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90"/>
      <c r="L28" s="90"/>
      <c r="M28" s="90"/>
      <c r="N28" s="90"/>
      <c r="O28" s="90"/>
      <c r="P28" s="90"/>
      <c r="Q28" s="90"/>
      <c r="R28" s="91"/>
    </row>
    <row r="29" spans="1:18" ht="18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90"/>
      <c r="M29" s="90"/>
      <c r="N29" s="90"/>
      <c r="O29" s="90"/>
      <c r="P29" s="90"/>
      <c r="Q29" s="90"/>
      <c r="R29" s="91"/>
    </row>
    <row r="30" spans="1:18" ht="18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90"/>
      <c r="L30" s="90"/>
      <c r="M30" s="90"/>
      <c r="N30" s="90"/>
      <c r="O30" s="90"/>
      <c r="P30" s="90"/>
      <c r="Q30" s="90"/>
      <c r="R30" s="91"/>
    </row>
    <row r="31" spans="1:18" ht="18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90"/>
      <c r="L31" s="90"/>
      <c r="M31" s="90"/>
      <c r="N31" s="90"/>
      <c r="O31" s="90"/>
      <c r="P31" s="90"/>
      <c r="Q31" s="90"/>
      <c r="R31" s="91"/>
    </row>
  </sheetData>
  <mergeCells count="29">
    <mergeCell ref="K26:Q26"/>
    <mergeCell ref="R5:R6"/>
    <mergeCell ref="E16:J16"/>
    <mergeCell ref="A17:R17"/>
    <mergeCell ref="E20:J20"/>
    <mergeCell ref="K24:Q24"/>
    <mergeCell ref="K25:Q25"/>
    <mergeCell ref="J5:J6"/>
    <mergeCell ref="K5:K6"/>
    <mergeCell ref="L5:L6"/>
    <mergeCell ref="M5:M6"/>
    <mergeCell ref="N5:N6"/>
    <mergeCell ref="O5:Q5"/>
    <mergeCell ref="B4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:F2"/>
    <mergeCell ref="G2:H2"/>
    <mergeCell ref="M2:R2"/>
    <mergeCell ref="A3:F3"/>
    <mergeCell ref="G3:H3"/>
    <mergeCell ref="M3:R3"/>
  </mergeCells>
  <pageMargins left="0.511811024" right="0.511811024" top="0.78740157499999996" bottom="0.78740157499999996" header="0.31496062000000002" footer="0.31496062000000002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F4" zoomScale="80" zoomScaleNormal="80" workbookViewId="0">
      <selection activeCell="U18" sqref="U18"/>
    </sheetView>
  </sheetViews>
  <sheetFormatPr defaultColWidth="9.140625" defaultRowHeight="12.75" x14ac:dyDescent="0.2"/>
  <cols>
    <col min="1" max="1" width="4" style="1" customWidth="1"/>
    <col min="2" max="2" width="16.42578125" style="1" customWidth="1"/>
    <col min="3" max="3" width="8.140625" style="1" customWidth="1"/>
    <col min="4" max="4" width="19.7109375" style="1" customWidth="1"/>
    <col min="5" max="5" width="37.5703125" style="1" customWidth="1"/>
    <col min="6" max="6" width="20.85546875" style="1" customWidth="1"/>
    <col min="7" max="7" width="24.5703125" style="1" customWidth="1"/>
    <col min="8" max="8" width="5.7109375" style="1" customWidth="1"/>
    <col min="9" max="9" width="13" style="1" customWidth="1"/>
    <col min="10" max="10" width="14.7109375" style="1" customWidth="1"/>
    <col min="11" max="11" width="17" style="1" customWidth="1"/>
    <col min="12" max="12" width="16.85546875" style="1" customWidth="1"/>
    <col min="13" max="13" width="14.42578125" style="1" customWidth="1"/>
    <col min="14" max="14" width="20.85546875" style="1" customWidth="1"/>
    <col min="15" max="15" width="4.7109375" style="1" customWidth="1"/>
    <col min="16" max="16" width="13.85546875" style="1" customWidth="1"/>
    <col min="17" max="17" width="15" style="1" customWidth="1"/>
    <col min="18" max="18" width="18" style="1" customWidth="1"/>
    <col min="19" max="19" width="18.5703125" style="1" customWidth="1"/>
    <col min="20" max="20" width="9.140625" style="1"/>
    <col min="21" max="21" width="21.7109375" style="1" customWidth="1"/>
    <col min="22" max="16384" width="9.140625" style="1"/>
  </cols>
  <sheetData>
    <row r="1" spans="1:19" ht="102.75" customHeight="1" x14ac:dyDescent="0.2">
      <c r="A1" s="52" t="s">
        <v>2</v>
      </c>
      <c r="B1" s="53"/>
      <c r="C1" s="53"/>
      <c r="D1" s="53"/>
      <c r="E1" s="53"/>
      <c r="F1" s="53"/>
      <c r="G1" s="53"/>
      <c r="H1" s="54"/>
      <c r="I1" s="53"/>
      <c r="J1" s="53"/>
      <c r="K1" s="53"/>
      <c r="L1" s="53"/>
      <c r="M1" s="53"/>
      <c r="N1" s="53"/>
      <c r="O1" s="53"/>
      <c r="P1" s="53"/>
      <c r="Q1" s="53"/>
      <c r="R1" s="55"/>
    </row>
    <row r="2" spans="1:19" s="37" customFormat="1" ht="31.5" customHeight="1" x14ac:dyDescent="0.2">
      <c r="A2" s="301" t="s">
        <v>3</v>
      </c>
      <c r="B2" s="302"/>
      <c r="C2" s="302"/>
      <c r="D2" s="302"/>
      <c r="E2" s="302"/>
      <c r="F2" s="303"/>
      <c r="G2" s="337" t="s">
        <v>4</v>
      </c>
      <c r="H2" s="338"/>
      <c r="I2" s="50" t="s">
        <v>5</v>
      </c>
      <c r="J2" s="227" t="s">
        <v>6</v>
      </c>
      <c r="K2" s="51" t="s">
        <v>7</v>
      </c>
      <c r="L2" s="51" t="s">
        <v>8</v>
      </c>
      <c r="M2" s="339" t="s">
        <v>9</v>
      </c>
      <c r="N2" s="339"/>
      <c r="O2" s="339"/>
      <c r="P2" s="339"/>
      <c r="Q2" s="339"/>
      <c r="R2" s="340"/>
      <c r="S2" s="36"/>
    </row>
    <row r="3" spans="1:19" s="37" customFormat="1" ht="38.25" customHeight="1" x14ac:dyDescent="0.2">
      <c r="A3" s="341" t="s">
        <v>77</v>
      </c>
      <c r="B3" s="307"/>
      <c r="C3" s="307"/>
      <c r="D3" s="307"/>
      <c r="E3" s="307"/>
      <c r="F3" s="308"/>
      <c r="G3" s="342" t="s">
        <v>336</v>
      </c>
      <c r="H3" s="343"/>
      <c r="I3" s="38" t="s">
        <v>289</v>
      </c>
      <c r="J3" s="39" t="s">
        <v>303</v>
      </c>
      <c r="K3" s="40">
        <v>19</v>
      </c>
      <c r="L3" s="41">
        <v>4.8</v>
      </c>
      <c r="M3" s="310" t="s">
        <v>10</v>
      </c>
      <c r="N3" s="310"/>
      <c r="O3" s="310"/>
      <c r="P3" s="310"/>
      <c r="Q3" s="310"/>
      <c r="R3" s="311"/>
      <c r="S3" s="36"/>
    </row>
    <row r="4" spans="1:19" s="3" customFormat="1" ht="10.15" customHeight="1" x14ac:dyDescent="0.2">
      <c r="A4" s="14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143"/>
      <c r="S4" s="2"/>
    </row>
    <row r="5" spans="1:19" s="3" customFormat="1" ht="14.45" customHeight="1" x14ac:dyDescent="0.2">
      <c r="A5" s="361" t="s">
        <v>11</v>
      </c>
      <c r="B5" s="348" t="s">
        <v>12</v>
      </c>
      <c r="C5" s="367" t="s">
        <v>24</v>
      </c>
      <c r="D5" s="316" t="s">
        <v>39</v>
      </c>
      <c r="E5" s="363" t="s">
        <v>13</v>
      </c>
      <c r="F5" s="363" t="s">
        <v>14</v>
      </c>
      <c r="G5" s="363" t="s">
        <v>15</v>
      </c>
      <c r="H5" s="363" t="s">
        <v>16</v>
      </c>
      <c r="I5" s="363" t="s">
        <v>17</v>
      </c>
      <c r="J5" s="365" t="s">
        <v>18</v>
      </c>
      <c r="K5" s="371" t="s">
        <v>35</v>
      </c>
      <c r="L5" s="371" t="s">
        <v>19</v>
      </c>
      <c r="M5" s="371" t="s">
        <v>20</v>
      </c>
      <c r="N5" s="371" t="s">
        <v>21</v>
      </c>
      <c r="O5" s="324" t="s">
        <v>22</v>
      </c>
      <c r="P5" s="324"/>
      <c r="Q5" s="324"/>
      <c r="R5" s="350" t="s">
        <v>23</v>
      </c>
      <c r="S5" s="2"/>
    </row>
    <row r="6" spans="1:19" s="6" customFormat="1" ht="54.75" customHeight="1" x14ac:dyDescent="0.2">
      <c r="A6" s="362"/>
      <c r="B6" s="348"/>
      <c r="C6" s="368"/>
      <c r="D6" s="316"/>
      <c r="E6" s="364"/>
      <c r="F6" s="364"/>
      <c r="G6" s="364"/>
      <c r="H6" s="364"/>
      <c r="I6" s="364"/>
      <c r="J6" s="366"/>
      <c r="K6" s="372"/>
      <c r="L6" s="372"/>
      <c r="M6" s="372"/>
      <c r="N6" s="372"/>
      <c r="O6" s="4" t="s">
        <v>25</v>
      </c>
      <c r="P6" s="224" t="s">
        <v>36</v>
      </c>
      <c r="Q6" s="224" t="s">
        <v>27</v>
      </c>
      <c r="R6" s="350"/>
      <c r="S6" s="5"/>
    </row>
    <row r="7" spans="1:19" s="6" customFormat="1" ht="18.95" customHeight="1" x14ac:dyDescent="0.2">
      <c r="A7" s="177">
        <v>1</v>
      </c>
      <c r="B7" s="178" t="s">
        <v>339</v>
      </c>
      <c r="C7" s="183" t="s">
        <v>50</v>
      </c>
      <c r="D7" s="272" t="s">
        <v>340</v>
      </c>
      <c r="E7" s="178" t="s">
        <v>337</v>
      </c>
      <c r="F7" s="243" t="s">
        <v>106</v>
      </c>
      <c r="G7" s="274" t="s">
        <v>338</v>
      </c>
      <c r="H7" s="180">
        <v>2</v>
      </c>
      <c r="I7" s="299">
        <v>44652</v>
      </c>
      <c r="J7" s="184">
        <v>45016</v>
      </c>
      <c r="K7" s="238">
        <v>630</v>
      </c>
      <c r="L7" s="239">
        <v>91.2</v>
      </c>
      <c r="M7" s="243"/>
      <c r="N7" s="239">
        <f>K7+L7</f>
        <v>721.2</v>
      </c>
      <c r="O7" s="243"/>
      <c r="P7" s="250"/>
      <c r="Q7" s="250"/>
      <c r="R7" s="287">
        <f>N7-P7-Q7</f>
        <v>721.2</v>
      </c>
      <c r="S7" s="5"/>
    </row>
    <row r="8" spans="1:19" s="6" customFormat="1" ht="28.5" x14ac:dyDescent="0.2">
      <c r="A8" s="284">
        <v>2</v>
      </c>
      <c r="B8" s="244" t="s">
        <v>278</v>
      </c>
      <c r="C8" s="245" t="s">
        <v>50</v>
      </c>
      <c r="D8" s="246" t="s">
        <v>299</v>
      </c>
      <c r="E8" s="247" t="s">
        <v>269</v>
      </c>
      <c r="F8" s="248" t="s">
        <v>275</v>
      </c>
      <c r="G8" s="248" t="s">
        <v>363</v>
      </c>
      <c r="H8" s="258">
        <v>1</v>
      </c>
      <c r="I8" s="184">
        <v>44505</v>
      </c>
      <c r="J8" s="184">
        <v>44869</v>
      </c>
      <c r="K8" s="239">
        <v>630</v>
      </c>
      <c r="L8" s="239">
        <v>91.2</v>
      </c>
      <c r="M8" s="243"/>
      <c r="N8" s="239">
        <v>721.2</v>
      </c>
      <c r="O8" s="243">
        <v>2</v>
      </c>
      <c r="P8" s="239">
        <v>42</v>
      </c>
      <c r="Q8" s="239">
        <v>91.2</v>
      </c>
      <c r="R8" s="287">
        <f>N8-P8-Q8</f>
        <v>588</v>
      </c>
      <c r="S8" s="5"/>
    </row>
    <row r="9" spans="1:19" s="6" customFormat="1" ht="18.95" customHeight="1" x14ac:dyDescent="0.2">
      <c r="A9" s="177">
        <v>3</v>
      </c>
      <c r="B9" s="183" t="s">
        <v>237</v>
      </c>
      <c r="C9" s="270" t="s">
        <v>57</v>
      </c>
      <c r="D9" s="252" t="s">
        <v>238</v>
      </c>
      <c r="E9" s="253" t="s">
        <v>210</v>
      </c>
      <c r="F9" s="254" t="s">
        <v>58</v>
      </c>
      <c r="G9" s="243" t="s">
        <v>362</v>
      </c>
      <c r="H9" s="180">
        <v>1</v>
      </c>
      <c r="I9" s="184">
        <v>44470</v>
      </c>
      <c r="J9" s="184">
        <v>44834</v>
      </c>
      <c r="K9" s="239">
        <v>630</v>
      </c>
      <c r="L9" s="239">
        <f>'Prog. Estágio'!K3*'Prog. Estágio'!L3</f>
        <v>91.2</v>
      </c>
      <c r="M9" s="255"/>
      <c r="N9" s="239">
        <f>SUM(K9,L9,M9)</f>
        <v>721.2</v>
      </c>
      <c r="O9" s="243"/>
      <c r="P9" s="243"/>
      <c r="Q9" s="243"/>
      <c r="R9" s="287">
        <f>N9-P9-Q9</f>
        <v>721.2</v>
      </c>
      <c r="S9" s="5"/>
    </row>
    <row r="10" spans="1:19" s="6" customFormat="1" ht="28.5" x14ac:dyDescent="0.2">
      <c r="A10" s="284">
        <v>4</v>
      </c>
      <c r="B10" s="183" t="s">
        <v>198</v>
      </c>
      <c r="C10" s="183" t="s">
        <v>55</v>
      </c>
      <c r="D10" s="252" t="s">
        <v>199</v>
      </c>
      <c r="E10" s="253" t="s">
        <v>150</v>
      </c>
      <c r="F10" s="254" t="s">
        <v>151</v>
      </c>
      <c r="G10" s="243" t="s">
        <v>362</v>
      </c>
      <c r="H10" s="180">
        <v>1</v>
      </c>
      <c r="I10" s="184">
        <v>44498</v>
      </c>
      <c r="J10" s="184">
        <v>44862</v>
      </c>
      <c r="K10" s="239">
        <v>630</v>
      </c>
      <c r="L10" s="239">
        <f>'Prog. Estágio'!K3*'Prog. Estágio'!L3</f>
        <v>91.2</v>
      </c>
      <c r="M10" s="255"/>
      <c r="N10" s="239">
        <f>SUM(K10,L10,M10)</f>
        <v>721.2</v>
      </c>
      <c r="O10" s="271"/>
      <c r="P10" s="257"/>
      <c r="Q10" s="239"/>
      <c r="R10" s="287">
        <f>N10-P10-Q10</f>
        <v>721.2</v>
      </c>
      <c r="S10" s="5"/>
    </row>
    <row r="11" spans="1:19" s="2" customFormat="1" ht="14.45" customHeight="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190"/>
    </row>
    <row r="12" spans="1:19" s="3" customFormat="1" ht="41.25" customHeight="1" x14ac:dyDescent="0.2">
      <c r="A12" s="60"/>
      <c r="B12" s="11"/>
      <c r="C12" s="11"/>
      <c r="D12" s="11"/>
      <c r="E12" s="369" t="s">
        <v>28</v>
      </c>
      <c r="F12" s="369"/>
      <c r="G12" s="369"/>
      <c r="H12" s="369"/>
      <c r="I12" s="369"/>
      <c r="J12" s="370"/>
      <c r="K12" s="83">
        <v>2520</v>
      </c>
      <c r="L12" s="83">
        <v>364.8</v>
      </c>
      <c r="M12" s="83"/>
      <c r="N12" s="87">
        <v>2884.8</v>
      </c>
      <c r="O12" s="88">
        <v>0</v>
      </c>
      <c r="P12" s="87">
        <v>42</v>
      </c>
      <c r="Q12" s="87">
        <v>91.2</v>
      </c>
      <c r="R12" s="114">
        <v>2751.6</v>
      </c>
      <c r="S12" s="191"/>
    </row>
    <row r="13" spans="1:19" s="3" customFormat="1" ht="14.25" customHeight="1" x14ac:dyDescent="0.2">
      <c r="A13" s="353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5"/>
    </row>
    <row r="14" spans="1:19" s="6" customFormat="1" ht="51.75" customHeight="1" x14ac:dyDescent="0.2">
      <c r="A14" s="61" t="s">
        <v>11</v>
      </c>
      <c r="B14" s="42" t="s">
        <v>12</v>
      </c>
      <c r="C14" s="42" t="s">
        <v>24</v>
      </c>
      <c r="D14" s="223" t="s">
        <v>38</v>
      </c>
      <c r="E14" s="43" t="s">
        <v>13</v>
      </c>
      <c r="F14" s="43" t="s">
        <v>14</v>
      </c>
      <c r="G14" s="44" t="s">
        <v>15</v>
      </c>
      <c r="H14" s="45" t="s">
        <v>16</v>
      </c>
      <c r="I14" s="46" t="s">
        <v>29</v>
      </c>
      <c r="J14" s="46" t="s">
        <v>30</v>
      </c>
      <c r="K14" s="47" t="s">
        <v>31</v>
      </c>
      <c r="L14" s="47" t="s">
        <v>19</v>
      </c>
      <c r="M14" s="47" t="s">
        <v>32</v>
      </c>
      <c r="N14" s="47" t="s">
        <v>21</v>
      </c>
      <c r="O14" s="48" t="s">
        <v>25</v>
      </c>
      <c r="P14" s="43" t="s">
        <v>26</v>
      </c>
      <c r="Q14" s="43" t="s">
        <v>27</v>
      </c>
      <c r="R14" s="226" t="s">
        <v>23</v>
      </c>
    </row>
    <row r="15" spans="1:19" s="3" customFormat="1" x14ac:dyDescent="0.2">
      <c r="A15" s="62"/>
      <c r="B15" s="18"/>
      <c r="C15" s="7"/>
      <c r="D15" s="18"/>
      <c r="E15" s="19"/>
      <c r="F15" s="19"/>
      <c r="G15" s="20"/>
      <c r="H15" s="21"/>
      <c r="I15" s="22"/>
      <c r="J15" s="22"/>
      <c r="K15" s="23"/>
      <c r="L15" s="8"/>
      <c r="M15" s="8">
        <v>0</v>
      </c>
      <c r="N15" s="24"/>
      <c r="O15" s="9"/>
      <c r="P15" s="10"/>
      <c r="Q15" s="10"/>
      <c r="R15" s="63"/>
    </row>
    <row r="16" spans="1:19" s="3" customFormat="1" ht="15" customHeight="1" x14ac:dyDescent="0.2">
      <c r="A16" s="64" t="s">
        <v>2</v>
      </c>
      <c r="B16" s="25"/>
      <c r="C16" s="25"/>
      <c r="D16" s="25"/>
      <c r="E16" s="330"/>
      <c r="F16" s="330"/>
      <c r="G16" s="330"/>
      <c r="H16" s="330"/>
      <c r="I16" s="330"/>
      <c r="J16" s="331"/>
      <c r="K16" s="26">
        <v>0</v>
      </c>
      <c r="L16" s="26">
        <v>0</v>
      </c>
      <c r="M16" s="27"/>
      <c r="N16" s="28">
        <f>SUM(N15:N15)</f>
        <v>0</v>
      </c>
      <c r="O16" s="29"/>
      <c r="P16" s="30">
        <f>SUM(P15:P15)</f>
        <v>0</v>
      </c>
      <c r="Q16" s="30">
        <f>SUM(Q15:Q15)</f>
        <v>0</v>
      </c>
      <c r="R16" s="65">
        <f>SUM(R15:R15)</f>
        <v>0</v>
      </c>
    </row>
    <row r="17" spans="1:18" s="3" customFormat="1" ht="12.75" customHeight="1" x14ac:dyDescent="0.2">
      <c r="A17" s="5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</row>
    <row r="18" spans="1:18" s="3" customFormat="1" ht="44.25" customHeight="1" x14ac:dyDescent="0.2">
      <c r="A18" s="68" t="s">
        <v>2</v>
      </c>
      <c r="B18" s="31"/>
      <c r="C18" s="31"/>
      <c r="D18" s="31"/>
      <c r="E18" s="105" t="s">
        <v>33</v>
      </c>
      <c r="F18" s="103"/>
      <c r="G18" s="103"/>
      <c r="H18" s="32"/>
      <c r="I18" s="103"/>
      <c r="J18" s="104"/>
      <c r="K18" s="83">
        <f>K16+K12</f>
        <v>2520</v>
      </c>
      <c r="L18" s="83">
        <v>364.8</v>
      </c>
      <c r="M18" s="83">
        <f>M12</f>
        <v>0</v>
      </c>
      <c r="N18" s="84">
        <v>2884.8</v>
      </c>
      <c r="O18" s="85"/>
      <c r="P18" s="86">
        <f>P12</f>
        <v>42</v>
      </c>
      <c r="Q18" s="86">
        <f>Q12</f>
        <v>91.2</v>
      </c>
      <c r="R18" s="99">
        <v>2751.6</v>
      </c>
    </row>
    <row r="19" spans="1:18" s="3" customFormat="1" ht="24.75" customHeight="1" x14ac:dyDescent="0.2">
      <c r="A19" s="69" t="s">
        <v>40</v>
      </c>
      <c r="B19" s="58"/>
      <c r="C19" s="58"/>
      <c r="D19" s="58"/>
      <c r="E19" s="58"/>
      <c r="F19" s="70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7"/>
    </row>
    <row r="20" spans="1:18" s="37" customFormat="1" ht="37.5" customHeight="1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332" t="s">
        <v>79</v>
      </c>
      <c r="L20" s="333"/>
      <c r="M20" s="333"/>
      <c r="N20" s="333"/>
      <c r="O20" s="333"/>
      <c r="P20" s="333"/>
      <c r="Q20" s="333"/>
      <c r="R20" s="298">
        <v>30</v>
      </c>
    </row>
    <row r="21" spans="1:18" s="37" customFormat="1" ht="37.5" customHeight="1" thickBot="1" x14ac:dyDescent="0.25">
      <c r="A21" s="71"/>
      <c r="B21" s="73"/>
      <c r="C21" s="73"/>
      <c r="D21" s="73"/>
      <c r="E21" s="72"/>
      <c r="F21" s="72"/>
      <c r="G21" s="72"/>
      <c r="H21" s="72"/>
      <c r="I21" s="72"/>
      <c r="J21" s="72"/>
      <c r="K21" s="357" t="s">
        <v>81</v>
      </c>
      <c r="L21" s="358"/>
      <c r="M21" s="358"/>
      <c r="N21" s="358"/>
      <c r="O21" s="358"/>
      <c r="P21" s="358"/>
      <c r="Q21" s="358"/>
      <c r="R21" s="297">
        <v>120</v>
      </c>
    </row>
    <row r="22" spans="1:18" s="37" customFormat="1" ht="37.5" customHeight="1" thickBot="1" x14ac:dyDescent="0.2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359" t="s">
        <v>82</v>
      </c>
      <c r="L22" s="360"/>
      <c r="M22" s="360"/>
      <c r="N22" s="360"/>
      <c r="O22" s="360"/>
      <c r="P22" s="360"/>
      <c r="Q22" s="360"/>
      <c r="R22" s="296">
        <v>2871.6</v>
      </c>
    </row>
    <row r="23" spans="1:18" s="34" customFormat="1" x14ac:dyDescent="0.2">
      <c r="K23" s="141"/>
      <c r="L23" s="141"/>
      <c r="M23" s="141"/>
      <c r="N23" s="141"/>
      <c r="O23" s="141"/>
      <c r="P23" s="141"/>
      <c r="Q23" s="141"/>
      <c r="R23" s="141"/>
    </row>
    <row r="24" spans="1:18" s="34" customFormat="1" x14ac:dyDescent="0.2"/>
    <row r="25" spans="1:18" s="34" customFormat="1" x14ac:dyDescent="0.2"/>
    <row r="26" spans="1:18" s="34" customFormat="1" x14ac:dyDescent="0.2"/>
    <row r="27" spans="1:18" s="34" customFormat="1" x14ac:dyDescent="0.2"/>
    <row r="28" spans="1:18" s="34" customFormat="1" x14ac:dyDescent="0.2"/>
    <row r="29" spans="1:18" s="34" customFormat="1" x14ac:dyDescent="0.2"/>
    <row r="30" spans="1:18" s="34" customFormat="1" x14ac:dyDescent="0.2"/>
    <row r="31" spans="1:18" s="34" customFormat="1" x14ac:dyDescent="0.2"/>
    <row r="32" spans="1:18" s="34" customFormat="1" x14ac:dyDescent="0.2"/>
    <row r="33" spans="1:18" s="34" customFormat="1" x14ac:dyDescent="0.2"/>
    <row r="34" spans="1:18" s="34" customFormat="1" x14ac:dyDescent="0.2"/>
    <row r="35" spans="1:18" s="34" customFormat="1" x14ac:dyDescent="0.2"/>
    <row r="36" spans="1:18" s="34" customFormat="1" x14ac:dyDescent="0.2"/>
    <row r="37" spans="1:18" s="34" customFormat="1" x14ac:dyDescent="0.2"/>
    <row r="38" spans="1:18" s="34" customFormat="1" x14ac:dyDescent="0.2"/>
    <row r="39" spans="1:18" s="34" customFormat="1" x14ac:dyDescent="0.2"/>
    <row r="40" spans="1:18" s="34" customFormat="1" x14ac:dyDescent="0.2"/>
    <row r="41" spans="1:18" s="34" customFormat="1" x14ac:dyDescent="0.2"/>
    <row r="42" spans="1:18" s="34" customFormat="1" x14ac:dyDescent="0.2"/>
    <row r="43" spans="1:18" s="34" customFormat="1" x14ac:dyDescent="0.2"/>
    <row r="44" spans="1:18" s="34" customFormat="1" x14ac:dyDescent="0.2"/>
    <row r="45" spans="1:18" s="92" customFormat="1" ht="34.5" customHeight="1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90"/>
      <c r="L45" s="90"/>
      <c r="M45" s="90"/>
      <c r="N45" s="90"/>
      <c r="O45" s="90"/>
      <c r="P45" s="90"/>
      <c r="Q45" s="90"/>
      <c r="R45" s="91"/>
    </row>
  </sheetData>
  <mergeCells count="28">
    <mergeCell ref="K20:Q20"/>
    <mergeCell ref="K5:K6"/>
    <mergeCell ref="L5:L6"/>
    <mergeCell ref="M5:M6"/>
    <mergeCell ref="N5:N6"/>
    <mergeCell ref="O5:Q5"/>
    <mergeCell ref="K21:Q21"/>
    <mergeCell ref="K22:Q22"/>
    <mergeCell ref="R5:R6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C5:C6"/>
    <mergeCell ref="E12:J12"/>
    <mergeCell ref="A13:R13"/>
    <mergeCell ref="E16:J16"/>
    <mergeCell ref="A2:F2"/>
    <mergeCell ref="G2:H2"/>
    <mergeCell ref="M2:R2"/>
    <mergeCell ref="A3:F3"/>
    <mergeCell ref="G3:H3"/>
    <mergeCell ref="M3:R3"/>
  </mergeCells>
  <pageMargins left="0.31496062992125984" right="0.11811023622047245" top="0.39370078740157483" bottom="0.3937007874015748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70" zoomScaleNormal="70" workbookViewId="0">
      <selection activeCell="V19" sqref="V19"/>
    </sheetView>
  </sheetViews>
  <sheetFormatPr defaultRowHeight="15" x14ac:dyDescent="0.25"/>
  <cols>
    <col min="1" max="1" width="5.140625" customWidth="1"/>
    <col min="2" max="2" width="15.5703125" bestFit="1" customWidth="1"/>
    <col min="3" max="3" width="9" customWidth="1"/>
    <col min="4" max="4" width="13.5703125" customWidth="1"/>
    <col min="5" max="5" width="31.85546875" customWidth="1"/>
    <col min="6" max="6" width="14" customWidth="1"/>
    <col min="7" max="7" width="11.85546875" customWidth="1"/>
    <col min="8" max="8" width="4.140625" customWidth="1"/>
    <col min="9" max="10" width="12" customWidth="1"/>
    <col min="11" max="11" width="14.5703125" customWidth="1"/>
    <col min="12" max="12" width="13.7109375" customWidth="1"/>
    <col min="13" max="13" width="12" customWidth="1"/>
    <col min="14" max="14" width="15.140625" customWidth="1"/>
    <col min="15" max="15" width="5.7109375" bestFit="1" customWidth="1"/>
    <col min="16" max="16" width="9.5703125" bestFit="1" customWidth="1"/>
    <col min="17" max="17" width="11.42578125" customWidth="1"/>
    <col min="18" max="18" width="17" customWidth="1"/>
  </cols>
  <sheetData>
    <row r="1" spans="1:18" ht="79.5" customHeight="1" x14ac:dyDescent="0.25">
      <c r="A1" s="93"/>
      <c r="B1" s="277"/>
      <c r="C1" s="277"/>
      <c r="D1" s="277"/>
      <c r="E1" s="277"/>
      <c r="F1" s="277"/>
      <c r="G1" s="94"/>
      <c r="H1" s="95"/>
      <c r="I1" s="94"/>
      <c r="J1" s="94"/>
      <c r="K1" s="94"/>
      <c r="L1" s="94"/>
      <c r="M1" s="94"/>
      <c r="N1" s="94"/>
      <c r="O1" s="94"/>
      <c r="P1" s="94"/>
      <c r="Q1" s="94"/>
      <c r="R1" s="96"/>
    </row>
    <row r="2" spans="1:18" ht="36.75" customHeight="1" x14ac:dyDescent="0.25">
      <c r="A2" s="301" t="s">
        <v>351</v>
      </c>
      <c r="B2" s="302"/>
      <c r="C2" s="302"/>
      <c r="D2" s="302"/>
      <c r="E2" s="302"/>
      <c r="F2" s="303"/>
      <c r="G2" s="337" t="s">
        <v>4</v>
      </c>
      <c r="H2" s="338"/>
      <c r="I2" s="50" t="s">
        <v>5</v>
      </c>
      <c r="J2" s="227" t="s">
        <v>6</v>
      </c>
      <c r="K2" s="227" t="s">
        <v>41</v>
      </c>
      <c r="L2" s="227" t="s">
        <v>8</v>
      </c>
      <c r="M2" s="339" t="s">
        <v>9</v>
      </c>
      <c r="N2" s="339"/>
      <c r="O2" s="339"/>
      <c r="P2" s="339"/>
      <c r="Q2" s="339"/>
      <c r="R2" s="340"/>
    </row>
    <row r="3" spans="1:18" ht="42.75" customHeight="1" x14ac:dyDescent="0.25">
      <c r="A3" s="341" t="s">
        <v>352</v>
      </c>
      <c r="B3" s="307"/>
      <c r="C3" s="307"/>
      <c r="D3" s="307"/>
      <c r="E3" s="307"/>
      <c r="F3" s="308"/>
      <c r="G3" s="342" t="s">
        <v>336</v>
      </c>
      <c r="H3" s="343"/>
      <c r="I3" s="38" t="s">
        <v>289</v>
      </c>
      <c r="J3" s="39" t="s">
        <v>353</v>
      </c>
      <c r="K3" s="40">
        <v>19</v>
      </c>
      <c r="L3" s="41">
        <v>4.8</v>
      </c>
      <c r="M3" s="310" t="s">
        <v>10</v>
      </c>
      <c r="N3" s="310"/>
      <c r="O3" s="310"/>
      <c r="P3" s="310"/>
      <c r="Q3" s="310"/>
      <c r="R3" s="311"/>
    </row>
    <row r="4" spans="1:18" ht="18" x14ac:dyDescent="0.25">
      <c r="A4" s="259"/>
      <c r="B4" s="278"/>
      <c r="C4" s="278"/>
      <c r="D4" s="278"/>
      <c r="E4" s="278"/>
      <c r="F4" s="278"/>
      <c r="G4" s="279"/>
      <c r="H4" s="279"/>
      <c r="I4" s="280"/>
      <c r="J4" s="280"/>
      <c r="K4" s="281"/>
      <c r="L4" s="282"/>
      <c r="M4" s="283"/>
      <c r="N4" s="283"/>
      <c r="O4" s="283"/>
      <c r="P4" s="283"/>
      <c r="Q4" s="283"/>
      <c r="R4" s="260"/>
    </row>
    <row r="5" spans="1:18" x14ac:dyDescent="0.25">
      <c r="A5" s="373" t="s">
        <v>11</v>
      </c>
      <c r="B5" s="348" t="s">
        <v>12</v>
      </c>
      <c r="C5" s="315" t="s">
        <v>24</v>
      </c>
      <c r="D5" s="348" t="s">
        <v>348</v>
      </c>
      <c r="E5" s="349" t="s">
        <v>13</v>
      </c>
      <c r="F5" s="349" t="s">
        <v>14</v>
      </c>
      <c r="G5" s="349" t="s">
        <v>15</v>
      </c>
      <c r="H5" s="349" t="s">
        <v>16</v>
      </c>
      <c r="I5" s="349" t="s">
        <v>17</v>
      </c>
      <c r="J5" s="349" t="s">
        <v>18</v>
      </c>
      <c r="K5" s="356" t="s">
        <v>35</v>
      </c>
      <c r="L5" s="356" t="s">
        <v>19</v>
      </c>
      <c r="M5" s="356" t="s">
        <v>20</v>
      </c>
      <c r="N5" s="356" t="s">
        <v>21</v>
      </c>
      <c r="O5" s="324" t="s">
        <v>22</v>
      </c>
      <c r="P5" s="324"/>
      <c r="Q5" s="324"/>
      <c r="R5" s="350" t="s">
        <v>23</v>
      </c>
    </row>
    <row r="6" spans="1:18" ht="47.25" customHeight="1" x14ac:dyDescent="0.25">
      <c r="A6" s="373"/>
      <c r="B6" s="348"/>
      <c r="C6" s="315"/>
      <c r="D6" s="348"/>
      <c r="E6" s="349"/>
      <c r="F6" s="349"/>
      <c r="G6" s="349"/>
      <c r="H6" s="349"/>
      <c r="I6" s="349"/>
      <c r="J6" s="349"/>
      <c r="K6" s="356"/>
      <c r="L6" s="356"/>
      <c r="M6" s="356"/>
      <c r="N6" s="356"/>
      <c r="O6" s="261" t="s">
        <v>25</v>
      </c>
      <c r="P6" s="234" t="s">
        <v>26</v>
      </c>
      <c r="Q6" s="234" t="s">
        <v>27</v>
      </c>
      <c r="R6" s="350"/>
    </row>
    <row r="7" spans="1:18" ht="28.5" x14ac:dyDescent="0.25">
      <c r="A7" s="284">
        <v>1</v>
      </c>
      <c r="B7" s="183" t="s">
        <v>234</v>
      </c>
      <c r="C7" s="268" t="s">
        <v>50</v>
      </c>
      <c r="D7" s="252" t="s">
        <v>233</v>
      </c>
      <c r="E7" s="253" t="s">
        <v>206</v>
      </c>
      <c r="F7" s="254" t="s">
        <v>202</v>
      </c>
      <c r="G7" s="254" t="s">
        <v>364</v>
      </c>
      <c r="H7" s="180">
        <v>3</v>
      </c>
      <c r="I7" s="184">
        <v>44480</v>
      </c>
      <c r="J7" s="184">
        <v>44742</v>
      </c>
      <c r="K7" s="239">
        <v>462</v>
      </c>
      <c r="L7" s="239">
        <v>91.2</v>
      </c>
      <c r="M7" s="239">
        <v>168</v>
      </c>
      <c r="N7" s="239">
        <v>721.2</v>
      </c>
      <c r="O7" s="243"/>
      <c r="P7" s="243"/>
      <c r="Q7" s="239">
        <v>28.8</v>
      </c>
      <c r="R7" s="285">
        <v>692.4</v>
      </c>
    </row>
    <row r="8" spans="1:18" ht="28.5" x14ac:dyDescent="0.25">
      <c r="A8" s="284">
        <v>2</v>
      </c>
      <c r="B8" s="183" t="s">
        <v>256</v>
      </c>
      <c r="C8" s="183" t="s">
        <v>50</v>
      </c>
      <c r="D8" s="252" t="s">
        <v>257</v>
      </c>
      <c r="E8" s="253" t="s">
        <v>224</v>
      </c>
      <c r="F8" s="254" t="s">
        <v>347</v>
      </c>
      <c r="G8" s="254" t="s">
        <v>364</v>
      </c>
      <c r="H8" s="180">
        <v>1</v>
      </c>
      <c r="I8" s="184">
        <v>44470</v>
      </c>
      <c r="J8" s="184" t="s">
        <v>203</v>
      </c>
      <c r="K8" s="239">
        <v>630</v>
      </c>
      <c r="L8" s="239">
        <v>91.2</v>
      </c>
      <c r="M8" s="255"/>
      <c r="N8" s="239">
        <v>721.2</v>
      </c>
      <c r="O8" s="256"/>
      <c r="P8" s="257"/>
      <c r="Q8" s="257"/>
      <c r="R8" s="285">
        <v>721.2</v>
      </c>
    </row>
    <row r="9" spans="1:18" ht="28.5" x14ac:dyDescent="0.25">
      <c r="A9" s="284">
        <v>3</v>
      </c>
      <c r="B9" s="243" t="s">
        <v>137</v>
      </c>
      <c r="C9" s="183" t="s">
        <v>50</v>
      </c>
      <c r="D9" s="254" t="s">
        <v>293</v>
      </c>
      <c r="E9" s="253" t="s">
        <v>119</v>
      </c>
      <c r="F9" s="269" t="s">
        <v>106</v>
      </c>
      <c r="G9" s="269" t="s">
        <v>338</v>
      </c>
      <c r="H9" s="180">
        <v>1</v>
      </c>
      <c r="I9" s="184">
        <v>44409</v>
      </c>
      <c r="J9" s="184">
        <v>44773</v>
      </c>
      <c r="K9" s="238">
        <v>630</v>
      </c>
      <c r="L9" s="237">
        <v>91.2</v>
      </c>
      <c r="M9" s="243"/>
      <c r="N9" s="239">
        <f>K9+L9+M9</f>
        <v>721.2</v>
      </c>
      <c r="O9" s="243"/>
      <c r="P9" s="250"/>
      <c r="Q9" s="250"/>
      <c r="R9" s="285">
        <f>N9-P9-Q9</f>
        <v>721.2</v>
      </c>
    </row>
    <row r="10" spans="1:18" x14ac:dyDescent="0.25">
      <c r="A10" s="28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15.75" x14ac:dyDescent="0.25">
      <c r="A11" s="262"/>
      <c r="B11" s="263"/>
      <c r="C11" s="263"/>
      <c r="D11" s="263"/>
      <c r="E11" s="369" t="s">
        <v>28</v>
      </c>
      <c r="F11" s="369"/>
      <c r="G11" s="369"/>
      <c r="H11" s="369"/>
      <c r="I11" s="369"/>
      <c r="J11" s="370"/>
      <c r="K11" s="83">
        <v>1722</v>
      </c>
      <c r="L11" s="83">
        <v>273.60000000000002</v>
      </c>
      <c r="M11" s="83">
        <v>168</v>
      </c>
      <c r="N11" s="87">
        <v>2163.6</v>
      </c>
      <c r="O11" s="88">
        <v>0</v>
      </c>
      <c r="P11" s="87"/>
      <c r="Q11" s="87">
        <v>28.8</v>
      </c>
      <c r="R11" s="264">
        <v>2134.8000000000002</v>
      </c>
    </row>
    <row r="12" spans="1:18" x14ac:dyDescent="0.25">
      <c r="A12" s="353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5"/>
    </row>
    <row r="13" spans="1:18" ht="51" x14ac:dyDescent="0.25">
      <c r="A13" s="229" t="s">
        <v>11</v>
      </c>
      <c r="B13" s="13" t="s">
        <v>12</v>
      </c>
      <c r="C13" s="13" t="s">
        <v>24</v>
      </c>
      <c r="D13" s="242" t="s">
        <v>38</v>
      </c>
      <c r="E13" s="230" t="s">
        <v>13</v>
      </c>
      <c r="F13" s="230" t="s">
        <v>14</v>
      </c>
      <c r="G13" s="14" t="s">
        <v>15</v>
      </c>
      <c r="H13" s="15" t="s">
        <v>16</v>
      </c>
      <c r="I13" s="16" t="s">
        <v>29</v>
      </c>
      <c r="J13" s="16" t="s">
        <v>30</v>
      </c>
      <c r="K13" s="233" t="s">
        <v>31</v>
      </c>
      <c r="L13" s="233" t="s">
        <v>19</v>
      </c>
      <c r="M13" s="233" t="s">
        <v>32</v>
      </c>
      <c r="N13" s="233" t="s">
        <v>21</v>
      </c>
      <c r="O13" s="17" t="s">
        <v>25</v>
      </c>
      <c r="P13" s="230" t="s">
        <v>26</v>
      </c>
      <c r="Q13" s="230" t="s">
        <v>27</v>
      </c>
      <c r="R13" s="228" t="s">
        <v>23</v>
      </c>
    </row>
    <row r="14" spans="1:18" x14ac:dyDescent="0.25">
      <c r="A14" s="62"/>
      <c r="B14" s="18"/>
      <c r="C14" s="7"/>
      <c r="D14" s="18"/>
      <c r="E14" s="265"/>
      <c r="F14" s="265"/>
      <c r="G14" s="266"/>
      <c r="H14" s="21"/>
      <c r="I14" s="22"/>
      <c r="J14" s="22"/>
      <c r="K14" s="23"/>
      <c r="L14" s="8"/>
      <c r="M14" s="8">
        <v>0</v>
      </c>
      <c r="N14" s="24"/>
      <c r="O14" s="9"/>
      <c r="P14" s="10"/>
      <c r="Q14" s="10"/>
      <c r="R14" s="63"/>
    </row>
    <row r="15" spans="1:18" x14ac:dyDescent="0.25">
      <c r="A15" s="64" t="s">
        <v>2</v>
      </c>
      <c r="B15" s="25"/>
      <c r="C15" s="25"/>
      <c r="D15" s="25"/>
      <c r="E15" s="330"/>
      <c r="F15" s="330"/>
      <c r="G15" s="330"/>
      <c r="H15" s="330"/>
      <c r="I15" s="330"/>
      <c r="J15" s="331"/>
      <c r="K15" s="26"/>
      <c r="L15" s="26">
        <v>0</v>
      </c>
      <c r="M15" s="27"/>
      <c r="N15" s="28">
        <f>SUM(N14:N14)</f>
        <v>0</v>
      </c>
      <c r="O15" s="29"/>
      <c r="P15" s="30"/>
      <c r="Q15" s="30"/>
      <c r="R15" s="65">
        <f>SUM(R14:R14)</f>
        <v>0</v>
      </c>
    </row>
    <row r="16" spans="1:18" x14ac:dyDescent="0.25">
      <c r="A16" s="5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</row>
    <row r="17" spans="1:18" ht="18" x14ac:dyDescent="0.25">
      <c r="A17" s="98" t="s">
        <v>2</v>
      </c>
      <c r="B17" s="81"/>
      <c r="C17" s="81"/>
      <c r="D17" s="81"/>
      <c r="E17" s="105" t="s">
        <v>33</v>
      </c>
      <c r="F17" s="231"/>
      <c r="G17" s="231"/>
      <c r="H17" s="82"/>
      <c r="I17" s="231"/>
      <c r="J17" s="232"/>
      <c r="K17" s="83">
        <v>1722</v>
      </c>
      <c r="L17" s="83">
        <v>273.60000000000002</v>
      </c>
      <c r="M17" s="83">
        <v>168</v>
      </c>
      <c r="N17" s="84">
        <v>2163.6</v>
      </c>
      <c r="O17" s="85"/>
      <c r="P17" s="86"/>
      <c r="Q17" s="295">
        <v>28.8</v>
      </c>
      <c r="R17" s="99">
        <f>R11+R15</f>
        <v>2134.8000000000002</v>
      </c>
    </row>
    <row r="18" spans="1:18" x14ac:dyDescent="0.25">
      <c r="A18" s="69" t="s">
        <v>40</v>
      </c>
      <c r="B18" s="58"/>
      <c r="C18" s="58"/>
      <c r="D18" s="58"/>
      <c r="E18" s="58"/>
      <c r="F18" s="70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</row>
    <row r="19" spans="1:18" ht="18" x14ac:dyDescent="0.2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332" t="s">
        <v>349</v>
      </c>
      <c r="L19" s="333"/>
      <c r="M19" s="333"/>
      <c r="N19" s="333"/>
      <c r="O19" s="333"/>
      <c r="P19" s="333"/>
      <c r="Q19" s="333"/>
      <c r="R19" s="139">
        <v>30</v>
      </c>
    </row>
    <row r="20" spans="1:18" ht="18.75" thickBot="1" x14ac:dyDescent="0.3">
      <c r="A20" s="71"/>
      <c r="B20" s="73"/>
      <c r="C20" s="73"/>
      <c r="D20" s="73"/>
      <c r="E20" s="72"/>
      <c r="F20" s="72"/>
      <c r="G20" s="72"/>
      <c r="H20" s="72"/>
      <c r="I20" s="72"/>
      <c r="J20" s="72"/>
      <c r="K20" s="357" t="s">
        <v>350</v>
      </c>
      <c r="L20" s="358"/>
      <c r="M20" s="358"/>
      <c r="N20" s="358"/>
      <c r="O20" s="358"/>
      <c r="P20" s="358"/>
      <c r="Q20" s="358"/>
      <c r="R20" s="267">
        <v>90</v>
      </c>
    </row>
    <row r="21" spans="1:18" ht="18.75" thickBot="1" x14ac:dyDescent="0.3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359" t="s">
        <v>78</v>
      </c>
      <c r="L21" s="360"/>
      <c r="M21" s="360"/>
      <c r="N21" s="360"/>
      <c r="O21" s="360"/>
      <c r="P21" s="360"/>
      <c r="Q21" s="360"/>
      <c r="R21" s="294">
        <v>2224.8000000000002</v>
      </c>
    </row>
  </sheetData>
  <mergeCells count="28">
    <mergeCell ref="A2:F2"/>
    <mergeCell ref="G2:H2"/>
    <mergeCell ref="M2:R2"/>
    <mergeCell ref="A3:F3"/>
    <mergeCell ref="G3:H3"/>
    <mergeCell ref="M3:R3"/>
    <mergeCell ref="A5:A6"/>
    <mergeCell ref="B5:B6"/>
    <mergeCell ref="C5:C6"/>
    <mergeCell ref="D5:D6"/>
    <mergeCell ref="E5:E6"/>
    <mergeCell ref="E11:J11"/>
    <mergeCell ref="M5:M6"/>
    <mergeCell ref="N5:N6"/>
    <mergeCell ref="O5:Q5"/>
    <mergeCell ref="R5:R6"/>
    <mergeCell ref="G5:G6"/>
    <mergeCell ref="H5:H6"/>
    <mergeCell ref="I5:I6"/>
    <mergeCell ref="J5:J6"/>
    <mergeCell ref="K5:K6"/>
    <mergeCell ref="L5:L6"/>
    <mergeCell ref="F5:F6"/>
    <mergeCell ref="E15:J15"/>
    <mergeCell ref="K19:Q19"/>
    <mergeCell ref="K20:Q20"/>
    <mergeCell ref="K21:Q21"/>
    <mergeCell ref="A12:R12"/>
  </mergeCells>
  <pageMargins left="0.511811024" right="0.511811024" top="0.78740157499999996" bottom="0.78740157499999996" header="0.31496062000000002" footer="0.31496062000000002"/>
  <pageSetup paperSize="9" scale="5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Prog. Estágio</vt:lpstr>
      <vt:lpstr>IGD-M</vt:lpstr>
      <vt:lpstr>CRAS</vt:lpstr>
      <vt:lpstr>Criança Feliz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2022-04-13T22:11:57Z</cp:lastPrinted>
  <dcterms:created xsi:type="dcterms:W3CDTF">2017-01-27T13:47:29Z</dcterms:created>
  <dcterms:modified xsi:type="dcterms:W3CDTF">2022-12-20T16:56:08Z</dcterms:modified>
</cp:coreProperties>
</file>