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mrb\Downloads\"/>
    </mc:Choice>
  </mc:AlternateContent>
  <bookViews>
    <workbookView xWindow="0" yWindow="0" windowWidth="28800" windowHeight="12210" tabRatio="663"/>
  </bookViews>
  <sheets>
    <sheet name="Prog. Estágio" sheetId="102" r:id="rId1"/>
    <sheet name="IGD-M" sheetId="103" r:id="rId2"/>
    <sheet name="CRAS" sheetId="101" r:id="rId3"/>
    <sheet name="CRIANÇA FELIZ" sheetId="106" r:id="rId4"/>
  </sheets>
  <definedNames>
    <definedName name="_xlnm.Print_Area" localSheetId="0">'Prog. Estágio'!$A$1:$X$120</definedName>
    <definedName name="soma">'Prog. Estágio'!#REF!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02" l="1"/>
  <c r="O7" i="102" s="1"/>
  <c r="K8" i="102"/>
  <c r="O8" i="102" s="1"/>
  <c r="K9" i="102"/>
  <c r="K10" i="102"/>
  <c r="O10" i="102" s="1"/>
  <c r="K11" i="102"/>
  <c r="O11" i="102" s="1"/>
  <c r="K12" i="102"/>
  <c r="O12" i="102" s="1"/>
  <c r="K13" i="102"/>
  <c r="O13" i="102" s="1"/>
  <c r="K14" i="102"/>
  <c r="O14" i="102" s="1"/>
  <c r="K15" i="102"/>
  <c r="K16" i="102"/>
  <c r="K17" i="102"/>
  <c r="K18" i="102"/>
  <c r="O18" i="102" s="1"/>
  <c r="K19" i="102"/>
  <c r="K20" i="102"/>
  <c r="K21" i="102"/>
  <c r="O21" i="102" s="1"/>
  <c r="K22" i="102"/>
  <c r="O22" i="102" s="1"/>
  <c r="K23" i="102"/>
  <c r="O23" i="102" s="1"/>
  <c r="K24" i="102"/>
  <c r="O24" i="102" s="1"/>
  <c r="K25" i="102"/>
  <c r="O25" i="102" s="1"/>
  <c r="K26" i="102"/>
  <c r="O26" i="102" s="1"/>
  <c r="K27" i="102"/>
  <c r="O27" i="102" s="1"/>
  <c r="K28" i="102"/>
  <c r="O28" i="102" s="1"/>
  <c r="K29" i="102"/>
  <c r="O29" i="102" s="1"/>
  <c r="K30" i="102"/>
  <c r="O30" i="102" s="1"/>
  <c r="K31" i="102"/>
  <c r="O31" i="102" s="1"/>
  <c r="K32" i="102"/>
  <c r="O32" i="102" s="1"/>
  <c r="K33" i="102"/>
  <c r="O33" i="102" s="1"/>
  <c r="K34" i="102"/>
  <c r="O34" i="102" s="1"/>
  <c r="K35" i="102"/>
  <c r="O35" i="102" s="1"/>
  <c r="K36" i="102"/>
  <c r="O36" i="102" s="1"/>
  <c r="K37" i="102"/>
  <c r="O37" i="102" s="1"/>
  <c r="K38" i="102"/>
  <c r="O38" i="102" s="1"/>
  <c r="K39" i="102"/>
  <c r="O39" i="102" s="1"/>
  <c r="K40" i="102"/>
  <c r="O40" i="102" s="1"/>
  <c r="K41" i="102"/>
  <c r="O41" i="102" s="1"/>
  <c r="K42" i="102"/>
  <c r="O42" i="102" s="1"/>
  <c r="K43" i="102"/>
  <c r="O43" i="102" s="1"/>
  <c r="K44" i="102"/>
  <c r="O44" i="102" s="1"/>
  <c r="K45" i="102"/>
  <c r="O45" i="102" s="1"/>
  <c r="K46" i="102"/>
  <c r="O46" i="102" s="1"/>
  <c r="K47" i="102"/>
  <c r="K48" i="102"/>
  <c r="O48" i="102" s="1"/>
  <c r="K49" i="102"/>
  <c r="O49" i="102" s="1"/>
  <c r="K50" i="102"/>
  <c r="O50" i="102" s="1"/>
  <c r="K51" i="102"/>
  <c r="O51" i="102" s="1"/>
  <c r="K52" i="102"/>
  <c r="O52" i="102" s="1"/>
  <c r="K53" i="102"/>
  <c r="O53" i="102" s="1"/>
  <c r="K54" i="102"/>
  <c r="O54" i="102" s="1"/>
  <c r="K55" i="102"/>
  <c r="O55" i="102" s="1"/>
  <c r="K56" i="102"/>
  <c r="O56" i="102" s="1"/>
  <c r="K57" i="102"/>
  <c r="O57" i="102" s="1"/>
  <c r="K58" i="102"/>
  <c r="O58" i="102" s="1"/>
  <c r="K59" i="102"/>
  <c r="O59" i="102" s="1"/>
  <c r="K60" i="102"/>
  <c r="O60" i="102" s="1"/>
  <c r="K61" i="102"/>
  <c r="O61" i="102" s="1"/>
  <c r="K62" i="102"/>
  <c r="O62" i="102" s="1"/>
  <c r="K63" i="102"/>
  <c r="O63" i="102" s="1"/>
  <c r="K64" i="102"/>
  <c r="O64" i="102" s="1"/>
  <c r="K65" i="102"/>
  <c r="O65" i="102" s="1"/>
  <c r="K66" i="102"/>
  <c r="O66" i="102" s="1"/>
  <c r="K67" i="102"/>
  <c r="O67" i="102" s="1"/>
  <c r="K68" i="102"/>
  <c r="K69" i="102"/>
  <c r="O69" i="102" s="1"/>
  <c r="K70" i="102"/>
  <c r="O70" i="102" s="1"/>
  <c r="K71" i="102"/>
  <c r="O71" i="102" s="1"/>
  <c r="K72" i="102"/>
  <c r="O72" i="102" s="1"/>
  <c r="K73" i="102"/>
  <c r="O73" i="102" s="1"/>
  <c r="K74" i="102"/>
  <c r="O74" i="102" s="1"/>
  <c r="K75" i="102"/>
  <c r="O75" i="102" s="1"/>
  <c r="K76" i="102"/>
  <c r="O76" i="102" s="1"/>
  <c r="K77" i="102"/>
  <c r="O77" i="102" s="1"/>
  <c r="K78" i="102"/>
  <c r="O78" i="102" s="1"/>
  <c r="K79" i="102"/>
  <c r="O79" i="102" s="1"/>
  <c r="K80" i="102"/>
  <c r="O80" i="102" s="1"/>
  <c r="K81" i="102"/>
  <c r="O81" i="102" s="1"/>
  <c r="K82" i="102"/>
  <c r="O82" i="102" s="1"/>
  <c r="K83" i="102"/>
  <c r="O83" i="102" s="1"/>
  <c r="K84" i="102"/>
  <c r="O84" i="102" s="1"/>
  <c r="K85" i="102"/>
  <c r="O85" i="102" s="1"/>
  <c r="K86" i="102"/>
  <c r="O86" i="102" s="1"/>
  <c r="K87" i="102"/>
  <c r="O87" i="102" s="1"/>
  <c r="K88" i="102"/>
  <c r="O88" i="102" s="1"/>
  <c r="K89" i="102"/>
  <c r="O89" i="102" s="1"/>
  <c r="K90" i="102"/>
  <c r="O90" i="102" s="1"/>
  <c r="K91" i="102"/>
  <c r="O91" i="102" s="1"/>
  <c r="K92" i="102"/>
  <c r="O92" i="102" s="1"/>
  <c r="K93" i="102"/>
  <c r="O93" i="102" s="1"/>
  <c r="K94" i="102"/>
  <c r="O94" i="102" s="1"/>
  <c r="K95" i="102"/>
  <c r="O95" i="102" s="1"/>
  <c r="K96" i="102"/>
  <c r="O96" i="102" s="1"/>
  <c r="K97" i="102"/>
  <c r="O97" i="102" s="1"/>
  <c r="K98" i="102"/>
  <c r="O98" i="102" s="1"/>
  <c r="K99" i="102"/>
  <c r="O99" i="102" s="1"/>
  <c r="K100" i="102"/>
  <c r="O100" i="102" s="1"/>
  <c r="K101" i="102"/>
  <c r="O101" i="102" s="1"/>
  <c r="K102" i="102"/>
  <c r="O102" i="102" s="1"/>
  <c r="K103" i="102"/>
  <c r="O103" i="102" s="1"/>
  <c r="K104" i="102"/>
  <c r="O104" i="102" s="1"/>
  <c r="K105" i="102"/>
  <c r="O105" i="102" s="1"/>
  <c r="K106" i="102"/>
  <c r="O106" i="102" s="1"/>
  <c r="K107" i="102"/>
  <c r="O107" i="102" s="1"/>
  <c r="K108" i="102"/>
  <c r="O108" i="102" s="1"/>
  <c r="K6" i="102"/>
  <c r="N10" i="101"/>
  <c r="N16" i="101" s="1"/>
  <c r="M10" i="101"/>
  <c r="M16" i="101" s="1"/>
  <c r="J10" i="101"/>
  <c r="J16" i="101" s="1"/>
  <c r="I10" i="101"/>
  <c r="I16" i="101" s="1"/>
  <c r="H10" i="101"/>
  <c r="H16" i="101" s="1"/>
  <c r="M14" i="103"/>
  <c r="I14" i="103"/>
  <c r="K6" i="103"/>
  <c r="K8" i="103" s="1"/>
  <c r="K14" i="103" s="1"/>
  <c r="N8" i="103"/>
  <c r="N14" i="103" s="1"/>
  <c r="M8" i="103"/>
  <c r="J8" i="103"/>
  <c r="J14" i="103" s="1"/>
  <c r="I8" i="103"/>
  <c r="H8" i="103"/>
  <c r="H14" i="103" s="1"/>
  <c r="O15" i="102"/>
  <c r="O16" i="102"/>
  <c r="O17" i="102"/>
  <c r="O19" i="102"/>
  <c r="O20" i="102"/>
  <c r="O47" i="102"/>
  <c r="O68" i="102"/>
  <c r="N109" i="102"/>
  <c r="J109" i="102"/>
  <c r="I109" i="102"/>
  <c r="H109" i="102"/>
  <c r="O18" i="106"/>
  <c r="O7" i="106"/>
  <c r="O6" i="106"/>
  <c r="O14" i="103" l="1"/>
  <c r="O18" i="103" s="1"/>
  <c r="O6" i="103"/>
  <c r="O8" i="103" s="1"/>
  <c r="K109" i="102"/>
  <c r="O6" i="102"/>
  <c r="O9" i="102"/>
  <c r="O109" i="102" s="1"/>
  <c r="O9" i="101"/>
  <c r="O8" i="101"/>
  <c r="O7" i="101"/>
  <c r="O6" i="101"/>
  <c r="O10" i="101" l="1"/>
  <c r="K6" i="106"/>
  <c r="K8" i="106" s="1"/>
  <c r="K12" i="106"/>
  <c r="N8" i="106"/>
  <c r="N14" i="106" s="1"/>
  <c r="M8" i="106"/>
  <c r="M14" i="106" s="1"/>
  <c r="J8" i="106"/>
  <c r="J14" i="106" s="1"/>
  <c r="I14" i="106"/>
  <c r="H14" i="106"/>
  <c r="K14" i="106" l="1"/>
  <c r="K7" i="101"/>
  <c r="K8" i="101"/>
  <c r="K9" i="101"/>
  <c r="K6" i="101"/>
  <c r="K10" i="101" s="1"/>
  <c r="K16" i="101" s="1"/>
  <c r="O16" i="101" s="1"/>
  <c r="O20" i="101" s="1"/>
  <c r="K115" i="102"/>
  <c r="J115" i="102"/>
  <c r="I115" i="102"/>
  <c r="H115" i="102"/>
  <c r="N115" i="102"/>
  <c r="O115" i="102" l="1"/>
  <c r="O119" i="102" s="1"/>
  <c r="K112" i="102"/>
  <c r="O14" i="101" l="1"/>
  <c r="N14" i="101"/>
  <c r="M14" i="101"/>
  <c r="K14" i="101"/>
</calcChain>
</file>

<file path=xl/sharedStrings.xml><?xml version="1.0" encoding="utf-8"?>
<sst xmlns="http://schemas.openxmlformats.org/spreadsheetml/2006/main" count="546" uniqueCount="226">
  <si>
    <t>PSICOLOGIA</t>
  </si>
  <si>
    <t xml:space="preserve"> 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</si>
  <si>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</si>
  <si>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</si>
  <si>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</si>
  <si>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</si>
  <si>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</si>
  <si>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</si>
  <si>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</si>
  <si>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</si>
  <si>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</si>
  <si>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</si>
  <si>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</si>
  <si>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</si>
  <si>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</si>
  <si>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</si>
  <si>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</si>
  <si>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</si>
  <si>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</si>
  <si>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</si>
  <si>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</si>
  <si>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</si>
  <si>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</si>
  <si>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</si>
  <si>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</si>
  <si>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</si>
  <si>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</si>
  <si>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</si>
  <si>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</si>
  <si>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</si>
  <si>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</si>
  <si>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</si>
  <si>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</si>
  <si>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</si>
  <si>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DIAS ÚTEIS</t>
  </si>
  <si>
    <t>BOLSA AUXÍLIO</t>
  </si>
  <si>
    <t>DIREITO</t>
  </si>
  <si>
    <t>SASDH</t>
  </si>
  <si>
    <t>FGB</t>
  </si>
  <si>
    <t>SEMSA</t>
  </si>
  <si>
    <t>PGM</t>
  </si>
  <si>
    <t>SEINFRA</t>
  </si>
  <si>
    <t>SEMEIA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</si>
  <si>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</si>
  <si>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</si>
  <si>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</si>
  <si>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</si>
  <si>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</si>
  <si>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</si>
  <si>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</si>
  <si>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</si>
  <si>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ENFERMAGEM</t>
  </si>
  <si>
    <t>SEME</t>
  </si>
  <si>
    <t>RH</t>
  </si>
  <si>
    <t>INICIO</t>
  </si>
  <si>
    <t>DATA PROCESSO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</si>
  <si>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</si>
  <si>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t>FOLHA MENSAL DE PAGAMENTO DE ESTAGIÁRIOS - 04.034.583/0004-75 (86)</t>
  </si>
  <si>
    <t>INGRID DO CARMO MOREIRA</t>
  </si>
  <si>
    <t>DOUGLAS ROBERTO DOS SANTOS</t>
  </si>
  <si>
    <t>ENGENHARIA CIVIL</t>
  </si>
  <si>
    <t>TRICYELLEN CASTRO DA SILVA</t>
  </si>
  <si>
    <t>DANUEY ELEN MENEZES DA SILVA</t>
  </si>
  <si>
    <t>THIFANNY VITÓRIA MENEZES DA SILVA</t>
  </si>
  <si>
    <t>CADMO KAUÂ DA SILVA ALMEIDA</t>
  </si>
  <si>
    <t>CRAS- CIDADE DO POVO</t>
  </si>
  <si>
    <t>NOÊMIE ARAÚJO FERREIRA</t>
  </si>
  <si>
    <t>LARISSA SILVA DE SOUZA</t>
  </si>
  <si>
    <t>MARIA LUCIA BEZERRA DE ARAUJO</t>
  </si>
  <si>
    <t>ALESSA GABRIELA BARBOSA TORRES</t>
  </si>
  <si>
    <t>ANA PAULA BOAVENTURA RABÊLO</t>
  </si>
  <si>
    <t>ANA VITÓRIA NEGREIROS BANDEIRA</t>
  </si>
  <si>
    <t>BRÍGIDA DE SOUZA ARAÚJO</t>
  </si>
  <si>
    <t>DARIELLE LIMA DA CUNHA</t>
  </si>
  <si>
    <t>CIÊNCIAS  CONTABÉIS</t>
  </si>
  <si>
    <t>GIOVANNA VITORIA DA ROCHA OLIVEIRA</t>
  </si>
  <si>
    <t>BIOMEDICINA</t>
  </si>
  <si>
    <t>HIAN VICTOR ANGELIM OLIVEIRA</t>
  </si>
  <si>
    <t>LUDMILA LIMA  DE MENEZES</t>
  </si>
  <si>
    <t>MARIA EDUARDA WERNER LEMOS</t>
  </si>
  <si>
    <t>ENGENHARIA FLORESTAL</t>
  </si>
  <si>
    <t>SCARLETT HILLARY ALENCAR ENES LEBRE</t>
  </si>
  <si>
    <t>WENDEL BRENNO BRAGA SOUSA</t>
  </si>
  <si>
    <t>EDUCAÇÃO FISICA</t>
  </si>
  <si>
    <t>ALAN HENRIQUE PEREIRA DO NASCIMENTO</t>
  </si>
  <si>
    <t>BEATRIZ SOUZA DEL AGUILA</t>
  </si>
  <si>
    <t>CAROLINE CHRISTINY SOUZA DA SILVA</t>
  </si>
  <si>
    <t>MARIA EDUARDA SOUZA ROCHA</t>
  </si>
  <si>
    <t>MAKKLINY ALVES HONORIO BARROS</t>
  </si>
  <si>
    <t>YTARA BIANCA MENDES RODRIGUES</t>
  </si>
  <si>
    <t>SERVIÇO SOCIAL</t>
  </si>
  <si>
    <t>CRAS SANTA HELENA</t>
  </si>
  <si>
    <t>MARJORIE SALES DE OLIVEIRA</t>
  </si>
  <si>
    <t>BRENNER MELO DA SILVA</t>
  </si>
  <si>
    <t>DANIELE BRITO DE SOUZA</t>
  </si>
  <si>
    <t>WENDHEL SANCHO DA SILVA</t>
  </si>
  <si>
    <t>TIAGO DE SOUZA FERRAZ MAIA</t>
  </si>
  <si>
    <t>ALEX GABRIEL MELO ALMEIDA</t>
  </si>
  <si>
    <t>SISTEMAS</t>
  </si>
  <si>
    <t xml:space="preserve">SEMSA </t>
  </si>
  <si>
    <t>ATHOS EMMANUEL MARTINS COSTA</t>
  </si>
  <si>
    <t>ANA BEATRIZ LIMA DA ROCHA</t>
  </si>
  <si>
    <t>ADEL MARTINS DERZE</t>
  </si>
  <si>
    <t>BRUNO BRITO LIMA</t>
  </si>
  <si>
    <t>INGRID SARAIVA DA SILVA</t>
  </si>
  <si>
    <t>NATIELE DA SILVA FERREIRA</t>
  </si>
  <si>
    <t>LUIS FELLIPE SOARES DO NASCIMENTO</t>
  </si>
  <si>
    <t>LUANA DA SILVA GOMES</t>
  </si>
  <si>
    <t>NUTRIÇÃO</t>
  </si>
  <si>
    <t>SYNNDEL NATALIA MATOS ARAÚJO</t>
  </si>
  <si>
    <t>UHERVENNY GONÇALVES DE ARAÚJO</t>
  </si>
  <si>
    <t>ANA ALICIA OLIVEIRA GOMES</t>
  </si>
  <si>
    <t>PAULO HERIQUE FONTE JUCÁ</t>
  </si>
  <si>
    <t>YVINA MEIRY LOPES RIBEIRO</t>
  </si>
  <si>
    <t/>
  </si>
  <si>
    <t>2024</t>
  </si>
  <si>
    <t>ANA PAULA SILVA VITÓRIA</t>
  </si>
  <si>
    <t>CRAS - RUI LINO</t>
  </si>
  <si>
    <t>JONH CLÉSIO ALMEIDA MENESES</t>
  </si>
  <si>
    <t>ONDONTOLOGIA</t>
  </si>
  <si>
    <t>JONATÃ KLEIN GALVÃO OLIVEIRA</t>
  </si>
  <si>
    <t>JULIANA DE OLIVEIRA RODRIGUES</t>
  </si>
  <si>
    <t>THAIS CHAVES MIRANDA</t>
  </si>
  <si>
    <t>MATEUS MARTINS DO  NASCIMENTO</t>
  </si>
  <si>
    <t>CIÊNCIAS CONTABÉIS</t>
  </si>
  <si>
    <t xml:space="preserve">MARIA KELIS  DOS SANTOS MELO DE CARVALHO </t>
  </si>
  <si>
    <t>ELLEN CRISTINNA FERREIRA DE MELO</t>
  </si>
  <si>
    <t>ERICK  RYAN FRANÇA DO NASCIMENTO</t>
  </si>
  <si>
    <t>MARX LOPES FERREIRA</t>
  </si>
  <si>
    <t xml:space="preserve">ODONTOLOGIA </t>
  </si>
  <si>
    <t>ADRIANA RODRIGUES DE ALMEIDA DUARTE</t>
  </si>
  <si>
    <t>KAREN GOMES CAVALCANTE</t>
  </si>
  <si>
    <t>GABRIEL FROTA DA SILVA</t>
  </si>
  <si>
    <t>JOSÉ REBOUÇOS DE FREITAS NETO</t>
  </si>
  <si>
    <t>SAERB</t>
  </si>
  <si>
    <t>JANAÍNA SANTOS DE OLIVEIRA</t>
  </si>
  <si>
    <t>BANCO DE ALIMENTOS</t>
  </si>
  <si>
    <t>JULIANA FONTENELE DA SILVA MARTINS</t>
  </si>
  <si>
    <t xml:space="preserve">RAFAEL ALVES DA SILVA </t>
  </si>
  <si>
    <t>SISTEMAS DE INFORMAÇÃO</t>
  </si>
  <si>
    <t>SDTI</t>
  </si>
  <si>
    <t>ANA PATRÍCIA TAVARES MENDONÇA</t>
  </si>
  <si>
    <t>DANIEL DE ALBUQUERQUE CAVALCANTE</t>
  </si>
  <si>
    <t>ENGENHARIA AGRONOMICA</t>
  </si>
  <si>
    <t>SEAGRO</t>
  </si>
  <si>
    <t>ISABEL IRLA GUIOMAR SANTOS PENHA</t>
  </si>
  <si>
    <t>CASA ROSA</t>
  </si>
  <si>
    <t xml:space="preserve">VINICIUS AGUIAR DE LIMA </t>
  </si>
  <si>
    <t>ENGENHARIA</t>
  </si>
  <si>
    <t xml:space="preserve">ELISSANDRA SILVA DA ROCHA </t>
  </si>
  <si>
    <t xml:space="preserve">ENGENHARIA FLORESTAL </t>
  </si>
  <si>
    <t xml:space="preserve">SABRINA DA SILVA MILANI </t>
  </si>
  <si>
    <t>DENARTE NORVATO NASCIMENTO RAXINAWÁ</t>
  </si>
  <si>
    <t>BRUNA FURTADO DA SILVA</t>
  </si>
  <si>
    <t>JOSÉ ORLANDO DE ALBUQUERQUE</t>
  </si>
  <si>
    <t>SISTEMA PARA INTERNET</t>
  </si>
  <si>
    <t xml:space="preserve">DEUSMAR VIEIRA DE SOUZA NETO </t>
  </si>
  <si>
    <t>MARIA JÚLIA BONELLI PEDRALINO</t>
  </si>
  <si>
    <t>MEDICINA</t>
  </si>
  <si>
    <t>FARMÁCIA</t>
  </si>
  <si>
    <t xml:space="preserve">KELVISSON DUARTE BEZERRA </t>
  </si>
  <si>
    <t>01/1032024</t>
  </si>
  <si>
    <t>GESTÃO FINANCEIRA</t>
  </si>
  <si>
    <t>0502/2024</t>
  </si>
  <si>
    <t>3 E 4</t>
  </si>
  <si>
    <t>SUZIANE  DA SILVA  NOBRE</t>
  </si>
  <si>
    <t xml:space="preserve">PEDRO HENRIQUE FERNANDES SANTARÉM </t>
  </si>
  <si>
    <t>FOLHA MENSAL DE PAGAMENTO DE ESTAGIÁRIOS</t>
  </si>
  <si>
    <t>ABRIL</t>
  </si>
  <si>
    <t>TAXA DE AGENCIAMENTO  - Valor Unitário........................... R$</t>
  </si>
  <si>
    <t>TOTAL DOS SERVIÇOS MENSAIS A FATURAR...................R$</t>
  </si>
  <si>
    <t>08/04/2024</t>
  </si>
  <si>
    <t>ANA ALICE DE MELO WAYLAND</t>
  </si>
  <si>
    <t>ALICE LIMA MONTEIRO</t>
  </si>
  <si>
    <t>WESCLEY DA SILVA SERRA</t>
  </si>
  <si>
    <t>ED. FISÍCA</t>
  </si>
  <si>
    <t>DOUGLAS HENRIQUE DE SOUZA MONTEIRO</t>
  </si>
  <si>
    <t>SISTEMA DE INFORMÇÃO</t>
  </si>
  <si>
    <t>LAILA RODRIGUES VIANA</t>
  </si>
  <si>
    <t>FELIPE FERREIRA COELHO</t>
  </si>
  <si>
    <t>PEGAGOGIA</t>
  </si>
  <si>
    <t>SAMANTHA LOHANE DE SOUZA</t>
  </si>
  <si>
    <t>ANTÔNIO JOSÉ ALVES QUEIROZ</t>
  </si>
  <si>
    <t>HIGILA MARIA CAVALCANTE DE OLIVEIRA</t>
  </si>
  <si>
    <t xml:space="preserve">ENGENHARIA </t>
  </si>
  <si>
    <t>MARIA CLARA MENDONÇA STAFF</t>
  </si>
  <si>
    <t>GUSTAVO LÚCIO VITORIANO LIMA</t>
  </si>
  <si>
    <t>ENGENHARIA CIVIAL</t>
  </si>
  <si>
    <t>SUANISLAI  LIMA MARTINS SAMPAIO</t>
  </si>
  <si>
    <t xml:space="preserve">JOÃO FERNANDO FONTELLE PALÁCIO </t>
  </si>
  <si>
    <t xml:space="preserve"> GEOGRAFIA</t>
  </si>
  <si>
    <t>IAMYLLY DA CRUZ OLIVEIRA</t>
  </si>
  <si>
    <t>PEDRO HENRIQUE SILVA DA ROCHA</t>
  </si>
  <si>
    <t xml:space="preserve">EMILY SOARES DOS SANTOS </t>
  </si>
  <si>
    <t>ADMINISTRAÇÃO</t>
  </si>
  <si>
    <t>KESSY PATRÍCIA ROSA JUSTA</t>
  </si>
  <si>
    <t>KAROLYANE ARAÚJO SELHORT</t>
  </si>
  <si>
    <t>ELAYNNE BARBOSA ARAÚJO</t>
  </si>
  <si>
    <t>JUDITH KAYLANE ARAÚJO DA COSTA</t>
  </si>
  <si>
    <t>LORENA PAIXÃO DAMASCENO</t>
  </si>
  <si>
    <t>RENAN DA SILVA CUNHA</t>
  </si>
  <si>
    <t>IIDALILIA SARAIVA ALVES</t>
  </si>
  <si>
    <t>JONATA SILVA DA SILVA</t>
  </si>
  <si>
    <t>SMGA</t>
  </si>
  <si>
    <t>THIAGO SILVA HOLANDA</t>
  </si>
  <si>
    <t>ENGELHARIA CIVIL</t>
  </si>
  <si>
    <t xml:space="preserve">PEDAGOGIA </t>
  </si>
  <si>
    <t>ENDRESSON SÁVIO BENJAMIN DE LIMA</t>
  </si>
  <si>
    <t>THAUAN FELIPE DA SILVA</t>
  </si>
  <si>
    <t>ARTHUR COSTA LAMEIRA</t>
  </si>
  <si>
    <t>FERNANDA DA SILVA RIBEIRO</t>
  </si>
  <si>
    <t>08/042024</t>
  </si>
  <si>
    <t>12/04/2024</t>
  </si>
  <si>
    <r>
      <rPr>
        <b/>
        <sz val="11"/>
        <rFont val="Arial"/>
        <family val="2"/>
      </rPr>
      <t>ST</t>
    </r>
    <r>
      <rPr>
        <sz val="11"/>
        <rFont val="Arial"/>
        <family val="2"/>
      </rPr>
      <t>=SITUAÇÃO NO MÊS = {</t>
    </r>
    <r>
      <rPr>
        <b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- Ativo regular 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-Contrato novo 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-Recesso remunerado 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-Contrato encerrado}</t>
    </r>
  </si>
  <si>
    <t>ANDRÉ HILQUIAS DOS SANTOS OLIVEIRA</t>
  </si>
  <si>
    <t>MARIA DAIANE RODRIGUES DIAS</t>
  </si>
  <si>
    <t xml:space="preserve">PSICOLOGIA </t>
  </si>
  <si>
    <t xml:space="preserve">  </t>
  </si>
  <si>
    <t>EDITH LAURYNNE DO NASCIMENTO SILVA</t>
  </si>
  <si>
    <t>SHIRLEY KATRYNE DE ALMEIDA LIMA</t>
  </si>
  <si>
    <t>12/05/2024</t>
  </si>
  <si>
    <t>CONTRATO Nº 044/2020 - PREFEITURA DE RIO BRANCO - RECURSO CRIANÇA FELIZ</t>
  </si>
  <si>
    <t xml:space="preserve">CONTRATO Nº 044/2020   -   PREFEITURA DE RIO BRANCO  -   PROGRAMA BOLSA ESTÁGIO </t>
  </si>
  <si>
    <t>RAFAELA HORTA LEITE</t>
  </si>
  <si>
    <t>CONTRATO Nº 044/2020 - PREFEITURA DE RIO BRANCO - RECURSO 117- IGD-M</t>
  </si>
  <si>
    <t>CONTRATO Nº 044/2020 -   PREFEITURA DE RIO BRANCO - RECURSO 117-CRAS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</si>
</sst>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377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70" fontId="1" fillId="0" borderId="2" xfId="0" applyNumberFormat="1" applyFont="1" applyFill="1" applyBorder="1" applyAlignment="1">
      <alignment horizontal="center" vertical="center"/>
    </xf>
    <xf numFmtId="170" fontId="1" fillId="0" borderId="2" xfId="2" applyNumberFormat="1" applyFont="1" applyFill="1" applyBorder="1" applyAlignment="1">
      <alignment horizontal="center" vertical="center"/>
    </xf>
    <xf numFmtId="170" fontId="1" fillId="0" borderId="2" xfId="1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4" fillId="0" borderId="2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4" fillId="0" borderId="2" xfId="2" applyFont="1" applyFill="1" applyBorder="1" applyAlignment="1">
      <alignment vertical="center"/>
    </xf>
    <xf numFmtId="164" fontId="1" fillId="0" borderId="2" xfId="2" applyFont="1" applyFill="1" applyBorder="1" applyAlignment="1">
      <alignment vertical="center"/>
    </xf>
    <xf numFmtId="167" fontId="4" fillId="0" borderId="2" xfId="1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1" fillId="0" borderId="2" xfId="5" applyFont="1" applyFill="1" applyBorder="1" applyAlignment="1">
      <alignment horizontal="center"/>
    </xf>
    <xf numFmtId="164" fontId="1" fillId="0" borderId="2" xfId="2" applyFont="1" applyFill="1" applyBorder="1" applyAlignment="1">
      <alignment horizontal="center"/>
    </xf>
    <xf numFmtId="164" fontId="1" fillId="0" borderId="2" xfId="2" applyFont="1" applyFill="1" applyBorder="1" applyAlignment="1">
      <alignment horizontal="center" vertical="center"/>
    </xf>
    <xf numFmtId="166" fontId="4" fillId="0" borderId="2" xfId="5" applyNumberFormat="1" applyFont="1" applyFill="1" applyBorder="1" applyAlignment="1">
      <alignment horizontal="right" vertical="center"/>
    </xf>
    <xf numFmtId="168" fontId="1" fillId="0" borderId="2" xfId="5" applyNumberFormat="1" applyFont="1" applyFill="1" applyBorder="1" applyAlignment="1">
      <alignment horizontal="center" vertical="center"/>
    </xf>
    <xf numFmtId="169" fontId="4" fillId="0" borderId="18" xfId="6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vertical="center"/>
    </xf>
    <xf numFmtId="169" fontId="4" fillId="0" borderId="18" xfId="2" applyNumberFormat="1" applyFont="1" applyFill="1" applyBorder="1" applyAlignment="1">
      <alignment horizontal="right" vertical="center"/>
    </xf>
    <xf numFmtId="0" fontId="1" fillId="0" borderId="19" xfId="0" applyFont="1" applyFill="1" applyBorder="1"/>
    <xf numFmtId="170" fontId="1" fillId="0" borderId="2" xfId="0" applyNumberFormat="1" applyFont="1" applyFill="1" applyBorder="1" applyAlignment="1">
      <alignment horizontal="center" vertical="center" wrapText="1"/>
    </xf>
    <xf numFmtId="170" fontId="1" fillId="0" borderId="18" xfId="0" applyNumberFormat="1" applyFont="1" applyFill="1" applyBorder="1" applyAlignment="1">
      <alignment horizontal="center" vertical="center" wrapText="1"/>
    </xf>
    <xf numFmtId="0" fontId="1" fillId="0" borderId="2" xfId="4" applyFont="1" applyFill="1" applyBorder="1" applyAlignment="1">
      <alignment horizontal="left" vertical="center"/>
    </xf>
    <xf numFmtId="0" fontId="1" fillId="0" borderId="2" xfId="4" applyFont="1" applyFill="1" applyBorder="1" applyAlignment="1">
      <alignment horizontal="center" vertical="center"/>
    </xf>
    <xf numFmtId="4" fontId="4" fillId="0" borderId="2" xfId="2" applyNumberFormat="1" applyFont="1" applyFill="1" applyBorder="1" applyAlignment="1">
      <alignment vertical="center"/>
    </xf>
    <xf numFmtId="0" fontId="1" fillId="0" borderId="21" xfId="0" applyFont="1" applyFill="1" applyBorder="1"/>
    <xf numFmtId="0" fontId="4" fillId="0" borderId="28" xfId="0" applyFont="1" applyFill="1" applyBorder="1" applyAlignment="1">
      <alignment horizontal="left" vertical="center"/>
    </xf>
    <xf numFmtId="0" fontId="1" fillId="0" borderId="24" xfId="0" applyFont="1" applyFill="1" applyBorder="1"/>
    <xf numFmtId="0" fontId="1" fillId="0" borderId="25" xfId="0" applyFont="1" applyFill="1" applyBorder="1"/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4" fontId="4" fillId="0" borderId="18" xfId="1" applyNumberFormat="1" applyFont="1" applyFill="1" applyBorder="1" applyAlignment="1">
      <alignment horizontal="right" vertical="center"/>
    </xf>
    <xf numFmtId="169" fontId="4" fillId="0" borderId="39" xfId="1" applyNumberFormat="1" applyFont="1" applyFill="1" applyBorder="1" applyAlignment="1">
      <alignment horizontal="right" vertical="center" wrapText="1"/>
    </xf>
    <xf numFmtId="44" fontId="4" fillId="0" borderId="38" xfId="1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7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0" fontId="4" fillId="2" borderId="2" xfId="2" applyNumberFormat="1" applyFont="1" applyFill="1" applyBorder="1" applyAlignment="1">
      <alignment vertical="center"/>
    </xf>
    <xf numFmtId="164" fontId="4" fillId="2" borderId="2" xfId="2" applyFont="1" applyFill="1" applyBorder="1" applyAlignment="1">
      <alignment vertical="center"/>
    </xf>
    <xf numFmtId="164" fontId="1" fillId="2" borderId="2" xfId="2" applyFont="1" applyFill="1" applyBorder="1" applyAlignment="1">
      <alignment vertical="center"/>
    </xf>
    <xf numFmtId="170" fontId="4" fillId="2" borderId="2" xfId="0" applyNumberFormat="1" applyFont="1" applyFill="1" applyBorder="1" applyAlignment="1">
      <alignment vertical="center"/>
    </xf>
    <xf numFmtId="167" fontId="4" fillId="2" borderId="2" xfId="1" applyNumberFormat="1" applyFont="1" applyFill="1" applyBorder="1" applyAlignment="1">
      <alignment horizontal="center" vertical="center"/>
    </xf>
    <xf numFmtId="44" fontId="4" fillId="2" borderId="2" xfId="0" applyNumberFormat="1" applyFont="1" applyFill="1" applyBorder="1" applyAlignment="1">
      <alignment vertical="center"/>
    </xf>
    <xf numFmtId="169" fontId="4" fillId="2" borderId="18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vertical="center"/>
    </xf>
    <xf numFmtId="4" fontId="4" fillId="2" borderId="2" xfId="2" applyNumberFormat="1" applyFont="1" applyFill="1" applyBorder="1" applyAlignment="1">
      <alignment vertical="center"/>
    </xf>
    <xf numFmtId="169" fontId="4" fillId="2" borderId="18" xfId="2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1" fontId="5" fillId="0" borderId="2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170" fontId="6" fillId="0" borderId="2" xfId="2" applyNumberFormat="1" applyFont="1" applyFill="1" applyBorder="1" applyAlignment="1">
      <alignment horizontal="center" vertical="center"/>
    </xf>
    <xf numFmtId="170" fontId="6" fillId="0" borderId="2" xfId="1" applyNumberFormat="1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11" xfId="4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170" fontId="6" fillId="0" borderId="2" xfId="5" applyNumberFormat="1" applyFont="1" applyFill="1" applyBorder="1" applyAlignment="1">
      <alignment horizontal="center" vertical="center"/>
    </xf>
    <xf numFmtId="170" fontId="5" fillId="0" borderId="2" xfId="1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6" fillId="0" borderId="2" xfId="2" applyFont="1" applyFill="1" applyBorder="1" applyAlignment="1">
      <alignment horizontal="center" vertical="center"/>
    </xf>
    <xf numFmtId="44" fontId="6" fillId="0" borderId="2" xfId="2" applyNumberFormat="1" applyFont="1" applyFill="1" applyBorder="1" applyAlignment="1">
      <alignment horizontal="center" vertical="center"/>
    </xf>
    <xf numFmtId="167" fontId="5" fillId="0" borderId="2" xfId="1" applyNumberFormat="1" applyFont="1" applyFill="1" applyBorder="1" applyAlignment="1">
      <alignment horizontal="center" vertical="center"/>
    </xf>
    <xf numFmtId="168" fontId="6" fillId="0" borderId="2" xfId="5" applyNumberFormat="1" applyFont="1" applyFill="1" applyBorder="1" applyAlignment="1">
      <alignment horizontal="center" vertical="center"/>
    </xf>
    <xf numFmtId="164" fontId="5" fillId="0" borderId="18" xfId="2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4" fontId="5" fillId="0" borderId="2" xfId="2" applyFont="1" applyFill="1" applyBorder="1" applyAlignment="1">
      <alignment horizontal="center" vertical="center"/>
    </xf>
    <xf numFmtId="170" fontId="5" fillId="0" borderId="2" xfId="0" applyNumberFormat="1" applyFont="1" applyFill="1" applyBorder="1" applyAlignment="1">
      <alignment horizontal="center" vertical="center" wrapText="1"/>
    </xf>
    <xf numFmtId="164" fontId="5" fillId="0" borderId="2" xfId="2" applyFont="1" applyFill="1" applyBorder="1" applyAlignment="1">
      <alignment vertical="center"/>
    </xf>
    <xf numFmtId="168" fontId="6" fillId="0" borderId="2" xfId="0" applyNumberFormat="1" applyFont="1" applyFill="1" applyBorder="1" applyAlignment="1">
      <alignment vertical="center"/>
    </xf>
    <xf numFmtId="169" fontId="5" fillId="0" borderId="18" xfId="2" applyNumberFormat="1" applyFont="1" applyFill="1" applyBorder="1" applyAlignment="1">
      <alignment horizontal="right" vertical="center"/>
    </xf>
    <xf numFmtId="170" fontId="6" fillId="0" borderId="2" xfId="0" applyNumberFormat="1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center" textRotation="90" wrapText="1"/>
    </xf>
    <xf numFmtId="170" fontId="6" fillId="0" borderId="18" xfId="0" applyNumberFormat="1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4" fontId="5" fillId="0" borderId="18" xfId="1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169" fontId="5" fillId="0" borderId="39" xfId="1" applyNumberFormat="1" applyFont="1" applyFill="1" applyBorder="1" applyAlignment="1">
      <alignment horizontal="right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70" fontId="6" fillId="0" borderId="5" xfId="0" applyNumberFormat="1" applyFont="1" applyFill="1" applyBorder="1" applyAlignment="1">
      <alignment horizontal="center" vertical="center"/>
    </xf>
    <xf numFmtId="170" fontId="6" fillId="0" borderId="5" xfId="0" applyNumberFormat="1" applyFont="1" applyFill="1" applyBorder="1" applyAlignment="1">
      <alignment horizontal="center" vertical="center" wrapText="1"/>
    </xf>
    <xf numFmtId="170" fontId="6" fillId="0" borderId="5" xfId="0" applyNumberFormat="1" applyFont="1" applyFill="1" applyBorder="1" applyAlignment="1">
      <alignment horizontal="center" vertical="center" textRotation="90" wrapText="1"/>
    </xf>
    <xf numFmtId="170" fontId="6" fillId="0" borderId="16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37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textRotation="90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6" fillId="0" borderId="11" xfId="4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0" fontId="5" fillId="2" borderId="2" xfId="2" applyNumberFormat="1" applyFont="1" applyFill="1" applyBorder="1" applyAlignment="1">
      <alignment vertical="center"/>
    </xf>
    <xf numFmtId="170" fontId="5" fillId="2" borderId="2" xfId="0" applyNumberFormat="1" applyFont="1" applyFill="1" applyBorder="1" applyAlignment="1">
      <alignment vertical="center"/>
    </xf>
    <xf numFmtId="170" fontId="5" fillId="2" borderId="2" xfId="2" applyNumberFormat="1" applyFont="1" applyFill="1" applyBorder="1" applyAlignment="1">
      <alignment horizontal="center" vertical="center"/>
    </xf>
    <xf numFmtId="170" fontId="5" fillId="2" borderId="18" xfId="2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44" fontId="5" fillId="0" borderId="47" xfId="1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0" fontId="12" fillId="0" borderId="0" xfId="0" applyNumberFormat="1" applyFont="1" applyFill="1" applyAlignment="1">
      <alignment vertic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/>
    <xf numFmtId="170" fontId="9" fillId="0" borderId="2" xfId="1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164" fontId="10" fillId="0" borderId="2" xfId="2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left" vertical="center"/>
    </xf>
    <xf numFmtId="0" fontId="9" fillId="0" borderId="2" xfId="5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164" fontId="9" fillId="0" borderId="5" xfId="2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64" fontId="9" fillId="0" borderId="2" xfId="2" applyFont="1" applyFill="1" applyBorder="1" applyAlignment="1">
      <alignment horizontal="center" vertical="center"/>
    </xf>
    <xf numFmtId="164" fontId="9" fillId="0" borderId="2" xfId="2" applyFont="1" applyFill="1" applyBorder="1" applyAlignment="1">
      <alignment vertical="center"/>
    </xf>
    <xf numFmtId="168" fontId="9" fillId="0" borderId="2" xfId="0" applyNumberFormat="1" applyFont="1" applyFill="1" applyBorder="1" applyAlignment="1">
      <alignment vertical="center"/>
    </xf>
    <xf numFmtId="169" fontId="10" fillId="0" borderId="18" xfId="2" applyNumberFormat="1" applyFont="1" applyFill="1" applyBorder="1" applyAlignment="1">
      <alignment horizontal="right" vertical="center"/>
    </xf>
    <xf numFmtId="0" fontId="9" fillId="0" borderId="19" xfId="0" applyFont="1" applyFill="1" applyBorder="1"/>
    <xf numFmtId="0" fontId="9" fillId="0" borderId="0" xfId="0" applyFont="1" applyFill="1" applyBorder="1" applyAlignment="1">
      <alignment horizontal="center"/>
    </xf>
    <xf numFmtId="44" fontId="10" fillId="0" borderId="18" xfId="1" applyNumberFormat="1" applyFont="1" applyFill="1" applyBorder="1" applyAlignment="1">
      <alignment horizontal="right" vertical="center"/>
    </xf>
    <xf numFmtId="169" fontId="10" fillId="0" borderId="32" xfId="1" applyNumberFormat="1" applyFont="1" applyFill="1" applyBorder="1" applyAlignment="1">
      <alignment horizontal="right" vertical="center" wrapText="1"/>
    </xf>
    <xf numFmtId="169" fontId="10" fillId="0" borderId="0" xfId="1" applyNumberFormat="1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0" fontId="9" fillId="0" borderId="2" xfId="0" applyNumberFormat="1" applyFont="1" applyFill="1" applyBorder="1" applyAlignment="1">
      <alignment horizontal="center" vertical="center"/>
    </xf>
    <xf numFmtId="170" fontId="9" fillId="0" borderId="2" xfId="0" applyNumberFormat="1" applyFont="1" applyFill="1" applyBorder="1" applyAlignment="1">
      <alignment horizontal="center" vertical="center" wrapText="1"/>
    </xf>
    <xf numFmtId="170" fontId="9" fillId="0" borderId="2" xfId="2" applyNumberFormat="1" applyFont="1" applyFill="1" applyBorder="1" applyAlignment="1">
      <alignment horizontal="center" vertical="center"/>
    </xf>
    <xf numFmtId="170" fontId="9" fillId="0" borderId="18" xfId="0" applyNumberFormat="1" applyFont="1" applyFill="1" applyBorder="1" applyAlignment="1">
      <alignment horizontal="center" vertical="center" wrapText="1"/>
    </xf>
    <xf numFmtId="170" fontId="9" fillId="0" borderId="18" xfId="2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textRotation="90" wrapText="1"/>
    </xf>
    <xf numFmtId="164" fontId="10" fillId="0" borderId="18" xfId="2" applyFont="1" applyFill="1" applyBorder="1" applyAlignment="1">
      <alignment horizontal="center" vertical="center"/>
    </xf>
    <xf numFmtId="4" fontId="10" fillId="0" borderId="2" xfId="2" applyNumberFormat="1" applyFont="1" applyFill="1" applyBorder="1" applyAlignment="1">
      <alignment vertical="center"/>
    </xf>
    <xf numFmtId="0" fontId="9" fillId="0" borderId="21" xfId="0" applyFont="1" applyFill="1" applyBorder="1"/>
    <xf numFmtId="0" fontId="10" fillId="0" borderId="6" xfId="0" applyFont="1" applyFill="1" applyBorder="1" applyAlignment="1">
      <alignment horizontal="left" vertical="center"/>
    </xf>
    <xf numFmtId="0" fontId="9" fillId="0" borderId="24" xfId="0" applyFont="1" applyFill="1" applyBorder="1"/>
    <xf numFmtId="0" fontId="9" fillId="0" borderId="25" xfId="0" applyFont="1" applyFill="1" applyBorder="1"/>
    <xf numFmtId="0" fontId="10" fillId="0" borderId="28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44" fontId="9" fillId="0" borderId="0" xfId="0" applyNumberFormat="1" applyFont="1" applyFill="1" applyAlignment="1">
      <alignment vertical="center"/>
    </xf>
    <xf numFmtId="0" fontId="9" fillId="0" borderId="0" xfId="0" quotePrefix="1" applyFont="1" applyFill="1" applyAlignment="1">
      <alignment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44" fontId="10" fillId="0" borderId="38" xfId="1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37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170" fontId="9" fillId="0" borderId="5" xfId="0" applyNumberFormat="1" applyFont="1" applyFill="1" applyBorder="1" applyAlignment="1">
      <alignment horizontal="center" vertical="center"/>
    </xf>
    <xf numFmtId="170" fontId="9" fillId="0" borderId="5" xfId="0" applyNumberFormat="1" applyFont="1" applyFill="1" applyBorder="1" applyAlignment="1">
      <alignment horizontal="center" vertical="center" wrapText="1"/>
    </xf>
    <xf numFmtId="170" fontId="9" fillId="0" borderId="5" xfId="2" applyNumberFormat="1" applyFont="1" applyFill="1" applyBorder="1" applyAlignment="1">
      <alignment horizontal="center" vertical="center"/>
    </xf>
    <xf numFmtId="170" fontId="9" fillId="0" borderId="16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textRotation="90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0" fillId="2" borderId="2" xfId="2" applyFont="1" applyFill="1" applyBorder="1" applyAlignment="1">
      <alignment vertical="center"/>
    </xf>
    <xf numFmtId="168" fontId="10" fillId="2" borderId="2" xfId="0" applyNumberFormat="1" applyFont="1" applyFill="1" applyBorder="1" applyAlignment="1">
      <alignment vertical="center"/>
    </xf>
    <xf numFmtId="169" fontId="10" fillId="2" borderId="18" xfId="2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3" fontId="9" fillId="0" borderId="2" xfId="1" applyFont="1" applyFill="1" applyBorder="1" applyAlignment="1">
      <alignment horizontal="center" vertical="center"/>
    </xf>
    <xf numFmtId="170" fontId="10" fillId="0" borderId="2" xfId="1" applyNumberFormat="1" applyFont="1" applyFill="1" applyBorder="1" applyAlignment="1">
      <alignment horizontal="center" vertical="center"/>
    </xf>
    <xf numFmtId="170" fontId="9" fillId="0" borderId="2" xfId="5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170" fontId="9" fillId="0" borderId="2" xfId="0" applyNumberFormat="1" applyFont="1" applyFill="1" applyBorder="1" applyAlignment="1">
      <alignment horizontal="right" vertical="center" wrapText="1"/>
    </xf>
    <xf numFmtId="170" fontId="9" fillId="0" borderId="2" xfId="0" applyNumberFormat="1" applyFont="1" applyFill="1" applyBorder="1" applyAlignment="1">
      <alignment horizontal="center" vertical="center" textRotation="90" wrapText="1"/>
    </xf>
    <xf numFmtId="0" fontId="9" fillId="0" borderId="2" xfId="4" applyFont="1" applyFill="1" applyBorder="1" applyAlignment="1">
      <alignment horizontal="center" vertical="center"/>
    </xf>
    <xf numFmtId="0" fontId="9" fillId="0" borderId="2" xfId="5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164" fontId="9" fillId="0" borderId="2" xfId="2" applyFont="1" applyFill="1" applyBorder="1" applyAlignment="1">
      <alignment horizontal="center"/>
    </xf>
    <xf numFmtId="166" fontId="10" fillId="0" borderId="2" xfId="5" applyNumberFormat="1" applyFont="1" applyFill="1" applyBorder="1" applyAlignment="1">
      <alignment horizontal="right" vertical="center"/>
    </xf>
    <xf numFmtId="167" fontId="10" fillId="0" borderId="2" xfId="1" applyNumberFormat="1" applyFont="1" applyFill="1" applyBorder="1" applyAlignment="1">
      <alignment horizontal="center" vertical="center"/>
    </xf>
    <xf numFmtId="168" fontId="9" fillId="0" borderId="2" xfId="5" applyNumberFormat="1" applyFont="1" applyFill="1" applyBorder="1" applyAlignment="1">
      <alignment horizontal="center" vertical="center"/>
    </xf>
    <xf numFmtId="169" fontId="10" fillId="0" borderId="18" xfId="6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wrapText="1"/>
    </xf>
    <xf numFmtId="0" fontId="10" fillId="0" borderId="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165" fontId="10" fillId="0" borderId="31" xfId="1" applyNumberFormat="1" applyFont="1" applyFill="1" applyBorder="1" applyAlignment="1">
      <alignment horizontal="right" vertical="center" wrapText="1"/>
    </xf>
    <xf numFmtId="170" fontId="9" fillId="0" borderId="0" xfId="0" applyNumberFormat="1" applyFont="1" applyFill="1"/>
    <xf numFmtId="170" fontId="9" fillId="0" borderId="0" xfId="0" applyNumberFormat="1" applyFont="1" applyFill="1" applyAlignment="1">
      <alignment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170" fontId="10" fillId="0" borderId="34" xfId="1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vertical="center"/>
    </xf>
    <xf numFmtId="165" fontId="10" fillId="0" borderId="38" xfId="1" applyNumberFormat="1" applyFont="1" applyFill="1" applyBorder="1" applyAlignment="1">
      <alignment horizontal="right" vertical="center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FFFFCC"/>
      <color rgb="FF66FFFF"/>
      <color rgb="FF2EC44B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149090</xdr:colOff>
      <xdr:row>0</xdr:row>
      <xdr:rowOff>35352</xdr:rowOff>
    </xdr:from>
    <xdr:to>
      <xdr:col>1</xdr:col>
      <xdr:colOff>1833563</xdr:colOff>
      <xdr:row>0</xdr:row>
      <xdr:rowOff>992043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090" y="35352"/>
          <a:ext cx="2208348" cy="956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128929</xdr:colOff>
      <xdr:row>0</xdr:row>
      <xdr:rowOff>107156</xdr:rowOff>
    </xdr:from>
    <xdr:to>
      <xdr:col>1</xdr:col>
      <xdr:colOff>1988344</xdr:colOff>
      <xdr:row>0</xdr:row>
      <xdr:rowOff>926568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929" y="107156"/>
          <a:ext cx="2228509" cy="819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0</xdr:row>
      <xdr:rowOff>59530</xdr:rowOff>
    </xdr:from>
    <xdr:to>
      <xdr:col>1</xdr:col>
      <xdr:colOff>2196673</xdr:colOff>
      <xdr:row>0</xdr:row>
      <xdr:rowOff>904873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9" y="59530"/>
          <a:ext cx="2518142" cy="8453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30146</xdr:rowOff>
    </xdr:from>
    <xdr:to>
      <xdr:col>1</xdr:col>
      <xdr:colOff>2010832</xdr:colOff>
      <xdr:row>0</xdr:row>
      <xdr:rowOff>846270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1BB2A9E-E1A2-433D-A9AF-0559D0D5D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66" y="30146"/>
          <a:ext cx="2201333" cy="816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tabSelected="1" zoomScale="80" zoomScaleNormal="80" zoomScaleSheetLayoutView="37" workbookViewId="0">
      <selection sqref="A1:O1"/>
    </sheetView>
  </sheetViews>
  <sheetFormatPr defaultRowHeight="14.25" x14ac:dyDescent="0.25"/>
  <cols>
    <col min="1" max="1" width="7.85546875" style="183" customWidth="1"/>
    <col min="2" max="2" width="57.42578125" style="183" bestFit="1" customWidth="1"/>
    <col min="3" max="3" width="33.5703125" style="183" customWidth="1"/>
    <col min="4" max="4" width="14.85546875" style="183" customWidth="1"/>
    <col min="5" max="5" width="9.7109375" style="183" customWidth="1"/>
    <col min="6" max="6" width="14.28515625" style="183" bestFit="1" customWidth="1"/>
    <col min="7" max="7" width="16.5703125" style="183" bestFit="1" customWidth="1"/>
    <col min="8" max="8" width="19.28515625" style="183" bestFit="1" customWidth="1"/>
    <col min="9" max="9" width="20.85546875" style="183" bestFit="1" customWidth="1"/>
    <col min="10" max="10" width="22.7109375" style="183" customWidth="1"/>
    <col min="11" max="11" width="19.42578125" style="183" bestFit="1" customWidth="1"/>
    <col min="12" max="12" width="7.42578125" style="183" customWidth="1"/>
    <col min="13" max="13" width="15.5703125" style="183" bestFit="1" customWidth="1"/>
    <col min="14" max="14" width="16.42578125" style="183" bestFit="1" customWidth="1"/>
    <col min="15" max="15" width="25" style="183" customWidth="1"/>
    <col min="16" max="16" width="9.140625" style="183"/>
    <col min="17" max="17" width="20.7109375" style="183" bestFit="1" customWidth="1"/>
    <col min="18" max="16384" width="9.140625" style="183"/>
  </cols>
  <sheetData>
    <row r="1" spans="1:15" ht="90.75" customHeight="1" thickBot="1" x14ac:dyDescent="0.3">
      <c r="A1" s="208" t="s">
        <v>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</row>
    <row r="2" spans="1:15" ht="21.75" customHeight="1" x14ac:dyDescent="0.25">
      <c r="A2" s="139" t="s">
        <v>57</v>
      </c>
      <c r="B2" s="140"/>
      <c r="C2" s="141"/>
      <c r="D2" s="157" t="s">
        <v>55</v>
      </c>
      <c r="E2" s="157"/>
      <c r="F2" s="158" t="s">
        <v>3</v>
      </c>
      <c r="G2" s="158" t="s">
        <v>4</v>
      </c>
      <c r="H2" s="158" t="s">
        <v>34</v>
      </c>
      <c r="I2" s="158" t="s">
        <v>6</v>
      </c>
      <c r="J2" s="157" t="s">
        <v>7</v>
      </c>
      <c r="K2" s="157"/>
      <c r="L2" s="157"/>
      <c r="M2" s="157"/>
      <c r="N2" s="157"/>
      <c r="O2" s="159"/>
    </row>
    <row r="3" spans="1:15" ht="39" customHeight="1" x14ac:dyDescent="0.25">
      <c r="A3" s="160" t="s">
        <v>222</v>
      </c>
      <c r="B3" s="161"/>
      <c r="C3" s="162"/>
      <c r="D3" s="142" t="s">
        <v>220</v>
      </c>
      <c r="E3" s="143"/>
      <c r="F3" s="144" t="s">
        <v>115</v>
      </c>
      <c r="G3" s="144" t="s">
        <v>168</v>
      </c>
      <c r="H3" s="145">
        <v>22</v>
      </c>
      <c r="I3" s="146">
        <v>4.8</v>
      </c>
      <c r="J3" s="147" t="s">
        <v>8</v>
      </c>
      <c r="K3" s="147"/>
      <c r="L3" s="147"/>
      <c r="M3" s="147"/>
      <c r="N3" s="147"/>
      <c r="O3" s="148"/>
    </row>
    <row r="4" spans="1:15" ht="15.75" x14ac:dyDescent="0.25">
      <c r="A4" s="211" t="s">
        <v>9</v>
      </c>
      <c r="B4" s="147" t="s">
        <v>10</v>
      </c>
      <c r="C4" s="147" t="s">
        <v>11</v>
      </c>
      <c r="D4" s="147" t="s">
        <v>12</v>
      </c>
      <c r="E4" s="147" t="s">
        <v>13</v>
      </c>
      <c r="F4" s="147" t="s">
        <v>54</v>
      </c>
      <c r="G4" s="147" t="s">
        <v>15</v>
      </c>
      <c r="H4" s="149" t="s">
        <v>35</v>
      </c>
      <c r="I4" s="150" t="s">
        <v>16</v>
      </c>
      <c r="J4" s="147" t="s">
        <v>17</v>
      </c>
      <c r="K4" s="147" t="s">
        <v>18</v>
      </c>
      <c r="L4" s="147" t="s">
        <v>19</v>
      </c>
      <c r="M4" s="147"/>
      <c r="N4" s="147"/>
      <c r="O4" s="148" t="s">
        <v>20</v>
      </c>
    </row>
    <row r="5" spans="1:15" ht="38.25" thickBot="1" x14ac:dyDescent="0.3">
      <c r="A5" s="212"/>
      <c r="B5" s="151"/>
      <c r="C5" s="151"/>
      <c r="D5" s="151"/>
      <c r="E5" s="151"/>
      <c r="F5" s="151"/>
      <c r="G5" s="151"/>
      <c r="H5" s="152"/>
      <c r="I5" s="153"/>
      <c r="J5" s="151"/>
      <c r="K5" s="151"/>
      <c r="L5" s="154" t="s">
        <v>21</v>
      </c>
      <c r="M5" s="155" t="s">
        <v>22</v>
      </c>
      <c r="N5" s="155" t="s">
        <v>23</v>
      </c>
      <c r="O5" s="156"/>
    </row>
    <row r="6" spans="1:15" ht="15.75" x14ac:dyDescent="0.25">
      <c r="A6" s="108">
        <v>1</v>
      </c>
      <c r="B6" s="163" t="s">
        <v>69</v>
      </c>
      <c r="C6" s="163" t="s">
        <v>51</v>
      </c>
      <c r="D6" s="163" t="s">
        <v>37</v>
      </c>
      <c r="E6" s="109">
        <v>1</v>
      </c>
      <c r="F6" s="134">
        <v>45145</v>
      </c>
      <c r="G6" s="134">
        <v>45328</v>
      </c>
      <c r="H6" s="135">
        <v>630</v>
      </c>
      <c r="I6" s="136">
        <v>105.6</v>
      </c>
      <c r="J6" s="136"/>
      <c r="K6" s="136">
        <f>SUM(H6:J6)</f>
        <v>735.6</v>
      </c>
      <c r="L6" s="137"/>
      <c r="M6" s="136"/>
      <c r="N6" s="136"/>
      <c r="O6" s="138">
        <f>K6-M6-N6</f>
        <v>735.6</v>
      </c>
    </row>
    <row r="7" spans="1:15" ht="15.75" x14ac:dyDescent="0.25">
      <c r="A7" s="213">
        <v>2</v>
      </c>
      <c r="B7" s="95" t="s">
        <v>172</v>
      </c>
      <c r="C7" s="164" t="s">
        <v>51</v>
      </c>
      <c r="D7" s="95" t="s">
        <v>39</v>
      </c>
      <c r="E7" s="93">
        <v>2</v>
      </c>
      <c r="F7" s="96">
        <v>45383</v>
      </c>
      <c r="G7" s="96">
        <v>45565</v>
      </c>
      <c r="H7" s="94">
        <v>630</v>
      </c>
      <c r="I7" s="123">
        <v>105.6</v>
      </c>
      <c r="J7" s="123"/>
      <c r="K7" s="123">
        <f t="shared" ref="K7:K70" si="0">SUM(H7:J7)</f>
        <v>735.6</v>
      </c>
      <c r="L7" s="124"/>
      <c r="M7" s="123"/>
      <c r="N7" s="123"/>
      <c r="O7" s="125">
        <f>K7-M7-N7</f>
        <v>735.6</v>
      </c>
    </row>
    <row r="8" spans="1:15" ht="15.75" x14ac:dyDescent="0.25">
      <c r="A8" s="213">
        <v>3</v>
      </c>
      <c r="B8" s="95" t="s">
        <v>173</v>
      </c>
      <c r="C8" s="164" t="s">
        <v>36</v>
      </c>
      <c r="D8" s="95" t="s">
        <v>40</v>
      </c>
      <c r="E8" s="93">
        <v>2</v>
      </c>
      <c r="F8" s="96">
        <v>45383</v>
      </c>
      <c r="G8" s="96">
        <v>45565</v>
      </c>
      <c r="H8" s="94">
        <v>630</v>
      </c>
      <c r="I8" s="123">
        <v>105.6</v>
      </c>
      <c r="J8" s="123"/>
      <c r="K8" s="123">
        <f t="shared" si="0"/>
        <v>735.6</v>
      </c>
      <c r="L8" s="124"/>
      <c r="M8" s="123"/>
      <c r="N8" s="123"/>
      <c r="O8" s="125">
        <f t="shared" ref="O8:O70" si="1">K8-M8-N8</f>
        <v>735.6</v>
      </c>
    </row>
    <row r="9" spans="1:15" ht="15.75" x14ac:dyDescent="0.25">
      <c r="A9" s="213">
        <v>4</v>
      </c>
      <c r="B9" s="95" t="s">
        <v>97</v>
      </c>
      <c r="C9" s="164" t="s">
        <v>98</v>
      </c>
      <c r="D9" s="95" t="s">
        <v>99</v>
      </c>
      <c r="E9" s="97" t="s">
        <v>164</v>
      </c>
      <c r="F9" s="96">
        <v>45231</v>
      </c>
      <c r="G9" s="96">
        <v>45412</v>
      </c>
      <c r="H9" s="94"/>
      <c r="I9" s="123" t="s">
        <v>217</v>
      </c>
      <c r="J9" s="123">
        <v>273</v>
      </c>
      <c r="K9" s="123">
        <f t="shared" si="0"/>
        <v>273</v>
      </c>
      <c r="L9" s="124"/>
      <c r="M9" s="123"/>
      <c r="N9" s="123"/>
      <c r="O9" s="125">
        <f t="shared" si="1"/>
        <v>273</v>
      </c>
    </row>
    <row r="10" spans="1:15" ht="15.75" x14ac:dyDescent="0.25">
      <c r="A10" s="213">
        <v>5</v>
      </c>
      <c r="B10" s="95" t="s">
        <v>84</v>
      </c>
      <c r="C10" s="95" t="s">
        <v>83</v>
      </c>
      <c r="D10" s="165" t="s">
        <v>37</v>
      </c>
      <c r="E10" s="93">
        <v>1</v>
      </c>
      <c r="F10" s="98">
        <v>45170</v>
      </c>
      <c r="G10" s="98">
        <v>45351</v>
      </c>
      <c r="H10" s="94">
        <v>630</v>
      </c>
      <c r="I10" s="123">
        <v>105.6</v>
      </c>
      <c r="J10" s="99"/>
      <c r="K10" s="123">
        <f t="shared" si="0"/>
        <v>735.6</v>
      </c>
      <c r="L10" s="94"/>
      <c r="M10" s="94"/>
      <c r="N10" s="99"/>
      <c r="O10" s="125">
        <f t="shared" si="1"/>
        <v>735.6</v>
      </c>
    </row>
    <row r="11" spans="1:15" ht="15.75" x14ac:dyDescent="0.25">
      <c r="A11" s="213">
        <v>6</v>
      </c>
      <c r="B11" s="95" t="s">
        <v>130</v>
      </c>
      <c r="C11" s="95" t="s">
        <v>51</v>
      </c>
      <c r="D11" s="165" t="s">
        <v>39</v>
      </c>
      <c r="E11" s="93">
        <v>1</v>
      </c>
      <c r="F11" s="98">
        <v>45323</v>
      </c>
      <c r="G11" s="98"/>
      <c r="H11" s="94">
        <v>630</v>
      </c>
      <c r="I11" s="123">
        <v>105.6</v>
      </c>
      <c r="J11" s="99"/>
      <c r="K11" s="123">
        <f t="shared" si="0"/>
        <v>735.6</v>
      </c>
      <c r="L11" s="94"/>
      <c r="M11" s="94"/>
      <c r="N11" s="99"/>
      <c r="O11" s="125">
        <f t="shared" si="1"/>
        <v>735.6</v>
      </c>
    </row>
    <row r="12" spans="1:15" ht="15.75" x14ac:dyDescent="0.25">
      <c r="A12" s="213">
        <v>7</v>
      </c>
      <c r="B12" s="95" t="s">
        <v>141</v>
      </c>
      <c r="C12" s="95" t="s">
        <v>80</v>
      </c>
      <c r="D12" s="165" t="s">
        <v>42</v>
      </c>
      <c r="E12" s="93">
        <v>1</v>
      </c>
      <c r="F12" s="98">
        <v>45352</v>
      </c>
      <c r="G12" s="98">
        <v>45535</v>
      </c>
      <c r="H12" s="94">
        <v>630</v>
      </c>
      <c r="I12" s="123">
        <v>105.6</v>
      </c>
      <c r="J12" s="99"/>
      <c r="K12" s="123">
        <f t="shared" si="0"/>
        <v>735.6</v>
      </c>
      <c r="L12" s="94"/>
      <c r="M12" s="94"/>
      <c r="N12" s="214"/>
      <c r="O12" s="125">
        <f t="shared" si="1"/>
        <v>735.6</v>
      </c>
    </row>
    <row r="13" spans="1:15" ht="15.75" x14ac:dyDescent="0.25">
      <c r="A13" s="213">
        <v>8</v>
      </c>
      <c r="B13" s="95" t="s">
        <v>70</v>
      </c>
      <c r="C13" s="95" t="s">
        <v>51</v>
      </c>
      <c r="D13" s="165" t="s">
        <v>52</v>
      </c>
      <c r="E13" s="93">
        <v>1</v>
      </c>
      <c r="F13" s="98">
        <v>45141</v>
      </c>
      <c r="G13" s="98">
        <v>45324</v>
      </c>
      <c r="H13" s="94">
        <v>630</v>
      </c>
      <c r="I13" s="123">
        <v>105.6</v>
      </c>
      <c r="J13" s="99"/>
      <c r="K13" s="123">
        <f t="shared" si="0"/>
        <v>735.6</v>
      </c>
      <c r="L13" s="94"/>
      <c r="M13" s="94"/>
      <c r="N13" s="99"/>
      <c r="O13" s="125">
        <f t="shared" si="1"/>
        <v>735.6</v>
      </c>
    </row>
    <row r="14" spans="1:15" ht="15.75" x14ac:dyDescent="0.25">
      <c r="A14" s="213">
        <v>9</v>
      </c>
      <c r="B14" s="95" t="s">
        <v>100</v>
      </c>
      <c r="C14" s="95" t="s">
        <v>51</v>
      </c>
      <c r="D14" s="165" t="s">
        <v>39</v>
      </c>
      <c r="E14" s="93">
        <v>3</v>
      </c>
      <c r="F14" s="98">
        <v>45231</v>
      </c>
      <c r="G14" s="98">
        <v>45412</v>
      </c>
      <c r="H14" s="94">
        <v>315</v>
      </c>
      <c r="I14" s="123">
        <v>105.6</v>
      </c>
      <c r="J14" s="99">
        <v>315</v>
      </c>
      <c r="K14" s="123">
        <f t="shared" si="0"/>
        <v>735.6</v>
      </c>
      <c r="L14" s="94"/>
      <c r="M14" s="94"/>
      <c r="N14" s="99">
        <v>52.8</v>
      </c>
      <c r="O14" s="125">
        <f t="shared" si="1"/>
        <v>682.80000000000007</v>
      </c>
    </row>
    <row r="15" spans="1:15" ht="15.75" x14ac:dyDescent="0.25">
      <c r="A15" s="213">
        <v>10</v>
      </c>
      <c r="B15" s="95" t="s">
        <v>101</v>
      </c>
      <c r="C15" s="95" t="s">
        <v>76</v>
      </c>
      <c r="D15" s="165" t="s">
        <v>39</v>
      </c>
      <c r="E15" s="93">
        <v>1</v>
      </c>
      <c r="F15" s="98">
        <v>45243</v>
      </c>
      <c r="G15" s="98">
        <v>45424</v>
      </c>
      <c r="H15" s="94">
        <v>630</v>
      </c>
      <c r="I15" s="123">
        <v>105.6</v>
      </c>
      <c r="J15" s="99"/>
      <c r="K15" s="123">
        <f t="shared" si="0"/>
        <v>735.6</v>
      </c>
      <c r="L15" s="94"/>
      <c r="M15" s="94"/>
      <c r="N15" s="99"/>
      <c r="O15" s="125">
        <f t="shared" si="1"/>
        <v>735.6</v>
      </c>
    </row>
    <row r="16" spans="1:15" ht="15.75" x14ac:dyDescent="0.25">
      <c r="A16" s="213">
        <v>11</v>
      </c>
      <c r="B16" s="95" t="s">
        <v>102</v>
      </c>
      <c r="C16" s="95" t="s">
        <v>51</v>
      </c>
      <c r="D16" s="165" t="s">
        <v>39</v>
      </c>
      <c r="E16" s="93" t="s">
        <v>164</v>
      </c>
      <c r="F16" s="98">
        <v>45236</v>
      </c>
      <c r="G16" s="98" t="s">
        <v>1</v>
      </c>
      <c r="H16" s="94">
        <v>315</v>
      </c>
      <c r="I16" s="123"/>
      <c r="J16" s="99"/>
      <c r="K16" s="123">
        <f t="shared" si="0"/>
        <v>315</v>
      </c>
      <c r="L16" s="94"/>
      <c r="M16" s="94"/>
      <c r="N16" s="99"/>
      <c r="O16" s="125">
        <f t="shared" si="1"/>
        <v>315</v>
      </c>
    </row>
    <row r="17" spans="1:15" ht="15.75" x14ac:dyDescent="0.25">
      <c r="A17" s="213">
        <v>12</v>
      </c>
      <c r="B17" s="95" t="s">
        <v>182</v>
      </c>
      <c r="C17" s="95" t="s">
        <v>60</v>
      </c>
      <c r="D17" s="165" t="s">
        <v>41</v>
      </c>
      <c r="E17" s="93">
        <v>2</v>
      </c>
      <c r="F17" s="98">
        <v>45385</v>
      </c>
      <c r="G17" s="98">
        <v>45567</v>
      </c>
      <c r="H17" s="94">
        <v>588</v>
      </c>
      <c r="I17" s="123">
        <v>96</v>
      </c>
      <c r="J17" s="99"/>
      <c r="K17" s="123">
        <f t="shared" si="0"/>
        <v>684</v>
      </c>
      <c r="L17" s="94"/>
      <c r="M17" s="94"/>
      <c r="N17" s="99"/>
      <c r="O17" s="125">
        <f t="shared" si="1"/>
        <v>684</v>
      </c>
    </row>
    <row r="18" spans="1:15" ht="15.75" x14ac:dyDescent="0.25">
      <c r="A18" s="213">
        <v>13</v>
      </c>
      <c r="B18" s="95" t="s">
        <v>71</v>
      </c>
      <c r="C18" s="95" t="s">
        <v>36</v>
      </c>
      <c r="D18" s="165" t="s">
        <v>37</v>
      </c>
      <c r="E18" s="93">
        <v>1</v>
      </c>
      <c r="F18" s="98">
        <v>45139</v>
      </c>
      <c r="G18" s="98">
        <v>45688</v>
      </c>
      <c r="H18" s="94">
        <v>630</v>
      </c>
      <c r="I18" s="123">
        <v>105.6</v>
      </c>
      <c r="J18" s="99"/>
      <c r="K18" s="123">
        <f t="shared" si="0"/>
        <v>735.6</v>
      </c>
      <c r="L18" s="94"/>
      <c r="M18" s="94"/>
      <c r="N18" s="99"/>
      <c r="O18" s="125">
        <f t="shared" si="1"/>
        <v>735.6</v>
      </c>
    </row>
    <row r="19" spans="1:15" ht="15.75" x14ac:dyDescent="0.25">
      <c r="A19" s="213">
        <v>14</v>
      </c>
      <c r="B19" s="95" t="s">
        <v>209</v>
      </c>
      <c r="C19" s="95" t="s">
        <v>36</v>
      </c>
      <c r="D19" s="165" t="s">
        <v>203</v>
      </c>
      <c r="E19" s="93">
        <v>2</v>
      </c>
      <c r="F19" s="98">
        <v>45390</v>
      </c>
      <c r="G19" s="98">
        <v>45572</v>
      </c>
      <c r="H19" s="94">
        <v>483</v>
      </c>
      <c r="I19" s="123">
        <v>81.599999999999994</v>
      </c>
      <c r="J19" s="99"/>
      <c r="K19" s="123">
        <f t="shared" si="0"/>
        <v>564.6</v>
      </c>
      <c r="L19" s="94"/>
      <c r="M19" s="94"/>
      <c r="N19" s="99"/>
      <c r="O19" s="125">
        <f t="shared" si="1"/>
        <v>564.6</v>
      </c>
    </row>
    <row r="20" spans="1:15" ht="15.75" x14ac:dyDescent="0.25">
      <c r="A20" s="213">
        <v>15</v>
      </c>
      <c r="B20" s="95" t="s">
        <v>214</v>
      </c>
      <c r="C20" s="95" t="s">
        <v>36</v>
      </c>
      <c r="D20" s="165" t="s">
        <v>39</v>
      </c>
      <c r="E20" s="93">
        <v>1</v>
      </c>
      <c r="F20" s="98">
        <v>45261</v>
      </c>
      <c r="G20" s="98"/>
      <c r="H20" s="94">
        <v>630</v>
      </c>
      <c r="I20" s="123">
        <v>105.6</v>
      </c>
      <c r="J20" s="99"/>
      <c r="K20" s="123">
        <f t="shared" si="0"/>
        <v>735.6</v>
      </c>
      <c r="L20" s="94"/>
      <c r="M20" s="94"/>
      <c r="N20" s="99"/>
      <c r="O20" s="125">
        <f t="shared" si="1"/>
        <v>735.6</v>
      </c>
    </row>
    <row r="21" spans="1:15" ht="15.75" x14ac:dyDescent="0.25">
      <c r="A21" s="213">
        <v>16</v>
      </c>
      <c r="B21" s="95" t="s">
        <v>111</v>
      </c>
      <c r="C21" s="95" t="s">
        <v>108</v>
      </c>
      <c r="D21" s="165" t="s">
        <v>37</v>
      </c>
      <c r="E21" s="93">
        <v>1</v>
      </c>
      <c r="F21" s="98">
        <v>45261</v>
      </c>
      <c r="G21" s="98"/>
      <c r="H21" s="94">
        <v>630</v>
      </c>
      <c r="I21" s="123">
        <v>105.6</v>
      </c>
      <c r="J21" s="99"/>
      <c r="K21" s="123">
        <f t="shared" si="0"/>
        <v>735.6</v>
      </c>
      <c r="L21" s="94"/>
      <c r="M21" s="94"/>
      <c r="N21" s="99"/>
      <c r="O21" s="125">
        <f t="shared" si="1"/>
        <v>735.6</v>
      </c>
    </row>
    <row r="22" spans="1:15" ht="15.75" x14ac:dyDescent="0.25">
      <c r="A22" s="213">
        <v>17</v>
      </c>
      <c r="B22" s="95" t="s">
        <v>72</v>
      </c>
      <c r="C22" s="95" t="s">
        <v>0</v>
      </c>
      <c r="D22" s="165" t="s">
        <v>37</v>
      </c>
      <c r="E22" s="93">
        <v>3</v>
      </c>
      <c r="F22" s="98">
        <v>45145</v>
      </c>
      <c r="G22" s="98">
        <v>45328</v>
      </c>
      <c r="H22" s="94">
        <v>630</v>
      </c>
      <c r="I22" s="123">
        <v>105.6</v>
      </c>
      <c r="J22" s="99"/>
      <c r="K22" s="123">
        <f t="shared" si="0"/>
        <v>735.6</v>
      </c>
      <c r="L22" s="94"/>
      <c r="M22" s="94"/>
      <c r="N22" s="99"/>
      <c r="O22" s="125">
        <f t="shared" si="1"/>
        <v>735.6</v>
      </c>
    </row>
    <row r="23" spans="1:15" ht="15.75" x14ac:dyDescent="0.25">
      <c r="A23" s="213">
        <v>18</v>
      </c>
      <c r="B23" s="95" t="s">
        <v>93</v>
      </c>
      <c r="C23" s="95" t="s">
        <v>60</v>
      </c>
      <c r="D23" s="165" t="s">
        <v>41</v>
      </c>
      <c r="E23" s="93">
        <v>3</v>
      </c>
      <c r="F23" s="98">
        <v>45201</v>
      </c>
      <c r="G23" s="98">
        <v>45383</v>
      </c>
      <c r="H23" s="94">
        <v>315</v>
      </c>
      <c r="I23" s="123">
        <v>105.6</v>
      </c>
      <c r="J23" s="99">
        <v>315</v>
      </c>
      <c r="K23" s="123">
        <f t="shared" si="0"/>
        <v>735.6</v>
      </c>
      <c r="L23" s="94"/>
      <c r="M23" s="94"/>
      <c r="N23" s="94">
        <v>52</v>
      </c>
      <c r="O23" s="125">
        <f t="shared" si="1"/>
        <v>683.6</v>
      </c>
    </row>
    <row r="24" spans="1:15" ht="15.75" x14ac:dyDescent="0.25">
      <c r="A24" s="213">
        <v>19</v>
      </c>
      <c r="B24" s="95" t="s">
        <v>85</v>
      </c>
      <c r="C24" s="95" t="s">
        <v>76</v>
      </c>
      <c r="D24" s="165" t="s">
        <v>39</v>
      </c>
      <c r="E24" s="93">
        <v>3</v>
      </c>
      <c r="F24" s="98">
        <v>45170</v>
      </c>
      <c r="G24" s="98">
        <v>45351</v>
      </c>
      <c r="H24" s="94">
        <v>630</v>
      </c>
      <c r="I24" s="123">
        <v>105.6</v>
      </c>
      <c r="J24" s="99"/>
      <c r="K24" s="123">
        <f t="shared" si="0"/>
        <v>735.6</v>
      </c>
      <c r="L24" s="94"/>
      <c r="M24" s="100"/>
      <c r="N24" s="99"/>
      <c r="O24" s="125">
        <f t="shared" si="1"/>
        <v>735.6</v>
      </c>
    </row>
    <row r="25" spans="1:15" ht="15.75" x14ac:dyDescent="0.25">
      <c r="A25" s="213">
        <v>20</v>
      </c>
      <c r="B25" s="95" t="s">
        <v>153</v>
      </c>
      <c r="C25" s="95" t="s">
        <v>80</v>
      </c>
      <c r="D25" s="165" t="s">
        <v>37</v>
      </c>
      <c r="E25" s="93">
        <v>1</v>
      </c>
      <c r="F25" s="98">
        <v>45352</v>
      </c>
      <c r="G25" s="98">
        <v>45535</v>
      </c>
      <c r="H25" s="94">
        <v>630</v>
      </c>
      <c r="I25" s="123">
        <v>105.6</v>
      </c>
      <c r="J25" s="99"/>
      <c r="K25" s="123">
        <f t="shared" si="0"/>
        <v>735.6</v>
      </c>
      <c r="L25" s="94"/>
      <c r="M25" s="100"/>
      <c r="N25" s="99"/>
      <c r="O25" s="125">
        <f t="shared" si="1"/>
        <v>735.6</v>
      </c>
    </row>
    <row r="26" spans="1:15" ht="15.75" x14ac:dyDescent="0.25">
      <c r="A26" s="213">
        <v>21</v>
      </c>
      <c r="B26" s="95" t="s">
        <v>103</v>
      </c>
      <c r="C26" s="95" t="s">
        <v>36</v>
      </c>
      <c r="D26" s="165" t="s">
        <v>39</v>
      </c>
      <c r="E26" s="93">
        <v>3</v>
      </c>
      <c r="F26" s="98">
        <v>45231</v>
      </c>
      <c r="G26" s="98">
        <v>45412</v>
      </c>
      <c r="H26" s="94">
        <v>315</v>
      </c>
      <c r="I26" s="123">
        <v>105.6</v>
      </c>
      <c r="J26" s="99">
        <v>315</v>
      </c>
      <c r="K26" s="123">
        <f t="shared" si="0"/>
        <v>735.6</v>
      </c>
      <c r="L26" s="94"/>
      <c r="M26" s="94"/>
      <c r="N26" s="99">
        <v>52</v>
      </c>
      <c r="O26" s="125">
        <f t="shared" si="1"/>
        <v>683.6</v>
      </c>
    </row>
    <row r="27" spans="1:15" ht="15.75" x14ac:dyDescent="0.25">
      <c r="A27" s="213">
        <v>22</v>
      </c>
      <c r="B27" s="95" t="s">
        <v>86</v>
      </c>
      <c r="C27" s="95" t="s">
        <v>36</v>
      </c>
      <c r="D27" s="165" t="s">
        <v>39</v>
      </c>
      <c r="E27" s="93">
        <v>1</v>
      </c>
      <c r="F27" s="98">
        <v>45173</v>
      </c>
      <c r="G27" s="98">
        <v>45354</v>
      </c>
      <c r="H27" s="94">
        <v>630</v>
      </c>
      <c r="I27" s="123">
        <v>105.6</v>
      </c>
      <c r="J27" s="99"/>
      <c r="K27" s="123">
        <f t="shared" si="0"/>
        <v>735.6</v>
      </c>
      <c r="L27" s="94"/>
      <c r="M27" s="100"/>
      <c r="N27" s="99"/>
      <c r="O27" s="125">
        <f t="shared" si="1"/>
        <v>735.6</v>
      </c>
    </row>
    <row r="28" spans="1:15" ht="15.75" x14ac:dyDescent="0.25">
      <c r="A28" s="213">
        <v>23</v>
      </c>
      <c r="B28" s="95" t="s">
        <v>142</v>
      </c>
      <c r="C28" s="95" t="s">
        <v>143</v>
      </c>
      <c r="D28" s="165" t="s">
        <v>144</v>
      </c>
      <c r="E28" s="93">
        <v>1</v>
      </c>
      <c r="F28" s="98">
        <v>45352</v>
      </c>
      <c r="G28" s="98">
        <v>45507</v>
      </c>
      <c r="H28" s="94">
        <v>630</v>
      </c>
      <c r="I28" s="123">
        <v>105.6</v>
      </c>
      <c r="J28" s="99"/>
      <c r="K28" s="123">
        <f t="shared" si="0"/>
        <v>735.6</v>
      </c>
      <c r="L28" s="94"/>
      <c r="M28" s="100"/>
      <c r="N28" s="99"/>
      <c r="O28" s="125">
        <f t="shared" si="1"/>
        <v>735.6</v>
      </c>
    </row>
    <row r="29" spans="1:15" ht="15.75" x14ac:dyDescent="0.25">
      <c r="A29" s="213">
        <v>24</v>
      </c>
      <c r="B29" s="95" t="s">
        <v>152</v>
      </c>
      <c r="C29" s="95" t="s">
        <v>80</v>
      </c>
      <c r="D29" s="165" t="s">
        <v>42</v>
      </c>
      <c r="E29" s="93">
        <v>1</v>
      </c>
      <c r="F29" s="98">
        <v>45352</v>
      </c>
      <c r="G29" s="98">
        <v>45535</v>
      </c>
      <c r="H29" s="94">
        <v>630</v>
      </c>
      <c r="I29" s="123">
        <v>105.6</v>
      </c>
      <c r="J29" s="99"/>
      <c r="K29" s="123">
        <f t="shared" si="0"/>
        <v>735.6</v>
      </c>
      <c r="L29" s="94"/>
      <c r="M29" s="100"/>
      <c r="N29" s="99"/>
      <c r="O29" s="125">
        <f t="shared" si="1"/>
        <v>735.6</v>
      </c>
    </row>
    <row r="30" spans="1:15" ht="15.75" x14ac:dyDescent="0.25">
      <c r="A30" s="213">
        <v>25</v>
      </c>
      <c r="B30" s="95" t="s">
        <v>156</v>
      </c>
      <c r="C30" s="95" t="s">
        <v>83</v>
      </c>
      <c r="D30" s="165" t="s">
        <v>37</v>
      </c>
      <c r="E30" s="93">
        <v>1</v>
      </c>
      <c r="F30" s="98">
        <v>45352</v>
      </c>
      <c r="G30" s="98">
        <v>45473</v>
      </c>
      <c r="H30" s="94">
        <v>630</v>
      </c>
      <c r="I30" s="123">
        <v>105.6</v>
      </c>
      <c r="J30" s="99"/>
      <c r="K30" s="123">
        <f t="shared" si="0"/>
        <v>735.6</v>
      </c>
      <c r="L30" s="94"/>
      <c r="M30" s="100"/>
      <c r="N30" s="99"/>
      <c r="O30" s="125">
        <f t="shared" si="1"/>
        <v>735.6</v>
      </c>
    </row>
    <row r="31" spans="1:15" ht="15.75" x14ac:dyDescent="0.25">
      <c r="A31" s="213">
        <v>26</v>
      </c>
      <c r="B31" s="95" t="s">
        <v>176</v>
      </c>
      <c r="C31" s="95" t="s">
        <v>177</v>
      </c>
      <c r="D31" s="165" t="s">
        <v>37</v>
      </c>
      <c r="E31" s="93">
        <v>2</v>
      </c>
      <c r="F31" s="98">
        <v>45383</v>
      </c>
      <c r="G31" s="98">
        <v>45565</v>
      </c>
      <c r="H31" s="94">
        <v>630</v>
      </c>
      <c r="I31" s="123">
        <v>105.6</v>
      </c>
      <c r="J31" s="99"/>
      <c r="K31" s="123">
        <f t="shared" si="0"/>
        <v>735.6</v>
      </c>
      <c r="L31" s="94"/>
      <c r="M31" s="100"/>
      <c r="N31" s="99"/>
      <c r="O31" s="125">
        <f t="shared" si="1"/>
        <v>735.6</v>
      </c>
    </row>
    <row r="32" spans="1:15" ht="15.75" x14ac:dyDescent="0.25">
      <c r="A32" s="213">
        <v>27</v>
      </c>
      <c r="B32" s="95" t="s">
        <v>94</v>
      </c>
      <c r="C32" s="95" t="s">
        <v>51</v>
      </c>
      <c r="D32" s="165" t="s">
        <v>39</v>
      </c>
      <c r="E32" s="93">
        <v>1</v>
      </c>
      <c r="F32" s="98" t="s">
        <v>161</v>
      </c>
      <c r="G32" s="98">
        <v>45016</v>
      </c>
      <c r="H32" s="94">
        <v>630</v>
      </c>
      <c r="I32" s="123">
        <v>105.6</v>
      </c>
      <c r="J32" s="99"/>
      <c r="K32" s="123">
        <f t="shared" si="0"/>
        <v>735.6</v>
      </c>
      <c r="L32" s="94"/>
      <c r="M32" s="100"/>
      <c r="N32" s="99"/>
      <c r="O32" s="125">
        <f t="shared" si="1"/>
        <v>735.6</v>
      </c>
    </row>
    <row r="33" spans="1:19" ht="15.75" x14ac:dyDescent="0.25">
      <c r="A33" s="213">
        <v>28</v>
      </c>
      <c r="B33" s="95" t="s">
        <v>62</v>
      </c>
      <c r="C33" s="95" t="s">
        <v>36</v>
      </c>
      <c r="D33" s="165" t="s">
        <v>40</v>
      </c>
      <c r="E33" s="93">
        <v>3</v>
      </c>
      <c r="F33" s="98">
        <v>45170</v>
      </c>
      <c r="G33" s="98">
        <v>45351</v>
      </c>
      <c r="H33" s="94">
        <v>630</v>
      </c>
      <c r="I33" s="123">
        <v>105.6</v>
      </c>
      <c r="J33" s="99"/>
      <c r="K33" s="123">
        <f t="shared" si="0"/>
        <v>735.6</v>
      </c>
      <c r="L33" s="94"/>
      <c r="M33" s="94"/>
      <c r="N33" s="99"/>
      <c r="O33" s="125">
        <f t="shared" si="1"/>
        <v>735.6</v>
      </c>
    </row>
    <row r="34" spans="1:19" ht="15.75" x14ac:dyDescent="0.25">
      <c r="A34" s="213">
        <v>29</v>
      </c>
      <c r="B34" s="95" t="s">
        <v>59</v>
      </c>
      <c r="C34" s="95" t="s">
        <v>60</v>
      </c>
      <c r="D34" s="165" t="s">
        <v>41</v>
      </c>
      <c r="E34" s="93">
        <v>1</v>
      </c>
      <c r="F34" s="98">
        <v>45048</v>
      </c>
      <c r="G34" s="98">
        <v>45413</v>
      </c>
      <c r="H34" s="94">
        <v>630</v>
      </c>
      <c r="I34" s="123">
        <v>105.6</v>
      </c>
      <c r="J34" s="99"/>
      <c r="K34" s="123">
        <f t="shared" si="0"/>
        <v>735.6</v>
      </c>
      <c r="L34" s="94"/>
      <c r="M34" s="94"/>
      <c r="N34" s="94"/>
      <c r="O34" s="125">
        <f t="shared" si="1"/>
        <v>735.6</v>
      </c>
    </row>
    <row r="35" spans="1:19" ht="15.75" x14ac:dyDescent="0.25">
      <c r="A35" s="213">
        <v>30</v>
      </c>
      <c r="B35" s="95" t="s">
        <v>73</v>
      </c>
      <c r="C35" s="95" t="s">
        <v>162</v>
      </c>
      <c r="D35" s="165" t="s">
        <v>52</v>
      </c>
      <c r="E35" s="93">
        <v>1</v>
      </c>
      <c r="F35" s="98">
        <v>45352</v>
      </c>
      <c r="G35" s="98">
        <v>45535</v>
      </c>
      <c r="H35" s="94">
        <v>630</v>
      </c>
      <c r="I35" s="123">
        <v>105.6</v>
      </c>
      <c r="J35" s="99"/>
      <c r="K35" s="123">
        <f t="shared" si="0"/>
        <v>735.6</v>
      </c>
      <c r="L35" s="94"/>
      <c r="M35" s="94"/>
      <c r="N35" s="94"/>
      <c r="O35" s="125">
        <f t="shared" si="1"/>
        <v>735.6</v>
      </c>
    </row>
    <row r="36" spans="1:19" ht="15.75" x14ac:dyDescent="0.25">
      <c r="A36" s="213">
        <v>31</v>
      </c>
      <c r="B36" s="95" t="s">
        <v>218</v>
      </c>
      <c r="C36" s="95" t="s">
        <v>184</v>
      </c>
      <c r="D36" s="165" t="s">
        <v>42</v>
      </c>
      <c r="E36" s="93">
        <v>2</v>
      </c>
      <c r="F36" s="98">
        <v>45397</v>
      </c>
      <c r="G36" s="98">
        <v>45589</v>
      </c>
      <c r="H36" s="94">
        <v>336</v>
      </c>
      <c r="I36" s="123">
        <v>57.6</v>
      </c>
      <c r="J36" s="99"/>
      <c r="K36" s="123">
        <f t="shared" si="0"/>
        <v>393.6</v>
      </c>
      <c r="L36" s="94"/>
      <c r="M36" s="94"/>
      <c r="N36" s="94"/>
      <c r="O36" s="125">
        <f t="shared" si="1"/>
        <v>393.6</v>
      </c>
    </row>
    <row r="37" spans="1:19" ht="15.75" x14ac:dyDescent="0.25">
      <c r="A37" s="213">
        <v>32</v>
      </c>
      <c r="B37" s="101" t="s">
        <v>149</v>
      </c>
      <c r="C37" s="101" t="s">
        <v>150</v>
      </c>
      <c r="D37" s="166" t="s">
        <v>42</v>
      </c>
      <c r="E37" s="93">
        <v>1</v>
      </c>
      <c r="F37" s="102">
        <v>45352</v>
      </c>
      <c r="G37" s="102">
        <v>45535</v>
      </c>
      <c r="H37" s="94">
        <v>630</v>
      </c>
      <c r="I37" s="123">
        <v>105.6</v>
      </c>
      <c r="J37" s="99"/>
      <c r="K37" s="123">
        <f t="shared" si="0"/>
        <v>735.6</v>
      </c>
      <c r="L37" s="94"/>
      <c r="M37" s="94"/>
      <c r="N37" s="99"/>
      <c r="O37" s="125">
        <f t="shared" si="1"/>
        <v>735.6</v>
      </c>
    </row>
    <row r="38" spans="1:19" ht="15.75" x14ac:dyDescent="0.25">
      <c r="A38" s="213">
        <v>33</v>
      </c>
      <c r="B38" s="103" t="s">
        <v>193</v>
      </c>
      <c r="C38" s="103" t="s">
        <v>194</v>
      </c>
      <c r="D38" s="167" t="s">
        <v>37</v>
      </c>
      <c r="E38" s="93">
        <v>2</v>
      </c>
      <c r="F38" s="98">
        <v>45390</v>
      </c>
      <c r="G38" s="98">
        <v>45572</v>
      </c>
      <c r="H38" s="94">
        <v>483</v>
      </c>
      <c r="I38" s="123">
        <v>81.599999999999994</v>
      </c>
      <c r="J38" s="99"/>
      <c r="K38" s="123">
        <f t="shared" si="0"/>
        <v>564.6</v>
      </c>
      <c r="L38" s="94"/>
      <c r="M38" s="94"/>
      <c r="N38" s="99"/>
      <c r="O38" s="125">
        <f t="shared" si="1"/>
        <v>564.6</v>
      </c>
    </row>
    <row r="39" spans="1:19" ht="15.75" x14ac:dyDescent="0.25">
      <c r="A39" s="213">
        <v>34</v>
      </c>
      <c r="B39" s="95" t="s">
        <v>126</v>
      </c>
      <c r="C39" s="95" t="s">
        <v>60</v>
      </c>
      <c r="D39" s="165" t="s">
        <v>42</v>
      </c>
      <c r="E39" s="93">
        <v>1</v>
      </c>
      <c r="F39" s="98">
        <v>45323</v>
      </c>
      <c r="G39" s="98"/>
      <c r="H39" s="94">
        <v>630</v>
      </c>
      <c r="I39" s="123">
        <v>105.6</v>
      </c>
      <c r="J39" s="99"/>
      <c r="K39" s="123">
        <f t="shared" si="0"/>
        <v>735.6</v>
      </c>
      <c r="L39" s="94"/>
      <c r="M39" s="94"/>
      <c r="N39" s="94"/>
      <c r="O39" s="125">
        <f t="shared" si="1"/>
        <v>735.6</v>
      </c>
    </row>
    <row r="40" spans="1:19" ht="15.75" x14ac:dyDescent="0.25">
      <c r="A40" s="213">
        <v>35</v>
      </c>
      <c r="B40" s="95" t="s">
        <v>210</v>
      </c>
      <c r="C40" s="95" t="s">
        <v>0</v>
      </c>
      <c r="D40" s="165" t="s">
        <v>37</v>
      </c>
      <c r="E40" s="93">
        <v>2</v>
      </c>
      <c r="F40" s="98" t="s">
        <v>211</v>
      </c>
      <c r="G40" s="98">
        <v>45572</v>
      </c>
      <c r="H40" s="94">
        <v>483</v>
      </c>
      <c r="I40" s="123">
        <v>81.599999999999994</v>
      </c>
      <c r="J40" s="99"/>
      <c r="K40" s="123">
        <f t="shared" si="0"/>
        <v>564.6</v>
      </c>
      <c r="L40" s="94"/>
      <c r="M40" s="94"/>
      <c r="N40" s="99"/>
      <c r="O40" s="125">
        <f t="shared" si="1"/>
        <v>564.6</v>
      </c>
    </row>
    <row r="41" spans="1:19" ht="15.75" x14ac:dyDescent="0.25">
      <c r="A41" s="213">
        <v>36</v>
      </c>
      <c r="B41" s="95" t="s">
        <v>179</v>
      </c>
      <c r="C41" s="95" t="s">
        <v>90</v>
      </c>
      <c r="D41" s="165" t="s">
        <v>37</v>
      </c>
      <c r="E41" s="93">
        <v>2</v>
      </c>
      <c r="F41" s="98">
        <v>45385</v>
      </c>
      <c r="G41" s="98">
        <v>45567</v>
      </c>
      <c r="H41" s="94">
        <v>588</v>
      </c>
      <c r="I41" s="123">
        <v>96</v>
      </c>
      <c r="J41" s="99"/>
      <c r="K41" s="123">
        <f t="shared" si="0"/>
        <v>684</v>
      </c>
      <c r="L41" s="94"/>
      <c r="M41" s="94"/>
      <c r="N41" s="99"/>
      <c r="O41" s="125">
        <f t="shared" si="1"/>
        <v>684</v>
      </c>
    </row>
    <row r="42" spans="1:19" ht="15.75" x14ac:dyDescent="0.25">
      <c r="A42" s="213">
        <v>37</v>
      </c>
      <c r="B42" s="95" t="s">
        <v>197</v>
      </c>
      <c r="C42" s="95" t="s">
        <v>51</v>
      </c>
      <c r="D42" s="165" t="s">
        <v>39</v>
      </c>
      <c r="E42" s="93">
        <v>2</v>
      </c>
      <c r="F42" s="98">
        <v>45383</v>
      </c>
      <c r="G42" s="98">
        <v>45565</v>
      </c>
      <c r="H42" s="94">
        <v>630</v>
      </c>
      <c r="I42" s="123">
        <v>105.6</v>
      </c>
      <c r="J42" s="99"/>
      <c r="K42" s="123">
        <f t="shared" si="0"/>
        <v>735.6</v>
      </c>
      <c r="L42" s="94"/>
      <c r="M42" s="94"/>
      <c r="N42" s="94"/>
      <c r="O42" s="125">
        <f t="shared" si="1"/>
        <v>735.6</v>
      </c>
    </row>
    <row r="43" spans="1:19" ht="15.75" x14ac:dyDescent="0.25">
      <c r="A43" s="213">
        <v>38</v>
      </c>
      <c r="B43" s="95" t="s">
        <v>207</v>
      </c>
      <c r="C43" s="95" t="s">
        <v>206</v>
      </c>
      <c r="D43" s="165" t="s">
        <v>37</v>
      </c>
      <c r="E43" s="93">
        <v>2</v>
      </c>
      <c r="F43" s="98">
        <v>45390</v>
      </c>
      <c r="G43" s="98">
        <v>45572</v>
      </c>
      <c r="H43" s="94">
        <v>483</v>
      </c>
      <c r="I43" s="123">
        <v>81.599999999999994</v>
      </c>
      <c r="J43" s="99"/>
      <c r="K43" s="123">
        <f t="shared" si="0"/>
        <v>564.6</v>
      </c>
      <c r="L43" s="94"/>
      <c r="M43" s="94"/>
      <c r="N43" s="99"/>
      <c r="O43" s="125">
        <f t="shared" si="1"/>
        <v>564.6</v>
      </c>
    </row>
    <row r="44" spans="1:19" ht="15.75" x14ac:dyDescent="0.25">
      <c r="A44" s="213">
        <v>39</v>
      </c>
      <c r="B44" s="95" t="s">
        <v>127</v>
      </c>
      <c r="C44" s="95" t="s">
        <v>51</v>
      </c>
      <c r="D44" s="165" t="s">
        <v>39</v>
      </c>
      <c r="E44" s="93">
        <v>1</v>
      </c>
      <c r="F44" s="98" t="s">
        <v>163</v>
      </c>
      <c r="G44" s="98">
        <v>45508</v>
      </c>
      <c r="H44" s="94">
        <v>630</v>
      </c>
      <c r="I44" s="123">
        <v>105.6</v>
      </c>
      <c r="J44" s="99"/>
      <c r="K44" s="123">
        <f t="shared" si="0"/>
        <v>735.6</v>
      </c>
      <c r="L44" s="94"/>
      <c r="M44" s="94"/>
      <c r="N44" s="94"/>
      <c r="O44" s="125">
        <f t="shared" si="1"/>
        <v>735.6</v>
      </c>
    </row>
    <row r="45" spans="1:19" ht="18" x14ac:dyDescent="0.25">
      <c r="A45" s="213">
        <v>40</v>
      </c>
      <c r="B45" s="164" t="s">
        <v>75</v>
      </c>
      <c r="C45" s="164" t="s">
        <v>76</v>
      </c>
      <c r="D45" s="168" t="s">
        <v>39</v>
      </c>
      <c r="E45" s="93">
        <v>1</v>
      </c>
      <c r="F45" s="102">
        <v>45145</v>
      </c>
      <c r="G45" s="102">
        <v>45328</v>
      </c>
      <c r="H45" s="94">
        <v>630</v>
      </c>
      <c r="I45" s="123">
        <v>105.6</v>
      </c>
      <c r="J45" s="99"/>
      <c r="K45" s="123">
        <f t="shared" si="0"/>
        <v>735.6</v>
      </c>
      <c r="L45" s="94"/>
      <c r="M45" s="94"/>
      <c r="N45" s="94"/>
      <c r="O45" s="125">
        <f t="shared" si="1"/>
        <v>735.6</v>
      </c>
      <c r="P45" s="215"/>
      <c r="Q45" s="215"/>
      <c r="R45" s="215"/>
      <c r="S45" s="215"/>
    </row>
    <row r="46" spans="1:19" ht="18" x14ac:dyDescent="0.25">
      <c r="A46" s="213">
        <v>41</v>
      </c>
      <c r="B46" s="164" t="s">
        <v>186</v>
      </c>
      <c r="C46" s="164" t="s">
        <v>187</v>
      </c>
      <c r="D46" s="168" t="s">
        <v>41</v>
      </c>
      <c r="E46" s="93">
        <v>2</v>
      </c>
      <c r="F46" s="102">
        <v>45397</v>
      </c>
      <c r="G46" s="102">
        <v>45579</v>
      </c>
      <c r="H46" s="94">
        <v>336</v>
      </c>
      <c r="I46" s="123">
        <v>57.6</v>
      </c>
      <c r="J46" s="99"/>
      <c r="K46" s="123">
        <f t="shared" si="0"/>
        <v>393.6</v>
      </c>
      <c r="L46" s="94"/>
      <c r="M46" s="94"/>
      <c r="N46" s="94"/>
      <c r="O46" s="125">
        <f t="shared" si="1"/>
        <v>393.6</v>
      </c>
      <c r="P46" s="215"/>
      <c r="Q46" s="215"/>
      <c r="R46" s="215"/>
      <c r="S46" s="215"/>
    </row>
    <row r="47" spans="1:19" ht="18" x14ac:dyDescent="0.25">
      <c r="A47" s="213">
        <v>42</v>
      </c>
      <c r="B47" s="164" t="s">
        <v>132</v>
      </c>
      <c r="C47" s="164" t="s">
        <v>74</v>
      </c>
      <c r="D47" s="168" t="s">
        <v>39</v>
      </c>
      <c r="E47" s="93">
        <v>1</v>
      </c>
      <c r="F47" s="102">
        <v>45327</v>
      </c>
      <c r="G47" s="102">
        <v>45508</v>
      </c>
      <c r="H47" s="94">
        <v>630</v>
      </c>
      <c r="I47" s="123">
        <v>105.6</v>
      </c>
      <c r="J47" s="99"/>
      <c r="K47" s="123">
        <f t="shared" si="0"/>
        <v>735.6</v>
      </c>
      <c r="L47" s="94"/>
      <c r="M47" s="100"/>
      <c r="N47" s="100"/>
      <c r="O47" s="125">
        <f t="shared" si="1"/>
        <v>735.6</v>
      </c>
      <c r="P47" s="215"/>
      <c r="Q47" s="215"/>
      <c r="R47" s="215"/>
      <c r="S47" s="215"/>
    </row>
    <row r="48" spans="1:19" ht="18" x14ac:dyDescent="0.25">
      <c r="A48" s="213">
        <v>43</v>
      </c>
      <c r="B48" s="164" t="s">
        <v>183</v>
      </c>
      <c r="C48" s="164" t="s">
        <v>60</v>
      </c>
      <c r="D48" s="168" t="s">
        <v>42</v>
      </c>
      <c r="E48" s="93">
        <v>2</v>
      </c>
      <c r="F48" s="102">
        <v>45385</v>
      </c>
      <c r="G48" s="102">
        <v>45384</v>
      </c>
      <c r="H48" s="94">
        <v>588</v>
      </c>
      <c r="I48" s="123">
        <v>96</v>
      </c>
      <c r="J48" s="99"/>
      <c r="K48" s="123">
        <f t="shared" si="0"/>
        <v>684</v>
      </c>
      <c r="L48" s="94"/>
      <c r="M48" s="94"/>
      <c r="N48" s="99"/>
      <c r="O48" s="125">
        <f t="shared" si="1"/>
        <v>684</v>
      </c>
      <c r="P48" s="215"/>
      <c r="Q48" s="215"/>
      <c r="R48" s="215"/>
      <c r="S48" s="215"/>
    </row>
    <row r="49" spans="1:19" ht="18" x14ac:dyDescent="0.25">
      <c r="A49" s="213">
        <v>44</v>
      </c>
      <c r="B49" s="101" t="s">
        <v>77</v>
      </c>
      <c r="C49" s="101" t="s">
        <v>36</v>
      </c>
      <c r="D49" s="166" t="s">
        <v>39</v>
      </c>
      <c r="E49" s="93">
        <v>3</v>
      </c>
      <c r="F49" s="102">
        <v>45141</v>
      </c>
      <c r="G49" s="102">
        <v>45324</v>
      </c>
      <c r="H49" s="94">
        <v>630</v>
      </c>
      <c r="I49" s="123">
        <v>105.6</v>
      </c>
      <c r="J49" s="99"/>
      <c r="K49" s="123">
        <f t="shared" si="0"/>
        <v>735.6</v>
      </c>
      <c r="L49" s="94"/>
      <c r="M49" s="94"/>
      <c r="N49" s="99"/>
      <c r="O49" s="125">
        <f t="shared" si="1"/>
        <v>735.6</v>
      </c>
      <c r="Q49" s="215"/>
      <c r="R49" s="215"/>
      <c r="S49" s="215"/>
    </row>
    <row r="50" spans="1:19" ht="18" x14ac:dyDescent="0.25">
      <c r="A50" s="213">
        <v>45</v>
      </c>
      <c r="B50" s="101" t="s">
        <v>201</v>
      </c>
      <c r="C50" s="101" t="s">
        <v>51</v>
      </c>
      <c r="D50" s="166" t="s">
        <v>39</v>
      </c>
      <c r="E50" s="93">
        <v>2</v>
      </c>
      <c r="F50" s="102">
        <v>45383</v>
      </c>
      <c r="G50" s="102">
        <v>45412</v>
      </c>
      <c r="H50" s="94">
        <v>630</v>
      </c>
      <c r="I50" s="123">
        <v>105.6</v>
      </c>
      <c r="J50" s="99"/>
      <c r="K50" s="123">
        <f t="shared" si="0"/>
        <v>735.6</v>
      </c>
      <c r="L50" s="94"/>
      <c r="M50" s="94"/>
      <c r="N50" s="99"/>
      <c r="O50" s="125">
        <f t="shared" si="1"/>
        <v>735.6</v>
      </c>
      <c r="Q50" s="215"/>
      <c r="R50" s="215"/>
      <c r="S50" s="215"/>
    </row>
    <row r="51" spans="1:19" ht="18" x14ac:dyDescent="0.25">
      <c r="A51" s="213">
        <v>46</v>
      </c>
      <c r="B51" s="101" t="s">
        <v>145</v>
      </c>
      <c r="C51" s="101" t="s">
        <v>0</v>
      </c>
      <c r="D51" s="166" t="s">
        <v>146</v>
      </c>
      <c r="E51" s="93">
        <v>1</v>
      </c>
      <c r="F51" s="102">
        <v>45352</v>
      </c>
      <c r="G51" s="102">
        <v>45535</v>
      </c>
      <c r="H51" s="94">
        <v>630</v>
      </c>
      <c r="I51" s="123">
        <v>105.6</v>
      </c>
      <c r="J51" s="99"/>
      <c r="K51" s="123">
        <f t="shared" si="0"/>
        <v>735.6</v>
      </c>
      <c r="L51" s="94"/>
      <c r="M51" s="94"/>
      <c r="N51" s="99"/>
      <c r="O51" s="125">
        <f t="shared" si="1"/>
        <v>735.6</v>
      </c>
      <c r="P51" s="215"/>
      <c r="Q51" s="215"/>
      <c r="R51" s="215"/>
      <c r="S51" s="215"/>
    </row>
    <row r="52" spans="1:19" ht="18" x14ac:dyDescent="0.25">
      <c r="A52" s="213">
        <v>47</v>
      </c>
      <c r="B52" s="101" t="s">
        <v>104</v>
      </c>
      <c r="C52" s="101" t="s">
        <v>76</v>
      </c>
      <c r="D52" s="166" t="s">
        <v>39</v>
      </c>
      <c r="E52" s="93">
        <v>1</v>
      </c>
      <c r="F52" s="102">
        <v>45236</v>
      </c>
      <c r="G52" s="102">
        <v>45417</v>
      </c>
      <c r="H52" s="94">
        <v>630</v>
      </c>
      <c r="I52" s="123">
        <v>105.6</v>
      </c>
      <c r="J52" s="99"/>
      <c r="K52" s="123">
        <f t="shared" si="0"/>
        <v>735.6</v>
      </c>
      <c r="L52" s="94"/>
      <c r="M52" s="94"/>
      <c r="N52" s="99"/>
      <c r="O52" s="125">
        <f t="shared" si="1"/>
        <v>735.6</v>
      </c>
      <c r="P52" s="215"/>
      <c r="Q52" s="215"/>
      <c r="R52" s="215"/>
      <c r="S52" s="215"/>
    </row>
    <row r="53" spans="1:19" ht="18" x14ac:dyDescent="0.25">
      <c r="A53" s="213">
        <v>48</v>
      </c>
      <c r="B53" s="101" t="s">
        <v>58</v>
      </c>
      <c r="C53" s="101" t="s">
        <v>36</v>
      </c>
      <c r="D53" s="166" t="s">
        <v>37</v>
      </c>
      <c r="E53" s="93">
        <v>3</v>
      </c>
      <c r="F53" s="102">
        <v>44958</v>
      </c>
      <c r="G53" s="102">
        <v>45138</v>
      </c>
      <c r="H53" s="94">
        <v>630</v>
      </c>
      <c r="I53" s="123">
        <v>105.6</v>
      </c>
      <c r="J53" s="99"/>
      <c r="K53" s="123">
        <f t="shared" si="0"/>
        <v>735.6</v>
      </c>
      <c r="L53" s="94"/>
      <c r="M53" s="94"/>
      <c r="N53" s="99"/>
      <c r="O53" s="125">
        <f t="shared" si="1"/>
        <v>735.6</v>
      </c>
      <c r="P53" s="215"/>
      <c r="Q53" s="215"/>
      <c r="R53" s="215"/>
      <c r="S53" s="215"/>
    </row>
    <row r="54" spans="1:19" ht="18" x14ac:dyDescent="0.25">
      <c r="A54" s="213">
        <v>49</v>
      </c>
      <c r="B54" s="101" t="s">
        <v>198</v>
      </c>
      <c r="C54" s="101" t="s">
        <v>51</v>
      </c>
      <c r="D54" s="166" t="s">
        <v>39</v>
      </c>
      <c r="E54" s="93">
        <v>2</v>
      </c>
      <c r="F54" s="102">
        <v>45383</v>
      </c>
      <c r="G54" s="102">
        <v>45565</v>
      </c>
      <c r="H54" s="94">
        <v>630</v>
      </c>
      <c r="I54" s="123">
        <v>105.6</v>
      </c>
      <c r="J54" s="99"/>
      <c r="K54" s="123">
        <f t="shared" si="0"/>
        <v>735.6</v>
      </c>
      <c r="L54" s="94"/>
      <c r="M54" s="94"/>
      <c r="N54" s="99"/>
      <c r="O54" s="125">
        <f t="shared" si="1"/>
        <v>735.6</v>
      </c>
      <c r="P54" s="215"/>
      <c r="Q54" s="215"/>
      <c r="R54" s="215"/>
      <c r="S54" s="215"/>
    </row>
    <row r="55" spans="1:19" ht="18" x14ac:dyDescent="0.25">
      <c r="A55" s="213">
        <v>50</v>
      </c>
      <c r="B55" s="101" t="s">
        <v>133</v>
      </c>
      <c r="C55" s="101" t="s">
        <v>60</v>
      </c>
      <c r="D55" s="166" t="s">
        <v>134</v>
      </c>
      <c r="E55" s="93">
        <v>1</v>
      </c>
      <c r="F55" s="102">
        <v>45352</v>
      </c>
      <c r="G55" s="102">
        <v>45507</v>
      </c>
      <c r="H55" s="94">
        <v>630</v>
      </c>
      <c r="I55" s="123">
        <v>105.6</v>
      </c>
      <c r="J55" s="99"/>
      <c r="K55" s="123">
        <f t="shared" si="0"/>
        <v>735.6</v>
      </c>
      <c r="L55" s="94"/>
      <c r="M55" s="94"/>
      <c r="N55" s="99"/>
      <c r="O55" s="125">
        <f t="shared" si="1"/>
        <v>735.6</v>
      </c>
      <c r="P55" s="215"/>
      <c r="Q55" s="215"/>
      <c r="R55" s="215"/>
      <c r="S55" s="215"/>
    </row>
    <row r="56" spans="1:19" ht="18" x14ac:dyDescent="0.25">
      <c r="A56" s="213">
        <v>51</v>
      </c>
      <c r="B56" s="101" t="s">
        <v>154</v>
      </c>
      <c r="C56" s="101" t="s">
        <v>155</v>
      </c>
      <c r="D56" s="166" t="s">
        <v>140</v>
      </c>
      <c r="E56" s="93">
        <v>1</v>
      </c>
      <c r="F56" s="102">
        <v>45352</v>
      </c>
      <c r="G56" s="102">
        <v>45535</v>
      </c>
      <c r="H56" s="94">
        <v>630</v>
      </c>
      <c r="I56" s="123">
        <v>105.6</v>
      </c>
      <c r="J56" s="99"/>
      <c r="K56" s="123">
        <f t="shared" si="0"/>
        <v>735.6</v>
      </c>
      <c r="L56" s="94"/>
      <c r="M56" s="94"/>
      <c r="N56" s="99"/>
      <c r="O56" s="125">
        <f t="shared" si="1"/>
        <v>735.6</v>
      </c>
      <c r="P56" s="215"/>
      <c r="Q56" s="215"/>
      <c r="R56" s="215"/>
      <c r="S56" s="215"/>
    </row>
    <row r="57" spans="1:19" ht="18" x14ac:dyDescent="0.25">
      <c r="A57" s="213">
        <v>52</v>
      </c>
      <c r="B57" s="101" t="s">
        <v>189</v>
      </c>
      <c r="C57" s="101" t="s">
        <v>190</v>
      </c>
      <c r="D57" s="166" t="s">
        <v>42</v>
      </c>
      <c r="E57" s="93">
        <v>2</v>
      </c>
      <c r="F57" s="102">
        <v>45390</v>
      </c>
      <c r="G57" s="102">
        <v>45572</v>
      </c>
      <c r="H57" s="94">
        <v>483</v>
      </c>
      <c r="I57" s="123">
        <v>81.599999999999994</v>
      </c>
      <c r="J57" s="99"/>
      <c r="K57" s="123">
        <f t="shared" si="0"/>
        <v>564.6</v>
      </c>
      <c r="L57" s="94"/>
      <c r="M57" s="94"/>
      <c r="N57" s="99"/>
      <c r="O57" s="125">
        <f t="shared" si="1"/>
        <v>564.6</v>
      </c>
      <c r="P57" s="215"/>
      <c r="Q57" s="215"/>
      <c r="R57" s="215"/>
      <c r="S57" s="215"/>
    </row>
    <row r="58" spans="1:19" ht="18" x14ac:dyDescent="0.25">
      <c r="A58" s="213">
        <v>53</v>
      </c>
      <c r="B58" s="101" t="s">
        <v>202</v>
      </c>
      <c r="C58" s="101" t="s">
        <v>36</v>
      </c>
      <c r="D58" s="169" t="s">
        <v>203</v>
      </c>
      <c r="E58" s="93">
        <v>2</v>
      </c>
      <c r="F58" s="102">
        <v>45390</v>
      </c>
      <c r="G58" s="102">
        <v>45572</v>
      </c>
      <c r="H58" s="94">
        <v>483</v>
      </c>
      <c r="I58" s="123">
        <v>81.599999999999994</v>
      </c>
      <c r="J58" s="99"/>
      <c r="K58" s="123">
        <f t="shared" si="0"/>
        <v>564.6</v>
      </c>
      <c r="L58" s="94"/>
      <c r="M58" s="94"/>
      <c r="N58" s="99"/>
      <c r="O58" s="125">
        <f t="shared" si="1"/>
        <v>564.6</v>
      </c>
      <c r="P58" s="215"/>
      <c r="Q58" s="215"/>
      <c r="R58" s="215"/>
      <c r="S58" s="215"/>
    </row>
    <row r="59" spans="1:19" ht="18" x14ac:dyDescent="0.25">
      <c r="A59" s="213">
        <v>54</v>
      </c>
      <c r="B59" s="101" t="s">
        <v>118</v>
      </c>
      <c r="C59" s="101" t="s">
        <v>51</v>
      </c>
      <c r="D59" s="166" t="s">
        <v>39</v>
      </c>
      <c r="E59" s="93">
        <v>1</v>
      </c>
      <c r="F59" s="102">
        <v>45323</v>
      </c>
      <c r="G59" s="102"/>
      <c r="H59" s="94">
        <v>630</v>
      </c>
      <c r="I59" s="123">
        <v>105.6</v>
      </c>
      <c r="J59" s="99"/>
      <c r="K59" s="123">
        <f t="shared" si="0"/>
        <v>735.6</v>
      </c>
      <c r="L59" s="94"/>
      <c r="M59" s="94"/>
      <c r="N59" s="99"/>
      <c r="O59" s="125">
        <f t="shared" si="1"/>
        <v>735.6</v>
      </c>
      <c r="P59" s="215"/>
      <c r="Q59" s="215"/>
      <c r="R59" s="215"/>
      <c r="S59" s="215"/>
    </row>
    <row r="60" spans="1:19" ht="18" x14ac:dyDescent="0.25">
      <c r="A60" s="213">
        <v>55</v>
      </c>
      <c r="B60" s="101" t="s">
        <v>137</v>
      </c>
      <c r="C60" s="101" t="s">
        <v>51</v>
      </c>
      <c r="D60" s="166" t="s">
        <v>39</v>
      </c>
      <c r="E60" s="93">
        <v>1</v>
      </c>
      <c r="F60" s="102">
        <v>45352</v>
      </c>
      <c r="G60" s="102">
        <v>45535</v>
      </c>
      <c r="H60" s="94">
        <v>630</v>
      </c>
      <c r="I60" s="123">
        <v>105.6</v>
      </c>
      <c r="J60" s="99"/>
      <c r="K60" s="123">
        <f t="shared" si="0"/>
        <v>735.6</v>
      </c>
      <c r="L60" s="94"/>
      <c r="M60" s="94"/>
      <c r="N60" s="99"/>
      <c r="O60" s="125">
        <f t="shared" si="1"/>
        <v>735.6</v>
      </c>
      <c r="P60" s="215"/>
      <c r="Q60" s="215"/>
      <c r="R60" s="215"/>
      <c r="S60" s="215"/>
    </row>
    <row r="61" spans="1:19" ht="30" x14ac:dyDescent="0.25">
      <c r="A61" s="213">
        <v>56</v>
      </c>
      <c r="B61" s="101" t="s">
        <v>135</v>
      </c>
      <c r="C61" s="101" t="s">
        <v>108</v>
      </c>
      <c r="D61" s="101" t="s">
        <v>136</v>
      </c>
      <c r="E61" s="93">
        <v>1</v>
      </c>
      <c r="F61" s="102">
        <v>45352</v>
      </c>
      <c r="G61" s="102">
        <v>45535</v>
      </c>
      <c r="H61" s="94">
        <v>630</v>
      </c>
      <c r="I61" s="123">
        <v>105.6</v>
      </c>
      <c r="J61" s="99"/>
      <c r="K61" s="123">
        <f t="shared" si="0"/>
        <v>735.6</v>
      </c>
      <c r="L61" s="94"/>
      <c r="M61" s="94"/>
      <c r="N61" s="99"/>
      <c r="O61" s="125">
        <f t="shared" si="1"/>
        <v>735.6</v>
      </c>
      <c r="P61" s="215"/>
      <c r="Q61" s="215"/>
      <c r="R61" s="215"/>
      <c r="S61" s="215"/>
    </row>
    <row r="62" spans="1:19" ht="18" x14ac:dyDescent="0.25">
      <c r="A62" s="213">
        <v>57</v>
      </c>
      <c r="B62" s="101" t="s">
        <v>121</v>
      </c>
      <c r="C62" s="101" t="s">
        <v>36</v>
      </c>
      <c r="D62" s="166" t="s">
        <v>37</v>
      </c>
      <c r="E62" s="93">
        <v>1</v>
      </c>
      <c r="F62" s="102">
        <v>45323</v>
      </c>
      <c r="G62" s="102"/>
      <c r="H62" s="94">
        <v>630</v>
      </c>
      <c r="I62" s="123">
        <v>105.6</v>
      </c>
      <c r="J62" s="99"/>
      <c r="K62" s="123">
        <f t="shared" si="0"/>
        <v>735.6</v>
      </c>
      <c r="L62" s="94"/>
      <c r="M62" s="94"/>
      <c r="N62" s="99"/>
      <c r="O62" s="125">
        <f t="shared" si="1"/>
        <v>735.6</v>
      </c>
      <c r="P62" s="215"/>
      <c r="Q62" s="215"/>
      <c r="R62" s="215"/>
      <c r="S62" s="215"/>
    </row>
    <row r="63" spans="1:19" ht="18" x14ac:dyDescent="0.25">
      <c r="A63" s="213">
        <v>58</v>
      </c>
      <c r="B63" s="101" t="s">
        <v>120</v>
      </c>
      <c r="C63" s="101" t="s">
        <v>119</v>
      </c>
      <c r="D63" s="166" t="s">
        <v>39</v>
      </c>
      <c r="E63" s="93">
        <v>1</v>
      </c>
      <c r="F63" s="102">
        <v>45323</v>
      </c>
      <c r="G63" s="102"/>
      <c r="H63" s="94">
        <v>630</v>
      </c>
      <c r="I63" s="123">
        <v>105.6</v>
      </c>
      <c r="J63" s="99"/>
      <c r="K63" s="123">
        <f t="shared" si="0"/>
        <v>735.6</v>
      </c>
      <c r="L63" s="94"/>
      <c r="M63" s="94"/>
      <c r="N63" s="99"/>
      <c r="O63" s="125">
        <f t="shared" si="1"/>
        <v>735.6</v>
      </c>
      <c r="P63" s="215"/>
      <c r="Q63" s="215"/>
      <c r="R63" s="215"/>
      <c r="S63" s="215"/>
    </row>
    <row r="64" spans="1:19" ht="18" x14ac:dyDescent="0.25">
      <c r="A64" s="213">
        <v>59</v>
      </c>
      <c r="B64" s="101" t="s">
        <v>195</v>
      </c>
      <c r="C64" s="101" t="s">
        <v>36</v>
      </c>
      <c r="D64" s="166" t="s">
        <v>37</v>
      </c>
      <c r="E64" s="93">
        <v>2</v>
      </c>
      <c r="F64" s="102">
        <v>45390</v>
      </c>
      <c r="G64" s="102">
        <v>45572</v>
      </c>
      <c r="H64" s="94">
        <v>483</v>
      </c>
      <c r="I64" s="123">
        <v>81.599999999999994</v>
      </c>
      <c r="J64" s="99"/>
      <c r="K64" s="123">
        <f t="shared" si="0"/>
        <v>564.6</v>
      </c>
      <c r="L64" s="94"/>
      <c r="M64" s="94"/>
      <c r="N64" s="99"/>
      <c r="O64" s="125">
        <f t="shared" si="1"/>
        <v>564.6</v>
      </c>
      <c r="P64" s="215"/>
      <c r="Q64" s="215"/>
      <c r="R64" s="215"/>
      <c r="S64" s="215"/>
    </row>
    <row r="65" spans="1:19" ht="18" x14ac:dyDescent="0.25">
      <c r="A65" s="213">
        <v>60</v>
      </c>
      <c r="B65" s="101" t="s">
        <v>160</v>
      </c>
      <c r="C65" s="101" t="s">
        <v>36</v>
      </c>
      <c r="D65" s="166" t="s">
        <v>140</v>
      </c>
      <c r="E65" s="93">
        <v>1</v>
      </c>
      <c r="F65" s="102">
        <v>45352</v>
      </c>
      <c r="G65" s="102">
        <v>45535</v>
      </c>
      <c r="H65" s="94">
        <v>630</v>
      </c>
      <c r="I65" s="123">
        <v>105.6</v>
      </c>
      <c r="J65" s="99"/>
      <c r="K65" s="123">
        <f t="shared" si="0"/>
        <v>735.6</v>
      </c>
      <c r="L65" s="94"/>
      <c r="M65" s="100"/>
      <c r="N65" s="100"/>
      <c r="O65" s="125">
        <f t="shared" si="1"/>
        <v>735.6</v>
      </c>
      <c r="P65" s="215"/>
      <c r="Q65" s="215"/>
      <c r="R65" s="215"/>
      <c r="S65" s="215"/>
    </row>
    <row r="66" spans="1:19" ht="18" x14ac:dyDescent="0.25">
      <c r="A66" s="213">
        <v>61</v>
      </c>
      <c r="B66" s="101" t="s">
        <v>196</v>
      </c>
      <c r="C66" s="101" t="s">
        <v>51</v>
      </c>
      <c r="D66" s="166" t="s">
        <v>39</v>
      </c>
      <c r="E66" s="93">
        <v>2</v>
      </c>
      <c r="F66" s="102">
        <v>45383</v>
      </c>
      <c r="G66" s="102">
        <v>45565</v>
      </c>
      <c r="H66" s="94">
        <v>630</v>
      </c>
      <c r="I66" s="123">
        <v>105.6</v>
      </c>
      <c r="J66" s="99"/>
      <c r="K66" s="123">
        <f t="shared" si="0"/>
        <v>735.6</v>
      </c>
      <c r="L66" s="94"/>
      <c r="M66" s="100"/>
      <c r="N66" s="100"/>
      <c r="O66" s="125">
        <f t="shared" si="1"/>
        <v>735.6</v>
      </c>
      <c r="P66" s="215"/>
      <c r="Q66" s="215"/>
      <c r="R66" s="215"/>
      <c r="S66" s="215"/>
    </row>
    <row r="67" spans="1:19" ht="18" x14ac:dyDescent="0.25">
      <c r="A67" s="213">
        <v>62</v>
      </c>
      <c r="B67" s="101" t="s">
        <v>131</v>
      </c>
      <c r="C67" s="101" t="s">
        <v>51</v>
      </c>
      <c r="D67" s="166" t="s">
        <v>39</v>
      </c>
      <c r="E67" s="93">
        <v>1</v>
      </c>
      <c r="F67" s="102">
        <v>45323</v>
      </c>
      <c r="G67" s="102"/>
      <c r="H67" s="94">
        <v>630</v>
      </c>
      <c r="I67" s="123">
        <v>105.6</v>
      </c>
      <c r="J67" s="99"/>
      <c r="K67" s="123">
        <f t="shared" si="0"/>
        <v>735.6</v>
      </c>
      <c r="L67" s="94"/>
      <c r="M67" s="94"/>
      <c r="N67" s="99"/>
      <c r="O67" s="125">
        <f t="shared" si="1"/>
        <v>735.6</v>
      </c>
      <c r="P67" s="215"/>
      <c r="Q67" s="215"/>
      <c r="R67" s="215"/>
      <c r="S67" s="215"/>
    </row>
    <row r="68" spans="1:19" ht="18" x14ac:dyDescent="0.25">
      <c r="A68" s="213">
        <v>63</v>
      </c>
      <c r="B68" s="101" t="s">
        <v>178</v>
      </c>
      <c r="C68" s="101" t="s">
        <v>36</v>
      </c>
      <c r="D68" s="166" t="s">
        <v>39</v>
      </c>
      <c r="E68" s="93">
        <v>2</v>
      </c>
      <c r="F68" s="102">
        <v>45383</v>
      </c>
      <c r="G68" s="102">
        <v>45565</v>
      </c>
      <c r="H68" s="94">
        <v>630</v>
      </c>
      <c r="I68" s="123">
        <v>105.6</v>
      </c>
      <c r="J68" s="99"/>
      <c r="K68" s="123">
        <f t="shared" si="0"/>
        <v>735.6</v>
      </c>
      <c r="L68" s="94"/>
      <c r="M68" s="94"/>
      <c r="N68" s="99"/>
      <c r="O68" s="125">
        <f t="shared" si="1"/>
        <v>735.6</v>
      </c>
      <c r="P68" s="215"/>
      <c r="Q68" s="215"/>
      <c r="R68" s="215"/>
      <c r="S68" s="215"/>
    </row>
    <row r="69" spans="1:19" ht="18" x14ac:dyDescent="0.25">
      <c r="A69" s="213">
        <v>64</v>
      </c>
      <c r="B69" s="101" t="s">
        <v>107</v>
      </c>
      <c r="C69" s="101" t="s">
        <v>51</v>
      </c>
      <c r="D69" s="166" t="s">
        <v>39</v>
      </c>
      <c r="E69" s="93">
        <v>3</v>
      </c>
      <c r="F69" s="102">
        <v>45231</v>
      </c>
      <c r="G69" s="102">
        <v>45412</v>
      </c>
      <c r="H69" s="94">
        <v>315</v>
      </c>
      <c r="I69" s="123">
        <v>105.6</v>
      </c>
      <c r="J69" s="99">
        <v>315</v>
      </c>
      <c r="K69" s="123">
        <f t="shared" si="0"/>
        <v>735.6</v>
      </c>
      <c r="L69" s="94"/>
      <c r="M69" s="94"/>
      <c r="N69" s="99">
        <v>52.8</v>
      </c>
      <c r="O69" s="125">
        <f t="shared" si="1"/>
        <v>682.80000000000007</v>
      </c>
      <c r="P69" s="215"/>
      <c r="Q69" s="215"/>
      <c r="R69" s="215"/>
      <c r="S69" s="215"/>
    </row>
    <row r="70" spans="1:19" ht="18" x14ac:dyDescent="0.25">
      <c r="A70" s="213">
        <v>65</v>
      </c>
      <c r="B70" s="101" t="s">
        <v>106</v>
      </c>
      <c r="C70" s="101" t="s">
        <v>51</v>
      </c>
      <c r="D70" s="166" t="s">
        <v>39</v>
      </c>
      <c r="E70" s="93">
        <v>3</v>
      </c>
      <c r="F70" s="102">
        <v>45231</v>
      </c>
      <c r="G70" s="102">
        <v>45412</v>
      </c>
      <c r="H70" s="94">
        <v>315</v>
      </c>
      <c r="I70" s="123">
        <v>105.6</v>
      </c>
      <c r="J70" s="99">
        <v>315</v>
      </c>
      <c r="K70" s="123">
        <f t="shared" si="0"/>
        <v>735.6</v>
      </c>
      <c r="L70" s="94"/>
      <c r="M70" s="94"/>
      <c r="N70" s="99">
        <v>52.8</v>
      </c>
      <c r="O70" s="125">
        <f t="shared" si="1"/>
        <v>682.80000000000007</v>
      </c>
      <c r="P70" s="215"/>
      <c r="Q70" s="215"/>
      <c r="R70" s="215"/>
      <c r="S70" s="215"/>
    </row>
    <row r="71" spans="1:19" ht="18" x14ac:dyDescent="0.25">
      <c r="A71" s="213">
        <v>66</v>
      </c>
      <c r="B71" s="101" t="s">
        <v>67</v>
      </c>
      <c r="C71" s="101" t="s">
        <v>36</v>
      </c>
      <c r="D71" s="166" t="s">
        <v>40</v>
      </c>
      <c r="E71" s="93">
        <v>1</v>
      </c>
      <c r="F71" s="102">
        <v>45110</v>
      </c>
      <c r="G71" s="102">
        <v>45293</v>
      </c>
      <c r="H71" s="94">
        <v>630</v>
      </c>
      <c r="I71" s="123">
        <v>105.6</v>
      </c>
      <c r="J71" s="99"/>
      <c r="K71" s="123">
        <f t="shared" ref="K71:K108" si="2">SUM(H71:J71)</f>
        <v>735.6</v>
      </c>
      <c r="L71" s="94"/>
      <c r="M71" s="94"/>
      <c r="N71" s="99"/>
      <c r="O71" s="125">
        <f t="shared" ref="O71:O105" si="3">K71-M71-N71</f>
        <v>735.6</v>
      </c>
      <c r="P71" s="215"/>
      <c r="Q71" s="215"/>
      <c r="R71" s="215"/>
      <c r="S71" s="215"/>
    </row>
    <row r="72" spans="1:19" ht="18" x14ac:dyDescent="0.25">
      <c r="A72" s="213">
        <v>67</v>
      </c>
      <c r="B72" s="101" t="s">
        <v>199</v>
      </c>
      <c r="C72" s="101" t="s">
        <v>51</v>
      </c>
      <c r="D72" s="166" t="s">
        <v>39</v>
      </c>
      <c r="E72" s="93">
        <v>2</v>
      </c>
      <c r="F72" s="102">
        <v>45383</v>
      </c>
      <c r="G72" s="102">
        <v>45565</v>
      </c>
      <c r="H72" s="94">
        <v>630</v>
      </c>
      <c r="I72" s="123">
        <v>105.6</v>
      </c>
      <c r="J72" s="99"/>
      <c r="K72" s="123">
        <f t="shared" si="2"/>
        <v>735.6</v>
      </c>
      <c r="L72" s="94"/>
      <c r="M72" s="94"/>
      <c r="N72" s="99"/>
      <c r="O72" s="125">
        <f t="shared" si="3"/>
        <v>735.6</v>
      </c>
      <c r="P72" s="215"/>
      <c r="Q72" s="215"/>
      <c r="R72" s="215"/>
      <c r="S72" s="215"/>
    </row>
    <row r="73" spans="1:19" ht="18" x14ac:dyDescent="0.25">
      <c r="A73" s="213">
        <v>68</v>
      </c>
      <c r="B73" s="164" t="s">
        <v>78</v>
      </c>
      <c r="C73" s="164" t="s">
        <v>0</v>
      </c>
      <c r="D73" s="164" t="s">
        <v>52</v>
      </c>
      <c r="E73" s="93">
        <v>1</v>
      </c>
      <c r="F73" s="102">
        <v>45139</v>
      </c>
      <c r="G73" s="102">
        <v>44957</v>
      </c>
      <c r="H73" s="94">
        <v>630</v>
      </c>
      <c r="I73" s="123">
        <v>105.6</v>
      </c>
      <c r="J73" s="99"/>
      <c r="K73" s="123">
        <f t="shared" si="2"/>
        <v>735.6</v>
      </c>
      <c r="L73" s="94"/>
      <c r="M73" s="94"/>
      <c r="N73" s="99"/>
      <c r="O73" s="125">
        <f t="shared" si="3"/>
        <v>735.6</v>
      </c>
      <c r="P73" s="215"/>
      <c r="Q73" s="215"/>
      <c r="R73" s="215"/>
      <c r="S73" s="215"/>
    </row>
    <row r="74" spans="1:19" ht="15.75" x14ac:dyDescent="0.25">
      <c r="A74" s="213">
        <v>69</v>
      </c>
      <c r="B74" s="164" t="s">
        <v>68</v>
      </c>
      <c r="C74" s="164" t="s">
        <v>36</v>
      </c>
      <c r="D74" s="168" t="s">
        <v>40</v>
      </c>
      <c r="E74" s="93">
        <v>1</v>
      </c>
      <c r="F74" s="102">
        <v>45112</v>
      </c>
      <c r="G74" s="102">
        <v>45295</v>
      </c>
      <c r="H74" s="94">
        <v>630</v>
      </c>
      <c r="I74" s="123">
        <v>105.6</v>
      </c>
      <c r="J74" s="99"/>
      <c r="K74" s="123">
        <f t="shared" si="2"/>
        <v>735.6</v>
      </c>
      <c r="L74" s="94"/>
      <c r="M74" s="94"/>
      <c r="N74" s="99"/>
      <c r="O74" s="125">
        <f t="shared" si="3"/>
        <v>735.6</v>
      </c>
    </row>
    <row r="75" spans="1:19" ht="15.75" x14ac:dyDescent="0.25">
      <c r="A75" s="213">
        <v>70</v>
      </c>
      <c r="B75" s="164" t="s">
        <v>79</v>
      </c>
      <c r="C75" s="164" t="s">
        <v>0</v>
      </c>
      <c r="D75" s="168" t="s">
        <v>39</v>
      </c>
      <c r="E75" s="93">
        <v>3</v>
      </c>
      <c r="F75" s="102">
        <v>45141</v>
      </c>
      <c r="G75" s="102">
        <v>45324</v>
      </c>
      <c r="H75" s="94">
        <v>630</v>
      </c>
      <c r="I75" s="123">
        <v>105.6</v>
      </c>
      <c r="J75" s="99"/>
      <c r="K75" s="123">
        <f t="shared" si="2"/>
        <v>735.6</v>
      </c>
      <c r="L75" s="94"/>
      <c r="M75" s="100"/>
      <c r="N75" s="100"/>
      <c r="O75" s="125">
        <f t="shared" si="3"/>
        <v>735.6</v>
      </c>
      <c r="P75" s="216"/>
    </row>
    <row r="76" spans="1:19" ht="15.75" x14ac:dyDescent="0.25">
      <c r="A76" s="213">
        <v>71</v>
      </c>
      <c r="B76" s="164" t="s">
        <v>125</v>
      </c>
      <c r="C76" s="164" t="s">
        <v>51</v>
      </c>
      <c r="D76" s="168" t="s">
        <v>39</v>
      </c>
      <c r="E76" s="93">
        <v>1</v>
      </c>
      <c r="F76" s="102">
        <v>45327</v>
      </c>
      <c r="G76" s="102"/>
      <c r="H76" s="94">
        <v>630</v>
      </c>
      <c r="I76" s="123">
        <v>105.6</v>
      </c>
      <c r="J76" s="99"/>
      <c r="K76" s="123">
        <f t="shared" si="2"/>
        <v>735.6</v>
      </c>
      <c r="L76" s="94"/>
      <c r="M76" s="100"/>
      <c r="N76" s="100"/>
      <c r="O76" s="125">
        <f t="shared" si="3"/>
        <v>735.6</v>
      </c>
      <c r="P76" s="216"/>
    </row>
    <row r="77" spans="1:19" ht="15.75" x14ac:dyDescent="0.25">
      <c r="A77" s="213">
        <v>72</v>
      </c>
      <c r="B77" s="164" t="s">
        <v>123</v>
      </c>
      <c r="C77" s="164" t="s">
        <v>124</v>
      </c>
      <c r="D77" s="168" t="s">
        <v>39</v>
      </c>
      <c r="E77" s="93">
        <v>1</v>
      </c>
      <c r="F77" s="102">
        <v>45327</v>
      </c>
      <c r="G77" s="102"/>
      <c r="H77" s="94">
        <v>630</v>
      </c>
      <c r="I77" s="123">
        <v>105.6</v>
      </c>
      <c r="J77" s="99"/>
      <c r="K77" s="123">
        <f t="shared" si="2"/>
        <v>735.6</v>
      </c>
      <c r="L77" s="94"/>
      <c r="M77" s="100"/>
      <c r="N77" s="100"/>
      <c r="O77" s="125">
        <f t="shared" si="3"/>
        <v>735.6</v>
      </c>
      <c r="P77" s="216"/>
    </row>
    <row r="78" spans="1:19" ht="15.75" x14ac:dyDescent="0.25">
      <c r="A78" s="213">
        <v>73</v>
      </c>
      <c r="B78" s="164" t="s">
        <v>128</v>
      </c>
      <c r="C78" s="164" t="s">
        <v>129</v>
      </c>
      <c r="D78" s="168" t="s">
        <v>39</v>
      </c>
      <c r="E78" s="93">
        <v>1</v>
      </c>
      <c r="F78" s="102">
        <v>45338</v>
      </c>
      <c r="G78" s="102"/>
      <c r="H78" s="94">
        <v>630</v>
      </c>
      <c r="I78" s="123">
        <v>105.6</v>
      </c>
      <c r="J78" s="99"/>
      <c r="K78" s="123">
        <f t="shared" si="2"/>
        <v>735.6</v>
      </c>
      <c r="L78" s="94"/>
      <c r="M78" s="100"/>
      <c r="N78" s="100"/>
      <c r="O78" s="125">
        <f t="shared" si="3"/>
        <v>735.6</v>
      </c>
      <c r="P78" s="216"/>
    </row>
    <row r="79" spans="1:19" ht="15.75" x14ac:dyDescent="0.25">
      <c r="A79" s="213">
        <v>74</v>
      </c>
      <c r="B79" s="164" t="s">
        <v>157</v>
      </c>
      <c r="C79" s="164" t="s">
        <v>158</v>
      </c>
      <c r="D79" s="168" t="s">
        <v>39</v>
      </c>
      <c r="E79" s="93">
        <v>1</v>
      </c>
      <c r="F79" s="102">
        <v>45352</v>
      </c>
      <c r="G79" s="102">
        <v>45535</v>
      </c>
      <c r="H79" s="94">
        <v>630</v>
      </c>
      <c r="I79" s="123">
        <v>105.6</v>
      </c>
      <c r="J79" s="99"/>
      <c r="K79" s="123">
        <f t="shared" si="2"/>
        <v>735.6</v>
      </c>
      <c r="L79" s="94"/>
      <c r="M79" s="100"/>
      <c r="N79" s="100"/>
      <c r="O79" s="125">
        <f t="shared" si="3"/>
        <v>735.6</v>
      </c>
      <c r="P79" s="216"/>
    </row>
    <row r="80" spans="1:19" ht="15.75" x14ac:dyDescent="0.25">
      <c r="A80" s="213">
        <v>75</v>
      </c>
      <c r="B80" s="164" t="s">
        <v>185</v>
      </c>
      <c r="C80" s="164" t="s">
        <v>60</v>
      </c>
      <c r="D80" s="168" t="s">
        <v>41</v>
      </c>
      <c r="E80" s="93">
        <v>2</v>
      </c>
      <c r="F80" s="102">
        <v>45390</v>
      </c>
      <c r="G80" s="102">
        <v>45572</v>
      </c>
      <c r="H80" s="94">
        <v>483</v>
      </c>
      <c r="I80" s="123">
        <v>81.599999999999994</v>
      </c>
      <c r="J80" s="99"/>
      <c r="K80" s="123">
        <f t="shared" si="2"/>
        <v>564.6</v>
      </c>
      <c r="L80" s="94"/>
      <c r="M80" s="94"/>
      <c r="N80" s="99"/>
      <c r="O80" s="125">
        <f t="shared" si="3"/>
        <v>564.6</v>
      </c>
      <c r="P80" s="216"/>
    </row>
    <row r="81" spans="1:16" ht="15.75" x14ac:dyDescent="0.25">
      <c r="A81" s="213">
        <v>76</v>
      </c>
      <c r="B81" s="164" t="s">
        <v>87</v>
      </c>
      <c r="C81" s="164" t="s">
        <v>36</v>
      </c>
      <c r="D81" s="168" t="s">
        <v>40</v>
      </c>
      <c r="E81" s="93">
        <v>1</v>
      </c>
      <c r="F81" s="102">
        <v>45170</v>
      </c>
      <c r="G81" s="102">
        <v>45351</v>
      </c>
      <c r="H81" s="94">
        <v>630</v>
      </c>
      <c r="I81" s="123">
        <v>105.6</v>
      </c>
      <c r="J81" s="99"/>
      <c r="K81" s="123">
        <f t="shared" si="2"/>
        <v>735.6</v>
      </c>
      <c r="L81" s="94"/>
      <c r="M81" s="100"/>
      <c r="N81" s="100"/>
      <c r="O81" s="125">
        <f t="shared" si="3"/>
        <v>735.6</v>
      </c>
      <c r="P81" s="216"/>
    </row>
    <row r="82" spans="1:16" ht="15.75" x14ac:dyDescent="0.25">
      <c r="A82" s="213">
        <v>77</v>
      </c>
      <c r="B82" s="164" t="s">
        <v>88</v>
      </c>
      <c r="C82" s="164" t="s">
        <v>0</v>
      </c>
      <c r="D82" s="168" t="s">
        <v>37</v>
      </c>
      <c r="E82" s="93">
        <v>1</v>
      </c>
      <c r="F82" s="102">
        <v>45170</v>
      </c>
      <c r="G82" s="102">
        <v>45564</v>
      </c>
      <c r="H82" s="94">
        <v>630</v>
      </c>
      <c r="I82" s="123">
        <v>105.6</v>
      </c>
      <c r="J82" s="99"/>
      <c r="K82" s="123">
        <f t="shared" si="2"/>
        <v>735.6</v>
      </c>
      <c r="L82" s="94"/>
      <c r="M82" s="100"/>
      <c r="N82" s="100"/>
      <c r="O82" s="125">
        <f t="shared" si="3"/>
        <v>735.6</v>
      </c>
      <c r="P82" s="216"/>
    </row>
    <row r="83" spans="1:16" ht="15.75" x14ac:dyDescent="0.25">
      <c r="A83" s="213">
        <v>78</v>
      </c>
      <c r="B83" s="164" t="s">
        <v>105</v>
      </c>
      <c r="C83" s="164" t="s">
        <v>76</v>
      </c>
      <c r="D83" s="164" t="s">
        <v>39</v>
      </c>
      <c r="E83" s="93">
        <v>1</v>
      </c>
      <c r="F83" s="102">
        <v>45243</v>
      </c>
      <c r="G83" s="102">
        <v>45424</v>
      </c>
      <c r="H83" s="94">
        <v>630</v>
      </c>
      <c r="I83" s="123">
        <v>105.6</v>
      </c>
      <c r="J83" s="99"/>
      <c r="K83" s="123">
        <f t="shared" si="2"/>
        <v>735.6</v>
      </c>
      <c r="L83" s="94"/>
      <c r="M83" s="94"/>
      <c r="N83" s="94"/>
      <c r="O83" s="125">
        <f t="shared" si="3"/>
        <v>735.6</v>
      </c>
    </row>
    <row r="84" spans="1:16" ht="15.75" x14ac:dyDescent="0.25">
      <c r="A84" s="213">
        <v>79</v>
      </c>
      <c r="B84" s="164" t="s">
        <v>166</v>
      </c>
      <c r="C84" s="164" t="s">
        <v>36</v>
      </c>
      <c r="D84" s="164" t="s">
        <v>40</v>
      </c>
      <c r="E84" s="93">
        <v>1</v>
      </c>
      <c r="F84" s="102">
        <v>45364</v>
      </c>
      <c r="G84" s="102"/>
      <c r="H84" s="94">
        <v>630</v>
      </c>
      <c r="I84" s="123">
        <v>105.6</v>
      </c>
      <c r="J84" s="99"/>
      <c r="K84" s="123">
        <f t="shared" si="2"/>
        <v>735.6</v>
      </c>
      <c r="L84" s="94"/>
      <c r="M84" s="94"/>
      <c r="N84" s="94"/>
      <c r="O84" s="125">
        <f t="shared" si="3"/>
        <v>735.6</v>
      </c>
    </row>
    <row r="85" spans="1:16" ht="15.75" x14ac:dyDescent="0.25">
      <c r="A85" s="213">
        <v>80</v>
      </c>
      <c r="B85" s="164" t="s">
        <v>192</v>
      </c>
      <c r="C85" s="164" t="s">
        <v>83</v>
      </c>
      <c r="D85" s="164" t="s">
        <v>38</v>
      </c>
      <c r="E85" s="93">
        <v>2</v>
      </c>
      <c r="F85" s="102">
        <v>45397</v>
      </c>
      <c r="G85" s="102">
        <v>45579</v>
      </c>
      <c r="H85" s="94">
        <v>336</v>
      </c>
      <c r="I85" s="123">
        <v>57.6</v>
      </c>
      <c r="J85" s="99"/>
      <c r="K85" s="123">
        <f t="shared" si="2"/>
        <v>393.6</v>
      </c>
      <c r="L85" s="94"/>
      <c r="M85" s="94"/>
      <c r="N85" s="94"/>
      <c r="O85" s="125">
        <f t="shared" si="3"/>
        <v>393.6</v>
      </c>
    </row>
    <row r="86" spans="1:16" ht="15.75" x14ac:dyDescent="0.25">
      <c r="A86" s="213">
        <v>81</v>
      </c>
      <c r="B86" s="164" t="s">
        <v>223</v>
      </c>
      <c r="C86" s="164" t="s">
        <v>51</v>
      </c>
      <c r="D86" s="164" t="s">
        <v>39</v>
      </c>
      <c r="E86" s="93">
        <v>2</v>
      </c>
      <c r="F86" s="102">
        <v>45390</v>
      </c>
      <c r="G86" s="102">
        <v>45572</v>
      </c>
      <c r="H86" s="94">
        <v>483</v>
      </c>
      <c r="I86" s="123">
        <v>81.599999999999994</v>
      </c>
      <c r="J86" s="99"/>
      <c r="K86" s="123">
        <f t="shared" si="2"/>
        <v>564.6</v>
      </c>
      <c r="L86" s="94"/>
      <c r="M86" s="94"/>
      <c r="N86" s="99"/>
      <c r="O86" s="125">
        <f t="shared" si="3"/>
        <v>564.6</v>
      </c>
    </row>
    <row r="87" spans="1:16" ht="15.75" x14ac:dyDescent="0.25">
      <c r="A87" s="213">
        <v>82</v>
      </c>
      <c r="B87" s="164" t="s">
        <v>200</v>
      </c>
      <c r="C87" s="164" t="s">
        <v>51</v>
      </c>
      <c r="D87" s="164" t="s">
        <v>39</v>
      </c>
      <c r="E87" s="93">
        <v>2</v>
      </c>
      <c r="F87" s="102">
        <v>45383</v>
      </c>
      <c r="G87" s="102">
        <v>45565</v>
      </c>
      <c r="H87" s="94">
        <v>630</v>
      </c>
      <c r="I87" s="123">
        <v>105.6</v>
      </c>
      <c r="J87" s="99"/>
      <c r="K87" s="123">
        <f t="shared" si="2"/>
        <v>735.6</v>
      </c>
      <c r="L87" s="94"/>
      <c r="M87" s="94"/>
      <c r="N87" s="94"/>
      <c r="O87" s="125">
        <f t="shared" si="3"/>
        <v>735.6</v>
      </c>
    </row>
    <row r="88" spans="1:16" ht="15.75" x14ac:dyDescent="0.25">
      <c r="A88" s="213">
        <v>83</v>
      </c>
      <c r="B88" s="164" t="s">
        <v>112</v>
      </c>
      <c r="C88" s="164" t="s">
        <v>36</v>
      </c>
      <c r="D88" s="164" t="s">
        <v>39</v>
      </c>
      <c r="E88" s="93">
        <v>1</v>
      </c>
      <c r="F88" s="102">
        <v>45261</v>
      </c>
      <c r="G88" s="102"/>
      <c r="H88" s="94">
        <v>630</v>
      </c>
      <c r="I88" s="123">
        <v>105.6</v>
      </c>
      <c r="J88" s="99"/>
      <c r="K88" s="123">
        <f t="shared" si="2"/>
        <v>735.6</v>
      </c>
      <c r="L88" s="94"/>
      <c r="M88" s="94"/>
      <c r="N88" s="94"/>
      <c r="O88" s="125">
        <f t="shared" si="3"/>
        <v>735.6</v>
      </c>
    </row>
    <row r="89" spans="1:16" ht="15.75" x14ac:dyDescent="0.25">
      <c r="A89" s="213">
        <v>84</v>
      </c>
      <c r="B89" s="164" t="s">
        <v>138</v>
      </c>
      <c r="C89" s="164" t="s">
        <v>139</v>
      </c>
      <c r="D89" s="164" t="s">
        <v>140</v>
      </c>
      <c r="E89" s="93">
        <v>1</v>
      </c>
      <c r="F89" s="102">
        <v>45352</v>
      </c>
      <c r="G89" s="102">
        <v>45535</v>
      </c>
      <c r="H89" s="94">
        <v>630</v>
      </c>
      <c r="I89" s="123">
        <v>105.6</v>
      </c>
      <c r="J89" s="99"/>
      <c r="K89" s="123">
        <f t="shared" si="2"/>
        <v>735.6</v>
      </c>
      <c r="L89" s="94"/>
      <c r="M89" s="94"/>
      <c r="N89" s="94"/>
      <c r="O89" s="125">
        <f t="shared" si="3"/>
        <v>735.6</v>
      </c>
    </row>
    <row r="90" spans="1:16" ht="15.75" x14ac:dyDescent="0.25">
      <c r="A90" s="213">
        <v>85</v>
      </c>
      <c r="B90" s="164" t="s">
        <v>188</v>
      </c>
      <c r="C90" s="164" t="s">
        <v>51</v>
      </c>
      <c r="D90" s="164" t="s">
        <v>37</v>
      </c>
      <c r="E90" s="93">
        <v>2</v>
      </c>
      <c r="F90" s="102">
        <v>45385</v>
      </c>
      <c r="G90" s="102">
        <v>45567</v>
      </c>
      <c r="H90" s="94">
        <v>588</v>
      </c>
      <c r="I90" s="123">
        <v>96</v>
      </c>
      <c r="J90" s="99"/>
      <c r="K90" s="123">
        <f t="shared" si="2"/>
        <v>684</v>
      </c>
      <c r="L90" s="94"/>
      <c r="M90" s="94"/>
      <c r="N90" s="99"/>
      <c r="O90" s="125">
        <f t="shared" si="3"/>
        <v>684</v>
      </c>
    </row>
    <row r="91" spans="1:16" ht="15.75" x14ac:dyDescent="0.25">
      <c r="A91" s="213">
        <v>86</v>
      </c>
      <c r="B91" s="164" t="s">
        <v>165</v>
      </c>
      <c r="C91" s="164" t="s">
        <v>51</v>
      </c>
      <c r="D91" s="168" t="s">
        <v>39</v>
      </c>
      <c r="E91" s="93">
        <v>3</v>
      </c>
      <c r="F91" s="102">
        <v>45231</v>
      </c>
      <c r="G91" s="102">
        <v>45412</v>
      </c>
      <c r="H91" s="94">
        <v>315</v>
      </c>
      <c r="I91" s="123">
        <v>105.6</v>
      </c>
      <c r="J91" s="99">
        <v>315</v>
      </c>
      <c r="K91" s="123">
        <f t="shared" si="2"/>
        <v>735.6</v>
      </c>
      <c r="L91" s="94"/>
      <c r="M91" s="94"/>
      <c r="N91" s="99">
        <v>52.8</v>
      </c>
      <c r="O91" s="125">
        <f t="shared" si="3"/>
        <v>682.80000000000007</v>
      </c>
    </row>
    <row r="92" spans="1:16" ht="15.75" x14ac:dyDescent="0.25">
      <c r="A92" s="213">
        <v>87</v>
      </c>
      <c r="B92" s="164" t="s">
        <v>151</v>
      </c>
      <c r="C92" s="164" t="s">
        <v>76</v>
      </c>
      <c r="D92" s="168" t="s">
        <v>39</v>
      </c>
      <c r="E92" s="93">
        <v>1</v>
      </c>
      <c r="F92" s="102">
        <v>45352</v>
      </c>
      <c r="G92" s="102">
        <v>45535</v>
      </c>
      <c r="H92" s="94">
        <v>630</v>
      </c>
      <c r="I92" s="123">
        <v>105.6</v>
      </c>
      <c r="J92" s="99"/>
      <c r="K92" s="123">
        <f t="shared" si="2"/>
        <v>735.6</v>
      </c>
      <c r="L92" s="94"/>
      <c r="M92" s="100"/>
      <c r="N92" s="100"/>
      <c r="O92" s="125">
        <f t="shared" si="3"/>
        <v>735.6</v>
      </c>
    </row>
    <row r="93" spans="1:16" ht="15.75" x14ac:dyDescent="0.25">
      <c r="A93" s="213">
        <v>88</v>
      </c>
      <c r="B93" s="164" t="s">
        <v>219</v>
      </c>
      <c r="C93" s="164" t="s">
        <v>159</v>
      </c>
      <c r="D93" s="168" t="s">
        <v>39</v>
      </c>
      <c r="E93" s="93">
        <v>1</v>
      </c>
      <c r="F93" s="102">
        <v>45352</v>
      </c>
      <c r="G93" s="102">
        <v>45535</v>
      </c>
      <c r="H93" s="94">
        <v>630</v>
      </c>
      <c r="I93" s="123">
        <v>105.6</v>
      </c>
      <c r="J93" s="99"/>
      <c r="K93" s="123">
        <f t="shared" si="2"/>
        <v>735.6</v>
      </c>
      <c r="L93" s="94"/>
      <c r="M93" s="100"/>
      <c r="N93" s="100"/>
      <c r="O93" s="125">
        <f t="shared" si="3"/>
        <v>735.6</v>
      </c>
    </row>
    <row r="94" spans="1:16" ht="15.75" x14ac:dyDescent="0.25">
      <c r="A94" s="213">
        <v>89</v>
      </c>
      <c r="B94" s="164" t="s">
        <v>81</v>
      </c>
      <c r="C94" s="164" t="s">
        <v>80</v>
      </c>
      <c r="D94" s="168" t="s">
        <v>42</v>
      </c>
      <c r="E94" s="93">
        <v>1</v>
      </c>
      <c r="F94" s="102">
        <v>45145</v>
      </c>
      <c r="G94" s="102">
        <v>45328</v>
      </c>
      <c r="H94" s="94">
        <v>630</v>
      </c>
      <c r="I94" s="123">
        <v>105.6</v>
      </c>
      <c r="J94" s="99"/>
      <c r="K94" s="123">
        <f t="shared" si="2"/>
        <v>735.6</v>
      </c>
      <c r="L94" s="94"/>
      <c r="M94" s="100"/>
      <c r="N94" s="100"/>
      <c r="O94" s="125">
        <f t="shared" si="3"/>
        <v>735.6</v>
      </c>
    </row>
    <row r="95" spans="1:16" ht="15.75" x14ac:dyDescent="0.25">
      <c r="A95" s="213">
        <v>90</v>
      </c>
      <c r="B95" s="164" t="s">
        <v>191</v>
      </c>
      <c r="C95" s="164" t="s">
        <v>51</v>
      </c>
      <c r="D95" s="168" t="s">
        <v>37</v>
      </c>
      <c r="E95" s="93">
        <v>2</v>
      </c>
      <c r="F95" s="102">
        <v>45385</v>
      </c>
      <c r="G95" s="102">
        <v>45567</v>
      </c>
      <c r="H95" s="94">
        <v>588</v>
      </c>
      <c r="I95" s="123">
        <v>96</v>
      </c>
      <c r="J95" s="99"/>
      <c r="K95" s="123">
        <f t="shared" si="2"/>
        <v>684</v>
      </c>
      <c r="L95" s="94"/>
      <c r="M95" s="94"/>
      <c r="N95" s="99"/>
      <c r="O95" s="125">
        <f t="shared" si="3"/>
        <v>684</v>
      </c>
    </row>
    <row r="96" spans="1:16" ht="15.75" x14ac:dyDescent="0.25">
      <c r="A96" s="213">
        <v>91</v>
      </c>
      <c r="B96" s="164" t="s">
        <v>109</v>
      </c>
      <c r="C96" s="164" t="s">
        <v>51</v>
      </c>
      <c r="D96" s="168" t="s">
        <v>39</v>
      </c>
      <c r="E96" s="93">
        <v>3</v>
      </c>
      <c r="F96" s="102">
        <v>45231</v>
      </c>
      <c r="G96" s="102">
        <v>45412</v>
      </c>
      <c r="H96" s="94">
        <v>315</v>
      </c>
      <c r="I96" s="123">
        <v>105.6</v>
      </c>
      <c r="J96" s="99">
        <v>315</v>
      </c>
      <c r="K96" s="123">
        <f t="shared" si="2"/>
        <v>735.6</v>
      </c>
      <c r="L96" s="94"/>
      <c r="M96" s="94"/>
      <c r="N96" s="99">
        <v>52.8</v>
      </c>
      <c r="O96" s="125">
        <f t="shared" si="3"/>
        <v>682.80000000000007</v>
      </c>
    </row>
    <row r="97" spans="1:24" ht="15.75" x14ac:dyDescent="0.25">
      <c r="A97" s="213">
        <v>92</v>
      </c>
      <c r="B97" s="164" t="s">
        <v>204</v>
      </c>
      <c r="C97" s="164" t="s">
        <v>205</v>
      </c>
      <c r="D97" s="168" t="s">
        <v>41</v>
      </c>
      <c r="E97" s="93">
        <v>2</v>
      </c>
      <c r="F97" s="102">
        <v>45390</v>
      </c>
      <c r="G97" s="102">
        <v>45572</v>
      </c>
      <c r="H97" s="94">
        <v>483</v>
      </c>
      <c r="I97" s="123">
        <v>81.599999999999994</v>
      </c>
      <c r="J97" s="99"/>
      <c r="K97" s="123">
        <f t="shared" si="2"/>
        <v>564.6</v>
      </c>
      <c r="L97" s="94"/>
      <c r="M97" s="94"/>
      <c r="N97" s="99"/>
      <c r="O97" s="125">
        <f t="shared" si="3"/>
        <v>564.6</v>
      </c>
    </row>
    <row r="98" spans="1:24" ht="15.75" x14ac:dyDescent="0.25">
      <c r="A98" s="213">
        <v>93</v>
      </c>
      <c r="B98" s="164" t="s">
        <v>63</v>
      </c>
      <c r="C98" s="164" t="s">
        <v>36</v>
      </c>
      <c r="D98" s="168" t="s">
        <v>40</v>
      </c>
      <c r="E98" s="93">
        <v>1</v>
      </c>
      <c r="F98" s="102">
        <v>45096</v>
      </c>
      <c r="G98" s="102">
        <v>45278</v>
      </c>
      <c r="H98" s="94">
        <v>483</v>
      </c>
      <c r="I98" s="123">
        <v>72</v>
      </c>
      <c r="J98" s="99"/>
      <c r="K98" s="123">
        <f t="shared" si="2"/>
        <v>555</v>
      </c>
      <c r="L98" s="100"/>
      <c r="M98" s="106"/>
      <c r="N98" s="99"/>
      <c r="O98" s="125">
        <f t="shared" si="3"/>
        <v>555</v>
      </c>
    </row>
    <row r="99" spans="1:24" ht="15.75" x14ac:dyDescent="0.25">
      <c r="A99" s="213">
        <v>94</v>
      </c>
      <c r="B99" s="164" t="s">
        <v>208</v>
      </c>
      <c r="C99" s="164" t="s">
        <v>36</v>
      </c>
      <c r="D99" s="168" t="s">
        <v>37</v>
      </c>
      <c r="E99" s="93">
        <v>2</v>
      </c>
      <c r="F99" s="102">
        <v>45390</v>
      </c>
      <c r="G99" s="102">
        <v>45572</v>
      </c>
      <c r="H99" s="94">
        <v>483</v>
      </c>
      <c r="I99" s="123">
        <v>81.599999999999994</v>
      </c>
      <c r="J99" s="99"/>
      <c r="K99" s="123">
        <f t="shared" si="2"/>
        <v>564.6</v>
      </c>
      <c r="L99" s="94"/>
      <c r="M99" s="94"/>
      <c r="N99" s="99"/>
      <c r="O99" s="125">
        <f t="shared" si="3"/>
        <v>564.6</v>
      </c>
    </row>
    <row r="100" spans="1:24" ht="15.75" x14ac:dyDescent="0.25">
      <c r="A100" s="213">
        <v>95</v>
      </c>
      <c r="B100" s="164" t="s">
        <v>122</v>
      </c>
      <c r="C100" s="164" t="s">
        <v>51</v>
      </c>
      <c r="D100" s="168" t="s">
        <v>39</v>
      </c>
      <c r="E100" s="93">
        <v>1</v>
      </c>
      <c r="F100" s="102">
        <v>45323</v>
      </c>
      <c r="G100" s="102"/>
      <c r="H100" s="94">
        <v>630</v>
      </c>
      <c r="I100" s="123">
        <v>105.6</v>
      </c>
      <c r="J100" s="99"/>
      <c r="K100" s="123">
        <f t="shared" si="2"/>
        <v>735.6</v>
      </c>
      <c r="L100" s="100"/>
      <c r="M100" s="106"/>
      <c r="N100" s="99"/>
      <c r="O100" s="125">
        <f t="shared" si="3"/>
        <v>735.6</v>
      </c>
    </row>
    <row r="101" spans="1:24" ht="15.75" x14ac:dyDescent="0.25">
      <c r="A101" s="213">
        <v>96</v>
      </c>
      <c r="B101" s="164" t="s">
        <v>61</v>
      </c>
      <c r="C101" s="164" t="s">
        <v>53</v>
      </c>
      <c r="D101" s="168" t="s">
        <v>39</v>
      </c>
      <c r="E101" s="93">
        <v>1</v>
      </c>
      <c r="F101" s="102">
        <v>45061</v>
      </c>
      <c r="G101" s="102">
        <v>45244</v>
      </c>
      <c r="H101" s="94">
        <v>630</v>
      </c>
      <c r="I101" s="123">
        <v>105.6</v>
      </c>
      <c r="J101" s="99"/>
      <c r="K101" s="123">
        <f t="shared" si="2"/>
        <v>735.6</v>
      </c>
      <c r="L101" s="100"/>
      <c r="M101" s="106"/>
      <c r="N101" s="99"/>
      <c r="O101" s="125">
        <f t="shared" si="3"/>
        <v>735.6</v>
      </c>
    </row>
    <row r="102" spans="1:24" ht="15.75" x14ac:dyDescent="0.25">
      <c r="A102" s="213">
        <v>97</v>
      </c>
      <c r="B102" s="164" t="s">
        <v>110</v>
      </c>
      <c r="C102" s="164" t="s">
        <v>51</v>
      </c>
      <c r="D102" s="168" t="s">
        <v>39</v>
      </c>
      <c r="E102" s="93">
        <v>1</v>
      </c>
      <c r="F102" s="102">
        <v>45236</v>
      </c>
      <c r="G102" s="102">
        <v>45417</v>
      </c>
      <c r="H102" s="94">
        <v>630</v>
      </c>
      <c r="I102" s="123">
        <v>105.6</v>
      </c>
      <c r="J102" s="99"/>
      <c r="K102" s="123">
        <f t="shared" si="2"/>
        <v>735.6</v>
      </c>
      <c r="L102" s="94"/>
      <c r="M102" s="94"/>
      <c r="N102" s="99"/>
      <c r="O102" s="125">
        <f t="shared" si="3"/>
        <v>735.6</v>
      </c>
    </row>
    <row r="103" spans="1:24" ht="15.75" x14ac:dyDescent="0.25">
      <c r="A103" s="213">
        <v>98</v>
      </c>
      <c r="B103" s="164" t="s">
        <v>147</v>
      </c>
      <c r="C103" s="164" t="s">
        <v>148</v>
      </c>
      <c r="D103" s="168" t="s">
        <v>41</v>
      </c>
      <c r="E103" s="93">
        <v>1</v>
      </c>
      <c r="F103" s="102">
        <v>45352</v>
      </c>
      <c r="G103" s="102">
        <v>45535</v>
      </c>
      <c r="H103" s="94">
        <v>630</v>
      </c>
      <c r="I103" s="123">
        <v>105.6</v>
      </c>
      <c r="J103" s="99"/>
      <c r="K103" s="123">
        <f t="shared" si="2"/>
        <v>735.6</v>
      </c>
      <c r="L103" s="94"/>
      <c r="M103" s="94"/>
      <c r="N103" s="99"/>
      <c r="O103" s="125">
        <f t="shared" si="3"/>
        <v>735.6</v>
      </c>
    </row>
    <row r="104" spans="1:24" ht="15.75" x14ac:dyDescent="0.25">
      <c r="A104" s="213">
        <v>99</v>
      </c>
      <c r="B104" s="164" t="s">
        <v>89</v>
      </c>
      <c r="C104" s="164" t="s">
        <v>83</v>
      </c>
      <c r="D104" s="168" t="s">
        <v>37</v>
      </c>
      <c r="E104" s="93">
        <v>1</v>
      </c>
      <c r="F104" s="102">
        <v>45173</v>
      </c>
      <c r="G104" s="102">
        <v>45354</v>
      </c>
      <c r="H104" s="94">
        <v>630</v>
      </c>
      <c r="I104" s="123">
        <v>105.6</v>
      </c>
      <c r="J104" s="99"/>
      <c r="K104" s="123">
        <f t="shared" si="2"/>
        <v>735.6</v>
      </c>
      <c r="L104" s="107"/>
      <c r="M104" s="106"/>
      <c r="N104" s="99"/>
      <c r="O104" s="125">
        <f t="shared" si="3"/>
        <v>735.6</v>
      </c>
    </row>
    <row r="105" spans="1:24" ht="15.75" x14ac:dyDescent="0.25">
      <c r="A105" s="213">
        <v>100</v>
      </c>
      <c r="B105" s="164" t="s">
        <v>113</v>
      </c>
      <c r="C105" s="164" t="s">
        <v>36</v>
      </c>
      <c r="D105" s="168" t="s">
        <v>39</v>
      </c>
      <c r="E105" s="93">
        <v>1</v>
      </c>
      <c r="F105" s="102">
        <v>45261</v>
      </c>
      <c r="G105" s="102"/>
      <c r="H105" s="94">
        <v>630</v>
      </c>
      <c r="I105" s="123">
        <v>105.6</v>
      </c>
      <c r="J105" s="99"/>
      <c r="K105" s="123">
        <f t="shared" si="2"/>
        <v>735.6</v>
      </c>
      <c r="L105" s="107"/>
      <c r="M105" s="106"/>
      <c r="N105" s="99"/>
      <c r="O105" s="125">
        <f t="shared" si="3"/>
        <v>735.6</v>
      </c>
    </row>
    <row r="106" spans="1:24" ht="15.75" x14ac:dyDescent="0.25">
      <c r="A106" s="213">
        <v>101</v>
      </c>
      <c r="B106" s="164" t="s">
        <v>174</v>
      </c>
      <c r="C106" s="164" t="s">
        <v>175</v>
      </c>
      <c r="D106" s="168" t="s">
        <v>38</v>
      </c>
      <c r="E106" s="93">
        <v>2</v>
      </c>
      <c r="F106" s="102">
        <v>45383</v>
      </c>
      <c r="G106" s="102">
        <v>45565</v>
      </c>
      <c r="H106" s="94">
        <v>630</v>
      </c>
      <c r="I106" s="123">
        <v>105.6</v>
      </c>
      <c r="J106" s="99"/>
      <c r="K106" s="123">
        <f t="shared" si="2"/>
        <v>735.6</v>
      </c>
      <c r="L106" s="107"/>
      <c r="M106" s="106"/>
      <c r="N106" s="99"/>
      <c r="O106" s="125">
        <f>K106-M106-N106</f>
        <v>735.6</v>
      </c>
    </row>
    <row r="107" spans="1:24" ht="15.75" x14ac:dyDescent="0.25">
      <c r="A107" s="213">
        <v>102</v>
      </c>
      <c r="B107" s="164" t="s">
        <v>95</v>
      </c>
      <c r="C107" s="164" t="s">
        <v>51</v>
      </c>
      <c r="D107" s="168" t="s">
        <v>39</v>
      </c>
      <c r="E107" s="93">
        <v>3</v>
      </c>
      <c r="F107" s="102">
        <v>45201</v>
      </c>
      <c r="G107" s="102">
        <v>45383</v>
      </c>
      <c r="H107" s="94">
        <v>315</v>
      </c>
      <c r="I107" s="123">
        <v>105.6</v>
      </c>
      <c r="J107" s="99">
        <v>315</v>
      </c>
      <c r="K107" s="123">
        <f t="shared" si="2"/>
        <v>735.6</v>
      </c>
      <c r="L107" s="94"/>
      <c r="M107" s="94"/>
      <c r="N107" s="99">
        <v>52.8</v>
      </c>
      <c r="O107" s="125">
        <f>K107-M107-N107</f>
        <v>682.80000000000007</v>
      </c>
    </row>
    <row r="108" spans="1:24" ht="15.75" x14ac:dyDescent="0.25">
      <c r="A108" s="213">
        <v>103</v>
      </c>
      <c r="B108" s="164" t="s">
        <v>82</v>
      </c>
      <c r="C108" s="164" t="s">
        <v>0</v>
      </c>
      <c r="D108" s="168" t="s">
        <v>39</v>
      </c>
      <c r="E108" s="93">
        <v>1</v>
      </c>
      <c r="F108" s="102">
        <v>45145</v>
      </c>
      <c r="G108" s="102">
        <v>45328</v>
      </c>
      <c r="H108" s="94">
        <v>630</v>
      </c>
      <c r="I108" s="123">
        <v>105.6</v>
      </c>
      <c r="J108" s="99"/>
      <c r="K108" s="123">
        <f t="shared" si="2"/>
        <v>735.6</v>
      </c>
      <c r="L108" s="94"/>
      <c r="M108" s="94"/>
      <c r="N108" s="99"/>
      <c r="O108" s="125">
        <f>K108-M108-N108</f>
        <v>735.6</v>
      </c>
    </row>
    <row r="109" spans="1:24" ht="23.25" x14ac:dyDescent="0.25">
      <c r="A109" s="184"/>
      <c r="B109" s="185" t="s">
        <v>24</v>
      </c>
      <c r="C109" s="185"/>
      <c r="D109" s="185"/>
      <c r="E109" s="185"/>
      <c r="F109" s="185"/>
      <c r="G109" s="186"/>
      <c r="H109" s="187">
        <f>SUM(H6:H108)</f>
        <v>58569</v>
      </c>
      <c r="I109" s="187">
        <f>SUM(I6:I108)</f>
        <v>10176.000000000018</v>
      </c>
      <c r="J109" s="187">
        <f>SUM(J6:J108)</f>
        <v>2793</v>
      </c>
      <c r="K109" s="187">
        <f>SUM(K6:K108)</f>
        <v>71537.999999999956</v>
      </c>
      <c r="L109" s="188"/>
      <c r="M109" s="187"/>
      <c r="N109" s="189">
        <f>SUM(N6:N108)</f>
        <v>420.80000000000007</v>
      </c>
      <c r="O109" s="190">
        <f>SUM(O6:O108)</f>
        <v>71117.199999999968</v>
      </c>
      <c r="Q109" s="217"/>
    </row>
    <row r="110" spans="1:24" ht="15.75" x14ac:dyDescent="0.25">
      <c r="A110" s="172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4"/>
    </row>
    <row r="111" spans="1:24" ht="59.25" customHeight="1" x14ac:dyDescent="0.25">
      <c r="A111" s="191" t="s">
        <v>9</v>
      </c>
      <c r="B111" s="192" t="s">
        <v>10</v>
      </c>
      <c r="C111" s="192" t="s">
        <v>11</v>
      </c>
      <c r="D111" s="193" t="s">
        <v>12</v>
      </c>
      <c r="E111" s="194" t="s">
        <v>13</v>
      </c>
      <c r="F111" s="195" t="s">
        <v>25</v>
      </c>
      <c r="G111" s="195" t="s">
        <v>26</v>
      </c>
      <c r="H111" s="192" t="s">
        <v>27</v>
      </c>
      <c r="I111" s="192" t="s">
        <v>16</v>
      </c>
      <c r="J111" s="192" t="s">
        <v>28</v>
      </c>
      <c r="K111" s="192" t="s">
        <v>18</v>
      </c>
      <c r="L111" s="196" t="s">
        <v>21</v>
      </c>
      <c r="M111" s="192" t="s">
        <v>22</v>
      </c>
      <c r="N111" s="192" t="s">
        <v>23</v>
      </c>
      <c r="O111" s="197" t="s">
        <v>20</v>
      </c>
    </row>
    <row r="112" spans="1:24" ht="15.75" x14ac:dyDescent="0.25">
      <c r="A112" s="108"/>
      <c r="B112" s="104"/>
      <c r="C112" s="92"/>
      <c r="D112" s="105"/>
      <c r="E112" s="110"/>
      <c r="F112" s="102"/>
      <c r="G112" s="102"/>
      <c r="H112" s="111"/>
      <c r="I112" s="111"/>
      <c r="J112" s="112"/>
      <c r="K112" s="111">
        <f t="shared" ref="K112" si="4">SUM(H112,I112,J112)</f>
        <v>0</v>
      </c>
      <c r="L112" s="113"/>
      <c r="M112" s="114"/>
      <c r="N112" s="111"/>
      <c r="O112" s="115"/>
      <c r="X112" s="183" t="s">
        <v>1</v>
      </c>
    </row>
    <row r="113" spans="1:15" ht="15.75" x14ac:dyDescent="0.25">
      <c r="A113" s="171" t="s">
        <v>1</v>
      </c>
      <c r="B113" s="116"/>
      <c r="C113" s="116"/>
      <c r="D113" s="116"/>
      <c r="E113" s="116"/>
      <c r="F113" s="116"/>
      <c r="G113" s="117"/>
      <c r="H113" s="118"/>
      <c r="I113" s="119"/>
      <c r="J113" s="120"/>
      <c r="K113" s="120"/>
      <c r="L113" s="121"/>
      <c r="M113" s="126">
        <v>0</v>
      </c>
      <c r="N113" s="126">
        <v>0</v>
      </c>
      <c r="O113" s="122"/>
    </row>
    <row r="114" spans="1:15" ht="15" x14ac:dyDescent="0.25">
      <c r="A114" s="175"/>
      <c r="B114" s="170"/>
      <c r="C114" s="170"/>
      <c r="D114" s="170"/>
      <c r="E114" s="170"/>
      <c r="F114" s="170"/>
      <c r="G114" s="170"/>
      <c r="H114" s="170"/>
      <c r="I114" s="176"/>
      <c r="J114" s="170"/>
      <c r="K114" s="170"/>
      <c r="L114" s="170"/>
      <c r="M114" s="170"/>
      <c r="N114" s="170"/>
      <c r="O114" s="177"/>
    </row>
    <row r="115" spans="1:15" ht="15.75" x14ac:dyDescent="0.25">
      <c r="A115" s="198" t="s">
        <v>1</v>
      </c>
      <c r="B115" s="199" t="s">
        <v>29</v>
      </c>
      <c r="C115" s="199"/>
      <c r="D115" s="199"/>
      <c r="E115" s="199"/>
      <c r="F115" s="199"/>
      <c r="G115" s="200"/>
      <c r="H115" s="187">
        <f>H109</f>
        <v>58569</v>
      </c>
      <c r="I115" s="187">
        <f>I109</f>
        <v>10176.000000000018</v>
      </c>
      <c r="J115" s="187">
        <f>J109</f>
        <v>2793</v>
      </c>
      <c r="K115" s="187">
        <f>K109</f>
        <v>71537.999999999956</v>
      </c>
      <c r="L115" s="188"/>
      <c r="M115" s="187"/>
      <c r="N115" s="189">
        <f>N109</f>
        <v>420.80000000000007</v>
      </c>
      <c r="O115" s="190">
        <f>SUM(K115-N115)</f>
        <v>71117.199999999953</v>
      </c>
    </row>
    <row r="116" spans="1:15" ht="16.5" thickBot="1" x14ac:dyDescent="0.3">
      <c r="A116" s="175" t="s">
        <v>56</v>
      </c>
      <c r="B116" s="170"/>
      <c r="C116" s="13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7"/>
    </row>
    <row r="117" spans="1:15" ht="15.75" x14ac:dyDescent="0.25">
      <c r="A117" s="175"/>
      <c r="B117" s="170"/>
      <c r="C117" s="170"/>
      <c r="D117" s="170"/>
      <c r="E117" s="170"/>
      <c r="F117" s="170"/>
      <c r="G117" s="170"/>
      <c r="H117" s="203" t="s">
        <v>48</v>
      </c>
      <c r="I117" s="204"/>
      <c r="J117" s="204"/>
      <c r="K117" s="204"/>
      <c r="L117" s="204"/>
      <c r="M117" s="204"/>
      <c r="N117" s="204"/>
      <c r="O117" s="205">
        <v>30</v>
      </c>
    </row>
    <row r="118" spans="1:15" ht="15.75" x14ac:dyDescent="0.25">
      <c r="A118" s="178"/>
      <c r="B118" s="179"/>
      <c r="C118" s="179"/>
      <c r="D118" s="179"/>
      <c r="E118" s="179"/>
      <c r="F118" s="179"/>
      <c r="G118" s="201"/>
      <c r="H118" s="206" t="s">
        <v>49</v>
      </c>
      <c r="I118" s="127"/>
      <c r="J118" s="127"/>
      <c r="K118" s="127"/>
      <c r="L118" s="127"/>
      <c r="M118" s="127"/>
      <c r="N118" s="127"/>
      <c r="O118" s="131">
        <v>3090</v>
      </c>
    </row>
    <row r="119" spans="1:15" ht="16.5" thickBot="1" x14ac:dyDescent="0.3">
      <c r="A119" s="180"/>
      <c r="B119" s="181"/>
      <c r="C119" s="181"/>
      <c r="D119" s="181"/>
      <c r="E119" s="181"/>
      <c r="F119" s="181"/>
      <c r="G119" s="202"/>
      <c r="H119" s="207" t="s">
        <v>50</v>
      </c>
      <c r="I119" s="132"/>
      <c r="J119" s="132"/>
      <c r="K119" s="132"/>
      <c r="L119" s="132"/>
      <c r="M119" s="132"/>
      <c r="N119" s="132"/>
      <c r="O119" s="133">
        <f>SUM(O115,O118)</f>
        <v>74207.199999999953</v>
      </c>
    </row>
    <row r="120" spans="1:15" ht="15" x14ac:dyDescent="0.25">
      <c r="A120" s="182"/>
      <c r="B120" s="182"/>
      <c r="C120" s="182"/>
      <c r="D120" s="182"/>
      <c r="E120" s="182"/>
      <c r="F120" s="182"/>
      <c r="G120" s="182"/>
      <c r="O120" s="182"/>
    </row>
  </sheetData>
  <sortState ref="A5:R109">
    <sortCondition ref="A11:A95"/>
  </sortState>
  <mergeCells count="26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G4:G5"/>
    <mergeCell ref="H118:N118"/>
    <mergeCell ref="H119:N119"/>
    <mergeCell ref="H4:H5"/>
    <mergeCell ref="I4:I5"/>
    <mergeCell ref="J4:J5"/>
    <mergeCell ref="K4:K5"/>
    <mergeCell ref="L4:N4"/>
    <mergeCell ref="B109:G109"/>
    <mergeCell ref="A110:O110"/>
    <mergeCell ref="B113:G113"/>
    <mergeCell ref="H117:N117"/>
    <mergeCell ref="O4:O5"/>
  </mergeCells>
  <phoneticPr fontId="8" type="noConversion"/>
  <pageMargins left="0.70866141732283472" right="1.6929133858267718" top="0.74803149606299213" bottom="0.74803149606299213" header="0.31496062992125984" footer="0.31496062992125984"/>
  <pageSetup paperSize="9" scale="33" fitToWidth="0" fitToHeight="0" orientation="landscape" r:id="rId1"/>
  <rowBreaks count="1" manualBreakCount="1">
    <brk id="119" max="26" man="1"/>
  </rowBreaks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zoomScale="80" zoomScaleNormal="80" workbookViewId="0">
      <selection activeCell="J22" sqref="J22"/>
    </sheetView>
  </sheetViews>
  <sheetFormatPr defaultRowHeight="14.25" x14ac:dyDescent="0.25"/>
  <cols>
    <col min="1" max="1" width="5.5703125" style="183" customWidth="1"/>
    <col min="2" max="2" width="53.5703125" style="183" bestFit="1" customWidth="1"/>
    <col min="3" max="3" width="15.85546875" style="183" customWidth="1"/>
    <col min="4" max="4" width="11.28515625" style="183" bestFit="1" customWidth="1"/>
    <col min="5" max="5" width="8.140625" style="183" customWidth="1"/>
    <col min="6" max="6" width="12.5703125" style="183" bestFit="1" customWidth="1"/>
    <col min="7" max="7" width="18.140625" style="183" customWidth="1"/>
    <col min="8" max="8" width="17.7109375" style="183" customWidth="1"/>
    <col min="9" max="9" width="16" style="183" customWidth="1"/>
    <col min="10" max="10" width="17.85546875" style="183" customWidth="1"/>
    <col min="11" max="11" width="18.5703125" style="183" customWidth="1"/>
    <col min="12" max="12" width="5.85546875" style="183" bestFit="1" customWidth="1"/>
    <col min="13" max="13" width="15" style="183" customWidth="1"/>
    <col min="14" max="14" width="15.5703125" style="183" customWidth="1"/>
    <col min="15" max="15" width="16.42578125" style="183" customWidth="1"/>
    <col min="16" max="16" width="12.5703125" style="183" bestFit="1" customWidth="1"/>
    <col min="17" max="16384" width="9.140625" style="183"/>
  </cols>
  <sheetData>
    <row r="1" spans="1:23" ht="85.5" customHeight="1" thickBot="1" x14ac:dyDescent="0.3">
      <c r="A1" s="309" t="s">
        <v>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1"/>
    </row>
    <row r="2" spans="1:23" ht="39" customHeight="1" x14ac:dyDescent="0.25">
      <c r="A2" s="318" t="s">
        <v>57</v>
      </c>
      <c r="B2" s="157"/>
      <c r="C2" s="157"/>
      <c r="D2" s="319" t="s">
        <v>2</v>
      </c>
      <c r="E2" s="320"/>
      <c r="F2" s="321" t="s">
        <v>3</v>
      </c>
      <c r="G2" s="322" t="s">
        <v>4</v>
      </c>
      <c r="H2" s="322" t="s">
        <v>5</v>
      </c>
      <c r="I2" s="323" t="s">
        <v>6</v>
      </c>
      <c r="J2" s="324" t="s">
        <v>7</v>
      </c>
      <c r="K2" s="324"/>
      <c r="L2" s="324"/>
      <c r="M2" s="324"/>
      <c r="N2" s="324"/>
      <c r="O2" s="325"/>
    </row>
    <row r="3" spans="1:23" ht="42.75" customHeight="1" x14ac:dyDescent="0.25">
      <c r="A3" s="287" t="s">
        <v>224</v>
      </c>
      <c r="B3" s="288"/>
      <c r="C3" s="289"/>
      <c r="D3" s="290" t="s">
        <v>212</v>
      </c>
      <c r="E3" s="291"/>
      <c r="F3" s="292" t="s">
        <v>115</v>
      </c>
      <c r="G3" s="293" t="s">
        <v>168</v>
      </c>
      <c r="H3" s="294">
        <v>22</v>
      </c>
      <c r="I3" s="295">
        <v>4.8</v>
      </c>
      <c r="J3" s="296" t="s">
        <v>8</v>
      </c>
      <c r="K3" s="296"/>
      <c r="L3" s="296"/>
      <c r="M3" s="296"/>
      <c r="N3" s="296"/>
      <c r="O3" s="297"/>
    </row>
    <row r="4" spans="1:23" ht="15" customHeight="1" x14ac:dyDescent="0.25">
      <c r="A4" s="298" t="s">
        <v>9</v>
      </c>
      <c r="B4" s="296" t="s">
        <v>10</v>
      </c>
      <c r="C4" s="296" t="s">
        <v>11</v>
      </c>
      <c r="D4" s="296" t="s">
        <v>12</v>
      </c>
      <c r="E4" s="296" t="s">
        <v>13</v>
      </c>
      <c r="F4" s="296" t="s">
        <v>14</v>
      </c>
      <c r="G4" s="296" t="s">
        <v>15</v>
      </c>
      <c r="H4" s="296" t="s">
        <v>30</v>
      </c>
      <c r="I4" s="296" t="s">
        <v>16</v>
      </c>
      <c r="J4" s="296" t="s">
        <v>17</v>
      </c>
      <c r="K4" s="296" t="s">
        <v>32</v>
      </c>
      <c r="L4" s="296" t="s">
        <v>19</v>
      </c>
      <c r="M4" s="296"/>
      <c r="N4" s="296"/>
      <c r="O4" s="297" t="s">
        <v>20</v>
      </c>
    </row>
    <row r="5" spans="1:23" ht="54.75" customHeight="1" thickBot="1" x14ac:dyDescent="0.3">
      <c r="A5" s="326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8" t="s">
        <v>21</v>
      </c>
      <c r="M5" s="329" t="s">
        <v>22</v>
      </c>
      <c r="N5" s="329" t="s">
        <v>23</v>
      </c>
      <c r="O5" s="330"/>
    </row>
    <row r="6" spans="1:23" ht="15" x14ac:dyDescent="0.25">
      <c r="A6" s="233">
        <v>1</v>
      </c>
      <c r="B6" s="223" t="s">
        <v>96</v>
      </c>
      <c r="C6" s="222" t="s">
        <v>0</v>
      </c>
      <c r="D6" s="312" t="s">
        <v>37</v>
      </c>
      <c r="E6" s="231">
        <v>3</v>
      </c>
      <c r="F6" s="313">
        <v>45201</v>
      </c>
      <c r="G6" s="313">
        <v>45383</v>
      </c>
      <c r="H6" s="314">
        <v>315</v>
      </c>
      <c r="I6" s="315">
        <v>105.6</v>
      </c>
      <c r="J6" s="316">
        <v>315</v>
      </c>
      <c r="K6" s="315">
        <f>SUM(H6:J6)</f>
        <v>735.6</v>
      </c>
      <c r="L6" s="312">
        <v>3</v>
      </c>
      <c r="M6" s="314">
        <v>63</v>
      </c>
      <c r="N6" s="316">
        <v>52.8</v>
      </c>
      <c r="O6" s="317">
        <f>K6-M6-N6</f>
        <v>619.80000000000007</v>
      </c>
    </row>
    <row r="7" spans="1:23" x14ac:dyDescent="0.25">
      <c r="A7" s="255"/>
      <c r="B7" s="272"/>
      <c r="C7" s="272"/>
      <c r="D7" s="272"/>
      <c r="E7" s="272"/>
      <c r="F7" s="272"/>
      <c r="G7" s="272"/>
      <c r="H7" s="225"/>
      <c r="I7" s="272"/>
      <c r="J7" s="272"/>
      <c r="K7" s="272"/>
      <c r="L7" s="272"/>
      <c r="M7" s="272"/>
      <c r="N7" s="272"/>
      <c r="O7" s="261"/>
    </row>
    <row r="8" spans="1:23" ht="15" x14ac:dyDescent="0.25">
      <c r="A8" s="331"/>
      <c r="B8" s="332" t="s">
        <v>24</v>
      </c>
      <c r="C8" s="332"/>
      <c r="D8" s="332"/>
      <c r="E8" s="332"/>
      <c r="F8" s="332"/>
      <c r="G8" s="333"/>
      <c r="H8" s="334">
        <f>SUM(H6:H7)</f>
        <v>315</v>
      </c>
      <c r="I8" s="334">
        <f>SUM(I6:I7)</f>
        <v>105.6</v>
      </c>
      <c r="J8" s="334">
        <f>SUM(J6)</f>
        <v>315</v>
      </c>
      <c r="K8" s="334">
        <f>SUM(K6:K7)</f>
        <v>735.6</v>
      </c>
      <c r="L8" s="335"/>
      <c r="M8" s="334">
        <f>SUM(M6:M7)</f>
        <v>63</v>
      </c>
      <c r="N8" s="334">
        <f>SUM(N6:N7)</f>
        <v>52.8</v>
      </c>
      <c r="O8" s="336">
        <f>SUM(O6:O7)</f>
        <v>619.80000000000007</v>
      </c>
      <c r="P8" s="274"/>
      <c r="W8" s="275" t="s">
        <v>114</v>
      </c>
    </row>
    <row r="9" spans="1:23" ht="15" x14ac:dyDescent="0.25">
      <c r="A9" s="276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8"/>
    </row>
    <row r="10" spans="1:23" ht="60" x14ac:dyDescent="0.25">
      <c r="A10" s="337" t="s">
        <v>9</v>
      </c>
      <c r="B10" s="305" t="s">
        <v>10</v>
      </c>
      <c r="C10" s="305" t="s">
        <v>11</v>
      </c>
      <c r="D10" s="338" t="s">
        <v>12</v>
      </c>
      <c r="E10" s="301" t="s">
        <v>13</v>
      </c>
      <c r="F10" s="339" t="s">
        <v>25</v>
      </c>
      <c r="G10" s="339" t="s">
        <v>26</v>
      </c>
      <c r="H10" s="305" t="s">
        <v>27</v>
      </c>
      <c r="I10" s="305" t="s">
        <v>16</v>
      </c>
      <c r="J10" s="305" t="s">
        <v>28</v>
      </c>
      <c r="K10" s="305" t="s">
        <v>18</v>
      </c>
      <c r="L10" s="340" t="s">
        <v>21</v>
      </c>
      <c r="M10" s="305" t="s">
        <v>22</v>
      </c>
      <c r="N10" s="305" t="s">
        <v>23</v>
      </c>
      <c r="O10" s="341" t="s">
        <v>20</v>
      </c>
    </row>
    <row r="11" spans="1:23" ht="15" x14ac:dyDescent="0.25">
      <c r="A11" s="233"/>
      <c r="B11" s="234"/>
      <c r="C11" s="236"/>
      <c r="D11" s="234"/>
      <c r="E11" s="237"/>
      <c r="F11" s="238"/>
      <c r="G11" s="239"/>
      <c r="H11" s="240"/>
      <c r="I11" s="240"/>
      <c r="J11" s="240"/>
      <c r="K11" s="240"/>
      <c r="L11" s="262"/>
      <c r="M11" s="240"/>
      <c r="N11" s="240"/>
      <c r="O11" s="263"/>
    </row>
    <row r="12" spans="1:23" ht="15" x14ac:dyDescent="0.25">
      <c r="A12" s="273" t="s">
        <v>1</v>
      </c>
      <c r="B12" s="241"/>
      <c r="C12" s="241"/>
      <c r="D12" s="241"/>
      <c r="E12" s="241"/>
      <c r="F12" s="241"/>
      <c r="G12" s="242"/>
      <c r="H12" s="243">
        <v>0</v>
      </c>
      <c r="I12" s="243">
        <v>0</v>
      </c>
      <c r="J12" s="244"/>
      <c r="K12" s="227">
        <v>0</v>
      </c>
      <c r="L12" s="245">
        <v>0</v>
      </c>
      <c r="M12" s="264">
        <v>0</v>
      </c>
      <c r="N12" s="264">
        <v>0</v>
      </c>
      <c r="O12" s="246">
        <v>0</v>
      </c>
    </row>
    <row r="13" spans="1:23" x14ac:dyDescent="0.25">
      <c r="A13" s="271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9"/>
    </row>
    <row r="14" spans="1:23" ht="15" x14ac:dyDescent="0.25">
      <c r="A14" s="342" t="s">
        <v>1</v>
      </c>
      <c r="B14" s="343" t="s">
        <v>29</v>
      </c>
      <c r="C14" s="343"/>
      <c r="D14" s="343"/>
      <c r="E14" s="344"/>
      <c r="F14" s="343"/>
      <c r="G14" s="345"/>
      <c r="H14" s="334">
        <f>H8</f>
        <v>315</v>
      </c>
      <c r="I14" s="334">
        <f>I8</f>
        <v>105.6</v>
      </c>
      <c r="J14" s="334">
        <f>J8</f>
        <v>315</v>
      </c>
      <c r="K14" s="334">
        <f>K8</f>
        <v>735.6</v>
      </c>
      <c r="L14" s="335"/>
      <c r="M14" s="334">
        <f>M8</f>
        <v>63</v>
      </c>
      <c r="N14" s="334">
        <f>N8</f>
        <v>52.8</v>
      </c>
      <c r="O14" s="336">
        <f>K14-M14-N14</f>
        <v>619.80000000000007</v>
      </c>
    </row>
    <row r="15" spans="1:23" ht="15.75" thickBot="1" x14ac:dyDescent="0.3">
      <c r="A15" s="271" t="s">
        <v>213</v>
      </c>
      <c r="B15" s="272"/>
      <c r="C15" s="129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9"/>
    </row>
    <row r="16" spans="1:23" ht="15" x14ac:dyDescent="0.25">
      <c r="A16" s="271"/>
      <c r="B16" s="272"/>
      <c r="C16" s="272"/>
      <c r="D16" s="272"/>
      <c r="E16" s="272"/>
      <c r="F16" s="272"/>
      <c r="G16" s="272"/>
      <c r="H16" s="282" t="s">
        <v>44</v>
      </c>
      <c r="I16" s="283"/>
      <c r="J16" s="283"/>
      <c r="K16" s="283"/>
      <c r="L16" s="283"/>
      <c r="M16" s="283"/>
      <c r="N16" s="283"/>
      <c r="O16" s="284">
        <v>30</v>
      </c>
    </row>
    <row r="17" spans="1:15" ht="15" x14ac:dyDescent="0.25">
      <c r="A17" s="271"/>
      <c r="B17" s="272"/>
      <c r="C17" s="272"/>
      <c r="D17" s="272"/>
      <c r="E17" s="272"/>
      <c r="F17" s="272"/>
      <c r="G17" s="272"/>
      <c r="H17" s="285" t="s">
        <v>45</v>
      </c>
      <c r="I17" s="266"/>
      <c r="J17" s="266"/>
      <c r="K17" s="266"/>
      <c r="L17" s="266"/>
      <c r="M17" s="266"/>
      <c r="N17" s="266"/>
      <c r="O17" s="249">
        <v>30</v>
      </c>
    </row>
    <row r="18" spans="1:15" ht="15.75" thickBot="1" x14ac:dyDescent="0.3">
      <c r="A18" s="280"/>
      <c r="B18" s="281"/>
      <c r="C18" s="281"/>
      <c r="D18" s="281"/>
      <c r="E18" s="281"/>
      <c r="F18" s="281"/>
      <c r="G18" s="281"/>
      <c r="H18" s="286" t="s">
        <v>43</v>
      </c>
      <c r="I18" s="269"/>
      <c r="J18" s="269"/>
      <c r="K18" s="269"/>
      <c r="L18" s="269"/>
      <c r="M18" s="269"/>
      <c r="N18" s="269"/>
      <c r="O18" s="250">
        <f>SUM(O14+O17)</f>
        <v>649.80000000000007</v>
      </c>
    </row>
    <row r="19" spans="1:15" ht="15" x14ac:dyDescent="0.25">
      <c r="H19" s="270"/>
      <c r="I19" s="270"/>
      <c r="J19" s="270"/>
      <c r="K19" s="270"/>
      <c r="L19" s="270"/>
      <c r="M19" s="270"/>
      <c r="N19" s="270"/>
      <c r="O19" s="251"/>
    </row>
    <row r="20" spans="1:15" ht="15" x14ac:dyDescent="0.25">
      <c r="H20" s="270"/>
      <c r="I20" s="270"/>
      <c r="J20" s="270"/>
      <c r="K20" s="270"/>
      <c r="L20" s="270"/>
      <c r="M20" s="270"/>
      <c r="N20" s="270"/>
      <c r="O20" s="251"/>
    </row>
    <row r="21" spans="1:15" ht="15" x14ac:dyDescent="0.25">
      <c r="H21" s="270"/>
      <c r="I21" s="270"/>
      <c r="J21" s="270"/>
      <c r="K21" s="270"/>
      <c r="L21" s="270"/>
      <c r="M21" s="270"/>
      <c r="N21" s="270"/>
      <c r="O21" s="251"/>
    </row>
    <row r="22" spans="1:15" ht="15" x14ac:dyDescent="0.25">
      <c r="H22" s="270"/>
      <c r="I22" s="270"/>
      <c r="J22" s="270"/>
      <c r="K22" s="270"/>
      <c r="L22" s="270"/>
      <c r="M22" s="270"/>
      <c r="N22" s="270"/>
      <c r="O22" s="251"/>
    </row>
    <row r="23" spans="1:15" ht="15" x14ac:dyDescent="0.25">
      <c r="H23" s="270"/>
      <c r="I23" s="270"/>
      <c r="J23" s="270"/>
      <c r="K23" s="270"/>
      <c r="L23" s="270"/>
      <c r="M23" s="270"/>
      <c r="N23" s="270"/>
      <c r="O23" s="251"/>
    </row>
  </sheetData>
  <mergeCells count="26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H18:N18"/>
    <mergeCell ref="O4:O5"/>
    <mergeCell ref="B8:G8"/>
    <mergeCell ref="A9:O9"/>
    <mergeCell ref="B12:G12"/>
    <mergeCell ref="H16:N16"/>
    <mergeCell ref="H17:N17"/>
    <mergeCell ref="G4:G5"/>
    <mergeCell ref="H4:H5"/>
    <mergeCell ref="I4:I5"/>
    <mergeCell ref="J4:J5"/>
    <mergeCell ref="K4:K5"/>
    <mergeCell ref="L4:N4"/>
  </mergeCells>
  <phoneticPr fontId="8" type="noConversion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80" zoomScaleNormal="80" workbookViewId="0">
      <selection activeCell="C27" sqref="C27"/>
    </sheetView>
  </sheetViews>
  <sheetFormatPr defaultColWidth="9.140625" defaultRowHeight="14.25" x14ac:dyDescent="0.2"/>
  <cols>
    <col min="1" max="1" width="6.85546875" style="128" customWidth="1"/>
    <col min="2" max="2" width="53.5703125" style="128" bestFit="1" customWidth="1"/>
    <col min="3" max="3" width="19.28515625" style="128" bestFit="1" customWidth="1"/>
    <col min="4" max="4" width="27.140625" style="128" bestFit="1" customWidth="1"/>
    <col min="5" max="5" width="5.7109375" style="128" customWidth="1"/>
    <col min="6" max="6" width="13" style="128" customWidth="1"/>
    <col min="7" max="7" width="15.5703125" style="128" customWidth="1"/>
    <col min="8" max="8" width="17" style="128" customWidth="1"/>
    <col min="9" max="9" width="16.85546875" style="128" customWidth="1"/>
    <col min="10" max="10" width="28.28515625" style="128" bestFit="1" customWidth="1"/>
    <col min="11" max="11" width="17.85546875" style="128" customWidth="1"/>
    <col min="12" max="12" width="4.7109375" style="128" customWidth="1"/>
    <col min="13" max="13" width="13.85546875" style="128" customWidth="1"/>
    <col min="14" max="14" width="15" style="128" customWidth="1"/>
    <col min="15" max="15" width="18.5703125" style="128" customWidth="1"/>
    <col min="16" max="16" width="9.140625" style="128"/>
    <col min="17" max="17" width="11.7109375" style="128" bestFit="1" customWidth="1"/>
    <col min="18" max="16384" width="9.140625" style="128"/>
  </cols>
  <sheetData>
    <row r="1" spans="1:20" ht="79.5" customHeight="1" x14ac:dyDescent="0.2">
      <c r="A1" s="252" t="s">
        <v>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</row>
    <row r="2" spans="1:20" ht="15" x14ac:dyDescent="0.2">
      <c r="A2" s="367" t="s">
        <v>57</v>
      </c>
      <c r="B2" s="368"/>
      <c r="C2" s="369"/>
      <c r="D2" s="302" t="s">
        <v>2</v>
      </c>
      <c r="E2" s="303"/>
      <c r="F2" s="304" t="s">
        <v>3</v>
      </c>
      <c r="G2" s="305" t="s">
        <v>4</v>
      </c>
      <c r="H2" s="306" t="s">
        <v>5</v>
      </c>
      <c r="I2" s="306" t="s">
        <v>6</v>
      </c>
      <c r="J2" s="307" t="s">
        <v>7</v>
      </c>
      <c r="K2" s="307"/>
      <c r="L2" s="307"/>
      <c r="M2" s="307"/>
      <c r="N2" s="307"/>
      <c r="O2" s="308"/>
    </row>
    <row r="3" spans="1:20" ht="42" customHeight="1" x14ac:dyDescent="0.2">
      <c r="A3" s="160" t="s">
        <v>225</v>
      </c>
      <c r="B3" s="161"/>
      <c r="C3" s="162"/>
      <c r="D3" s="290" t="s">
        <v>212</v>
      </c>
      <c r="E3" s="291"/>
      <c r="F3" s="292" t="s">
        <v>115</v>
      </c>
      <c r="G3" s="293" t="s">
        <v>168</v>
      </c>
      <c r="H3" s="294">
        <v>22</v>
      </c>
      <c r="I3" s="295">
        <v>4.8</v>
      </c>
      <c r="J3" s="296" t="s">
        <v>8</v>
      </c>
      <c r="K3" s="296"/>
      <c r="L3" s="296"/>
      <c r="M3" s="296"/>
      <c r="N3" s="296"/>
      <c r="O3" s="297"/>
    </row>
    <row r="4" spans="1:20" ht="15" customHeight="1" x14ac:dyDescent="0.25">
      <c r="A4" s="298" t="s">
        <v>9</v>
      </c>
      <c r="B4" s="296" t="s">
        <v>10</v>
      </c>
      <c r="C4" s="296" t="s">
        <v>11</v>
      </c>
      <c r="D4" s="296" t="s">
        <v>12</v>
      </c>
      <c r="E4" s="296" t="s">
        <v>13</v>
      </c>
      <c r="F4" s="296" t="s">
        <v>14</v>
      </c>
      <c r="G4" s="296" t="s">
        <v>15</v>
      </c>
      <c r="H4" s="296" t="s">
        <v>30</v>
      </c>
      <c r="I4" s="296" t="s">
        <v>16</v>
      </c>
      <c r="J4" s="296" t="s">
        <v>17</v>
      </c>
      <c r="K4" s="296" t="s">
        <v>18</v>
      </c>
      <c r="L4" s="370" t="s">
        <v>19</v>
      </c>
      <c r="M4" s="370"/>
      <c r="N4" s="370"/>
      <c r="O4" s="297" t="s">
        <v>20</v>
      </c>
    </row>
    <row r="5" spans="1:20" ht="47.25" x14ac:dyDescent="0.2">
      <c r="A5" s="298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9" t="s">
        <v>21</v>
      </c>
      <c r="M5" s="300" t="s">
        <v>31</v>
      </c>
      <c r="N5" s="300" t="s">
        <v>23</v>
      </c>
      <c r="O5" s="297"/>
    </row>
    <row r="6" spans="1:20" x14ac:dyDescent="0.2">
      <c r="A6" s="255">
        <v>1</v>
      </c>
      <c r="B6" s="372" t="s">
        <v>116</v>
      </c>
      <c r="C6" s="372" t="s">
        <v>0</v>
      </c>
      <c r="D6" s="372" t="s">
        <v>117</v>
      </c>
      <c r="E6" s="232">
        <v>1</v>
      </c>
      <c r="F6" s="349">
        <v>45323</v>
      </c>
      <c r="G6" s="258"/>
      <c r="H6" s="350">
        <v>630</v>
      </c>
      <c r="I6" s="350">
        <v>105.6</v>
      </c>
      <c r="J6" s="258"/>
      <c r="K6" s="258">
        <f>H6+I6+J6</f>
        <v>735.6</v>
      </c>
      <c r="L6" s="351"/>
      <c r="M6" s="258"/>
      <c r="N6" s="258"/>
      <c r="O6" s="260">
        <f>SUM(H6+I6)</f>
        <v>735.6</v>
      </c>
    </row>
    <row r="7" spans="1:20" x14ac:dyDescent="0.2">
      <c r="A7" s="255">
        <v>2</v>
      </c>
      <c r="B7" s="235" t="s">
        <v>64</v>
      </c>
      <c r="C7" s="235" t="s">
        <v>36</v>
      </c>
      <c r="D7" s="372" t="s">
        <v>65</v>
      </c>
      <c r="E7" s="232">
        <v>1</v>
      </c>
      <c r="F7" s="239">
        <v>45091</v>
      </c>
      <c r="G7" s="239">
        <v>45273</v>
      </c>
      <c r="H7" s="350">
        <v>630</v>
      </c>
      <c r="I7" s="350">
        <v>105.6</v>
      </c>
      <c r="J7" s="257"/>
      <c r="K7" s="258">
        <f t="shared" ref="K7:K9" si="0">H7+I7+J7</f>
        <v>735.6</v>
      </c>
      <c r="L7" s="256"/>
      <c r="M7" s="346"/>
      <c r="N7" s="346"/>
      <c r="O7" s="260">
        <f>SUM(H7+I7)</f>
        <v>735.6</v>
      </c>
    </row>
    <row r="8" spans="1:20" ht="15" x14ac:dyDescent="0.2">
      <c r="A8" s="255">
        <v>3</v>
      </c>
      <c r="B8" s="235" t="s">
        <v>92</v>
      </c>
      <c r="C8" s="235" t="s">
        <v>90</v>
      </c>
      <c r="D8" s="372" t="s">
        <v>91</v>
      </c>
      <c r="E8" s="232">
        <v>1</v>
      </c>
      <c r="F8" s="239">
        <v>45170</v>
      </c>
      <c r="G8" s="239">
        <v>45351</v>
      </c>
      <c r="H8" s="350">
        <v>630</v>
      </c>
      <c r="I8" s="350">
        <v>105.6</v>
      </c>
      <c r="J8" s="259"/>
      <c r="K8" s="258">
        <f t="shared" si="0"/>
        <v>735.6</v>
      </c>
      <c r="L8" s="347"/>
      <c r="M8" s="348"/>
      <c r="N8" s="259"/>
      <c r="O8" s="260">
        <f>SUM(H8+I8)</f>
        <v>735.6</v>
      </c>
    </row>
    <row r="9" spans="1:20" x14ac:dyDescent="0.2">
      <c r="A9" s="255">
        <v>4</v>
      </c>
      <c r="B9" s="235" t="s">
        <v>66</v>
      </c>
      <c r="C9" s="235" t="s">
        <v>0</v>
      </c>
      <c r="D9" s="372" t="s">
        <v>65</v>
      </c>
      <c r="E9" s="232">
        <v>1</v>
      </c>
      <c r="F9" s="239">
        <v>45091</v>
      </c>
      <c r="G9" s="239">
        <v>45273</v>
      </c>
      <c r="H9" s="350">
        <v>630</v>
      </c>
      <c r="I9" s="350">
        <v>105.6</v>
      </c>
      <c r="J9" s="257"/>
      <c r="K9" s="258">
        <f t="shared" si="0"/>
        <v>735.6</v>
      </c>
      <c r="L9" s="256"/>
      <c r="M9" s="346"/>
      <c r="N9" s="346"/>
      <c r="O9" s="260">
        <f>SUM(H9+I9)</f>
        <v>735.6</v>
      </c>
    </row>
    <row r="10" spans="1:20" ht="15" x14ac:dyDescent="0.2">
      <c r="A10" s="373"/>
      <c r="B10" s="332" t="s">
        <v>24</v>
      </c>
      <c r="C10" s="332"/>
      <c r="D10" s="332"/>
      <c r="E10" s="332"/>
      <c r="F10" s="332"/>
      <c r="G10" s="333"/>
      <c r="H10" s="334">
        <f>SUM(H6:H9)</f>
        <v>2520</v>
      </c>
      <c r="I10" s="334">
        <f>SUM(I6:I9)</f>
        <v>422.4</v>
      </c>
      <c r="J10" s="334">
        <f>SUM(J6:J9)</f>
        <v>0</v>
      </c>
      <c r="K10" s="334">
        <f>SUM(K6:K9)</f>
        <v>2942.4</v>
      </c>
      <c r="L10" s="335"/>
      <c r="M10" s="334">
        <f>SUM(M6:M9)</f>
        <v>0</v>
      </c>
      <c r="N10" s="334">
        <f>SUM(N6:N9)</f>
        <v>0</v>
      </c>
      <c r="O10" s="336">
        <f>SUM(O6:O9)</f>
        <v>2942.4</v>
      </c>
    </row>
    <row r="11" spans="1:20" ht="15" x14ac:dyDescent="0.25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1:20" ht="60" x14ac:dyDescent="0.2">
      <c r="A12" s="337" t="s">
        <v>9</v>
      </c>
      <c r="B12" s="305" t="s">
        <v>10</v>
      </c>
      <c r="C12" s="305" t="s">
        <v>11</v>
      </c>
      <c r="D12" s="338" t="s">
        <v>12</v>
      </c>
      <c r="E12" s="301" t="s">
        <v>13</v>
      </c>
      <c r="F12" s="339" t="s">
        <v>25</v>
      </c>
      <c r="G12" s="339" t="s">
        <v>26</v>
      </c>
      <c r="H12" s="305" t="s">
        <v>27</v>
      </c>
      <c r="I12" s="305" t="s">
        <v>16</v>
      </c>
      <c r="J12" s="305" t="s">
        <v>28</v>
      </c>
      <c r="K12" s="305" t="s">
        <v>18</v>
      </c>
      <c r="L12" s="340" t="s">
        <v>21</v>
      </c>
      <c r="M12" s="305" t="s">
        <v>22</v>
      </c>
      <c r="N12" s="305" t="s">
        <v>23</v>
      </c>
      <c r="O12" s="341" t="s">
        <v>20</v>
      </c>
      <c r="T12" s="128" t="s">
        <v>1</v>
      </c>
    </row>
    <row r="13" spans="1:20" ht="15" x14ac:dyDescent="0.2">
      <c r="A13" s="233"/>
      <c r="B13" s="236"/>
      <c r="C13" s="236"/>
      <c r="D13" s="352"/>
      <c r="E13" s="353"/>
      <c r="F13" s="354"/>
      <c r="G13" s="354"/>
      <c r="H13" s="355"/>
      <c r="I13" s="243"/>
      <c r="J13" s="243">
        <v>0</v>
      </c>
      <c r="K13" s="356"/>
      <c r="L13" s="357"/>
      <c r="M13" s="358"/>
      <c r="N13" s="358"/>
      <c r="O13" s="359"/>
    </row>
    <row r="14" spans="1:20" ht="15" x14ac:dyDescent="0.2">
      <c r="A14" s="226" t="s">
        <v>1</v>
      </c>
      <c r="B14" s="241"/>
      <c r="C14" s="241"/>
      <c r="D14" s="241"/>
      <c r="E14" s="241"/>
      <c r="F14" s="241"/>
      <c r="G14" s="242"/>
      <c r="H14" s="243">
        <v>0</v>
      </c>
      <c r="I14" s="243">
        <v>0</v>
      </c>
      <c r="J14" s="244"/>
      <c r="K14" s="227">
        <f>SUM(K13:K13)</f>
        <v>0</v>
      </c>
      <c r="L14" s="245"/>
      <c r="M14" s="264">
        <f>SUM(M13:M13)</f>
        <v>0</v>
      </c>
      <c r="N14" s="264">
        <f>SUM(N13:N13)</f>
        <v>0</v>
      </c>
      <c r="O14" s="246">
        <f>SUM(O13:O13)</f>
        <v>0</v>
      </c>
    </row>
    <row r="15" spans="1:20" x14ac:dyDescent="0.2">
      <c r="A15" s="247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65"/>
    </row>
    <row r="16" spans="1:20" ht="15" x14ac:dyDescent="0.2">
      <c r="A16" s="374" t="s">
        <v>1</v>
      </c>
      <c r="B16" s="343" t="s">
        <v>29</v>
      </c>
      <c r="C16" s="343"/>
      <c r="D16" s="343"/>
      <c r="E16" s="344"/>
      <c r="F16" s="343"/>
      <c r="G16" s="345"/>
      <c r="H16" s="334">
        <f>H10</f>
        <v>2520</v>
      </c>
      <c r="I16" s="334">
        <f>I10</f>
        <v>422.4</v>
      </c>
      <c r="J16" s="334">
        <f>J10</f>
        <v>0</v>
      </c>
      <c r="K16" s="334">
        <f>K10</f>
        <v>2942.4</v>
      </c>
      <c r="L16" s="335"/>
      <c r="M16" s="334">
        <f>M10</f>
        <v>0</v>
      </c>
      <c r="N16" s="334">
        <f>N10</f>
        <v>0</v>
      </c>
      <c r="O16" s="336">
        <f>SUM(K16-M16-N16)</f>
        <v>2942.4</v>
      </c>
    </row>
    <row r="17" spans="1:17" ht="15.75" thickBot="1" x14ac:dyDescent="0.3">
      <c r="A17" s="247" t="s">
        <v>213</v>
      </c>
      <c r="B17" s="224"/>
      <c r="C17" s="248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65"/>
    </row>
    <row r="18" spans="1:17" ht="15" x14ac:dyDescent="0.2">
      <c r="A18" s="247"/>
      <c r="B18" s="224"/>
      <c r="C18" s="224"/>
      <c r="D18" s="224"/>
      <c r="E18" s="224"/>
      <c r="F18" s="224"/>
      <c r="G18" s="224"/>
      <c r="H18" s="282" t="s">
        <v>44</v>
      </c>
      <c r="I18" s="283"/>
      <c r="J18" s="283"/>
      <c r="K18" s="283"/>
      <c r="L18" s="283"/>
      <c r="M18" s="283"/>
      <c r="N18" s="283"/>
      <c r="O18" s="376">
        <v>30</v>
      </c>
    </row>
    <row r="19" spans="1:17" ht="15.75" thickBot="1" x14ac:dyDescent="0.25">
      <c r="A19" s="247"/>
      <c r="B19" s="224"/>
      <c r="C19" s="224"/>
      <c r="D19" s="224"/>
      <c r="E19" s="224"/>
      <c r="F19" s="224"/>
      <c r="G19" s="224"/>
      <c r="H19" s="375" t="s">
        <v>46</v>
      </c>
      <c r="I19" s="361"/>
      <c r="J19" s="361"/>
      <c r="K19" s="361"/>
      <c r="L19" s="361"/>
      <c r="M19" s="361"/>
      <c r="N19" s="361"/>
      <c r="O19" s="371">
        <v>120</v>
      </c>
    </row>
    <row r="20" spans="1:17" ht="15.75" thickBot="1" x14ac:dyDescent="0.25">
      <c r="A20" s="267"/>
      <c r="B20" s="268"/>
      <c r="C20" s="268"/>
      <c r="D20" s="268"/>
      <c r="E20" s="268"/>
      <c r="F20" s="268"/>
      <c r="G20" s="268"/>
      <c r="H20" s="362" t="s">
        <v>47</v>
      </c>
      <c r="I20" s="363"/>
      <c r="J20" s="363"/>
      <c r="K20" s="363"/>
      <c r="L20" s="363"/>
      <c r="M20" s="363"/>
      <c r="N20" s="363"/>
      <c r="O20" s="364">
        <f>SUM(O16:O19)</f>
        <v>3092.4</v>
      </c>
      <c r="Q20" s="365"/>
    </row>
    <row r="21" spans="1:17" s="360" customFormat="1" x14ac:dyDescent="0.2"/>
    <row r="22" spans="1:17" s="360" customFormat="1" x14ac:dyDescent="0.2"/>
    <row r="23" spans="1:17" s="360" customFormat="1" x14ac:dyDescent="0.2"/>
    <row r="24" spans="1:17" s="360" customFormat="1" x14ac:dyDescent="0.2"/>
    <row r="25" spans="1:17" s="360" customFormat="1" x14ac:dyDescent="0.2"/>
    <row r="26" spans="1:17" s="360" customFormat="1" x14ac:dyDescent="0.2">
      <c r="I26" s="366"/>
    </row>
    <row r="27" spans="1:17" s="360" customFormat="1" x14ac:dyDescent="0.2">
      <c r="I27" s="366"/>
    </row>
    <row r="28" spans="1:17" s="360" customFormat="1" x14ac:dyDescent="0.2">
      <c r="I28" s="366"/>
    </row>
    <row r="29" spans="1:17" s="360" customFormat="1" x14ac:dyDescent="0.2"/>
    <row r="30" spans="1:17" s="360" customFormat="1" x14ac:dyDescent="0.2"/>
    <row r="31" spans="1:17" s="360" customFormat="1" x14ac:dyDescent="0.2"/>
    <row r="32" spans="1:17" s="360" customFormat="1" x14ac:dyDescent="0.2"/>
    <row r="33" spans="8:15" s="360" customFormat="1" x14ac:dyDescent="0.2"/>
    <row r="34" spans="8:15" s="360" customFormat="1" x14ac:dyDescent="0.2"/>
    <row r="35" spans="8:15" s="360" customFormat="1" x14ac:dyDescent="0.2"/>
    <row r="36" spans="8:15" s="360" customFormat="1" x14ac:dyDescent="0.2"/>
    <row r="37" spans="8:15" s="360" customFormat="1" x14ac:dyDescent="0.2"/>
    <row r="38" spans="8:15" s="360" customFormat="1" x14ac:dyDescent="0.2"/>
    <row r="39" spans="8:15" s="360" customFormat="1" x14ac:dyDescent="0.2"/>
    <row r="40" spans="8:15" s="360" customFormat="1" x14ac:dyDescent="0.2"/>
    <row r="41" spans="8:15" s="360" customFormat="1" x14ac:dyDescent="0.2"/>
    <row r="42" spans="8:15" s="360" customFormat="1" x14ac:dyDescent="0.2"/>
    <row r="43" spans="8:15" ht="15" x14ac:dyDescent="0.2">
      <c r="H43" s="270"/>
      <c r="I43" s="270"/>
      <c r="J43" s="270"/>
      <c r="K43" s="270"/>
      <c r="L43" s="270"/>
      <c r="M43" s="270"/>
      <c r="N43" s="270"/>
      <c r="O43" s="251"/>
    </row>
  </sheetData>
  <mergeCells count="26">
    <mergeCell ref="A1:O1"/>
    <mergeCell ref="A2:C2"/>
    <mergeCell ref="D2:E2"/>
    <mergeCell ref="J2:O2"/>
    <mergeCell ref="A3:C3"/>
    <mergeCell ref="D3:E3"/>
    <mergeCell ref="J3:O3"/>
    <mergeCell ref="H19:N19"/>
    <mergeCell ref="H20:N20"/>
    <mergeCell ref="O4:O5"/>
    <mergeCell ref="A4:A5"/>
    <mergeCell ref="B4:B5"/>
    <mergeCell ref="C4:C5"/>
    <mergeCell ref="D4:D5"/>
    <mergeCell ref="E4:E5"/>
    <mergeCell ref="F4:F5"/>
    <mergeCell ref="G4:G5"/>
    <mergeCell ref="B10:G10"/>
    <mergeCell ref="A11:O11"/>
    <mergeCell ref="B14:G14"/>
    <mergeCell ref="H18:N18"/>
    <mergeCell ref="H4:H5"/>
    <mergeCell ref="I4:I5"/>
    <mergeCell ref="J4:J5"/>
    <mergeCell ref="K4:K5"/>
    <mergeCell ref="L4:N4"/>
  </mergeCells>
  <phoneticPr fontId="8" type="noConversion"/>
  <pageMargins left="0.31496062992125984" right="0.11811023622047245" top="0.39370078740157483" bottom="0.3937007874015748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90" zoomScaleNormal="90" workbookViewId="0">
      <selection activeCell="B4" sqref="B4:B5"/>
    </sheetView>
  </sheetViews>
  <sheetFormatPr defaultRowHeight="14.25" x14ac:dyDescent="0.2"/>
  <cols>
    <col min="1" max="1" width="5.140625" style="128" customWidth="1"/>
    <col min="2" max="2" width="49.85546875" style="128" bestFit="1" customWidth="1"/>
    <col min="3" max="3" width="13" style="128" bestFit="1" customWidth="1"/>
    <col min="4" max="4" width="10" style="128" bestFit="1" customWidth="1"/>
    <col min="5" max="5" width="9.28515625" style="128" bestFit="1" customWidth="1"/>
    <col min="6" max="6" width="11.28515625" style="128" bestFit="1" customWidth="1"/>
    <col min="7" max="7" width="12.140625" style="128" bestFit="1" customWidth="1"/>
    <col min="8" max="8" width="17.85546875" style="128" bestFit="1" customWidth="1"/>
    <col min="9" max="9" width="16.85546875" style="128" bestFit="1" customWidth="1"/>
    <col min="10" max="10" width="11.5703125" style="128" bestFit="1" customWidth="1"/>
    <col min="11" max="11" width="12.140625" style="128" bestFit="1" customWidth="1"/>
    <col min="12" max="13" width="9.42578125" style="128" bestFit="1" customWidth="1"/>
    <col min="14" max="14" width="9.28515625" style="128" bestFit="1" customWidth="1"/>
    <col min="15" max="15" width="11.7109375" style="128" bestFit="1" customWidth="1"/>
    <col min="16" max="16384" width="9.140625" style="128"/>
  </cols>
  <sheetData>
    <row r="1" spans="1:15" ht="72" customHeight="1" x14ac:dyDescent="0.2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20"/>
    </row>
    <row r="2" spans="1:15" ht="33.75" customHeight="1" x14ac:dyDescent="0.2">
      <c r="A2" s="51" t="s">
        <v>167</v>
      </c>
      <c r="B2" s="52"/>
      <c r="C2" s="52"/>
      <c r="D2" s="52" t="s">
        <v>2</v>
      </c>
      <c r="E2" s="52"/>
      <c r="F2" s="59" t="s">
        <v>3</v>
      </c>
      <c r="G2" s="59" t="s">
        <v>4</v>
      </c>
      <c r="H2" s="59" t="s">
        <v>34</v>
      </c>
      <c r="I2" s="59" t="s">
        <v>6</v>
      </c>
      <c r="J2" s="52" t="s">
        <v>7</v>
      </c>
      <c r="K2" s="52"/>
      <c r="L2" s="52"/>
      <c r="M2" s="52"/>
      <c r="N2" s="52"/>
      <c r="O2" s="58"/>
    </row>
    <row r="3" spans="1:15" ht="32.25" customHeight="1" x14ac:dyDescent="0.2">
      <c r="A3" s="51" t="s">
        <v>221</v>
      </c>
      <c r="B3" s="52"/>
      <c r="C3" s="52"/>
      <c r="D3" s="54" t="s">
        <v>171</v>
      </c>
      <c r="E3" s="54"/>
      <c r="F3" s="55" t="s">
        <v>115</v>
      </c>
      <c r="G3" s="55" t="s">
        <v>168</v>
      </c>
      <c r="H3" s="56">
        <v>22</v>
      </c>
      <c r="I3" s="57">
        <v>4.8</v>
      </c>
      <c r="J3" s="52" t="s">
        <v>8</v>
      </c>
      <c r="K3" s="52"/>
      <c r="L3" s="52"/>
      <c r="M3" s="52"/>
      <c r="N3" s="52"/>
      <c r="O3" s="58"/>
    </row>
    <row r="4" spans="1:15" x14ac:dyDescent="0.2">
      <c r="A4" s="60" t="s">
        <v>9</v>
      </c>
      <c r="B4" s="61" t="s">
        <v>10</v>
      </c>
      <c r="C4" s="61" t="s">
        <v>11</v>
      </c>
      <c r="D4" s="61" t="s">
        <v>12</v>
      </c>
      <c r="E4" s="61" t="s">
        <v>13</v>
      </c>
      <c r="F4" s="61"/>
      <c r="G4" s="61" t="s">
        <v>15</v>
      </c>
      <c r="H4" s="61" t="s">
        <v>30</v>
      </c>
      <c r="I4" s="61" t="s">
        <v>16</v>
      </c>
      <c r="J4" s="61" t="s">
        <v>17</v>
      </c>
      <c r="K4" s="61" t="s">
        <v>18</v>
      </c>
      <c r="L4" s="62" t="s">
        <v>19</v>
      </c>
      <c r="M4" s="63"/>
      <c r="N4" s="64"/>
      <c r="O4" s="65" t="s">
        <v>20</v>
      </c>
    </row>
    <row r="5" spans="1:15" ht="48.75" customHeight="1" x14ac:dyDescent="0.2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8" t="s">
        <v>21</v>
      </c>
      <c r="M5" s="59" t="s">
        <v>22</v>
      </c>
      <c r="N5" s="59" t="s">
        <v>23</v>
      </c>
      <c r="O5" s="69"/>
    </row>
    <row r="6" spans="1:15" ht="22.5" customHeight="1" x14ac:dyDescent="0.2">
      <c r="A6" s="3">
        <v>1</v>
      </c>
      <c r="B6" s="48" t="s">
        <v>181</v>
      </c>
      <c r="C6" s="48" t="s">
        <v>180</v>
      </c>
      <c r="D6" s="49" t="s">
        <v>37</v>
      </c>
      <c r="E6" s="1">
        <v>2</v>
      </c>
      <c r="F6" s="4">
        <v>45385</v>
      </c>
      <c r="G6" s="4">
        <v>45567</v>
      </c>
      <c r="H6" s="5">
        <v>588</v>
      </c>
      <c r="I6" s="29">
        <v>96</v>
      </c>
      <c r="J6" s="6"/>
      <c r="K6" s="29">
        <f t="shared" ref="K6" si="0">H6+I6+J6</f>
        <v>684</v>
      </c>
      <c r="L6" s="5"/>
      <c r="M6" s="7"/>
      <c r="N6" s="7"/>
      <c r="O6" s="30">
        <f>SUM(H6+I6)</f>
        <v>684</v>
      </c>
    </row>
    <row r="7" spans="1:15" x14ac:dyDescent="0.2">
      <c r="A7" s="8">
        <v>2</v>
      </c>
      <c r="B7" s="50" t="s">
        <v>215</v>
      </c>
      <c r="C7" s="50" t="s">
        <v>216</v>
      </c>
      <c r="D7" s="50" t="s">
        <v>37</v>
      </c>
      <c r="E7" s="10">
        <v>2</v>
      </c>
      <c r="F7" s="11">
        <v>45385</v>
      </c>
      <c r="G7" s="4">
        <v>45567</v>
      </c>
      <c r="H7" s="5">
        <v>588</v>
      </c>
      <c r="I7" s="29">
        <v>96</v>
      </c>
      <c r="J7" s="9"/>
      <c r="K7" s="29">
        <v>684</v>
      </c>
      <c r="L7" s="9"/>
      <c r="M7" s="9"/>
      <c r="N7" s="9"/>
      <c r="O7" s="30">
        <f>SUM(H7+I7)</f>
        <v>684</v>
      </c>
    </row>
    <row r="8" spans="1:15" x14ac:dyDescent="0.2">
      <c r="A8" s="221"/>
      <c r="B8" s="70" t="s">
        <v>24</v>
      </c>
      <c r="C8" s="70"/>
      <c r="D8" s="70"/>
      <c r="E8" s="70"/>
      <c r="F8" s="70"/>
      <c r="G8" s="71"/>
      <c r="H8" s="72">
        <v>1176</v>
      </c>
      <c r="I8" s="73">
        <v>192</v>
      </c>
      <c r="J8" s="74">
        <f>SUM(J6:J6)</f>
        <v>0</v>
      </c>
      <c r="K8" s="75">
        <f>SUM(K6:K7)</f>
        <v>1368</v>
      </c>
      <c r="L8" s="76">
        <v>0</v>
      </c>
      <c r="M8" s="77">
        <f>SUM(M6:M6)</f>
        <v>0</v>
      </c>
      <c r="N8" s="77">
        <f>SUM(N6:N6)</f>
        <v>0</v>
      </c>
      <c r="O8" s="78">
        <v>1368</v>
      </c>
    </row>
    <row r="9" spans="1:15" x14ac:dyDescent="0.2">
      <c r="A9" s="1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7"/>
    </row>
    <row r="10" spans="1:15" ht="51" x14ac:dyDescent="0.2">
      <c r="A10" s="79" t="s">
        <v>9</v>
      </c>
      <c r="B10" s="80" t="s">
        <v>10</v>
      </c>
      <c r="C10" s="80" t="s">
        <v>11</v>
      </c>
      <c r="D10" s="81" t="s">
        <v>12</v>
      </c>
      <c r="E10" s="53" t="s">
        <v>13</v>
      </c>
      <c r="F10" s="82" t="s">
        <v>25</v>
      </c>
      <c r="G10" s="82" t="s">
        <v>26</v>
      </c>
      <c r="H10" s="80" t="s">
        <v>27</v>
      </c>
      <c r="I10" s="80" t="s">
        <v>16</v>
      </c>
      <c r="J10" s="80" t="s">
        <v>28</v>
      </c>
      <c r="K10" s="80" t="s">
        <v>18</v>
      </c>
      <c r="L10" s="83" t="s">
        <v>21</v>
      </c>
      <c r="M10" s="80" t="s">
        <v>22</v>
      </c>
      <c r="N10" s="80" t="s">
        <v>23</v>
      </c>
      <c r="O10" s="84" t="s">
        <v>20</v>
      </c>
    </row>
    <row r="11" spans="1:15" x14ac:dyDescent="0.2">
      <c r="A11" s="8"/>
      <c r="B11" s="31"/>
      <c r="C11" s="31"/>
      <c r="D11" s="32"/>
      <c r="E11" s="18"/>
      <c r="F11" s="11"/>
      <c r="G11" s="11"/>
      <c r="H11" s="19"/>
      <c r="I11" s="20"/>
      <c r="J11" s="20">
        <v>0</v>
      </c>
      <c r="K11" s="21"/>
      <c r="L11" s="15"/>
      <c r="M11" s="22"/>
      <c r="N11" s="22"/>
      <c r="O11" s="23"/>
    </row>
    <row r="12" spans="1:15" x14ac:dyDescent="0.2">
      <c r="A12" s="12" t="s">
        <v>1</v>
      </c>
      <c r="B12" s="24"/>
      <c r="C12" s="24"/>
      <c r="D12" s="24"/>
      <c r="E12" s="24"/>
      <c r="F12" s="24"/>
      <c r="G12" s="25"/>
      <c r="H12" s="20">
        <v>0</v>
      </c>
      <c r="I12" s="20">
        <v>0</v>
      </c>
      <c r="J12" s="14"/>
      <c r="K12" s="13">
        <f>SUM(K11:K11)</f>
        <v>0</v>
      </c>
      <c r="L12" s="26"/>
      <c r="M12" s="33"/>
      <c r="N12" s="33"/>
      <c r="O12" s="27">
        <v>0</v>
      </c>
    </row>
    <row r="13" spans="1:15" x14ac:dyDescent="0.2">
      <c r="A13" s="28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34"/>
    </row>
    <row r="14" spans="1:15" x14ac:dyDescent="0.2">
      <c r="A14" s="85" t="s">
        <v>1</v>
      </c>
      <c r="B14" s="86" t="s">
        <v>29</v>
      </c>
      <c r="C14" s="86"/>
      <c r="D14" s="86"/>
      <c r="E14" s="87"/>
      <c r="F14" s="86"/>
      <c r="G14" s="88"/>
      <c r="H14" s="74">
        <f>H12+H8</f>
        <v>1176</v>
      </c>
      <c r="I14" s="74">
        <f>I12+I8</f>
        <v>192</v>
      </c>
      <c r="J14" s="74">
        <f>J8</f>
        <v>0</v>
      </c>
      <c r="K14" s="73">
        <f>H14+I14</f>
        <v>1368</v>
      </c>
      <c r="L14" s="89"/>
      <c r="M14" s="90">
        <f>M8</f>
        <v>0</v>
      </c>
      <c r="N14" s="90">
        <f>N8</f>
        <v>0</v>
      </c>
      <c r="O14" s="91">
        <v>1368</v>
      </c>
    </row>
    <row r="15" spans="1:15" ht="15" thickBot="1" x14ac:dyDescent="0.25">
      <c r="A15" s="28" t="s">
        <v>33</v>
      </c>
      <c r="B15" s="40"/>
      <c r="C15" s="4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34"/>
    </row>
    <row r="16" spans="1:15" ht="23.25" customHeight="1" x14ac:dyDescent="0.2">
      <c r="A16" s="28"/>
      <c r="B16" s="40"/>
      <c r="C16" s="40"/>
      <c r="D16" s="40"/>
      <c r="E16" s="40"/>
      <c r="F16" s="40"/>
      <c r="G16" s="40"/>
      <c r="H16" s="42" t="s">
        <v>169</v>
      </c>
      <c r="I16" s="43"/>
      <c r="J16" s="43"/>
      <c r="K16" s="43"/>
      <c r="L16" s="43"/>
      <c r="M16" s="43"/>
      <c r="N16" s="43"/>
      <c r="O16" s="46">
        <v>30</v>
      </c>
    </row>
    <row r="17" spans="1:15" ht="22.5" customHeight="1" thickBot="1" x14ac:dyDescent="0.25">
      <c r="A17" s="28"/>
      <c r="B17" s="40"/>
      <c r="C17" s="40"/>
      <c r="D17" s="40"/>
      <c r="E17" s="40"/>
      <c r="F17" s="40"/>
      <c r="G17" s="40"/>
      <c r="H17" s="47" t="s">
        <v>170</v>
      </c>
      <c r="I17" s="35"/>
      <c r="J17" s="35"/>
      <c r="K17" s="35"/>
      <c r="L17" s="35"/>
      <c r="M17" s="35"/>
      <c r="N17" s="35"/>
      <c r="O17" s="44">
        <v>60</v>
      </c>
    </row>
    <row r="18" spans="1:15" ht="16.5" customHeight="1" thickBot="1" x14ac:dyDescent="0.25">
      <c r="A18" s="36"/>
      <c r="B18" s="37"/>
      <c r="C18" s="37"/>
      <c r="D18" s="37"/>
      <c r="E18" s="37"/>
      <c r="F18" s="37"/>
      <c r="G18" s="37"/>
      <c r="H18" s="38" t="s">
        <v>43</v>
      </c>
      <c r="I18" s="39"/>
      <c r="J18" s="39"/>
      <c r="K18" s="39"/>
      <c r="L18" s="39"/>
      <c r="M18" s="39"/>
      <c r="N18" s="39"/>
      <c r="O18" s="45">
        <f>SUM(O14:O17)</f>
        <v>1458</v>
      </c>
    </row>
  </sheetData>
  <mergeCells count="26">
    <mergeCell ref="B12:G12"/>
    <mergeCell ref="H16:N16"/>
    <mergeCell ref="H17:N17"/>
    <mergeCell ref="H18:N18"/>
    <mergeCell ref="J4:J5"/>
    <mergeCell ref="K4:K5"/>
    <mergeCell ref="L4:N4"/>
    <mergeCell ref="O4:O5"/>
    <mergeCell ref="B8:G8"/>
    <mergeCell ref="A9:O9"/>
    <mergeCell ref="D4:D5"/>
    <mergeCell ref="E4:E5"/>
    <mergeCell ref="F4:F5"/>
    <mergeCell ref="G4:G5"/>
    <mergeCell ref="H4:H5"/>
    <mergeCell ref="I4:I5"/>
    <mergeCell ref="A4:A5"/>
    <mergeCell ref="B4:B5"/>
    <mergeCell ref="C4:C5"/>
    <mergeCell ref="A1:O1"/>
    <mergeCell ref="A2:C2"/>
    <mergeCell ref="D2:E2"/>
    <mergeCell ref="J2:O2"/>
    <mergeCell ref="A3:C3"/>
    <mergeCell ref="D3:E3"/>
    <mergeCell ref="J3:O3"/>
  </mergeCells>
  <phoneticPr fontId="8" type="noConversion"/>
  <pageMargins left="0.51181102362204722" right="0.51181102362204722" top="0.78740157480314965" bottom="0.78740157480314965" header="0.31496062992125984" footer="0.31496062992125984"/>
  <pageSetup paperSize="9" scale="50"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Prog. Estágio</vt:lpstr>
      <vt:lpstr>IGD-M</vt:lpstr>
      <vt:lpstr>CRAS</vt:lpstr>
      <vt:lpstr>CRIANÇA FELIZ</vt:lpstr>
      <vt:lpstr>'Prog. Estágio'!Area_de_impressao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cgmrb</cp:lastModifiedBy>
  <cp:lastPrinted>2024-05-17T21:31:53Z</cp:lastPrinted>
  <dcterms:created xsi:type="dcterms:W3CDTF">2017-01-27T13:47:29Z</dcterms:created>
  <dcterms:modified xsi:type="dcterms:W3CDTF">2024-06-13T19:15:01Z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aa25f9-02cd-4cbd-87d8-d4a5179b21ee_Enabled">
    <vt:lpwstr>true</vt:lpwstr>
  </property>
  <property fmtid="{D5CDD505-2E9C-101B-9397-08002B2CF9AE}" pid="3" name="MSIP_Label_40aa25f9-02cd-4cbd-87d8-d4a5179b21ee_SetDate">
    <vt:lpwstr>2023-11-22T15:38:06Z</vt:lpwstr>
  </property>
  <property fmtid="{D5CDD505-2E9C-101B-9397-08002B2CF9AE}" pid="4" name="MSIP_Label_40aa25f9-02cd-4cbd-87d8-d4a5179b21ee_Method">
    <vt:lpwstr>Standard</vt:lpwstr>
  </property>
  <property fmtid="{D5CDD505-2E9C-101B-9397-08002B2CF9AE}" pid="5" name="MSIP_Label_40aa25f9-02cd-4cbd-87d8-d4a5179b21ee_Name">
    <vt:lpwstr>defa4170-0d19-0005-0004-bc88714345d2</vt:lpwstr>
  </property>
  <property fmtid="{D5CDD505-2E9C-101B-9397-08002B2CF9AE}" pid="6" name="MSIP_Label_40aa25f9-02cd-4cbd-87d8-d4a5179b21ee_SiteId">
    <vt:lpwstr>8e302684-0245-48e2-9345-31008cbfcf66</vt:lpwstr>
  </property>
  <property fmtid="{D5CDD505-2E9C-101B-9397-08002B2CF9AE}" pid="7" name="MSIP_Label_40aa25f9-02cd-4cbd-87d8-d4a5179b21ee_ActionId">
    <vt:lpwstr>886bfc3b-5fd8-499a-ac25-8e05158ac821</vt:lpwstr>
  </property>
  <property fmtid="{D5CDD505-2E9C-101B-9397-08002B2CF9AE}" pid="8" name="MSIP_Label_40aa25f9-02cd-4cbd-87d8-d4a5179b21ee_ContentBits">
    <vt:lpwstr>0</vt:lpwstr>
  </property>
</Properties>
</file>