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840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02"/>
  <c r="H54"/>
  <c r="I54"/>
  <c r="J54"/>
  <c r="N54"/>
  <c r="M54"/>
  <c r="H9" i="101"/>
  <c r="I9"/>
  <c r="K7"/>
  <c r="K6"/>
  <c r="H9" i="103"/>
  <c r="I9"/>
  <c r="K6"/>
  <c r="K51" i="102"/>
  <c r="O51" s="1"/>
  <c r="K52"/>
  <c r="O52" s="1"/>
  <c r="K53"/>
  <c r="K42"/>
  <c r="O42" s="1"/>
  <c r="K14"/>
  <c r="O9"/>
  <c r="O7" i="101"/>
  <c r="O6"/>
  <c r="O53" i="102"/>
  <c r="O50"/>
  <c r="O49"/>
  <c r="O45"/>
  <c r="O38"/>
  <c r="O36"/>
  <c r="O34"/>
  <c r="O18"/>
  <c r="O16"/>
  <c r="O15"/>
  <c r="O7"/>
  <c r="K36"/>
  <c r="K50"/>
  <c r="O44"/>
  <c r="O35"/>
  <c r="K25"/>
  <c r="O25" s="1"/>
  <c r="K18"/>
  <c r="K11"/>
  <c r="K9" i="101" l="1"/>
  <c r="O15" s="1"/>
  <c r="O19" s="1"/>
  <c r="O9"/>
  <c r="K12" i="102"/>
  <c r="O12" s="1"/>
  <c r="K8" i="103" l="1"/>
  <c r="O8" s="1"/>
  <c r="O6" s="1"/>
  <c r="O40" i="102"/>
  <c r="O39"/>
  <c r="O37"/>
  <c r="O11"/>
  <c r="O10"/>
  <c r="K45" l="1"/>
  <c r="K37"/>
  <c r="K31"/>
  <c r="O31" s="1"/>
  <c r="K29"/>
  <c r="O29" s="1"/>
  <c r="K22"/>
  <c r="O22" s="1"/>
  <c r="O8" l="1"/>
  <c r="O6"/>
  <c r="K21"/>
  <c r="O21" s="1"/>
  <c r="K19"/>
  <c r="O19" s="1"/>
  <c r="K7" i="103"/>
  <c r="O7" l="1"/>
  <c r="O9" s="1"/>
  <c r="K9"/>
  <c r="O14" s="1"/>
  <c r="O18" s="1"/>
  <c r="K20" i="102"/>
  <c r="O20" s="1"/>
  <c r="K48"/>
  <c r="O48" s="1"/>
  <c r="M9" i="101" l="1"/>
  <c r="M15" s="1"/>
  <c r="N9"/>
  <c r="N15" s="1"/>
  <c r="K8" i="102"/>
  <c r="K17"/>
  <c r="O17" s="1"/>
  <c r="K40"/>
  <c r="K39"/>
  <c r="K27"/>
  <c r="O27" s="1"/>
  <c r="K24"/>
  <c r="O24" s="1"/>
  <c r="K15" l="1"/>
  <c r="O14" s="1"/>
  <c r="K6"/>
  <c r="K10"/>
  <c r="K13"/>
  <c r="O13" s="1"/>
  <c r="K23"/>
  <c r="O23" s="1"/>
  <c r="K26"/>
  <c r="O26" s="1"/>
  <c r="K28"/>
  <c r="O28" s="1"/>
  <c r="K30"/>
  <c r="O30" s="1"/>
  <c r="K32"/>
  <c r="O32" s="1"/>
  <c r="K33"/>
  <c r="O33" s="1"/>
  <c r="K35"/>
  <c r="K41"/>
  <c r="O41" s="1"/>
  <c r="K43"/>
  <c r="O43" s="1"/>
  <c r="K44"/>
  <c r="K46"/>
  <c r="O46" s="1"/>
  <c r="K47"/>
  <c r="O47" s="1"/>
  <c r="K57"/>
  <c r="O54" l="1"/>
  <c r="O60" s="1"/>
  <c r="O64" s="1"/>
  <c r="O62"/>
  <c r="J58" l="1"/>
  <c r="M14" i="103" l="1"/>
  <c r="O13" i="101" l="1"/>
  <c r="N13"/>
  <c r="M13"/>
  <c r="K13"/>
</calcChain>
</file>

<file path=xl/sharedStrings.xml><?xml version="1.0" encoding="utf-8"?>
<sst xmlns="http://schemas.openxmlformats.org/spreadsheetml/2006/main" count="324" uniqueCount="148">
  <si>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</si>
  <si>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</si>
  <si>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</si>
  <si>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</si>
  <si>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</si>
  <si>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</si>
  <si>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</si>
  <si>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</si>
  <si>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</si>
  <si>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</si>
  <si>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</si>
  <si>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</si>
  <si>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</si>
  <si>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</si>
  <si>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</si>
  <si>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</si>
  <si>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</si>
  <si>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</si>
  <si>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</si>
  <si>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</si>
  <si>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</si>
  <si>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</si>
  <si>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</si>
  <si>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</si>
  <si>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</si>
  <si>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</si>
  <si>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</si>
  <si>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</si>
  <si>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</si>
  <si>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</si>
  <si>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</si>
  <si>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</si>
  <si>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</si>
  <si>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</si>
  <si>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</si>
  <si>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</si>
  <si>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</si>
  <si>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</si>
  <si>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</si>
  <si>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</si>
  <si>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</si>
  <si>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</si>
  <si>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</si>
  <si>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</si>
  <si>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ARQ. E URBANISMO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</si>
  <si>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</si>
  <si>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</si>
  <si>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</si>
  <si>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</si>
  <si>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</si>
  <si>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</si>
  <si>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</si>
  <si>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</si>
  <si>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</si>
  <si>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</si>
  <si>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</si>
  <si>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</si>
  <si>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</si>
  <si>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</si>
  <si>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</si>
  <si>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</si>
  <si>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</si>
  <si>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</si>
  <si>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JORNALISMO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</si>
  <si>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</si>
  <si>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</si>
  <si>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</si>
  <si>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</si>
  <si>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</si>
  <si>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</si>
  <si>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</si>
  <si>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</si>
  <si>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</si>
  <si>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</si>
  <si>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</si>
  <si>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</si>
  <si>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</si>
  <si>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</si>
  <si>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</si>
  <si>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MAYKO SILVA DO NASCIMENTO</t>
  </si>
  <si>
    <t>MARCOS MARTINS DE LIMA (EMANUELLE)</t>
  </si>
  <si>
    <t>MARIA KETLEM BEZERRA DA ROCHA (PCD)</t>
  </si>
  <si>
    <t>ROGER GABRIEL NERY F. PINTO</t>
  </si>
  <si>
    <t>NAYRA STHEPHANNY DA SILVA SANTOS</t>
  </si>
  <si>
    <t>REBECA EVELYN SOBRINHO MORAIS</t>
  </si>
  <si>
    <t>LUCAS RICARDO LOUREIRO ARAÚJO</t>
  </si>
  <si>
    <t>LUANNA RACHEL M. BEZERRA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</si>
  <si>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</si>
  <si>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</si>
  <si>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</si>
  <si>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</si>
  <si>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</si>
  <si>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</si>
  <si>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</si>
  <si>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</si>
  <si>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SEAGRO</t>
  </si>
  <si>
    <t>SANDRA TEODORO ALVES</t>
  </si>
  <si>
    <t>CLEILSON DOS SANTOS RAMOS</t>
  </si>
  <si>
    <t>SDTI</t>
  </si>
  <si>
    <t>GIAN LUCA TIBURCIO BANDEIRA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</si>
  <si>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</si>
  <si>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</si>
  <si>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</si>
  <si>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</si>
  <si>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</si>
  <si>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</si>
  <si>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</si>
  <si>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</si>
  <si>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ALICE LIMA SOARES</t>
  </si>
  <si>
    <t>TECNOLOGIA EM SISTEMA PARA INTERNET</t>
  </si>
  <si>
    <t>ANYELLE DA SILVA BATISTA</t>
  </si>
  <si>
    <t>ANDRÉ LUIZ DE SOUZA PEREIEA</t>
  </si>
  <si>
    <t>FRANCINE  MARIA SILVESTRE MENEZES</t>
  </si>
  <si>
    <t>WELLINGTON CARVALHO DE ARAÚJO</t>
  </si>
  <si>
    <t>EDUCAÇÃO FISICA</t>
  </si>
  <si>
    <t>YVES BENEVIDES FEITOZA</t>
  </si>
  <si>
    <t>INICIO</t>
  </si>
  <si>
    <t>SEPLAN</t>
  </si>
  <si>
    <t>ALLAN RICK CABRAL DE S. OLIVEIRA</t>
  </si>
  <si>
    <t>DATA PROCESSO</t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</si>
  <si>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</si>
  <si>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</si>
  <si>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</si>
  <si>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</si>
  <si>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</si>
  <si>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MARIA EDUARDA SOUZA ROCHA</t>
  </si>
  <si>
    <t>REGINALDO  DOS SANTOS PAIVA</t>
  </si>
  <si>
    <t>INGRID DO CARMO MOREIRA</t>
  </si>
  <si>
    <t>3 E 4</t>
  </si>
  <si>
    <t>GIULIA LOPES SOUZA</t>
  </si>
  <si>
    <t>JHONES KEVES DOS SANTOS ARAÚJO</t>
  </si>
  <si>
    <t>RANE ANTONIA CARNEIRO FERNANDES</t>
  </si>
  <si>
    <t>SERVIÇO SOCIAL</t>
  </si>
  <si>
    <t>CRAS-SÃO FRANCISCO</t>
  </si>
  <si>
    <t>ELIS FONSECA CAETANO DA SILVA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</si>
  <si>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</si>
  <si>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ABRIL</t>
  </si>
  <si>
    <t>06/04/2023</t>
  </si>
  <si>
    <t>MATHEUS GABRIEL SOUSA SILVA</t>
  </si>
  <si>
    <t>EDUCAÇAÕ FISICA</t>
  </si>
  <si>
    <t>3 e 4</t>
  </si>
  <si>
    <t>SMGA</t>
  </si>
  <si>
    <t>31,778,40</t>
  </si>
  <si>
    <r>
      <rPr>
        <b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>=SITUAÇÃO NO MÊS = {</t>
    </r>
    <r>
      <rPr>
        <b/>
        <sz val="11"/>
        <rFont val="Calibri"/>
        <family val="2"/>
        <scheme val="minor"/>
      </rPr>
      <t xml:space="preserve"> 1</t>
    </r>
    <r>
      <rPr>
        <sz val="11"/>
        <rFont val="Calibri"/>
        <family val="2"/>
        <scheme val="minor"/>
      </rPr>
      <t xml:space="preserve">- Ativo regular  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-Contrato novo 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-Recesso remunerado 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-Contrato encerrado}</t>
    </r>
  </si>
  <si>
    <t xml:space="preserve">CONTRATO Nº 044/2020   -   PREFEITURA DE RIO BRANCO - PROGRAMA BOLSA ESTÁGIO </t>
  </si>
  <si>
    <t>FRANKLIN THEREZINHO PINHEIRO SILVA NETO</t>
  </si>
  <si>
    <t>CONTRATO Nº 044/2020  -   PREFEITURA DE RIO BRANCO  RECURSO 117- IGD-M</t>
  </si>
  <si>
    <t>CONTRATO Nº 044/2020 - PREFEITURA DE RIO BRANCO - RECURSO 117-CRAS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</si>
</sst>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37">
    <xf numFmtId="0" fontId="0" fillId="0" borderId="0" xfId="0"/>
    <xf numFmtId="169" fontId="7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/>
    <xf numFmtId="164" fontId="4" fillId="0" borderId="2" xfId="2" applyFont="1" applyFill="1" applyBorder="1" applyAlignment="1">
      <alignment vertical="center"/>
    </xf>
    <xf numFmtId="170" fontId="6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/>
    <xf numFmtId="0" fontId="8" fillId="0" borderId="2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70" fontId="8" fillId="0" borderId="2" xfId="2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" xfId="1" applyNumberFormat="1" applyFont="1" applyFill="1" applyBorder="1" applyAlignment="1">
      <alignment horizontal="center" vertical="center"/>
    </xf>
    <xf numFmtId="170" fontId="8" fillId="0" borderId="19" xfId="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170" fontId="9" fillId="0" borderId="2" xfId="1" applyNumberFormat="1" applyFont="1" applyFill="1" applyBorder="1" applyAlignment="1">
      <alignment horizontal="center" vertical="center"/>
    </xf>
    <xf numFmtId="170" fontId="8" fillId="0" borderId="2" xfId="5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/>
    </xf>
    <xf numFmtId="164" fontId="8" fillId="0" borderId="2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vertical="center"/>
    </xf>
    <xf numFmtId="4" fontId="9" fillId="0" borderId="2" xfId="2" applyNumberFormat="1" applyFont="1" applyFill="1" applyBorder="1" applyAlignment="1">
      <alignment vertical="center"/>
    </xf>
    <xf numFmtId="169" fontId="9" fillId="0" borderId="19" xfId="2" applyNumberFormat="1" applyFont="1" applyFill="1" applyBorder="1" applyAlignment="1">
      <alignment horizontal="right" vertical="center"/>
    </xf>
    <xf numFmtId="0" fontId="8" fillId="0" borderId="23" xfId="0" applyFont="1" applyFill="1" applyBorder="1"/>
    <xf numFmtId="0" fontId="8" fillId="0" borderId="12" xfId="0" applyFont="1" applyFill="1" applyBorder="1"/>
    <xf numFmtId="0" fontId="8" fillId="0" borderId="25" xfId="0" applyFont="1" applyFill="1" applyBorder="1"/>
    <xf numFmtId="0" fontId="8" fillId="0" borderId="26" xfId="0" applyFont="1" applyFill="1" applyBorder="1"/>
    <xf numFmtId="0" fontId="8" fillId="0" borderId="26" xfId="0" applyFont="1" applyFill="1" applyBorder="1" applyAlignment="1">
      <alignment horizontal="left"/>
    </xf>
    <xf numFmtId="0" fontId="8" fillId="0" borderId="28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7" fontId="9" fillId="2" borderId="2" xfId="0" applyNumberFormat="1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26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70" fontId="8" fillId="0" borderId="11" xfId="2" applyNumberFormat="1" applyFont="1" applyFill="1" applyBorder="1" applyAlignment="1">
      <alignment horizontal="center" vertical="center"/>
    </xf>
    <xf numFmtId="170" fontId="9" fillId="0" borderId="11" xfId="1" applyNumberFormat="1" applyFont="1" applyFill="1" applyBorder="1" applyAlignment="1">
      <alignment horizontal="center" vertical="center"/>
    </xf>
    <xf numFmtId="170" fontId="8" fillId="0" borderId="11" xfId="5" applyNumberFormat="1" applyFont="1" applyFill="1" applyBorder="1" applyAlignment="1">
      <alignment horizontal="center" vertical="center"/>
    </xf>
    <xf numFmtId="170" fontId="8" fillId="0" borderId="35" xfId="2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0" fontId="9" fillId="2" borderId="37" xfId="2" applyNumberFormat="1" applyFont="1" applyFill="1" applyBorder="1" applyAlignment="1">
      <alignment vertical="center"/>
    </xf>
    <xf numFmtId="44" fontId="9" fillId="2" borderId="37" xfId="0" applyNumberFormat="1" applyFont="1" applyFill="1" applyBorder="1" applyAlignment="1">
      <alignment vertical="center"/>
    </xf>
    <xf numFmtId="167" fontId="9" fillId="2" borderId="37" xfId="1" applyNumberFormat="1" applyFont="1" applyFill="1" applyBorder="1" applyAlignment="1">
      <alignment horizontal="center" vertical="center"/>
    </xf>
    <xf numFmtId="170" fontId="9" fillId="2" borderId="37" xfId="0" applyNumberFormat="1" applyFont="1" applyFill="1" applyBorder="1" applyAlignment="1">
      <alignment vertical="center"/>
    </xf>
    <xf numFmtId="170" fontId="9" fillId="2" borderId="38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>
      <alignment horizontal="center" vertical="center"/>
    </xf>
    <xf numFmtId="44" fontId="8" fillId="0" borderId="5" xfId="2" applyNumberFormat="1" applyFont="1" applyFill="1" applyBorder="1" applyAlignment="1">
      <alignment horizontal="center" vertical="center"/>
    </xf>
    <xf numFmtId="167" fontId="9" fillId="0" borderId="5" xfId="1" applyNumberFormat="1" applyFont="1" applyFill="1" applyBorder="1" applyAlignment="1">
      <alignment horizontal="center" vertical="center"/>
    </xf>
    <xf numFmtId="168" fontId="8" fillId="0" borderId="5" xfId="5" applyNumberFormat="1" applyFont="1" applyFill="1" applyBorder="1" applyAlignment="1">
      <alignment horizontal="center" vertical="center"/>
    </xf>
    <xf numFmtId="164" fontId="9" fillId="0" borderId="17" xfId="2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horizontal="center" vertical="center" textRotation="90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2" xfId="2" applyFont="1" applyFill="1" applyBorder="1" applyAlignment="1">
      <alignment vertical="center"/>
    </xf>
    <xf numFmtId="168" fontId="9" fillId="2" borderId="2" xfId="0" applyNumberFormat="1" applyFont="1" applyFill="1" applyBorder="1" applyAlignment="1">
      <alignment vertical="center"/>
    </xf>
    <xf numFmtId="169" fontId="9" fillId="2" borderId="19" xfId="2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69" fontId="9" fillId="2" borderId="33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/>
    <xf numFmtId="44" fontId="8" fillId="2" borderId="19" xfId="1" applyNumberFormat="1" applyFont="1" applyFill="1" applyBorder="1" applyAlignment="1">
      <alignment horizontal="right" vertical="center"/>
    </xf>
    <xf numFmtId="44" fontId="9" fillId="2" borderId="35" xfId="1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6" xfId="0" applyFont="1" applyFill="1" applyBorder="1" applyAlignment="1">
      <alignment horizontal="center"/>
    </xf>
    <xf numFmtId="164" fontId="13" fillId="0" borderId="5" xfId="2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13" fillId="0" borderId="2" xfId="2" applyFont="1" applyFill="1" applyBorder="1" applyAlignment="1">
      <alignment horizontal="center" vertical="center"/>
    </xf>
    <xf numFmtId="164" fontId="13" fillId="0" borderId="2" xfId="2" applyFont="1" applyFill="1" applyBorder="1" applyAlignment="1">
      <alignment vertical="center"/>
    </xf>
    <xf numFmtId="164" fontId="11" fillId="0" borderId="2" xfId="2" applyFont="1" applyFill="1" applyBorder="1" applyAlignment="1">
      <alignment vertical="center"/>
    </xf>
    <xf numFmtId="168" fontId="13" fillId="0" borderId="2" xfId="0" applyNumberFormat="1" applyFont="1" applyFill="1" applyBorder="1" applyAlignment="1">
      <alignment vertical="center"/>
    </xf>
    <xf numFmtId="169" fontId="11" fillId="0" borderId="19" xfId="2" applyNumberFormat="1" applyFont="1" applyFill="1" applyBorder="1" applyAlignment="1">
      <alignment horizontal="right" vertical="center"/>
    </xf>
    <xf numFmtId="0" fontId="13" fillId="0" borderId="20" xfId="0" applyFont="1" applyFill="1" applyBorder="1"/>
    <xf numFmtId="0" fontId="13" fillId="0" borderId="2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textRotation="90" wrapText="1"/>
    </xf>
    <xf numFmtId="4" fontId="11" fillId="0" borderId="2" xfId="2" applyNumberFormat="1" applyFont="1" applyFill="1" applyBorder="1" applyAlignment="1">
      <alignment vertical="center"/>
    </xf>
    <xf numFmtId="0" fontId="13" fillId="0" borderId="23" xfId="0" applyFont="1" applyFill="1" applyBorder="1"/>
    <xf numFmtId="0" fontId="13" fillId="0" borderId="25" xfId="0" applyFont="1" applyFill="1" applyBorder="1"/>
    <xf numFmtId="0" fontId="13" fillId="0" borderId="26" xfId="0" applyFont="1" applyFill="1" applyBorder="1"/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3" fillId="0" borderId="1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37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textRotation="90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5" xfId="4" applyFont="1" applyFill="1" applyBorder="1" applyAlignment="1">
      <alignment horizontal="left" vertical="center"/>
    </xf>
    <xf numFmtId="0" fontId="13" fillId="0" borderId="5" xfId="5" applyFont="1" applyFill="1" applyBorder="1" applyAlignment="1">
      <alignment horizontal="center" vertical="center"/>
    </xf>
    <xf numFmtId="164" fontId="11" fillId="0" borderId="17" xfId="2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textRotation="90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164" fontId="11" fillId="2" borderId="37" xfId="2" applyFont="1" applyFill="1" applyBorder="1" applyAlignment="1">
      <alignment vertical="center"/>
    </xf>
    <xf numFmtId="164" fontId="12" fillId="2" borderId="37" xfId="2" applyFont="1" applyFill="1" applyBorder="1" applyAlignment="1">
      <alignment vertical="center"/>
    </xf>
    <xf numFmtId="168" fontId="11" fillId="2" borderId="37" xfId="0" applyNumberFormat="1" applyFont="1" applyFill="1" applyBorder="1" applyAlignment="1">
      <alignment vertical="center"/>
    </xf>
    <xf numFmtId="169" fontId="11" fillId="2" borderId="38" xfId="2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4" fontId="11" fillId="2" borderId="19" xfId="1" applyNumberFormat="1" applyFont="1" applyFill="1" applyBorder="1" applyAlignment="1">
      <alignment horizontal="right" vertical="center"/>
    </xf>
    <xf numFmtId="44" fontId="11" fillId="2" borderId="35" xfId="1" applyNumberFormat="1" applyFont="1" applyFill="1" applyBorder="1" applyAlignment="1">
      <alignment horizontal="right" vertical="center"/>
    </xf>
    <xf numFmtId="169" fontId="11" fillId="2" borderId="33" xfId="1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/>
    </xf>
    <xf numFmtId="0" fontId="13" fillId="0" borderId="5" xfId="4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3" fillId="0" borderId="2" xfId="4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4" fontId="1" fillId="0" borderId="2" xfId="1" applyNumberFormat="1" applyFont="1" applyFill="1" applyBorder="1" applyAlignment="1">
      <alignment horizontal="center" vertical="center"/>
    </xf>
    <xf numFmtId="164" fontId="1" fillId="0" borderId="2" xfId="2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1" fillId="0" borderId="2" xfId="2" applyNumberFormat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/>
    <xf numFmtId="0" fontId="1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1" fillId="0" borderId="2" xfId="2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vertical="center"/>
    </xf>
    <xf numFmtId="169" fontId="4" fillId="0" borderId="19" xfId="2" applyNumberFormat="1" applyFont="1" applyFill="1" applyBorder="1" applyAlignment="1">
      <alignment horizontal="right" vertical="center"/>
    </xf>
    <xf numFmtId="0" fontId="1" fillId="0" borderId="20" xfId="0" applyFont="1" applyFill="1" applyBorder="1"/>
    <xf numFmtId="0" fontId="1" fillId="0" borderId="0" xfId="0" applyFont="1" applyFill="1" applyAlignment="1">
      <alignment wrapText="1"/>
    </xf>
    <xf numFmtId="0" fontId="16" fillId="0" borderId="0" xfId="0" applyFont="1" applyFill="1"/>
    <xf numFmtId="4" fontId="4" fillId="0" borderId="2" xfId="2" applyNumberFormat="1" applyFont="1" applyFill="1" applyBorder="1" applyAlignment="1">
      <alignment vertical="center"/>
    </xf>
    <xf numFmtId="0" fontId="1" fillId="0" borderId="25" xfId="0" applyFont="1" applyFill="1" applyBorder="1"/>
    <xf numFmtId="0" fontId="1" fillId="0" borderId="26" xfId="0" applyFont="1" applyFill="1" applyBorder="1"/>
    <xf numFmtId="170" fontId="1" fillId="0" borderId="0" xfId="0" applyNumberFormat="1" applyFont="1" applyFill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vertical="center" wrapText="1"/>
    </xf>
    <xf numFmtId="0" fontId="11" fillId="2" borderId="47" xfId="0" applyFont="1" applyFill="1" applyBorder="1" applyAlignment="1">
      <alignment horizontal="center" vertical="center" wrapText="1"/>
    </xf>
    <xf numFmtId="164" fontId="13" fillId="0" borderId="5" xfId="2" applyFont="1" applyFill="1" applyBorder="1" applyAlignment="1">
      <alignment horizontal="center" vertical="center"/>
    </xf>
    <xf numFmtId="164" fontId="13" fillId="0" borderId="17" xfId="2" applyFont="1" applyFill="1" applyBorder="1" applyAlignment="1">
      <alignment horizontal="center" vertical="center" wrapText="1"/>
    </xf>
    <xf numFmtId="164" fontId="13" fillId="0" borderId="2" xfId="2" applyFont="1" applyFill="1" applyBorder="1" applyAlignment="1">
      <alignment horizontal="center" vertical="center" wrapText="1"/>
    </xf>
    <xf numFmtId="164" fontId="13" fillId="0" borderId="19" xfId="2" applyFont="1" applyFill="1" applyBorder="1" applyAlignment="1">
      <alignment horizontal="center" vertical="center" wrapText="1"/>
    </xf>
    <xf numFmtId="164" fontId="11" fillId="2" borderId="38" xfId="2" applyFont="1" applyFill="1" applyBorder="1" applyAlignment="1">
      <alignment vertical="center"/>
    </xf>
    <xf numFmtId="0" fontId="11" fillId="2" borderId="37" xfId="2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44" fontId="1" fillId="0" borderId="5" xfId="1" applyNumberFormat="1" applyFont="1" applyFill="1" applyBorder="1" applyAlignment="1">
      <alignment horizontal="center" vertical="center"/>
    </xf>
    <xf numFmtId="164" fontId="1" fillId="0" borderId="5" xfId="2" applyFont="1" applyFill="1" applyBorder="1" applyAlignment="1">
      <alignment horizontal="center" vertical="center"/>
    </xf>
    <xf numFmtId="170" fontId="1" fillId="0" borderId="5" xfId="0" applyNumberFormat="1" applyFont="1" applyFill="1" applyBorder="1" applyAlignment="1">
      <alignment horizontal="center" vertical="center"/>
    </xf>
    <xf numFmtId="170" fontId="1" fillId="0" borderId="5" xfId="2" applyNumberFormat="1" applyFont="1" applyFill="1" applyBorder="1" applyAlignment="1">
      <alignment horizontal="center" vertical="center"/>
    </xf>
    <xf numFmtId="43" fontId="1" fillId="0" borderId="5" xfId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textRotation="90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left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64" fontId="1" fillId="0" borderId="5" xfId="2" applyFont="1" applyFill="1" applyBorder="1" applyAlignment="1">
      <alignment horizontal="center"/>
    </xf>
    <xf numFmtId="166" fontId="4" fillId="0" borderId="5" xfId="5" applyNumberFormat="1" applyFont="1" applyFill="1" applyBorder="1" applyAlignment="1">
      <alignment horizontal="right" vertical="center"/>
    </xf>
    <xf numFmtId="167" fontId="4" fillId="0" borderId="5" xfId="1" applyNumberFormat="1" applyFont="1" applyFill="1" applyBorder="1" applyAlignment="1">
      <alignment horizontal="center" vertical="center"/>
    </xf>
    <xf numFmtId="168" fontId="1" fillId="0" borderId="5" xfId="5" applyNumberFormat="1" applyFont="1" applyFill="1" applyBorder="1" applyAlignment="1">
      <alignment horizontal="center" vertical="center"/>
    </xf>
    <xf numFmtId="169" fontId="4" fillId="0" borderId="17" xfId="6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vertical="center"/>
    </xf>
    <xf numFmtId="44" fontId="4" fillId="2" borderId="2" xfId="0" applyNumberFormat="1" applyFont="1" applyFill="1" applyBorder="1" applyAlignment="1">
      <alignment vertical="center"/>
    </xf>
    <xf numFmtId="167" fontId="4" fillId="2" borderId="2" xfId="1" applyNumberFormat="1" applyFont="1" applyFill="1" applyBorder="1" applyAlignment="1">
      <alignment horizontal="center" vertical="center"/>
    </xf>
    <xf numFmtId="169" fontId="4" fillId="2" borderId="19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vertical="center"/>
    </xf>
    <xf numFmtId="169" fontId="4" fillId="2" borderId="19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165" fontId="4" fillId="2" borderId="33" xfId="1" applyNumberFormat="1" applyFont="1" applyFill="1" applyBorder="1" applyAlignment="1">
      <alignment horizontal="right" vertical="center" wrapText="1"/>
    </xf>
    <xf numFmtId="170" fontId="1" fillId="0" borderId="17" xfId="2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170" fontId="1" fillId="0" borderId="19" xfId="2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4" fillId="2" borderId="19" xfId="1" applyNumberFormat="1" applyFont="1" applyFill="1" applyBorder="1" applyAlignment="1">
      <alignment horizontal="right" vertical="center"/>
    </xf>
    <xf numFmtId="165" fontId="4" fillId="2" borderId="3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Separador de milhares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116902</xdr:colOff>
      <xdr:row>0</xdr:row>
      <xdr:rowOff>68117</xdr:rowOff>
    </xdr:from>
    <xdr:to>
      <xdr:col>1</xdr:col>
      <xdr:colOff>1767416</xdr:colOff>
      <xdr:row>0</xdr:row>
      <xdr:rowOff>947711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902" y="68117"/>
          <a:ext cx="2073847" cy="879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47626</xdr:rowOff>
    </xdr:from>
    <xdr:to>
      <xdr:col>1</xdr:col>
      <xdr:colOff>2143125</xdr:colOff>
      <xdr:row>0</xdr:row>
      <xdr:rowOff>870391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47626"/>
          <a:ext cx="2251075" cy="822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164308</xdr:colOff>
      <xdr:row>0</xdr:row>
      <xdr:rowOff>26194</xdr:rowOff>
    </xdr:from>
    <xdr:to>
      <xdr:col>1</xdr:col>
      <xdr:colOff>2143125</xdr:colOff>
      <xdr:row>0</xdr:row>
      <xdr:rowOff>781050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308" y="26194"/>
          <a:ext cx="2350292" cy="75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90" zoomScaleNormal="90" zoomScaleSheetLayoutView="90" workbookViewId="0">
      <selection activeCell="B4" sqref="B4:B5"/>
    </sheetView>
  </sheetViews>
  <sheetFormatPr defaultRowHeight="15"/>
  <cols>
    <col min="1" max="1" width="6.28515625" style="2" customWidth="1"/>
    <col min="2" max="2" width="47.7109375" style="66" bestFit="1" customWidth="1"/>
    <col min="3" max="3" width="38.85546875" style="8" bestFit="1" customWidth="1"/>
    <col min="4" max="4" width="14.5703125" style="8" bestFit="1" customWidth="1"/>
    <col min="5" max="5" width="6.5703125" style="2" customWidth="1"/>
    <col min="6" max="6" width="11.5703125" style="2" bestFit="1" customWidth="1"/>
    <col min="7" max="7" width="11.7109375" style="2" bestFit="1" customWidth="1"/>
    <col min="8" max="8" width="14.5703125" style="2" bestFit="1" customWidth="1"/>
    <col min="9" max="9" width="15.85546875" style="2" bestFit="1" customWidth="1"/>
    <col min="10" max="10" width="18.140625" style="2" customWidth="1"/>
    <col min="11" max="11" width="14.140625" style="2" bestFit="1" customWidth="1"/>
    <col min="12" max="12" width="10.7109375" style="2" bestFit="1" customWidth="1"/>
    <col min="13" max="13" width="11.28515625" style="2" bestFit="1" customWidth="1"/>
    <col min="14" max="14" width="14.28515625" style="2" customWidth="1"/>
    <col min="15" max="15" width="17.7109375" style="2" customWidth="1"/>
    <col min="16" max="16384" width="9.140625" style="2"/>
  </cols>
  <sheetData>
    <row r="1" spans="1:15" ht="80.25" customHeight="1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21">
      <c r="A2" s="45" t="s">
        <v>121</v>
      </c>
      <c r="B2" s="46"/>
      <c r="C2" s="47"/>
      <c r="D2" s="48" t="s">
        <v>119</v>
      </c>
      <c r="E2" s="48"/>
      <c r="F2" s="49" t="s">
        <v>4</v>
      </c>
      <c r="G2" s="49" t="s">
        <v>5</v>
      </c>
      <c r="H2" s="49" t="s">
        <v>35</v>
      </c>
      <c r="I2" s="49" t="s">
        <v>7</v>
      </c>
      <c r="J2" s="48" t="s">
        <v>8</v>
      </c>
      <c r="K2" s="48"/>
      <c r="L2" s="48"/>
      <c r="M2" s="48"/>
      <c r="N2" s="48"/>
      <c r="O2" s="50"/>
    </row>
    <row r="3" spans="1:15" ht="45" customHeight="1">
      <c r="A3" s="51" t="s">
        <v>144</v>
      </c>
      <c r="B3" s="52"/>
      <c r="C3" s="53"/>
      <c r="D3" s="54" t="s">
        <v>137</v>
      </c>
      <c r="E3" s="55"/>
      <c r="F3" s="56" t="s">
        <v>120</v>
      </c>
      <c r="G3" s="56" t="s">
        <v>136</v>
      </c>
      <c r="H3" s="57">
        <v>17</v>
      </c>
      <c r="I3" s="58">
        <v>4.8</v>
      </c>
      <c r="J3" s="48" t="s">
        <v>9</v>
      </c>
      <c r="K3" s="48"/>
      <c r="L3" s="48"/>
      <c r="M3" s="48"/>
      <c r="N3" s="48"/>
      <c r="O3" s="50"/>
    </row>
    <row r="4" spans="1:15">
      <c r="A4" s="59" t="s">
        <v>10</v>
      </c>
      <c r="B4" s="60" t="s">
        <v>11</v>
      </c>
      <c r="C4" s="60" t="s">
        <v>12</v>
      </c>
      <c r="D4" s="60" t="s">
        <v>13</v>
      </c>
      <c r="E4" s="48" t="s">
        <v>14</v>
      </c>
      <c r="F4" s="48" t="s">
        <v>116</v>
      </c>
      <c r="G4" s="48" t="s">
        <v>16</v>
      </c>
      <c r="H4" s="60" t="s">
        <v>36</v>
      </c>
      <c r="I4" s="48" t="s">
        <v>17</v>
      </c>
      <c r="J4" s="48" t="s">
        <v>18</v>
      </c>
      <c r="K4" s="48" t="s">
        <v>19</v>
      </c>
      <c r="L4" s="61" t="s">
        <v>20</v>
      </c>
      <c r="M4" s="61"/>
      <c r="N4" s="61"/>
      <c r="O4" s="50" t="s">
        <v>21</v>
      </c>
    </row>
    <row r="5" spans="1:15" ht="39">
      <c r="A5" s="59"/>
      <c r="B5" s="60"/>
      <c r="C5" s="60"/>
      <c r="D5" s="60"/>
      <c r="E5" s="48"/>
      <c r="F5" s="48"/>
      <c r="G5" s="48"/>
      <c r="H5" s="60"/>
      <c r="I5" s="48"/>
      <c r="J5" s="48"/>
      <c r="K5" s="48"/>
      <c r="L5" s="62" t="s">
        <v>22</v>
      </c>
      <c r="M5" s="49" t="s">
        <v>23</v>
      </c>
      <c r="N5" s="49" t="s">
        <v>24</v>
      </c>
      <c r="O5" s="50"/>
    </row>
    <row r="6" spans="1:15">
      <c r="A6" s="13">
        <v>1</v>
      </c>
      <c r="B6" s="63" t="s">
        <v>67</v>
      </c>
      <c r="C6" s="14" t="s">
        <v>45</v>
      </c>
      <c r="D6" s="14" t="s">
        <v>41</v>
      </c>
      <c r="E6" s="15">
        <v>1</v>
      </c>
      <c r="F6" s="16">
        <v>44440</v>
      </c>
      <c r="G6" s="16">
        <v>45169</v>
      </c>
      <c r="H6" s="17">
        <v>630</v>
      </c>
      <c r="I6" s="17">
        <v>81.599999999999994</v>
      </c>
      <c r="J6" s="17"/>
      <c r="K6" s="17">
        <f t="shared" ref="K6:K49" si="0">SUM(H6,I6,J6)</f>
        <v>711.6</v>
      </c>
      <c r="L6" s="18"/>
      <c r="M6" s="19"/>
      <c r="N6" s="17"/>
      <c r="O6" s="20">
        <f>SUM(H6+I6)</f>
        <v>711.6</v>
      </c>
    </row>
    <row r="7" spans="1:15">
      <c r="A7" s="13">
        <v>2</v>
      </c>
      <c r="B7" s="63" t="s">
        <v>66</v>
      </c>
      <c r="C7" s="14" t="s">
        <v>44</v>
      </c>
      <c r="D7" s="14" t="s">
        <v>43</v>
      </c>
      <c r="E7" s="15" t="s">
        <v>128</v>
      </c>
      <c r="F7" s="16">
        <v>44440</v>
      </c>
      <c r="G7" s="16">
        <v>45107</v>
      </c>
      <c r="H7" s="17"/>
      <c r="I7" s="17"/>
      <c r="J7" s="17">
        <v>378</v>
      </c>
      <c r="K7" s="17">
        <v>378</v>
      </c>
      <c r="L7" s="18"/>
      <c r="M7" s="17"/>
      <c r="N7" s="17"/>
      <c r="O7" s="20">
        <f>SUM(K7)</f>
        <v>378</v>
      </c>
    </row>
    <row r="8" spans="1:15">
      <c r="A8" s="13">
        <v>3</v>
      </c>
      <c r="B8" s="64" t="s">
        <v>111</v>
      </c>
      <c r="C8" s="21" t="s">
        <v>73</v>
      </c>
      <c r="D8" s="21" t="s">
        <v>38</v>
      </c>
      <c r="E8" s="15">
        <v>1</v>
      </c>
      <c r="F8" s="22">
        <v>44837</v>
      </c>
      <c r="G8" s="22">
        <v>44836</v>
      </c>
      <c r="H8" s="17">
        <v>630</v>
      </c>
      <c r="I8" s="17">
        <v>86.4</v>
      </c>
      <c r="J8" s="17"/>
      <c r="K8" s="17">
        <f t="shared" si="0"/>
        <v>716.4</v>
      </c>
      <c r="L8" s="18"/>
      <c r="M8" s="18"/>
      <c r="N8" s="17"/>
      <c r="O8" s="20">
        <f>SUM(H8+I8)</f>
        <v>716.4</v>
      </c>
    </row>
    <row r="9" spans="1:15">
      <c r="A9" s="13">
        <v>4</v>
      </c>
      <c r="B9" s="64" t="s">
        <v>55</v>
      </c>
      <c r="C9" s="21" t="s">
        <v>37</v>
      </c>
      <c r="D9" s="21" t="s">
        <v>141</v>
      </c>
      <c r="E9" s="15" t="s">
        <v>128</v>
      </c>
      <c r="F9" s="22">
        <v>44301</v>
      </c>
      <c r="G9" s="22">
        <v>45030</v>
      </c>
      <c r="H9" s="17">
        <v>294</v>
      </c>
      <c r="I9" s="17">
        <v>81.599999999999994</v>
      </c>
      <c r="J9" s="17">
        <v>105</v>
      </c>
      <c r="K9" s="17">
        <v>480.6</v>
      </c>
      <c r="L9" s="18"/>
      <c r="M9" s="18"/>
      <c r="N9" s="17">
        <v>28.8</v>
      </c>
      <c r="O9" s="20">
        <f>SUM(K9-N9)</f>
        <v>451.8</v>
      </c>
    </row>
    <row r="10" spans="1:15">
      <c r="A10" s="13">
        <v>5</v>
      </c>
      <c r="B10" s="63" t="s">
        <v>110</v>
      </c>
      <c r="C10" s="14" t="s">
        <v>73</v>
      </c>
      <c r="D10" s="14" t="s">
        <v>38</v>
      </c>
      <c r="E10" s="15">
        <v>1</v>
      </c>
      <c r="F10" s="16">
        <v>44470</v>
      </c>
      <c r="G10" s="16">
        <v>44834</v>
      </c>
      <c r="H10" s="17">
        <v>630</v>
      </c>
      <c r="I10" s="17">
        <v>86.4</v>
      </c>
      <c r="J10" s="17"/>
      <c r="K10" s="17">
        <f t="shared" si="0"/>
        <v>716.4</v>
      </c>
      <c r="L10" s="18"/>
      <c r="M10" s="19"/>
      <c r="N10" s="17"/>
      <c r="O10" s="20">
        <f>SUM(H10+I10)</f>
        <v>716.4</v>
      </c>
    </row>
    <row r="11" spans="1:15">
      <c r="A11" s="13">
        <v>6</v>
      </c>
      <c r="B11" s="115" t="s">
        <v>56</v>
      </c>
      <c r="C11" s="14" t="s">
        <v>57</v>
      </c>
      <c r="D11" s="23" t="s">
        <v>41</v>
      </c>
      <c r="E11" s="15">
        <v>1</v>
      </c>
      <c r="F11" s="16">
        <v>44342</v>
      </c>
      <c r="G11" s="16">
        <v>45071</v>
      </c>
      <c r="H11" s="17">
        <v>630</v>
      </c>
      <c r="I11" s="17">
        <v>81.599999999999994</v>
      </c>
      <c r="J11" s="17"/>
      <c r="K11" s="17">
        <f t="shared" si="0"/>
        <v>711.6</v>
      </c>
      <c r="L11" s="18"/>
      <c r="M11" s="18"/>
      <c r="N11" s="17"/>
      <c r="O11" s="20">
        <f>SUM(K11)</f>
        <v>711.6</v>
      </c>
    </row>
    <row r="12" spans="1:15">
      <c r="A12" s="13">
        <v>7</v>
      </c>
      <c r="B12" s="64" t="s">
        <v>108</v>
      </c>
      <c r="C12" s="21" t="s">
        <v>109</v>
      </c>
      <c r="D12" s="21" t="s">
        <v>42</v>
      </c>
      <c r="E12" s="15">
        <v>1</v>
      </c>
      <c r="F12" s="22">
        <v>44809</v>
      </c>
      <c r="G12" s="22">
        <v>45173</v>
      </c>
      <c r="H12" s="17">
        <v>630</v>
      </c>
      <c r="I12" s="17">
        <v>81.599999999999994</v>
      </c>
      <c r="J12" s="17"/>
      <c r="K12" s="17">
        <f>SUM(H12,I12,J12)</f>
        <v>711.6</v>
      </c>
      <c r="L12" s="18"/>
      <c r="M12" s="18"/>
      <c r="N12" s="18">
        <v>4.8</v>
      </c>
      <c r="O12" s="20">
        <f>SUM(K12-N12)</f>
        <v>706.80000000000007</v>
      </c>
    </row>
    <row r="13" spans="1:15">
      <c r="A13" s="13">
        <v>8</v>
      </c>
      <c r="B13" s="64" t="s">
        <v>97</v>
      </c>
      <c r="C13" s="21" t="s">
        <v>61</v>
      </c>
      <c r="D13" s="21" t="s">
        <v>98</v>
      </c>
      <c r="E13" s="15">
        <v>1</v>
      </c>
      <c r="F13" s="22">
        <v>44743</v>
      </c>
      <c r="G13" s="16">
        <v>45107</v>
      </c>
      <c r="H13" s="17">
        <v>630</v>
      </c>
      <c r="I13" s="17">
        <v>81.599999999999994</v>
      </c>
      <c r="J13" s="17"/>
      <c r="K13" s="17">
        <f t="shared" si="0"/>
        <v>711.6</v>
      </c>
      <c r="L13" s="24">
        <v>5</v>
      </c>
      <c r="M13" s="18">
        <v>105</v>
      </c>
      <c r="N13" s="17">
        <v>24</v>
      </c>
      <c r="O13" s="20">
        <f>SUM(K13-M13-N13)</f>
        <v>582.6</v>
      </c>
    </row>
    <row r="14" spans="1:15">
      <c r="A14" s="13">
        <v>9</v>
      </c>
      <c r="B14" s="64" t="s">
        <v>69</v>
      </c>
      <c r="C14" s="21" t="s">
        <v>70</v>
      </c>
      <c r="D14" s="21" t="s">
        <v>95</v>
      </c>
      <c r="E14" s="15">
        <v>1</v>
      </c>
      <c r="F14" s="22">
        <v>44440</v>
      </c>
      <c r="G14" s="16">
        <v>45169</v>
      </c>
      <c r="H14" s="17">
        <v>630</v>
      </c>
      <c r="I14" s="17">
        <v>81.599999999999994</v>
      </c>
      <c r="J14" s="17"/>
      <c r="K14" s="17">
        <f>SUM(H13,I13,J13)</f>
        <v>711.6</v>
      </c>
      <c r="L14" s="18"/>
      <c r="M14" s="19"/>
      <c r="N14" s="19"/>
      <c r="O14" s="20">
        <f>K15-M14-N14</f>
        <v>711.6</v>
      </c>
    </row>
    <row r="15" spans="1:15">
      <c r="A15" s="13">
        <v>10</v>
      </c>
      <c r="B15" s="63" t="s">
        <v>134</v>
      </c>
      <c r="C15" s="14" t="s">
        <v>63</v>
      </c>
      <c r="D15" s="14" t="s">
        <v>40</v>
      </c>
      <c r="E15" s="15">
        <v>1</v>
      </c>
      <c r="F15" s="16">
        <v>44991</v>
      </c>
      <c r="G15" s="16">
        <v>45174</v>
      </c>
      <c r="H15" s="17">
        <v>630</v>
      </c>
      <c r="I15" s="17">
        <v>86.4</v>
      </c>
      <c r="J15" s="17"/>
      <c r="K15" s="17">
        <f>SUM(H14,I14,J14)</f>
        <v>711.6</v>
      </c>
      <c r="L15" s="18"/>
      <c r="M15" s="18"/>
      <c r="N15" s="18"/>
      <c r="O15" s="20">
        <f>SUM(H15+I15)</f>
        <v>716.4</v>
      </c>
    </row>
    <row r="16" spans="1:15">
      <c r="A16" s="13">
        <v>11</v>
      </c>
      <c r="B16" s="63" t="s">
        <v>145</v>
      </c>
      <c r="C16" s="14" t="s">
        <v>37</v>
      </c>
      <c r="D16" s="14" t="s">
        <v>42</v>
      </c>
      <c r="E16" s="15">
        <v>1</v>
      </c>
      <c r="F16" s="16">
        <v>44991</v>
      </c>
      <c r="G16" s="16">
        <v>45174</v>
      </c>
      <c r="H16" s="17">
        <v>630</v>
      </c>
      <c r="I16" s="17">
        <v>81.599999999999994</v>
      </c>
      <c r="J16" s="17"/>
      <c r="K16" s="17">
        <v>711.6</v>
      </c>
      <c r="L16" s="18"/>
      <c r="M16" s="18"/>
      <c r="N16" s="18"/>
      <c r="O16" s="20">
        <f>SUM(H16+I16)</f>
        <v>711.6</v>
      </c>
    </row>
    <row r="17" spans="1:15">
      <c r="A17" s="13">
        <v>12</v>
      </c>
      <c r="B17" s="63" t="s">
        <v>112</v>
      </c>
      <c r="C17" s="14" t="s">
        <v>45</v>
      </c>
      <c r="D17" s="14" t="s">
        <v>41</v>
      </c>
      <c r="E17" s="15">
        <v>1</v>
      </c>
      <c r="F17" s="16">
        <v>44837</v>
      </c>
      <c r="G17" s="16">
        <v>45201</v>
      </c>
      <c r="H17" s="17">
        <v>630</v>
      </c>
      <c r="I17" s="17">
        <v>81.599999999999994</v>
      </c>
      <c r="J17" s="17"/>
      <c r="K17" s="17">
        <f t="shared" si="0"/>
        <v>711.6</v>
      </c>
      <c r="L17" s="18"/>
      <c r="M17" s="18"/>
      <c r="N17" s="18">
        <v>19.2</v>
      </c>
      <c r="O17" s="20">
        <f t="shared" ref="O17:O48" si="1">K17-M17-N17</f>
        <v>692.4</v>
      </c>
    </row>
    <row r="18" spans="1:15">
      <c r="A18" s="13">
        <v>13</v>
      </c>
      <c r="B18" s="63" t="s">
        <v>129</v>
      </c>
      <c r="C18" s="14" t="s">
        <v>37</v>
      </c>
      <c r="D18" s="14" t="s">
        <v>42</v>
      </c>
      <c r="E18" s="15">
        <v>1</v>
      </c>
      <c r="F18" s="16">
        <v>44991</v>
      </c>
      <c r="G18" s="16">
        <v>45174</v>
      </c>
      <c r="H18" s="17">
        <v>630</v>
      </c>
      <c r="I18" s="17">
        <v>81.599999999999994</v>
      </c>
      <c r="J18" s="17"/>
      <c r="K18" s="17">
        <f t="shared" si="0"/>
        <v>711.6</v>
      </c>
      <c r="L18" s="18"/>
      <c r="M18" s="18"/>
      <c r="N18" s="18"/>
      <c r="O18" s="20">
        <f>SUM(H18+I18)</f>
        <v>711.6</v>
      </c>
    </row>
    <row r="19" spans="1:15">
      <c r="A19" s="13">
        <v>14</v>
      </c>
      <c r="B19" s="63" t="s">
        <v>122</v>
      </c>
      <c r="C19" s="14" t="s">
        <v>37</v>
      </c>
      <c r="D19" s="14" t="s">
        <v>42</v>
      </c>
      <c r="E19" s="15">
        <v>1</v>
      </c>
      <c r="F19" s="16">
        <v>44958</v>
      </c>
      <c r="G19" s="16">
        <v>45138</v>
      </c>
      <c r="H19" s="17">
        <v>630</v>
      </c>
      <c r="I19" s="17">
        <v>81.599999999999994</v>
      </c>
      <c r="J19" s="17"/>
      <c r="K19" s="17">
        <f t="shared" si="0"/>
        <v>711.6</v>
      </c>
      <c r="L19" s="18"/>
      <c r="M19" s="18"/>
      <c r="N19" s="18"/>
      <c r="O19" s="20">
        <f t="shared" si="1"/>
        <v>711.6</v>
      </c>
    </row>
    <row r="20" spans="1:15">
      <c r="A20" s="13">
        <v>15</v>
      </c>
      <c r="B20" s="65" t="s">
        <v>75</v>
      </c>
      <c r="C20" s="23" t="s">
        <v>58</v>
      </c>
      <c r="D20" s="23" t="s">
        <v>41</v>
      </c>
      <c r="E20" s="15">
        <v>1</v>
      </c>
      <c r="F20" s="16">
        <v>44470</v>
      </c>
      <c r="G20" s="16">
        <v>44834</v>
      </c>
      <c r="H20" s="17">
        <v>630</v>
      </c>
      <c r="I20" s="17">
        <v>81.599999999999994</v>
      </c>
      <c r="J20" s="17"/>
      <c r="K20" s="17">
        <f t="shared" si="0"/>
        <v>711.6</v>
      </c>
      <c r="L20" s="18"/>
      <c r="M20" s="18"/>
      <c r="N20" s="17"/>
      <c r="O20" s="20">
        <f t="shared" si="1"/>
        <v>711.6</v>
      </c>
    </row>
    <row r="21" spans="1:15">
      <c r="A21" s="13">
        <v>16</v>
      </c>
      <c r="B21" s="65" t="s">
        <v>99</v>
      </c>
      <c r="C21" s="23" t="s">
        <v>37</v>
      </c>
      <c r="D21" s="23" t="s">
        <v>62</v>
      </c>
      <c r="E21" s="15">
        <v>1</v>
      </c>
      <c r="F21" s="16">
        <v>44743</v>
      </c>
      <c r="G21" s="16">
        <v>45107</v>
      </c>
      <c r="H21" s="17">
        <v>630</v>
      </c>
      <c r="I21" s="17">
        <v>81.599999999999994</v>
      </c>
      <c r="J21" s="17"/>
      <c r="K21" s="17">
        <f t="shared" si="0"/>
        <v>711.6</v>
      </c>
      <c r="L21" s="18"/>
      <c r="M21" s="18"/>
      <c r="N21" s="17"/>
      <c r="O21" s="20">
        <f t="shared" si="1"/>
        <v>711.6</v>
      </c>
    </row>
    <row r="22" spans="1:15">
      <c r="A22" s="13">
        <v>17</v>
      </c>
      <c r="B22" s="65" t="s">
        <v>127</v>
      </c>
      <c r="C22" s="23" t="s">
        <v>37</v>
      </c>
      <c r="D22" s="23" t="s">
        <v>38</v>
      </c>
      <c r="E22" s="15">
        <v>1</v>
      </c>
      <c r="F22" s="16">
        <v>44958</v>
      </c>
      <c r="G22" s="16">
        <v>45138</v>
      </c>
      <c r="H22" s="17">
        <v>630</v>
      </c>
      <c r="I22" s="17">
        <v>86.4</v>
      </c>
      <c r="J22" s="17"/>
      <c r="K22" s="17">
        <f t="shared" si="0"/>
        <v>716.4</v>
      </c>
      <c r="L22" s="18"/>
      <c r="M22" s="18"/>
      <c r="N22" s="17"/>
      <c r="O22" s="20">
        <f t="shared" si="1"/>
        <v>716.4</v>
      </c>
    </row>
    <row r="23" spans="1:15">
      <c r="A23" s="13">
        <v>18</v>
      </c>
      <c r="B23" s="63" t="s">
        <v>60</v>
      </c>
      <c r="C23" s="14" t="s">
        <v>37</v>
      </c>
      <c r="D23" s="14" t="s">
        <v>42</v>
      </c>
      <c r="E23" s="15">
        <v>1</v>
      </c>
      <c r="F23" s="16">
        <v>44409</v>
      </c>
      <c r="G23" s="16">
        <v>45107</v>
      </c>
      <c r="H23" s="17">
        <v>630</v>
      </c>
      <c r="I23" s="17">
        <v>81.599999999999994</v>
      </c>
      <c r="J23" s="17"/>
      <c r="K23" s="17">
        <f t="shared" si="0"/>
        <v>711.6</v>
      </c>
      <c r="L23" s="18"/>
      <c r="M23" s="17"/>
      <c r="N23" s="17"/>
      <c r="O23" s="20">
        <f t="shared" si="1"/>
        <v>711.6</v>
      </c>
    </row>
    <row r="24" spans="1:15">
      <c r="A24" s="13">
        <v>19</v>
      </c>
      <c r="B24" s="63" t="s">
        <v>76</v>
      </c>
      <c r="C24" s="14" t="s">
        <v>77</v>
      </c>
      <c r="D24" s="14" t="s">
        <v>62</v>
      </c>
      <c r="E24" s="15">
        <v>1</v>
      </c>
      <c r="F24" s="16">
        <v>44470</v>
      </c>
      <c r="G24" s="16">
        <v>44834</v>
      </c>
      <c r="H24" s="17">
        <v>630</v>
      </c>
      <c r="I24" s="17">
        <v>81.599999999999994</v>
      </c>
      <c r="J24" s="17"/>
      <c r="K24" s="17">
        <f t="shared" si="0"/>
        <v>711.6</v>
      </c>
      <c r="L24" s="18"/>
      <c r="M24" s="19"/>
      <c r="N24" s="17"/>
      <c r="O24" s="20">
        <f t="shared" si="1"/>
        <v>711.6</v>
      </c>
    </row>
    <row r="25" spans="1:15">
      <c r="A25" s="13">
        <v>20</v>
      </c>
      <c r="B25" s="63" t="s">
        <v>130</v>
      </c>
      <c r="C25" s="14" t="s">
        <v>37</v>
      </c>
      <c r="D25" s="14" t="s">
        <v>42</v>
      </c>
      <c r="E25" s="15">
        <v>1</v>
      </c>
      <c r="F25" s="16">
        <v>44991</v>
      </c>
      <c r="G25" s="16">
        <v>45174</v>
      </c>
      <c r="H25" s="17">
        <v>630</v>
      </c>
      <c r="I25" s="17">
        <v>81.599999999999994</v>
      </c>
      <c r="J25" s="17"/>
      <c r="K25" s="17">
        <f t="shared" si="0"/>
        <v>711.6</v>
      </c>
      <c r="L25" s="18"/>
      <c r="M25" s="19"/>
      <c r="N25" s="17"/>
      <c r="O25" s="20">
        <f t="shared" si="1"/>
        <v>711.6</v>
      </c>
    </row>
    <row r="26" spans="1:15">
      <c r="A26" s="13">
        <v>21</v>
      </c>
      <c r="B26" s="63" t="s">
        <v>100</v>
      </c>
      <c r="C26" s="14" t="s">
        <v>1</v>
      </c>
      <c r="D26" s="14" t="s">
        <v>38</v>
      </c>
      <c r="E26" s="15">
        <v>1</v>
      </c>
      <c r="F26" s="16">
        <v>44774</v>
      </c>
      <c r="G26" s="16">
        <v>45138</v>
      </c>
      <c r="H26" s="17">
        <v>630</v>
      </c>
      <c r="I26" s="17">
        <v>86.4</v>
      </c>
      <c r="J26" s="17"/>
      <c r="K26" s="17">
        <f t="shared" si="0"/>
        <v>716.4</v>
      </c>
      <c r="L26" s="18"/>
      <c r="M26" s="19"/>
      <c r="N26" s="17"/>
      <c r="O26" s="20">
        <f t="shared" si="1"/>
        <v>716.4</v>
      </c>
    </row>
    <row r="27" spans="1:15">
      <c r="A27" s="13">
        <v>22</v>
      </c>
      <c r="B27" s="65" t="s">
        <v>93</v>
      </c>
      <c r="C27" s="23" t="s">
        <v>61</v>
      </c>
      <c r="D27" s="23" t="s">
        <v>98</v>
      </c>
      <c r="E27" s="15">
        <v>1</v>
      </c>
      <c r="F27" s="16">
        <v>44409</v>
      </c>
      <c r="G27" s="16">
        <v>45138</v>
      </c>
      <c r="H27" s="17">
        <v>630</v>
      </c>
      <c r="I27" s="17">
        <v>81.599999999999994</v>
      </c>
      <c r="J27" s="17"/>
      <c r="K27" s="17">
        <f t="shared" si="0"/>
        <v>711.6</v>
      </c>
      <c r="L27" s="24">
        <v>2</v>
      </c>
      <c r="M27" s="19">
        <v>42</v>
      </c>
      <c r="N27" s="19">
        <v>9.6</v>
      </c>
      <c r="O27" s="20">
        <f>SUM(K27-M27-N27)</f>
        <v>660</v>
      </c>
    </row>
    <row r="28" spans="1:15">
      <c r="A28" s="13">
        <v>23</v>
      </c>
      <c r="B28" s="65" t="s">
        <v>101</v>
      </c>
      <c r="C28" s="23" t="s">
        <v>103</v>
      </c>
      <c r="D28" s="23" t="s">
        <v>43</v>
      </c>
      <c r="E28" s="15">
        <v>1</v>
      </c>
      <c r="F28" s="16">
        <v>44783</v>
      </c>
      <c r="G28" s="16">
        <v>45086</v>
      </c>
      <c r="H28" s="17">
        <v>630</v>
      </c>
      <c r="I28" s="17">
        <v>81.599999999999994</v>
      </c>
      <c r="J28" s="17"/>
      <c r="K28" s="17">
        <f t="shared" si="0"/>
        <v>711.6</v>
      </c>
      <c r="L28" s="18"/>
      <c r="M28" s="18"/>
      <c r="N28" s="17"/>
      <c r="O28" s="20">
        <f t="shared" si="1"/>
        <v>711.6</v>
      </c>
    </row>
    <row r="29" spans="1:15">
      <c r="A29" s="13">
        <v>24</v>
      </c>
      <c r="B29" s="65" t="s">
        <v>123</v>
      </c>
      <c r="C29" s="23" t="s">
        <v>37</v>
      </c>
      <c r="D29" s="23" t="s">
        <v>42</v>
      </c>
      <c r="E29" s="15">
        <v>1</v>
      </c>
      <c r="F29" s="16">
        <v>44966</v>
      </c>
      <c r="G29" s="16">
        <v>45146</v>
      </c>
      <c r="H29" s="17">
        <v>630</v>
      </c>
      <c r="I29" s="17">
        <v>81.599999999999994</v>
      </c>
      <c r="J29" s="17"/>
      <c r="K29" s="17">
        <f t="shared" si="0"/>
        <v>711.6</v>
      </c>
      <c r="L29" s="18"/>
      <c r="M29" s="18"/>
      <c r="N29" s="17"/>
      <c r="O29" s="20">
        <f t="shared" si="1"/>
        <v>711.6</v>
      </c>
    </row>
    <row r="30" spans="1:15">
      <c r="A30" s="13">
        <v>25</v>
      </c>
      <c r="B30" s="65" t="s">
        <v>94</v>
      </c>
      <c r="C30" s="23" t="s">
        <v>37</v>
      </c>
      <c r="D30" s="23" t="s">
        <v>40</v>
      </c>
      <c r="E30" s="15">
        <v>1</v>
      </c>
      <c r="F30" s="16">
        <v>44652</v>
      </c>
      <c r="G30" s="16">
        <v>44926</v>
      </c>
      <c r="H30" s="17">
        <v>630</v>
      </c>
      <c r="I30" s="17">
        <v>81.599999999999994</v>
      </c>
      <c r="J30" s="17"/>
      <c r="K30" s="17">
        <f t="shared" si="0"/>
        <v>711.6</v>
      </c>
      <c r="L30" s="18"/>
      <c r="M30" s="19"/>
      <c r="N30" s="19"/>
      <c r="O30" s="20">
        <f t="shared" si="1"/>
        <v>711.6</v>
      </c>
    </row>
    <row r="31" spans="1:15">
      <c r="A31" s="13">
        <v>26</v>
      </c>
      <c r="B31" s="65" t="s">
        <v>124</v>
      </c>
      <c r="C31" s="23" t="s">
        <v>37</v>
      </c>
      <c r="D31" s="23" t="s">
        <v>41</v>
      </c>
      <c r="E31" s="15">
        <v>1</v>
      </c>
      <c r="F31" s="16">
        <v>44958</v>
      </c>
      <c r="G31" s="16">
        <v>45138</v>
      </c>
      <c r="H31" s="17">
        <v>630</v>
      </c>
      <c r="I31" s="17">
        <v>81.599999999999994</v>
      </c>
      <c r="J31" s="17"/>
      <c r="K31" s="17">
        <f t="shared" si="0"/>
        <v>711.6</v>
      </c>
      <c r="L31" s="18"/>
      <c r="M31" s="19"/>
      <c r="N31" s="19"/>
      <c r="O31" s="20">
        <f t="shared" si="1"/>
        <v>711.6</v>
      </c>
    </row>
    <row r="32" spans="1:15">
      <c r="A32" s="13">
        <v>27</v>
      </c>
      <c r="B32" s="63" t="s">
        <v>102</v>
      </c>
      <c r="C32" s="14" t="s">
        <v>104</v>
      </c>
      <c r="D32" s="14" t="s">
        <v>41</v>
      </c>
      <c r="E32" s="15">
        <v>1</v>
      </c>
      <c r="F32" s="16">
        <v>44774</v>
      </c>
      <c r="G32" s="16">
        <v>45138</v>
      </c>
      <c r="H32" s="17">
        <v>630</v>
      </c>
      <c r="I32" s="17">
        <v>81.599999999999994</v>
      </c>
      <c r="J32" s="17"/>
      <c r="K32" s="17">
        <f t="shared" si="0"/>
        <v>711.6</v>
      </c>
      <c r="L32" s="18"/>
      <c r="M32" s="17"/>
      <c r="N32" s="17"/>
      <c r="O32" s="20">
        <f t="shared" si="1"/>
        <v>711.6</v>
      </c>
    </row>
    <row r="33" spans="1:16">
      <c r="A33" s="13">
        <v>28</v>
      </c>
      <c r="B33" s="63" t="s">
        <v>86</v>
      </c>
      <c r="C33" s="14" t="s">
        <v>37</v>
      </c>
      <c r="D33" s="14" t="s">
        <v>42</v>
      </c>
      <c r="E33" s="15" t="s">
        <v>128</v>
      </c>
      <c r="F33" s="16">
        <v>44652</v>
      </c>
      <c r="G33" s="16">
        <v>45016</v>
      </c>
      <c r="H33" s="17">
        <v>105</v>
      </c>
      <c r="I33" s="17">
        <v>14.4</v>
      </c>
      <c r="J33" s="17"/>
      <c r="K33" s="17">
        <f t="shared" si="0"/>
        <v>119.4</v>
      </c>
      <c r="L33" s="18"/>
      <c r="M33" s="19"/>
      <c r="N33" s="19"/>
      <c r="O33" s="20">
        <f>SUM(K33-N33)</f>
        <v>119.4</v>
      </c>
    </row>
    <row r="34" spans="1:16">
      <c r="A34" s="13">
        <v>29</v>
      </c>
      <c r="B34" s="63" t="s">
        <v>78</v>
      </c>
      <c r="C34" s="14" t="s">
        <v>1</v>
      </c>
      <c r="D34" s="14" t="s">
        <v>41</v>
      </c>
      <c r="E34" s="15">
        <v>1</v>
      </c>
      <c r="F34" s="16">
        <v>44470</v>
      </c>
      <c r="G34" s="16">
        <v>44834</v>
      </c>
      <c r="H34" s="17">
        <v>630</v>
      </c>
      <c r="I34" s="17">
        <v>81.599999999999994</v>
      </c>
      <c r="J34" s="17"/>
      <c r="K34" s="17">
        <v>711.6</v>
      </c>
      <c r="L34" s="18"/>
      <c r="M34" s="17"/>
      <c r="N34" s="17">
        <v>33.6</v>
      </c>
      <c r="O34" s="20">
        <f>SUM(K34-N34)</f>
        <v>678</v>
      </c>
    </row>
    <row r="35" spans="1:16">
      <c r="A35" s="13">
        <v>30</v>
      </c>
      <c r="B35" s="63" t="s">
        <v>85</v>
      </c>
      <c r="C35" s="14" t="s">
        <v>37</v>
      </c>
      <c r="D35" s="14" t="s">
        <v>42</v>
      </c>
      <c r="E35" s="15">
        <v>1</v>
      </c>
      <c r="F35" s="16">
        <v>44652</v>
      </c>
      <c r="G35" s="16">
        <v>45016</v>
      </c>
      <c r="H35" s="17">
        <v>630</v>
      </c>
      <c r="I35" s="17">
        <v>81.599999999999994</v>
      </c>
      <c r="J35" s="17"/>
      <c r="K35" s="17">
        <f t="shared" si="0"/>
        <v>711.6</v>
      </c>
      <c r="L35" s="25"/>
      <c r="M35" s="26"/>
      <c r="N35" s="17"/>
      <c r="O35" s="20">
        <f t="shared" ref="O35:O40" si="2">SUM(H35+I35)</f>
        <v>711.6</v>
      </c>
    </row>
    <row r="36" spans="1:16">
      <c r="A36" s="13">
        <v>31</v>
      </c>
      <c r="B36" s="63" t="s">
        <v>138</v>
      </c>
      <c r="C36" s="14" t="s">
        <v>139</v>
      </c>
      <c r="D36" s="14" t="s">
        <v>40</v>
      </c>
      <c r="E36" s="15">
        <v>2</v>
      </c>
      <c r="F36" s="16">
        <v>45026</v>
      </c>
      <c r="G36" s="16">
        <v>45208</v>
      </c>
      <c r="H36" s="17">
        <v>441</v>
      </c>
      <c r="I36" s="17">
        <v>67.2</v>
      </c>
      <c r="J36" s="17"/>
      <c r="K36" s="17">
        <f t="shared" si="0"/>
        <v>508.2</v>
      </c>
      <c r="L36" s="25"/>
      <c r="M36" s="26"/>
      <c r="N36" s="17"/>
      <c r="O36" s="20">
        <f>SUM(H36+I36)</f>
        <v>508.2</v>
      </c>
    </row>
    <row r="37" spans="1:16">
      <c r="A37" s="13">
        <v>32</v>
      </c>
      <c r="B37" s="63" t="s">
        <v>125</v>
      </c>
      <c r="C37" s="14" t="s">
        <v>37</v>
      </c>
      <c r="D37" s="14" t="s">
        <v>42</v>
      </c>
      <c r="E37" s="15">
        <v>1</v>
      </c>
      <c r="F37" s="16">
        <v>44966</v>
      </c>
      <c r="G37" s="16">
        <v>45146</v>
      </c>
      <c r="H37" s="17">
        <v>630</v>
      </c>
      <c r="I37" s="17">
        <v>81.599999999999994</v>
      </c>
      <c r="J37" s="17"/>
      <c r="K37" s="17">
        <f t="shared" si="0"/>
        <v>711.6</v>
      </c>
      <c r="L37" s="25"/>
      <c r="M37" s="26"/>
      <c r="N37" s="17"/>
      <c r="O37" s="20">
        <f t="shared" si="2"/>
        <v>711.6</v>
      </c>
    </row>
    <row r="38" spans="1:16">
      <c r="A38" s="13">
        <v>33</v>
      </c>
      <c r="B38" s="63" t="s">
        <v>79</v>
      </c>
      <c r="C38" s="14" t="s">
        <v>72</v>
      </c>
      <c r="D38" s="14" t="s">
        <v>62</v>
      </c>
      <c r="E38" s="15" t="s">
        <v>140</v>
      </c>
      <c r="F38" s="16">
        <v>44470</v>
      </c>
      <c r="G38" s="16">
        <v>44834</v>
      </c>
      <c r="H38" s="17">
        <v>210</v>
      </c>
      <c r="I38" s="17">
        <v>81.599999999999994</v>
      </c>
      <c r="J38" s="17">
        <v>378</v>
      </c>
      <c r="K38" s="17">
        <v>669.6</v>
      </c>
      <c r="L38" s="25"/>
      <c r="M38" s="26"/>
      <c r="N38" s="26">
        <v>62.4</v>
      </c>
      <c r="O38" s="20">
        <f>SUM(K38-N38)</f>
        <v>607.20000000000005</v>
      </c>
    </row>
    <row r="39" spans="1:16">
      <c r="A39" s="13">
        <v>34</v>
      </c>
      <c r="B39" s="63" t="s">
        <v>80</v>
      </c>
      <c r="C39" s="14" t="s">
        <v>59</v>
      </c>
      <c r="D39" s="14" t="s">
        <v>40</v>
      </c>
      <c r="E39" s="15">
        <v>1</v>
      </c>
      <c r="F39" s="16">
        <v>44470</v>
      </c>
      <c r="G39" s="16">
        <v>44834</v>
      </c>
      <c r="H39" s="17">
        <v>630</v>
      </c>
      <c r="I39" s="17">
        <v>86.4</v>
      </c>
      <c r="J39" s="17"/>
      <c r="K39" s="17">
        <f t="shared" si="0"/>
        <v>716.4</v>
      </c>
      <c r="L39" s="25"/>
      <c r="M39" s="26"/>
      <c r="N39" s="26"/>
      <c r="O39" s="20">
        <f t="shared" si="2"/>
        <v>716.4</v>
      </c>
    </row>
    <row r="40" spans="1:16">
      <c r="A40" s="13">
        <v>35</v>
      </c>
      <c r="B40" s="63" t="s">
        <v>81</v>
      </c>
      <c r="C40" s="14" t="s">
        <v>74</v>
      </c>
      <c r="D40" s="14" t="s">
        <v>41</v>
      </c>
      <c r="E40" s="15">
        <v>1</v>
      </c>
      <c r="F40" s="16">
        <v>44470</v>
      </c>
      <c r="G40" s="16">
        <v>44834</v>
      </c>
      <c r="H40" s="17">
        <v>630</v>
      </c>
      <c r="I40" s="17">
        <v>81.599999999999994</v>
      </c>
      <c r="J40" s="17"/>
      <c r="K40" s="17">
        <f t="shared" si="0"/>
        <v>711.6</v>
      </c>
      <c r="L40" s="25"/>
      <c r="M40" s="26"/>
      <c r="N40" s="26"/>
      <c r="O40" s="20">
        <f t="shared" si="2"/>
        <v>711.6</v>
      </c>
    </row>
    <row r="41" spans="1:16">
      <c r="A41" s="13">
        <v>36</v>
      </c>
      <c r="B41" s="63" t="s">
        <v>106</v>
      </c>
      <c r="C41" s="14" t="s">
        <v>39</v>
      </c>
      <c r="D41" s="14" t="s">
        <v>40</v>
      </c>
      <c r="E41" s="15">
        <v>1</v>
      </c>
      <c r="F41" s="16">
        <v>44774</v>
      </c>
      <c r="G41" s="16">
        <v>45138</v>
      </c>
      <c r="H41" s="17">
        <v>630</v>
      </c>
      <c r="I41" s="17">
        <v>86.4</v>
      </c>
      <c r="J41" s="17"/>
      <c r="K41" s="17">
        <f t="shared" si="0"/>
        <v>716.4</v>
      </c>
      <c r="L41" s="18"/>
      <c r="M41" s="19"/>
      <c r="N41" s="19"/>
      <c r="O41" s="20">
        <f t="shared" si="1"/>
        <v>716.4</v>
      </c>
      <c r="P41" s="3"/>
    </row>
    <row r="42" spans="1:16">
      <c r="A42" s="13">
        <v>37</v>
      </c>
      <c r="B42" s="63" t="s">
        <v>107</v>
      </c>
      <c r="C42" s="14" t="s">
        <v>0</v>
      </c>
      <c r="D42" s="14" t="s">
        <v>105</v>
      </c>
      <c r="E42" s="15">
        <v>1</v>
      </c>
      <c r="F42" s="16">
        <v>44781</v>
      </c>
      <c r="G42" s="16">
        <v>45145</v>
      </c>
      <c r="H42" s="17">
        <v>630</v>
      </c>
      <c r="I42" s="17">
        <v>86.4</v>
      </c>
      <c r="J42" s="17"/>
      <c r="K42" s="17">
        <f t="shared" si="0"/>
        <v>716.4</v>
      </c>
      <c r="L42" s="18"/>
      <c r="M42" s="19"/>
      <c r="N42" s="19"/>
      <c r="O42" s="20">
        <f t="shared" si="1"/>
        <v>716.4</v>
      </c>
    </row>
    <row r="43" spans="1:16">
      <c r="A43" s="13">
        <v>38</v>
      </c>
      <c r="B43" s="63" t="s">
        <v>83</v>
      </c>
      <c r="C43" s="14" t="s">
        <v>39</v>
      </c>
      <c r="D43" s="14" t="s">
        <v>62</v>
      </c>
      <c r="E43" s="15">
        <v>1</v>
      </c>
      <c r="F43" s="16">
        <v>44505</v>
      </c>
      <c r="G43" s="16">
        <v>45234</v>
      </c>
      <c r="H43" s="17">
        <v>630</v>
      </c>
      <c r="I43" s="17">
        <v>81.599999999999994</v>
      </c>
      <c r="J43" s="17"/>
      <c r="K43" s="17">
        <f t="shared" si="0"/>
        <v>711.6</v>
      </c>
      <c r="L43" s="18"/>
      <c r="M43" s="18"/>
      <c r="N43" s="18"/>
      <c r="O43" s="20">
        <f t="shared" si="1"/>
        <v>711.6</v>
      </c>
    </row>
    <row r="44" spans="1:16">
      <c r="A44" s="13">
        <v>39</v>
      </c>
      <c r="B44" s="63" t="s">
        <v>68</v>
      </c>
      <c r="C44" s="14" t="s">
        <v>37</v>
      </c>
      <c r="D44" s="14" t="s">
        <v>42</v>
      </c>
      <c r="E44" s="15">
        <v>1</v>
      </c>
      <c r="F44" s="16">
        <v>44440</v>
      </c>
      <c r="G44" s="16">
        <v>45169</v>
      </c>
      <c r="H44" s="17">
        <v>630</v>
      </c>
      <c r="I44" s="17">
        <v>81.599999999999994</v>
      </c>
      <c r="J44" s="17"/>
      <c r="K44" s="17">
        <f t="shared" si="0"/>
        <v>711.6</v>
      </c>
      <c r="L44" s="25"/>
      <c r="M44" s="26"/>
      <c r="N44" s="17" t="s">
        <v>2</v>
      </c>
      <c r="O44" s="20">
        <f>SUM(H44+I44)</f>
        <v>711.6</v>
      </c>
    </row>
    <row r="45" spans="1:16">
      <c r="A45" s="13">
        <v>40</v>
      </c>
      <c r="B45" s="63" t="s">
        <v>126</v>
      </c>
      <c r="C45" s="14" t="s">
        <v>74</v>
      </c>
      <c r="D45" s="14" t="s">
        <v>40</v>
      </c>
      <c r="E45" s="15">
        <v>1</v>
      </c>
      <c r="F45" s="16">
        <v>44958</v>
      </c>
      <c r="G45" s="16">
        <v>45107</v>
      </c>
      <c r="H45" s="17">
        <v>630</v>
      </c>
      <c r="I45" s="17">
        <v>86.4</v>
      </c>
      <c r="J45" s="17"/>
      <c r="K45" s="17">
        <f t="shared" si="0"/>
        <v>716.4</v>
      </c>
      <c r="L45" s="25"/>
      <c r="M45" s="26"/>
      <c r="N45" s="17"/>
      <c r="O45" s="20">
        <f>SUM(H45+I45)</f>
        <v>716.4</v>
      </c>
    </row>
    <row r="46" spans="1:16">
      <c r="A46" s="13">
        <v>41</v>
      </c>
      <c r="B46" s="63" t="s">
        <v>64</v>
      </c>
      <c r="C46" s="14" t="s">
        <v>65</v>
      </c>
      <c r="D46" s="14" t="s">
        <v>46</v>
      </c>
      <c r="E46" s="15">
        <v>1</v>
      </c>
      <c r="F46" s="16">
        <v>44440</v>
      </c>
      <c r="G46" s="16">
        <v>45169</v>
      </c>
      <c r="H46" s="17">
        <v>630</v>
      </c>
      <c r="I46" s="17">
        <v>81.599999999999994</v>
      </c>
      <c r="J46" s="17"/>
      <c r="K46" s="17">
        <f t="shared" si="0"/>
        <v>711.6</v>
      </c>
      <c r="L46" s="25"/>
      <c r="M46" s="26"/>
      <c r="N46" s="26"/>
      <c r="O46" s="20">
        <f t="shared" si="1"/>
        <v>711.6</v>
      </c>
    </row>
    <row r="47" spans="1:16">
      <c r="A47" s="13">
        <v>42</v>
      </c>
      <c r="B47" s="63" t="s">
        <v>84</v>
      </c>
      <c r="C47" s="14" t="s">
        <v>37</v>
      </c>
      <c r="D47" s="14" t="s">
        <v>42</v>
      </c>
      <c r="E47" s="15">
        <v>1</v>
      </c>
      <c r="F47" s="16">
        <v>44505</v>
      </c>
      <c r="G47" s="16">
        <v>44869</v>
      </c>
      <c r="H47" s="17">
        <v>630</v>
      </c>
      <c r="I47" s="17">
        <v>81.599999999999994</v>
      </c>
      <c r="J47" s="17"/>
      <c r="K47" s="17">
        <f t="shared" si="0"/>
        <v>711.6</v>
      </c>
      <c r="L47" s="18"/>
      <c r="M47" s="18"/>
      <c r="N47" s="18"/>
      <c r="O47" s="20">
        <f t="shared" si="1"/>
        <v>711.6</v>
      </c>
    </row>
    <row r="48" spans="1:16">
      <c r="A48" s="13">
        <v>43</v>
      </c>
      <c r="B48" s="63" t="s">
        <v>82</v>
      </c>
      <c r="C48" s="14" t="s">
        <v>37</v>
      </c>
      <c r="D48" s="14" t="s">
        <v>117</v>
      </c>
      <c r="E48" s="15">
        <v>1</v>
      </c>
      <c r="F48" s="16">
        <v>44470</v>
      </c>
      <c r="G48" s="16">
        <v>44834</v>
      </c>
      <c r="H48" s="17">
        <v>630</v>
      </c>
      <c r="I48" s="17">
        <v>81.599999999999994</v>
      </c>
      <c r="J48" s="17"/>
      <c r="K48" s="17">
        <f t="shared" si="0"/>
        <v>711.6</v>
      </c>
      <c r="L48" s="25"/>
      <c r="M48" s="26"/>
      <c r="N48" s="26"/>
      <c r="O48" s="20">
        <f t="shared" si="1"/>
        <v>711.6</v>
      </c>
    </row>
    <row r="49" spans="1:24">
      <c r="A49" s="13">
        <v>44</v>
      </c>
      <c r="B49" s="63" t="s">
        <v>96</v>
      </c>
      <c r="C49" s="14" t="s">
        <v>77</v>
      </c>
      <c r="D49" s="14" t="s">
        <v>38</v>
      </c>
      <c r="E49" s="15">
        <v>1</v>
      </c>
      <c r="F49" s="16">
        <v>44747</v>
      </c>
      <c r="G49" s="16">
        <v>45111</v>
      </c>
      <c r="H49" s="17">
        <v>630</v>
      </c>
      <c r="I49" s="17">
        <v>86.4</v>
      </c>
      <c r="J49" s="17"/>
      <c r="K49" s="17">
        <f t="shared" si="0"/>
        <v>716.4</v>
      </c>
      <c r="L49" s="25"/>
      <c r="M49" s="17"/>
      <c r="N49" s="17"/>
      <c r="O49" s="20">
        <f>SUM(H49+I49)</f>
        <v>716.4</v>
      </c>
    </row>
    <row r="50" spans="1:24">
      <c r="A50" s="13">
        <v>45</v>
      </c>
      <c r="B50" s="63" t="s">
        <v>87</v>
      </c>
      <c r="C50" s="14" t="s">
        <v>61</v>
      </c>
      <c r="D50" s="14" t="s">
        <v>98</v>
      </c>
      <c r="E50" s="15">
        <v>1</v>
      </c>
      <c r="F50" s="16">
        <v>44652</v>
      </c>
      <c r="G50" s="16">
        <v>45016</v>
      </c>
      <c r="H50" s="17">
        <v>630</v>
      </c>
      <c r="I50" s="17">
        <v>81.599999999999994</v>
      </c>
      <c r="J50" s="17"/>
      <c r="K50" s="17">
        <f t="shared" ref="K50:K53" si="3">SUM(H50,I50,J50)</f>
        <v>711.6</v>
      </c>
      <c r="L50" s="25"/>
      <c r="M50" s="26"/>
      <c r="N50" s="17"/>
      <c r="O50" s="20">
        <f>SUM(H50+I50)</f>
        <v>711.6</v>
      </c>
      <c r="P50" s="4"/>
    </row>
    <row r="51" spans="1:24">
      <c r="A51" s="13">
        <v>46</v>
      </c>
      <c r="B51" s="63" t="s">
        <v>71</v>
      </c>
      <c r="C51" s="14" t="s">
        <v>37</v>
      </c>
      <c r="D51" s="14" t="s">
        <v>42</v>
      </c>
      <c r="E51" s="15" t="s">
        <v>128</v>
      </c>
      <c r="F51" s="16">
        <v>44440</v>
      </c>
      <c r="G51" s="16">
        <v>45169</v>
      </c>
      <c r="H51" s="17"/>
      <c r="I51" s="17"/>
      <c r="J51" s="17">
        <v>84</v>
      </c>
      <c r="K51" s="17">
        <f t="shared" si="3"/>
        <v>84</v>
      </c>
      <c r="L51" s="18"/>
      <c r="M51" s="19"/>
      <c r="N51" s="17"/>
      <c r="O51" s="20">
        <f>SUM(K51)</f>
        <v>84</v>
      </c>
    </row>
    <row r="52" spans="1:24">
      <c r="A52" s="13">
        <v>47</v>
      </c>
      <c r="B52" s="63" t="s">
        <v>113</v>
      </c>
      <c r="C52" s="23" t="s">
        <v>77</v>
      </c>
      <c r="D52" s="23" t="s">
        <v>38</v>
      </c>
      <c r="E52" s="15" t="s">
        <v>128</v>
      </c>
      <c r="F52" s="16">
        <v>44847</v>
      </c>
      <c r="G52" s="16">
        <v>45211</v>
      </c>
      <c r="H52" s="17"/>
      <c r="I52" s="17"/>
      <c r="J52" s="17">
        <v>315</v>
      </c>
      <c r="K52" s="17">
        <f t="shared" si="3"/>
        <v>315</v>
      </c>
      <c r="L52" s="25"/>
      <c r="M52" s="26"/>
      <c r="N52" s="26"/>
      <c r="O52" s="20">
        <f>SUM(K52)</f>
        <v>315</v>
      </c>
    </row>
    <row r="53" spans="1:24" ht="15.75" thickBot="1">
      <c r="A53" s="68">
        <v>48</v>
      </c>
      <c r="B53" s="64" t="s">
        <v>115</v>
      </c>
      <c r="C53" s="69" t="s">
        <v>114</v>
      </c>
      <c r="D53" s="69" t="s">
        <v>40</v>
      </c>
      <c r="E53" s="70">
        <v>1</v>
      </c>
      <c r="F53" s="22">
        <v>44844</v>
      </c>
      <c r="G53" s="22">
        <v>45208</v>
      </c>
      <c r="H53" s="71">
        <v>630</v>
      </c>
      <c r="I53" s="71">
        <v>86.4</v>
      </c>
      <c r="J53" s="71"/>
      <c r="K53" s="71">
        <f t="shared" si="3"/>
        <v>716.4</v>
      </c>
      <c r="L53" s="72"/>
      <c r="M53" s="73"/>
      <c r="N53" s="73"/>
      <c r="O53" s="74">
        <f>SUM(H53+I53)</f>
        <v>716.4</v>
      </c>
    </row>
    <row r="54" spans="1:24" ht="15.75" thickBot="1">
      <c r="A54" s="75"/>
      <c r="B54" s="76" t="s">
        <v>25</v>
      </c>
      <c r="C54" s="76"/>
      <c r="D54" s="76"/>
      <c r="E54" s="76"/>
      <c r="F54" s="76"/>
      <c r="G54" s="77"/>
      <c r="H54" s="78">
        <f>SUM(H6:H53)</f>
        <v>26880</v>
      </c>
      <c r="I54" s="78">
        <f>SUM(I6:I53)</f>
        <v>3643.1999999999989</v>
      </c>
      <c r="J54" s="78">
        <f>SUM(J6:J53)</f>
        <v>1260</v>
      </c>
      <c r="K54" s="79" t="s">
        <v>142</v>
      </c>
      <c r="L54" s="80"/>
      <c r="M54" s="79">
        <f>SUM(M6:M53)</f>
        <v>147</v>
      </c>
      <c r="N54" s="81">
        <f>SUM(N6:N53)</f>
        <v>182.4</v>
      </c>
      <c r="O54" s="82">
        <f>SUM(O6:O53)</f>
        <v>31453.8</v>
      </c>
    </row>
    <row r="55" spans="1:24" ht="15.75" thickBo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</row>
    <row r="56" spans="1:24" ht="45" customHeight="1" thickBot="1">
      <c r="A56" s="94" t="s">
        <v>10</v>
      </c>
      <c r="B56" s="99" t="s">
        <v>11</v>
      </c>
      <c r="C56" s="99" t="s">
        <v>12</v>
      </c>
      <c r="D56" s="100" t="s">
        <v>13</v>
      </c>
      <c r="E56" s="95" t="s">
        <v>14</v>
      </c>
      <c r="F56" s="96" t="s">
        <v>26</v>
      </c>
      <c r="G56" s="96" t="s">
        <v>27</v>
      </c>
      <c r="H56" s="95" t="s">
        <v>28</v>
      </c>
      <c r="I56" s="95" t="s">
        <v>17</v>
      </c>
      <c r="J56" s="95" t="s">
        <v>29</v>
      </c>
      <c r="K56" s="95" t="s">
        <v>19</v>
      </c>
      <c r="L56" s="97" t="s">
        <v>22</v>
      </c>
      <c r="M56" s="95" t="s">
        <v>23</v>
      </c>
      <c r="N56" s="95" t="s">
        <v>24</v>
      </c>
      <c r="O56" s="98" t="s">
        <v>21</v>
      </c>
    </row>
    <row r="57" spans="1:24">
      <c r="A57" s="27"/>
      <c r="B57" s="29"/>
      <c r="C57" s="86"/>
      <c r="D57" s="86"/>
      <c r="E57" s="87"/>
      <c r="F57" s="88"/>
      <c r="G57" s="88"/>
      <c r="H57" s="89"/>
      <c r="I57" s="89"/>
      <c r="J57" s="90"/>
      <c r="K57" s="89">
        <f t="shared" ref="K57" si="4">SUM(H57,I57,J57)</f>
        <v>0</v>
      </c>
      <c r="L57" s="91"/>
      <c r="M57" s="92"/>
      <c r="N57" s="89"/>
      <c r="O57" s="93"/>
      <c r="X57" s="2" t="s">
        <v>2</v>
      </c>
    </row>
    <row r="58" spans="1:24">
      <c r="A58" s="28" t="s">
        <v>2</v>
      </c>
      <c r="B58" s="31"/>
      <c r="C58" s="31"/>
      <c r="D58" s="31"/>
      <c r="E58" s="31"/>
      <c r="F58" s="31"/>
      <c r="G58" s="32"/>
      <c r="H58" s="30">
        <v>0</v>
      </c>
      <c r="I58" s="33"/>
      <c r="J58" s="34">
        <f>SUM(J57:J57)</f>
        <v>0</v>
      </c>
      <c r="K58" s="35">
        <v>0</v>
      </c>
      <c r="L58" s="36"/>
      <c r="M58" s="37">
        <v>0</v>
      </c>
      <c r="N58" s="37">
        <v>0</v>
      </c>
      <c r="O58" s="38"/>
    </row>
    <row r="59" spans="1:24">
      <c r="A59" s="12"/>
      <c r="B59" s="117"/>
      <c r="C59" s="118"/>
      <c r="D59" s="118"/>
      <c r="E59" s="116"/>
      <c r="F59" s="116"/>
      <c r="G59" s="116"/>
      <c r="H59" s="116"/>
      <c r="I59" s="119"/>
      <c r="J59" s="116"/>
      <c r="K59" s="116"/>
      <c r="L59" s="116"/>
      <c r="M59" s="116"/>
      <c r="N59" s="116"/>
      <c r="O59" s="39"/>
    </row>
    <row r="60" spans="1:24">
      <c r="A60" s="101" t="s">
        <v>2</v>
      </c>
      <c r="B60" s="103" t="s">
        <v>30</v>
      </c>
      <c r="C60" s="103"/>
      <c r="D60" s="103"/>
      <c r="E60" s="102"/>
      <c r="F60" s="102"/>
      <c r="G60" s="104"/>
      <c r="H60" s="105">
        <v>26880</v>
      </c>
      <c r="I60" s="105">
        <v>3643.2</v>
      </c>
      <c r="J60" s="105">
        <v>1260</v>
      </c>
      <c r="K60" s="105">
        <v>31778.400000000001</v>
      </c>
      <c r="L60" s="106"/>
      <c r="M60" s="105">
        <v>147</v>
      </c>
      <c r="N60" s="105">
        <v>182.4</v>
      </c>
      <c r="O60" s="107">
        <f>SUM(O54)</f>
        <v>31453.8</v>
      </c>
    </row>
    <row r="61" spans="1:24">
      <c r="A61" s="12" t="s">
        <v>143</v>
      </c>
      <c r="B61" s="117"/>
      <c r="C61" s="118"/>
      <c r="D61" s="118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39"/>
    </row>
    <row r="62" spans="1:24">
      <c r="A62" s="12"/>
      <c r="B62" s="117"/>
      <c r="C62" s="118"/>
      <c r="D62" s="118"/>
      <c r="E62" s="116"/>
      <c r="F62" s="116"/>
      <c r="G62" s="40"/>
      <c r="H62" s="108" t="s">
        <v>52</v>
      </c>
      <c r="I62" s="109"/>
      <c r="J62" s="109"/>
      <c r="K62" s="109"/>
      <c r="L62" s="109"/>
      <c r="M62" s="109"/>
      <c r="N62" s="109"/>
      <c r="O62" s="120">
        <f>30</f>
        <v>30</v>
      </c>
    </row>
    <row r="63" spans="1:24" ht="15.75" thickBot="1">
      <c r="A63" s="12"/>
      <c r="B63" s="117"/>
      <c r="C63" s="118"/>
      <c r="D63" s="118"/>
      <c r="E63" s="116"/>
      <c r="F63" s="116"/>
      <c r="G63" s="40"/>
      <c r="H63" s="110" t="s">
        <v>53</v>
      </c>
      <c r="I63" s="111"/>
      <c r="J63" s="111"/>
      <c r="K63" s="111"/>
      <c r="L63" s="111"/>
      <c r="M63" s="111"/>
      <c r="N63" s="111"/>
      <c r="O63" s="121">
        <v>1440</v>
      </c>
    </row>
    <row r="64" spans="1:24" ht="15.75" thickBot="1">
      <c r="A64" s="41"/>
      <c r="B64" s="67"/>
      <c r="C64" s="43"/>
      <c r="D64" s="43"/>
      <c r="E64" s="42"/>
      <c r="F64" s="42"/>
      <c r="G64" s="44"/>
      <c r="H64" s="112" t="s">
        <v>54</v>
      </c>
      <c r="I64" s="113"/>
      <c r="J64" s="113"/>
      <c r="K64" s="113"/>
      <c r="L64" s="113"/>
      <c r="M64" s="113"/>
      <c r="N64" s="113"/>
      <c r="O64" s="114">
        <f>SUM(O60+O63)</f>
        <v>32893.800000000003</v>
      </c>
    </row>
  </sheetData>
  <sortState ref="A7:A52">
    <sortCondition ref="A7:A52"/>
  </sortState>
  <mergeCells count="26">
    <mergeCell ref="A1:O1"/>
    <mergeCell ref="B54:G54"/>
    <mergeCell ref="A55:O55"/>
    <mergeCell ref="B58:G58"/>
    <mergeCell ref="H62:N62"/>
    <mergeCell ref="O4:O5"/>
    <mergeCell ref="H63:N63"/>
    <mergeCell ref="H64:N64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10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selection activeCell="B26" sqref="B26"/>
    </sheetView>
  </sheetViews>
  <sheetFormatPr defaultRowHeight="15"/>
  <cols>
    <col min="1" max="1" width="5.42578125" style="2" customWidth="1"/>
    <col min="2" max="2" width="40.7109375" style="2" bestFit="1" customWidth="1"/>
    <col min="3" max="3" width="12.5703125" style="2" bestFit="1" customWidth="1"/>
    <col min="4" max="4" width="13.140625" style="2" bestFit="1" customWidth="1"/>
    <col min="5" max="5" width="3.140625" style="2" bestFit="1" customWidth="1"/>
    <col min="6" max="6" width="9.85546875" style="2" bestFit="1" customWidth="1"/>
    <col min="7" max="7" width="11" style="2" bestFit="1" customWidth="1"/>
    <col min="8" max="8" width="12.5703125" style="2" customWidth="1"/>
    <col min="9" max="9" width="11.5703125" style="2" customWidth="1"/>
    <col min="10" max="10" width="13" style="2" customWidth="1"/>
    <col min="11" max="11" width="13.5703125" style="2" bestFit="1" customWidth="1"/>
    <col min="12" max="12" width="5.28515625" style="2" customWidth="1"/>
    <col min="13" max="13" width="10.7109375" style="2" bestFit="1" customWidth="1"/>
    <col min="14" max="14" width="11.28515625" style="2" bestFit="1" customWidth="1"/>
    <col min="15" max="15" width="13.7109375" style="2" customWidth="1"/>
    <col min="16" max="16384" width="9.140625" style="2"/>
  </cols>
  <sheetData>
    <row r="1" spans="1:15" ht="72" customHeight="1" thickBot="1">
      <c r="A1" s="146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5" ht="43.5" customHeight="1">
      <c r="A2" s="232" t="s">
        <v>121</v>
      </c>
      <c r="B2" s="233"/>
      <c r="C2" s="233"/>
      <c r="D2" s="237" t="s">
        <v>3</v>
      </c>
      <c r="E2" s="238"/>
      <c r="F2" s="239" t="s">
        <v>4</v>
      </c>
      <c r="G2" s="240" t="s">
        <v>5</v>
      </c>
      <c r="H2" s="240" t="s">
        <v>6</v>
      </c>
      <c r="I2" s="241" t="s">
        <v>7</v>
      </c>
      <c r="J2" s="162" t="s">
        <v>8</v>
      </c>
      <c r="K2" s="162"/>
      <c r="L2" s="162"/>
      <c r="M2" s="162"/>
      <c r="N2" s="162"/>
      <c r="O2" s="242"/>
    </row>
    <row r="3" spans="1:15" ht="35.25" customHeight="1">
      <c r="A3" s="234" t="s">
        <v>146</v>
      </c>
      <c r="B3" s="235"/>
      <c r="C3" s="236"/>
      <c r="D3" s="148" t="s">
        <v>137</v>
      </c>
      <c r="E3" s="149"/>
      <c r="F3" s="150" t="s">
        <v>120</v>
      </c>
      <c r="G3" s="151" t="s">
        <v>136</v>
      </c>
      <c r="H3" s="152">
        <v>17</v>
      </c>
      <c r="I3" s="153">
        <v>4.8</v>
      </c>
      <c r="J3" s="147" t="s">
        <v>9</v>
      </c>
      <c r="K3" s="147"/>
      <c r="L3" s="147"/>
      <c r="M3" s="147"/>
      <c r="N3" s="147"/>
      <c r="O3" s="154"/>
    </row>
    <row r="4" spans="1:15">
      <c r="A4" s="155" t="s">
        <v>10</v>
      </c>
      <c r="B4" s="147" t="s">
        <v>11</v>
      </c>
      <c r="C4" s="147" t="s">
        <v>12</v>
      </c>
      <c r="D4" s="147" t="s">
        <v>13</v>
      </c>
      <c r="E4" s="147" t="s">
        <v>14</v>
      </c>
      <c r="F4" s="147" t="s">
        <v>15</v>
      </c>
      <c r="G4" s="147" t="s">
        <v>16</v>
      </c>
      <c r="H4" s="147" t="s">
        <v>31</v>
      </c>
      <c r="I4" s="147" t="s">
        <v>17</v>
      </c>
      <c r="J4" s="147" t="s">
        <v>18</v>
      </c>
      <c r="K4" s="147" t="s">
        <v>33</v>
      </c>
      <c r="L4" s="156" t="s">
        <v>20</v>
      </c>
      <c r="M4" s="156"/>
      <c r="N4" s="156"/>
      <c r="O4" s="154" t="s">
        <v>21</v>
      </c>
    </row>
    <row r="5" spans="1:15" ht="39" thickBo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 t="s">
        <v>22</v>
      </c>
      <c r="M5" s="166" t="s">
        <v>23</v>
      </c>
      <c r="N5" s="166" t="s">
        <v>24</v>
      </c>
      <c r="O5" s="167"/>
    </row>
    <row r="6" spans="1:15">
      <c r="A6" s="126">
        <v>1</v>
      </c>
      <c r="B6" s="202" t="s">
        <v>118</v>
      </c>
      <c r="C6" s="203" t="s">
        <v>0</v>
      </c>
      <c r="D6" s="174" t="s">
        <v>91</v>
      </c>
      <c r="E6" s="159">
        <v>1</v>
      </c>
      <c r="F6" s="160">
        <v>44652</v>
      </c>
      <c r="G6" s="161">
        <v>45016</v>
      </c>
      <c r="H6" s="243">
        <v>630</v>
      </c>
      <c r="I6" s="129">
        <v>86.4</v>
      </c>
      <c r="J6" s="243"/>
      <c r="K6" s="243">
        <f t="shared" ref="K6:K8" si="0">H6+I6+J6</f>
        <v>716.4</v>
      </c>
      <c r="L6" s="243"/>
      <c r="M6" s="243"/>
      <c r="N6" s="243"/>
      <c r="O6" s="244">
        <f>SUM(O8)</f>
        <v>716.4</v>
      </c>
    </row>
    <row r="7" spans="1:15">
      <c r="A7" s="138">
        <v>2</v>
      </c>
      <c r="B7" s="204" t="s">
        <v>88</v>
      </c>
      <c r="C7" s="205" t="s">
        <v>59</v>
      </c>
      <c r="D7" s="205" t="s">
        <v>91</v>
      </c>
      <c r="E7" s="123">
        <v>1</v>
      </c>
      <c r="F7" s="124">
        <v>44652</v>
      </c>
      <c r="G7" s="125">
        <v>45016</v>
      </c>
      <c r="H7" s="132">
        <v>630</v>
      </c>
      <c r="I7" s="245">
        <v>86.4</v>
      </c>
      <c r="J7" s="132"/>
      <c r="K7" s="132">
        <f t="shared" si="0"/>
        <v>716.4</v>
      </c>
      <c r="L7" s="132"/>
      <c r="M7" s="132"/>
      <c r="N7" s="132"/>
      <c r="O7" s="246">
        <f t="shared" ref="O7:O8" si="1">SUM(K7)</f>
        <v>716.4</v>
      </c>
    </row>
    <row r="8" spans="1:15" ht="15.75" thickBot="1">
      <c r="A8" s="138">
        <v>3</v>
      </c>
      <c r="B8" s="206" t="s">
        <v>89</v>
      </c>
      <c r="C8" s="207" t="s">
        <v>92</v>
      </c>
      <c r="D8" s="205" t="s">
        <v>91</v>
      </c>
      <c r="E8" s="122">
        <v>1</v>
      </c>
      <c r="F8" s="124">
        <v>44652</v>
      </c>
      <c r="G8" s="125">
        <v>45016</v>
      </c>
      <c r="H8" s="132">
        <v>630</v>
      </c>
      <c r="I8" s="245">
        <v>86.4</v>
      </c>
      <c r="J8" s="132"/>
      <c r="K8" s="132">
        <f t="shared" si="0"/>
        <v>716.4</v>
      </c>
      <c r="L8" s="132"/>
      <c r="M8" s="132"/>
      <c r="N8" s="132"/>
      <c r="O8" s="246">
        <f t="shared" si="1"/>
        <v>716.4</v>
      </c>
    </row>
    <row r="9" spans="1:15" ht="15.75" thickBot="1">
      <c r="A9" s="168"/>
      <c r="B9" s="169" t="s">
        <v>25</v>
      </c>
      <c r="C9" s="169"/>
      <c r="D9" s="169"/>
      <c r="E9" s="169"/>
      <c r="F9" s="169"/>
      <c r="G9" s="170"/>
      <c r="H9" s="189">
        <f>SUM(H6:H8)</f>
        <v>1890</v>
      </c>
      <c r="I9" s="189">
        <f>SUM(I6:I8)</f>
        <v>259.20000000000005</v>
      </c>
      <c r="J9" s="190"/>
      <c r="K9" s="189">
        <f>SUM(K6:K8)</f>
        <v>2149.1999999999998</v>
      </c>
      <c r="L9" s="248">
        <v>0</v>
      </c>
      <c r="M9" s="189"/>
      <c r="N9" s="189"/>
      <c r="O9" s="247">
        <f>SUM(O6:O8)</f>
        <v>2149.1999999999998</v>
      </c>
    </row>
    <row r="10" spans="1:15" ht="15.75" thickBot="1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</row>
    <row r="11" spans="1:15" ht="39" thickBot="1">
      <c r="A11" s="179" t="s">
        <v>10</v>
      </c>
      <c r="B11" s="180" t="s">
        <v>11</v>
      </c>
      <c r="C11" s="180" t="s">
        <v>12</v>
      </c>
      <c r="D11" s="181" t="s">
        <v>13</v>
      </c>
      <c r="E11" s="182" t="s">
        <v>14</v>
      </c>
      <c r="F11" s="183" t="s">
        <v>26</v>
      </c>
      <c r="G11" s="183" t="s">
        <v>27</v>
      </c>
      <c r="H11" s="180" t="s">
        <v>28</v>
      </c>
      <c r="I11" s="180" t="s">
        <v>17</v>
      </c>
      <c r="J11" s="180" t="s">
        <v>29</v>
      </c>
      <c r="K11" s="180" t="s">
        <v>19</v>
      </c>
      <c r="L11" s="184" t="s">
        <v>22</v>
      </c>
      <c r="M11" s="180" t="s">
        <v>23</v>
      </c>
      <c r="N11" s="180" t="s">
        <v>24</v>
      </c>
      <c r="O11" s="185" t="s">
        <v>21</v>
      </c>
    </row>
    <row r="12" spans="1:15">
      <c r="A12" s="126"/>
      <c r="B12" s="175"/>
      <c r="C12" s="176"/>
      <c r="D12" s="174"/>
      <c r="E12" s="177"/>
      <c r="F12" s="160"/>
      <c r="G12" s="161"/>
      <c r="H12" s="129"/>
      <c r="I12" s="129"/>
      <c r="J12" s="129"/>
      <c r="K12" s="129"/>
      <c r="L12" s="139"/>
      <c r="M12" s="129"/>
      <c r="N12" s="129"/>
      <c r="O12" s="178"/>
    </row>
    <row r="13" spans="1:15" ht="15.75" thickBot="1">
      <c r="A13" s="128" t="s">
        <v>2</v>
      </c>
      <c r="B13" s="130"/>
      <c r="C13" s="130"/>
      <c r="D13" s="130"/>
      <c r="E13" s="130"/>
      <c r="F13" s="130"/>
      <c r="G13" s="131"/>
      <c r="H13" s="132">
        <v>0</v>
      </c>
      <c r="I13" s="132">
        <v>0</v>
      </c>
      <c r="J13" s="133"/>
      <c r="K13" s="134">
        <v>0</v>
      </c>
      <c r="L13" s="135"/>
      <c r="M13" s="140">
        <v>0</v>
      </c>
      <c r="N13" s="140">
        <v>0</v>
      </c>
      <c r="O13" s="136">
        <v>0</v>
      </c>
    </row>
    <row r="14" spans="1:15" ht="15.75" thickBot="1">
      <c r="A14" s="168" t="s">
        <v>2</v>
      </c>
      <c r="B14" s="186" t="s">
        <v>30</v>
      </c>
      <c r="C14" s="186"/>
      <c r="D14" s="186"/>
      <c r="E14" s="187"/>
      <c r="F14" s="186"/>
      <c r="G14" s="188"/>
      <c r="H14" s="189">
        <v>1890</v>
      </c>
      <c r="I14" s="189">
        <v>259.2</v>
      </c>
      <c r="J14" s="190"/>
      <c r="K14" s="189">
        <v>2149.1999999999998</v>
      </c>
      <c r="L14" s="191"/>
      <c r="M14" s="189">
        <f>M9</f>
        <v>0</v>
      </c>
      <c r="N14" s="189"/>
      <c r="O14" s="192">
        <f>SUM(K9)</f>
        <v>2149.1999999999998</v>
      </c>
    </row>
    <row r="15" spans="1:15">
      <c r="A15" s="137" t="s">
        <v>135</v>
      </c>
      <c r="B15" s="197"/>
      <c r="C15" s="198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41"/>
    </row>
    <row r="16" spans="1:15">
      <c r="A16" s="137"/>
      <c r="B16" s="197"/>
      <c r="C16" s="197"/>
      <c r="D16" s="197"/>
      <c r="E16" s="197"/>
      <c r="F16" s="197"/>
      <c r="G16" s="197"/>
      <c r="H16" s="193" t="s">
        <v>48</v>
      </c>
      <c r="I16" s="194"/>
      <c r="J16" s="194"/>
      <c r="K16" s="194"/>
      <c r="L16" s="194"/>
      <c r="M16" s="194"/>
      <c r="N16" s="194"/>
      <c r="O16" s="199">
        <v>30</v>
      </c>
    </row>
    <row r="17" spans="1:15" ht="15.75" thickBot="1">
      <c r="A17" s="137"/>
      <c r="B17" s="197"/>
      <c r="C17" s="197"/>
      <c r="D17" s="197"/>
      <c r="E17" s="197"/>
      <c r="F17" s="197"/>
      <c r="G17" s="197"/>
      <c r="H17" s="193" t="s">
        <v>49</v>
      </c>
      <c r="I17" s="194"/>
      <c r="J17" s="194"/>
      <c r="K17" s="194"/>
      <c r="L17" s="194"/>
      <c r="M17" s="194"/>
      <c r="N17" s="194"/>
      <c r="O17" s="200">
        <v>90</v>
      </c>
    </row>
    <row r="18" spans="1:15" ht="15.75" thickBot="1">
      <c r="A18" s="142"/>
      <c r="B18" s="143"/>
      <c r="C18" s="143"/>
      <c r="D18" s="143"/>
      <c r="E18" s="143"/>
      <c r="F18" s="143"/>
      <c r="G18" s="143"/>
      <c r="H18" s="195" t="s">
        <v>47</v>
      </c>
      <c r="I18" s="196"/>
      <c r="J18" s="196"/>
      <c r="K18" s="196"/>
      <c r="L18" s="196"/>
      <c r="M18" s="196"/>
      <c r="N18" s="196"/>
      <c r="O18" s="201">
        <f>SUM(O14+O17)</f>
        <v>2239.1999999999998</v>
      </c>
    </row>
    <row r="19" spans="1:15" ht="18">
      <c r="A19" s="144"/>
      <c r="B19" s="144"/>
      <c r="C19" s="144"/>
      <c r="D19" s="144"/>
      <c r="E19" s="144"/>
      <c r="F19" s="144"/>
      <c r="G19" s="144"/>
      <c r="H19" s="145"/>
      <c r="I19" s="145"/>
      <c r="J19" s="145"/>
      <c r="K19" s="145"/>
      <c r="L19" s="145"/>
      <c r="M19" s="145"/>
      <c r="N19" s="145"/>
      <c r="O19" s="1"/>
    </row>
    <row r="20" spans="1:15" ht="18">
      <c r="A20" s="144"/>
      <c r="B20" s="144"/>
      <c r="C20" s="144"/>
      <c r="D20" s="144"/>
      <c r="E20" s="144"/>
      <c r="F20" s="144"/>
      <c r="G20" s="144"/>
      <c r="H20" s="145"/>
      <c r="I20" s="145"/>
      <c r="J20" s="145"/>
      <c r="K20" s="145"/>
      <c r="L20" s="145"/>
      <c r="M20" s="145"/>
      <c r="N20" s="145"/>
      <c r="O20" s="1"/>
    </row>
    <row r="21" spans="1:15" ht="18">
      <c r="A21" s="144"/>
      <c r="B21" s="144"/>
      <c r="C21" s="144"/>
      <c r="D21" s="144"/>
      <c r="E21" s="144"/>
      <c r="F21" s="144"/>
      <c r="G21" s="144"/>
      <c r="H21" s="145"/>
      <c r="I21" s="145"/>
      <c r="J21" s="145"/>
      <c r="K21" s="145"/>
      <c r="L21" s="145"/>
      <c r="M21" s="145"/>
      <c r="N21" s="145"/>
      <c r="O21" s="1"/>
    </row>
    <row r="22" spans="1:15" ht="18">
      <c r="A22" s="144"/>
      <c r="B22" s="144"/>
      <c r="C22" s="144"/>
      <c r="D22" s="144"/>
      <c r="E22" s="144"/>
      <c r="F22" s="144"/>
      <c r="G22" s="144"/>
      <c r="H22" s="145"/>
      <c r="I22" s="145"/>
      <c r="J22" s="145"/>
      <c r="K22" s="145"/>
      <c r="L22" s="145"/>
      <c r="M22" s="145"/>
      <c r="N22" s="145"/>
      <c r="O22" s="1"/>
    </row>
    <row r="23" spans="1:15" ht="18">
      <c r="A23" s="144"/>
      <c r="B23" s="144"/>
      <c r="C23" s="144"/>
      <c r="D23" s="144"/>
      <c r="E23" s="144"/>
      <c r="F23" s="144"/>
      <c r="G23" s="144"/>
      <c r="H23" s="145"/>
      <c r="I23" s="145"/>
      <c r="J23" s="145"/>
      <c r="K23" s="145"/>
      <c r="L23" s="145"/>
      <c r="M23" s="145"/>
      <c r="N23" s="145"/>
      <c r="O23" s="1"/>
    </row>
  </sheetData>
  <mergeCells count="26">
    <mergeCell ref="A1:O1"/>
    <mergeCell ref="H18:N18"/>
    <mergeCell ref="O4:O5"/>
    <mergeCell ref="B9:G9"/>
    <mergeCell ref="A10:O10"/>
    <mergeCell ref="B13:G13"/>
    <mergeCell ref="H16:N16"/>
    <mergeCell ref="H17:N17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Normal="100" workbookViewId="0">
      <selection activeCell="B21" sqref="B21"/>
    </sheetView>
  </sheetViews>
  <sheetFormatPr defaultColWidth="9.140625" defaultRowHeight="12.75"/>
  <cols>
    <col min="1" max="1" width="5.5703125" style="226" customWidth="1"/>
    <col min="2" max="2" width="37.85546875" style="226" customWidth="1"/>
    <col min="3" max="3" width="16.7109375" style="226" bestFit="1" customWidth="1"/>
    <col min="4" max="4" width="22.42578125" style="226" bestFit="1" customWidth="1"/>
    <col min="5" max="5" width="5.7109375" style="226" customWidth="1"/>
    <col min="6" max="6" width="10.42578125" style="226" bestFit="1" customWidth="1"/>
    <col min="7" max="7" width="12.5703125" style="226" bestFit="1" customWidth="1"/>
    <col min="8" max="8" width="17.85546875" style="226" bestFit="1" customWidth="1"/>
    <col min="9" max="9" width="16.85546875" style="226" customWidth="1"/>
    <col min="10" max="10" width="14.42578125" style="226" customWidth="1"/>
    <col min="11" max="11" width="15.42578125" style="226" bestFit="1" customWidth="1"/>
    <col min="12" max="12" width="4.7109375" style="226" customWidth="1"/>
    <col min="13" max="13" width="12.28515625" style="226" bestFit="1" customWidth="1"/>
    <col min="14" max="14" width="13.140625" style="226" bestFit="1" customWidth="1"/>
    <col min="15" max="15" width="15.5703125" style="226" customWidth="1"/>
    <col min="16" max="16" width="9.140625" style="226"/>
    <col min="17" max="17" width="11.7109375" style="226" bestFit="1" customWidth="1"/>
    <col min="18" max="16384" width="9.140625" style="226"/>
  </cols>
  <sheetData>
    <row r="1" spans="1:15" ht="65.25" customHeight="1" thickBot="1">
      <c r="A1" s="249" t="s">
        <v>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</row>
    <row r="2" spans="1:15" s="5" customFormat="1" ht="15.75">
      <c r="A2" s="272" t="s">
        <v>121</v>
      </c>
      <c r="B2" s="273"/>
      <c r="C2" s="274"/>
      <c r="D2" s="281" t="s">
        <v>3</v>
      </c>
      <c r="E2" s="282"/>
      <c r="F2" s="283" t="s">
        <v>4</v>
      </c>
      <c r="G2" s="284" t="s">
        <v>5</v>
      </c>
      <c r="H2" s="285" t="s">
        <v>6</v>
      </c>
      <c r="I2" s="285" t="s">
        <v>7</v>
      </c>
      <c r="J2" s="231" t="s">
        <v>8</v>
      </c>
      <c r="K2" s="231"/>
      <c r="L2" s="231"/>
      <c r="M2" s="231"/>
      <c r="N2" s="231"/>
      <c r="O2" s="286"/>
    </row>
    <row r="3" spans="1:15" s="5" customFormat="1" ht="15.75">
      <c r="A3" s="234" t="s">
        <v>147</v>
      </c>
      <c r="B3" s="235"/>
      <c r="C3" s="236"/>
      <c r="D3" s="250" t="s">
        <v>137</v>
      </c>
      <c r="E3" s="251"/>
      <c r="F3" s="252" t="s">
        <v>120</v>
      </c>
      <c r="G3" s="253" t="s">
        <v>136</v>
      </c>
      <c r="H3" s="254">
        <v>17</v>
      </c>
      <c r="I3" s="255">
        <v>4.8</v>
      </c>
      <c r="J3" s="256" t="s">
        <v>9</v>
      </c>
      <c r="K3" s="256"/>
      <c r="L3" s="256"/>
      <c r="M3" s="256"/>
      <c r="N3" s="256"/>
      <c r="O3" s="257"/>
    </row>
    <row r="4" spans="1:15" s="144" customFormat="1">
      <c r="A4" s="258" t="s">
        <v>10</v>
      </c>
      <c r="B4" s="259" t="s">
        <v>11</v>
      </c>
      <c r="C4" s="259" t="s">
        <v>12</v>
      </c>
      <c r="D4" s="259" t="s">
        <v>13</v>
      </c>
      <c r="E4" s="259" t="s">
        <v>14</v>
      </c>
      <c r="F4" s="259" t="s">
        <v>15</v>
      </c>
      <c r="G4" s="260" t="s">
        <v>16</v>
      </c>
      <c r="H4" s="259" t="s">
        <v>31</v>
      </c>
      <c r="I4" s="259" t="s">
        <v>17</v>
      </c>
      <c r="J4" s="259" t="s">
        <v>18</v>
      </c>
      <c r="K4" s="259" t="s">
        <v>19</v>
      </c>
      <c r="L4" s="261" t="s">
        <v>20</v>
      </c>
      <c r="M4" s="261"/>
      <c r="N4" s="261"/>
      <c r="O4" s="257" t="s">
        <v>21</v>
      </c>
    </row>
    <row r="5" spans="1:15" s="127" customFormat="1" ht="44.25" thickBot="1">
      <c r="A5" s="275"/>
      <c r="B5" s="276"/>
      <c r="C5" s="276"/>
      <c r="D5" s="276"/>
      <c r="E5" s="276"/>
      <c r="F5" s="276"/>
      <c r="G5" s="277"/>
      <c r="H5" s="276"/>
      <c r="I5" s="276"/>
      <c r="J5" s="276"/>
      <c r="K5" s="276"/>
      <c r="L5" s="278" t="s">
        <v>22</v>
      </c>
      <c r="M5" s="279" t="s">
        <v>32</v>
      </c>
      <c r="N5" s="279" t="s">
        <v>24</v>
      </c>
      <c r="O5" s="280"/>
    </row>
    <row r="6" spans="1:15" s="127" customFormat="1">
      <c r="A6" s="216">
        <v>1</v>
      </c>
      <c r="B6" s="335" t="s">
        <v>90</v>
      </c>
      <c r="C6" s="333" t="s">
        <v>59</v>
      </c>
      <c r="D6" s="333" t="s">
        <v>91</v>
      </c>
      <c r="E6" s="265">
        <v>1</v>
      </c>
      <c r="F6" s="266">
        <v>44652</v>
      </c>
      <c r="G6" s="266">
        <v>45016</v>
      </c>
      <c r="H6" s="267">
        <v>630</v>
      </c>
      <c r="I6" s="268">
        <v>86.4</v>
      </c>
      <c r="J6" s="269"/>
      <c r="K6" s="270">
        <f>SUM(H6:I6)</f>
        <v>716.4</v>
      </c>
      <c r="L6" s="264"/>
      <c r="M6" s="271"/>
      <c r="N6" s="271"/>
      <c r="O6" s="326">
        <f>SUM(H6+I6)</f>
        <v>716.4</v>
      </c>
    </row>
    <row r="7" spans="1:15" s="127" customFormat="1">
      <c r="A7" s="327">
        <v>2</v>
      </c>
      <c r="B7" s="336" t="s">
        <v>131</v>
      </c>
      <c r="C7" s="334" t="s">
        <v>132</v>
      </c>
      <c r="D7" s="334" t="s">
        <v>133</v>
      </c>
      <c r="E7" s="209">
        <v>1</v>
      </c>
      <c r="F7" s="210">
        <v>44991</v>
      </c>
      <c r="G7" s="210">
        <v>45107</v>
      </c>
      <c r="H7" s="211">
        <v>630</v>
      </c>
      <c r="I7" s="212">
        <v>86.4</v>
      </c>
      <c r="J7" s="213"/>
      <c r="K7" s="214">
        <f>SUM(H7:I7)</f>
        <v>716.4</v>
      </c>
      <c r="L7" s="208"/>
      <c r="M7" s="215"/>
      <c r="N7" s="215"/>
      <c r="O7" s="328">
        <f>SUM(H7+I7)</f>
        <v>716.4</v>
      </c>
    </row>
    <row r="8" spans="1:15" s="144" customFormat="1">
      <c r="A8" s="216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217"/>
    </row>
    <row r="9" spans="1:15" s="144" customFormat="1">
      <c r="A9" s="306"/>
      <c r="B9" s="307" t="s">
        <v>25</v>
      </c>
      <c r="C9" s="307"/>
      <c r="D9" s="307"/>
      <c r="E9" s="307"/>
      <c r="F9" s="307"/>
      <c r="G9" s="308"/>
      <c r="H9" s="309">
        <f>SUM(H6:H7)</f>
        <v>1260</v>
      </c>
      <c r="I9" s="309">
        <f>SUM(I6:I7)</f>
        <v>172.8</v>
      </c>
      <c r="J9" s="309"/>
      <c r="K9" s="310">
        <f>SUM(K6:K7)</f>
        <v>1432.8</v>
      </c>
      <c r="L9" s="311">
        <v>0</v>
      </c>
      <c r="M9" s="310">
        <f>SUM(M6:M6)</f>
        <v>0</v>
      </c>
      <c r="N9" s="310">
        <f>SUM(N6:N6)</f>
        <v>0</v>
      </c>
      <c r="O9" s="312">
        <f>SUM(O6:O7)</f>
        <v>1432.8</v>
      </c>
    </row>
    <row r="10" spans="1:15" s="144" customFormat="1" ht="13.5" thickBot="1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9"/>
    </row>
    <row r="11" spans="1:15" s="127" customFormat="1" ht="44.25" thickBot="1">
      <c r="A11" s="299" t="s">
        <v>10</v>
      </c>
      <c r="B11" s="300" t="s">
        <v>11</v>
      </c>
      <c r="C11" s="300" t="s">
        <v>12</v>
      </c>
      <c r="D11" s="301" t="s">
        <v>13</v>
      </c>
      <c r="E11" s="302" t="s">
        <v>14</v>
      </c>
      <c r="F11" s="303" t="s">
        <v>26</v>
      </c>
      <c r="G11" s="303" t="s">
        <v>27</v>
      </c>
      <c r="H11" s="300" t="s">
        <v>28</v>
      </c>
      <c r="I11" s="300" t="s">
        <v>17</v>
      </c>
      <c r="J11" s="300" t="s">
        <v>29</v>
      </c>
      <c r="K11" s="300" t="s">
        <v>19</v>
      </c>
      <c r="L11" s="304" t="s">
        <v>22</v>
      </c>
      <c r="M11" s="300" t="s">
        <v>23</v>
      </c>
      <c r="N11" s="300" t="s">
        <v>24</v>
      </c>
      <c r="O11" s="305" t="s">
        <v>21</v>
      </c>
    </row>
    <row r="12" spans="1:15" s="144" customFormat="1">
      <c r="A12" s="216"/>
      <c r="B12" s="290"/>
      <c r="C12" s="290"/>
      <c r="D12" s="291"/>
      <c r="E12" s="292"/>
      <c r="F12" s="293"/>
      <c r="G12" s="293"/>
      <c r="H12" s="294"/>
      <c r="I12" s="268"/>
      <c r="J12" s="268">
        <v>0</v>
      </c>
      <c r="K12" s="295"/>
      <c r="L12" s="296"/>
      <c r="M12" s="297"/>
      <c r="N12" s="297"/>
      <c r="O12" s="298"/>
    </row>
    <row r="13" spans="1:15" s="144" customFormat="1">
      <c r="A13" s="218" t="s">
        <v>2</v>
      </c>
      <c r="B13" s="219"/>
      <c r="C13" s="219"/>
      <c r="D13" s="219"/>
      <c r="E13" s="219"/>
      <c r="F13" s="219"/>
      <c r="G13" s="220"/>
      <c r="H13" s="212">
        <v>0</v>
      </c>
      <c r="I13" s="212">
        <v>0</v>
      </c>
      <c r="J13" s="221"/>
      <c r="K13" s="6">
        <f>SUM(K12:K12)</f>
        <v>0</v>
      </c>
      <c r="L13" s="222"/>
      <c r="M13" s="227">
        <f>SUM(M12:M12)</f>
        <v>0</v>
      </c>
      <c r="N13" s="227">
        <f>SUM(N12:N12)</f>
        <v>0</v>
      </c>
      <c r="O13" s="223">
        <f>SUM(O12:O12)</f>
        <v>0</v>
      </c>
    </row>
    <row r="14" spans="1:15" s="144" customFormat="1">
      <c r="A14" s="224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217"/>
    </row>
    <row r="15" spans="1:15" s="144" customFormat="1">
      <c r="A15" s="313" t="s">
        <v>2</v>
      </c>
      <c r="B15" s="314" t="s">
        <v>30</v>
      </c>
      <c r="C15" s="314"/>
      <c r="D15" s="314"/>
      <c r="E15" s="315"/>
      <c r="F15" s="314"/>
      <c r="G15" s="316"/>
      <c r="H15" s="309">
        <v>1260</v>
      </c>
      <c r="I15" s="309">
        <v>172.8</v>
      </c>
      <c r="J15" s="309"/>
      <c r="K15" s="309">
        <v>1432.8</v>
      </c>
      <c r="L15" s="317"/>
      <c r="M15" s="309">
        <f>M9</f>
        <v>0</v>
      </c>
      <c r="N15" s="309">
        <f>N9</f>
        <v>0</v>
      </c>
      <c r="O15" s="318">
        <f>SUM(K9)</f>
        <v>1432.8</v>
      </c>
    </row>
    <row r="16" spans="1:15" s="144" customFormat="1">
      <c r="A16" s="224" t="s">
        <v>34</v>
      </c>
      <c r="B16" s="329"/>
      <c r="C16" s="330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217"/>
    </row>
    <row r="17" spans="1:17" s="5" customFormat="1" ht="15">
      <c r="A17" s="224"/>
      <c r="B17" s="329"/>
      <c r="C17" s="329"/>
      <c r="D17" s="329"/>
      <c r="E17" s="329"/>
      <c r="F17" s="329"/>
      <c r="G17" s="329"/>
      <c r="H17" s="319" t="s">
        <v>48</v>
      </c>
      <c r="I17" s="320"/>
      <c r="J17" s="320"/>
      <c r="K17" s="320"/>
      <c r="L17" s="320"/>
      <c r="M17" s="320"/>
      <c r="N17" s="320"/>
      <c r="O17" s="331">
        <v>30</v>
      </c>
    </row>
    <row r="18" spans="1:17" s="5" customFormat="1" ht="15.75" thickBot="1">
      <c r="A18" s="224"/>
      <c r="B18" s="329"/>
      <c r="C18" s="329"/>
      <c r="D18" s="329"/>
      <c r="E18" s="329"/>
      <c r="F18" s="329"/>
      <c r="G18" s="329"/>
      <c r="H18" s="321" t="s">
        <v>50</v>
      </c>
      <c r="I18" s="322"/>
      <c r="J18" s="322"/>
      <c r="K18" s="322"/>
      <c r="L18" s="322"/>
      <c r="M18" s="322"/>
      <c r="N18" s="322"/>
      <c r="O18" s="332">
        <v>60</v>
      </c>
    </row>
    <row r="19" spans="1:17" s="5" customFormat="1" ht="15.75" thickBot="1">
      <c r="A19" s="228"/>
      <c r="B19" s="229"/>
      <c r="C19" s="229"/>
      <c r="D19" s="229"/>
      <c r="E19" s="229"/>
      <c r="F19" s="229"/>
      <c r="G19" s="229"/>
      <c r="H19" s="323" t="s">
        <v>51</v>
      </c>
      <c r="I19" s="324"/>
      <c r="J19" s="324"/>
      <c r="K19" s="324"/>
      <c r="L19" s="324"/>
      <c r="M19" s="324"/>
      <c r="N19" s="324"/>
      <c r="O19" s="325">
        <f>SUM(O15+O18)</f>
        <v>1492.8</v>
      </c>
      <c r="Q19" s="7"/>
    </row>
    <row r="20" spans="1:17" s="225" customFormat="1"/>
    <row r="21" spans="1:17" s="225" customFormat="1"/>
    <row r="22" spans="1:17" s="225" customFormat="1"/>
    <row r="23" spans="1:17" s="225" customFormat="1"/>
    <row r="24" spans="1:17" s="225" customFormat="1"/>
    <row r="25" spans="1:17" s="225" customFormat="1">
      <c r="I25" s="230"/>
    </row>
    <row r="26" spans="1:17" s="225" customFormat="1">
      <c r="I26" s="230"/>
    </row>
    <row r="27" spans="1:17" s="225" customFormat="1">
      <c r="I27" s="230"/>
    </row>
    <row r="28" spans="1:17" s="225" customFormat="1"/>
    <row r="29" spans="1:17" s="225" customFormat="1"/>
    <row r="30" spans="1:17" s="225" customFormat="1"/>
    <row r="31" spans="1:17" s="225" customFormat="1"/>
    <row r="32" spans="1:17" s="225" customFormat="1"/>
    <row r="33" spans="8:15" s="225" customFormat="1"/>
    <row r="34" spans="8:15" s="225" customFormat="1"/>
    <row r="35" spans="8:15" s="225" customFormat="1"/>
    <row r="36" spans="8:15" s="225" customFormat="1"/>
    <row r="37" spans="8:15" s="225" customFormat="1"/>
    <row r="38" spans="8:15" s="225" customFormat="1"/>
    <row r="39" spans="8:15" s="225" customFormat="1"/>
    <row r="40" spans="8:15" s="225" customFormat="1"/>
    <row r="41" spans="8:15" s="225" customFormat="1"/>
    <row r="42" spans="8:15" s="144" customFormat="1" ht="18">
      <c r="H42" s="145"/>
      <c r="I42" s="145"/>
      <c r="J42" s="145"/>
      <c r="K42" s="145"/>
      <c r="L42" s="145"/>
      <c r="M42" s="145"/>
      <c r="N42" s="145"/>
      <c r="O42" s="1"/>
    </row>
  </sheetData>
  <mergeCells count="26">
    <mergeCell ref="A1:O1"/>
    <mergeCell ref="H17:N17"/>
    <mergeCell ref="H4:H5"/>
    <mergeCell ref="I4:I5"/>
    <mergeCell ref="J4:J5"/>
    <mergeCell ref="K4:K5"/>
    <mergeCell ref="L4:N4"/>
    <mergeCell ref="H18:N18"/>
    <mergeCell ref="H19:N19"/>
    <mergeCell ref="O4:O5"/>
    <mergeCell ref="A4:A5"/>
    <mergeCell ref="B4:B5"/>
    <mergeCell ref="C4:C5"/>
    <mergeCell ref="D4:D5"/>
    <mergeCell ref="E4:E5"/>
    <mergeCell ref="F4:F5"/>
    <mergeCell ref="G4:G5"/>
    <mergeCell ref="B9:G9"/>
    <mergeCell ref="A10:O10"/>
    <mergeCell ref="B13:G13"/>
    <mergeCell ref="A2:C2"/>
    <mergeCell ref="D2:E2"/>
    <mergeCell ref="J2:O2"/>
    <mergeCell ref="A3:C3"/>
    <mergeCell ref="D3:E3"/>
    <mergeCell ref="J3:O3"/>
  </mergeCells>
  <phoneticPr fontId="10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2023-04-20T16:14:49Z</cp:lastPrinted>
  <dcterms:created xsi:type="dcterms:W3CDTF">2017-01-27T13:47:29Z</dcterms:created>
  <dcterms:modified xsi:type="dcterms:W3CDTF">2023-06-06T19:28:31Z</dcterms:modified>
</cp:coreProperties>
</file>