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 firstSheet="2" activeTab="2"/>
  </bookViews>
  <sheets>
    <sheet name="Recurso Prop- ESTÁGIO MAR 21" sheetId="96" r:id="rId1"/>
    <sheet name="Recurso IGD- BF MAR 21" sheetId="93" r:id="rId2"/>
    <sheet name="Recurso IGD-BF MAR 21" sheetId="100" r:id="rId3"/>
    <sheet name="Recurso PSB-PAIF MAR 21" sheetId="97" r:id="rId4"/>
    <sheet name="Recurso IGD-M MAR 21" sheetId="98" r:id="rId5"/>
    <sheet name="Recurso Criança Feliz MAR21" sheetId="99" r:id="rId6"/>
  </sheets>
  <definedNames>
    <definedName name="_xlnm.Print_Area" localSheetId="1">'Recurso IGD- BF MAR 21'!$A$1:$O$18</definedName>
    <definedName name="_xlnm.Print_Area" localSheetId="4">'Recurso IGD-M MAR 21'!$A$1:$O$20</definedName>
    <definedName name="_xlnm.Print_Area" localSheetId="3">'Recurso PSB-PAIF MAR 21'!$A$1:$O$21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00" l="1"/>
  <c r="N12" i="100"/>
  <c r="M12" i="100"/>
  <c r="K12" i="100"/>
  <c r="J12" i="100"/>
  <c r="I12" i="100"/>
  <c r="H12" i="100"/>
  <c r="N7" i="100"/>
  <c r="J7" i="100"/>
  <c r="I7" i="100"/>
  <c r="H7" i="100"/>
  <c r="H14" i="100" s="1"/>
  <c r="M6" i="100"/>
  <c r="M7" i="100" s="1"/>
  <c r="M14" i="100" s="1"/>
  <c r="K6" i="100"/>
  <c r="K7" i="100" s="1"/>
  <c r="K14" i="100" s="1"/>
  <c r="N14" i="100" l="1"/>
  <c r="J14" i="100"/>
  <c r="I14" i="100"/>
  <c r="O6" i="100"/>
  <c r="O7" i="100" s="1"/>
  <c r="O14" i="100" s="1"/>
  <c r="O17" i="100" s="1"/>
  <c r="J8" i="93"/>
  <c r="I8" i="93"/>
  <c r="I40" i="96"/>
  <c r="I38" i="96"/>
  <c r="I37" i="96"/>
  <c r="I29" i="96"/>
  <c r="I28" i="96"/>
  <c r="I27" i="96"/>
  <c r="I26" i="96"/>
  <c r="I24" i="96"/>
  <c r="I17" i="96"/>
  <c r="M43" i="96" l="1"/>
  <c r="K43" i="96"/>
  <c r="O43" i="96" l="1"/>
  <c r="I42" i="96"/>
  <c r="I8" i="97"/>
  <c r="I7" i="97"/>
  <c r="I6" i="98"/>
  <c r="I10" i="99"/>
  <c r="I9" i="99"/>
  <c r="I6" i="99"/>
  <c r="I15" i="96"/>
  <c r="I14" i="96"/>
  <c r="I13" i="96"/>
  <c r="I12" i="96"/>
  <c r="I10" i="96"/>
  <c r="I11" i="96"/>
  <c r="I9" i="96"/>
  <c r="I19" i="96" l="1"/>
  <c r="I18" i="96"/>
  <c r="I23" i="96" l="1"/>
  <c r="O16" i="99" l="1"/>
  <c r="N16" i="99"/>
  <c r="M16" i="99"/>
  <c r="K16" i="99"/>
  <c r="J16" i="99"/>
  <c r="J18" i="99" s="1"/>
  <c r="I16" i="99"/>
  <c r="H16" i="99"/>
  <c r="N11" i="99"/>
  <c r="I11" i="99"/>
  <c r="H11" i="99"/>
  <c r="K10" i="99"/>
  <c r="O10" i="99" s="1"/>
  <c r="K9" i="99"/>
  <c r="K8" i="99"/>
  <c r="K7" i="99"/>
  <c r="M18" i="99"/>
  <c r="K6" i="99"/>
  <c r="O12" i="98"/>
  <c r="N12" i="98"/>
  <c r="N14" i="98" s="1"/>
  <c r="M12" i="98"/>
  <c r="K12" i="98"/>
  <c r="J14" i="98"/>
  <c r="I12" i="98"/>
  <c r="I14" i="98" s="1"/>
  <c r="H12" i="98"/>
  <c r="H7" i="98"/>
  <c r="M7" i="98" s="1"/>
  <c r="M6" i="98"/>
  <c r="K6" i="98"/>
  <c r="K7" i="98" s="1"/>
  <c r="O14" i="97"/>
  <c r="N14" i="97"/>
  <c r="M14" i="97"/>
  <c r="K14" i="97"/>
  <c r="J14" i="97"/>
  <c r="J16" i="97" s="1"/>
  <c r="I14" i="97"/>
  <c r="H14" i="97"/>
  <c r="N9" i="97"/>
  <c r="I9" i="97"/>
  <c r="H9" i="97"/>
  <c r="M8" i="97"/>
  <c r="K8" i="97"/>
  <c r="K7" i="97"/>
  <c r="O7" i="97" s="1"/>
  <c r="M6" i="97"/>
  <c r="K6" i="97"/>
  <c r="N46" i="96"/>
  <c r="N54" i="96" s="1"/>
  <c r="J46" i="96"/>
  <c r="J54" i="96" s="1"/>
  <c r="I46" i="96"/>
  <c r="I54" i="96" s="1"/>
  <c r="H46" i="96"/>
  <c r="H54" i="96" s="1"/>
  <c r="M45" i="96"/>
  <c r="K45" i="96"/>
  <c r="O45" i="96" s="1"/>
  <c r="M44" i="96"/>
  <c r="K44" i="96"/>
  <c r="M42" i="96"/>
  <c r="K42" i="96"/>
  <c r="M41" i="96"/>
  <c r="K41" i="96"/>
  <c r="M40" i="96"/>
  <c r="K40" i="96"/>
  <c r="O40" i="96" s="1"/>
  <c r="M39" i="96"/>
  <c r="K39" i="96"/>
  <c r="K38" i="96"/>
  <c r="O38" i="96" s="1"/>
  <c r="M37" i="96"/>
  <c r="K37" i="96"/>
  <c r="M36" i="96"/>
  <c r="K36" i="96"/>
  <c r="M35" i="96"/>
  <c r="K35" i="96"/>
  <c r="M34" i="96"/>
  <c r="K34" i="96"/>
  <c r="M33" i="96"/>
  <c r="K33" i="96"/>
  <c r="M32" i="96"/>
  <c r="K32" i="96"/>
  <c r="M31" i="96"/>
  <c r="K31" i="96"/>
  <c r="M30" i="96"/>
  <c r="K30" i="96"/>
  <c r="M29" i="96"/>
  <c r="K29" i="96"/>
  <c r="M28" i="96"/>
  <c r="K28" i="96"/>
  <c r="M27" i="96"/>
  <c r="K27" i="96"/>
  <c r="M26" i="96"/>
  <c r="K26" i="96"/>
  <c r="M25" i="96"/>
  <c r="K25" i="96"/>
  <c r="M24" i="96"/>
  <c r="K24" i="96"/>
  <c r="M23" i="96"/>
  <c r="K23" i="96"/>
  <c r="M22" i="96"/>
  <c r="K22" i="96"/>
  <c r="M21" i="96"/>
  <c r="K21" i="96"/>
  <c r="K20" i="96"/>
  <c r="O20" i="96" s="1"/>
  <c r="M19" i="96"/>
  <c r="K19" i="96"/>
  <c r="M18" i="96"/>
  <c r="K18" i="96"/>
  <c r="M17" i="96"/>
  <c r="K17" i="96"/>
  <c r="M16" i="96"/>
  <c r="K16" i="96"/>
  <c r="M15" i="96"/>
  <c r="K15" i="96"/>
  <c r="M14" i="96"/>
  <c r="K14" i="96"/>
  <c r="M13" i="96"/>
  <c r="K13" i="96"/>
  <c r="M12" i="96"/>
  <c r="K12" i="96"/>
  <c r="M11" i="96"/>
  <c r="K11" i="96"/>
  <c r="M10" i="96"/>
  <c r="K10" i="96"/>
  <c r="K9" i="96"/>
  <c r="O9" i="96" s="1"/>
  <c r="M8" i="96"/>
  <c r="K8" i="96"/>
  <c r="M7" i="96"/>
  <c r="K7" i="96"/>
  <c r="I18" i="99" l="1"/>
  <c r="N18" i="99"/>
  <c r="H16" i="97"/>
  <c r="H14" i="98"/>
  <c r="O8" i="97"/>
  <c r="M9" i="97"/>
  <c r="M16" i="97" s="1"/>
  <c r="N16" i="97"/>
  <c r="K9" i="97"/>
  <c r="K16" i="97" s="1"/>
  <c r="I16" i="97"/>
  <c r="O7" i="99"/>
  <c r="O8" i="99"/>
  <c r="O9" i="99"/>
  <c r="H18" i="99"/>
  <c r="O6" i="99"/>
  <c r="M14" i="98"/>
  <c r="O6" i="98"/>
  <c r="O7" i="98" s="1"/>
  <c r="O14" i="98" s="1"/>
  <c r="O17" i="98" s="1"/>
  <c r="K11" i="99"/>
  <c r="K18" i="99" s="1"/>
  <c r="K14" i="98"/>
  <c r="O6" i="97"/>
  <c r="O8" i="96"/>
  <c r="O25" i="96"/>
  <c r="O29" i="96"/>
  <c r="O18" i="96"/>
  <c r="O24" i="96"/>
  <c r="O36" i="96"/>
  <c r="O37" i="96"/>
  <c r="M46" i="96"/>
  <c r="M54" i="96" s="1"/>
  <c r="O15" i="96"/>
  <c r="O32" i="96"/>
  <c r="O12" i="96"/>
  <c r="O14" i="96"/>
  <c r="O17" i="96"/>
  <c r="O21" i="96"/>
  <c r="O33" i="96"/>
  <c r="O44" i="96"/>
  <c r="O13" i="96"/>
  <c r="O16" i="96"/>
  <c r="O39" i="96"/>
  <c r="O42" i="96"/>
  <c r="O19" i="96"/>
  <c r="O23" i="96"/>
  <c r="O27" i="96"/>
  <c r="O41" i="96"/>
  <c r="O10" i="96"/>
  <c r="O30" i="96"/>
  <c r="O35" i="96"/>
  <c r="O7" i="96"/>
  <c r="O11" i="96"/>
  <c r="O22" i="96"/>
  <c r="O26" i="96"/>
  <c r="O28" i="96"/>
  <c r="O31" i="96"/>
  <c r="O34" i="96"/>
  <c r="K46" i="96"/>
  <c r="K54" i="96" s="1"/>
  <c r="O9" i="97" l="1"/>
  <c r="O16" i="97" s="1"/>
  <c r="O19" i="97" s="1"/>
  <c r="O11" i="99"/>
  <c r="O18" i="99" s="1"/>
  <c r="O21" i="99" s="1"/>
  <c r="O46" i="96"/>
  <c r="O54" i="96" s="1"/>
  <c r="O57" i="96" s="1"/>
  <c r="O13" i="93" l="1"/>
  <c r="N13" i="93"/>
  <c r="M13" i="93"/>
  <c r="K13" i="93"/>
  <c r="J13" i="93"/>
  <c r="J15" i="93" s="1"/>
  <c r="I13" i="93"/>
  <c r="I15" i="93" s="1"/>
  <c r="H13" i="93"/>
  <c r="N8" i="93"/>
  <c r="H8" i="93"/>
  <c r="M7" i="93"/>
  <c r="K7" i="93"/>
  <c r="M8" i="93" l="1"/>
  <c r="M15" i="93" s="1"/>
  <c r="H15" i="93"/>
  <c r="O7" i="93"/>
  <c r="N15" i="93"/>
  <c r="K8" i="93"/>
  <c r="K15" i="93" s="1"/>
  <c r="O8" i="93" l="1"/>
  <c r="O15" i="93" s="1"/>
  <c r="O18" i="93" s="1"/>
</calcChain>
</file>

<file path=xl/sharedStrings.xml><?xml version="1.0" encoding="utf-8"?>
<sst xmlns="http://schemas.openxmlformats.org/spreadsheetml/2006/main" count="541" uniqueCount="201">
  <si>
    <t>RUTH CONCEIÇÃO DE SOUZA ALMEIDA</t>
  </si>
  <si>
    <t>ARDEF</t>
  </si>
  <si>
    <t>CRAS SOBRAL</t>
  </si>
  <si>
    <t>PEDAGOGIA</t>
  </si>
  <si>
    <t>SERVIÇO SOCIAL</t>
  </si>
  <si>
    <t>ENSINO MÉDIO</t>
  </si>
  <si>
    <t>THAIS SOUZA DA SILVA</t>
  </si>
  <si>
    <t>IRLANA RIBEIRO DA COSTA SILVA</t>
  </si>
  <si>
    <t>ESTEFANE DA SILVA</t>
  </si>
  <si>
    <t>FABIANA DO NASCIMENTO LONGHI</t>
  </si>
  <si>
    <t>HISTORIA</t>
  </si>
  <si>
    <t>JOEL IGOR DO NASCIMENTO</t>
  </si>
  <si>
    <t>CRAS RUI LINO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</si>
  <si>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</si>
  <si>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</si>
  <si>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</si>
  <si>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</si>
  <si>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</si>
  <si>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</si>
  <si>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</si>
  <si>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</si>
  <si>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</si>
  <si>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</si>
  <si>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</si>
  <si>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</si>
  <si>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</si>
  <si>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</si>
  <si>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</si>
  <si>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</si>
  <si>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</si>
  <si>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</si>
  <si>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</si>
  <si>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</si>
  <si>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</si>
  <si>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</si>
  <si>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</si>
  <si>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TOTAL DA FOLHA DO MÊS................................R$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</si>
  <si>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</si>
  <si>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</si>
  <si>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</si>
  <si>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</si>
  <si>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</si>
  <si>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</si>
  <si>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TOTAL DE RETROATIVOS.....................................R$</t>
  </si>
  <si>
    <t>-</t>
  </si>
  <si>
    <t>TOTAL GERAL DA FOLHA.......................................R$</t>
  </si>
  <si>
    <t>MARCELO WILIAN DA SILVA FERNANDES</t>
  </si>
  <si>
    <t xml:space="preserve">RUBERLANDIA DE ARAÚJO RIBEIRO </t>
  </si>
  <si>
    <t>MÚSICA</t>
  </si>
  <si>
    <t>TOTAL BRUTO</t>
  </si>
  <si>
    <t>2021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</si>
  <si>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</si>
  <si>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ROSINALDA DOS S. BEZERRA</t>
  </si>
  <si>
    <t>VALERIA LARISSA S. DE OLIVEIRA</t>
  </si>
  <si>
    <t>AIANA CORRÊA DA SILVA</t>
  </si>
  <si>
    <t>DIREITO</t>
  </si>
  <si>
    <t>PGM</t>
  </si>
  <si>
    <t>12/08/2019</t>
  </si>
  <si>
    <t>13/08/2021</t>
  </si>
  <si>
    <t>ALEXANDRE AGUIAR RIOS</t>
  </si>
  <si>
    <t>ADMINISTRAÇÃO</t>
  </si>
  <si>
    <t>SEGATI</t>
  </si>
  <si>
    <t>02/03/2020</t>
  </si>
  <si>
    <t>ANA PAULA RODRIGUES XIMENES</t>
  </si>
  <si>
    <t>ENG. CIVIL</t>
  </si>
  <si>
    <t>SEINFRA</t>
  </si>
  <si>
    <t>16/03/2020</t>
  </si>
  <si>
    <t>15/03/2021</t>
  </si>
  <si>
    <t>ANA VITORIA SOMBRA QUEIROZ</t>
  </si>
  <si>
    <t>TEC. EM ENFERMAGEM</t>
  </si>
  <si>
    <t>SEMSA</t>
  </si>
  <si>
    <t>01/03/2021</t>
  </si>
  <si>
    <t>ANASTÁCIA LUCAS LIMA</t>
  </si>
  <si>
    <t>SEMEIA</t>
  </si>
  <si>
    <t>01/01/2021</t>
  </si>
  <si>
    <t>31/12/2021</t>
  </si>
  <si>
    <t>ANTONIA CATARINA A. PEREIRA</t>
  </si>
  <si>
    <t>TEC. EM RADIOLOGIA</t>
  </si>
  <si>
    <t>31/12/2022</t>
  </si>
  <si>
    <t>SIST. DE INFORMAÇÃO</t>
  </si>
  <si>
    <t>BRUNA LETÍCIA DA SILVA MATNY</t>
  </si>
  <si>
    <t>SEME</t>
  </si>
  <si>
    <t>20/03/2019</t>
  </si>
  <si>
    <t>19/03/2021</t>
  </si>
  <si>
    <t>CAUÃ ROBERTHE ROSAS DE BARROS</t>
  </si>
  <si>
    <t>SASDH</t>
  </si>
  <si>
    <t>15/12/2020</t>
  </si>
  <si>
    <t>14/12/2021</t>
  </si>
  <si>
    <t>CLEMILDA GOMES DE O. BRAMBILA</t>
  </si>
  <si>
    <t>FISIOTERAPIA</t>
  </si>
  <si>
    <t>30/06/2022</t>
  </si>
  <si>
    <t>ÉRICA SILVA GOMES</t>
  </si>
  <si>
    <t>11/09/2019</t>
  </si>
  <si>
    <t>10/09/2021</t>
  </si>
  <si>
    <t>EUDES MARQUES DE AVILAR FILHO</t>
  </si>
  <si>
    <t>COJUR</t>
  </si>
  <si>
    <t>15/08/2019</t>
  </si>
  <si>
    <t>14/08/2021</t>
  </si>
  <si>
    <t>FABRÍCIO SOUZA FELISBERTO</t>
  </si>
  <si>
    <t>FRANCISCO C L. DA C. ZIMMERMANN</t>
  </si>
  <si>
    <t>01/08/2020</t>
  </si>
  <si>
    <t>GABRIEL ALVES DE SOUZA</t>
  </si>
  <si>
    <t>03/06/2019</t>
  </si>
  <si>
    <t>02/06/2021</t>
  </si>
  <si>
    <t>GEOVANA FARIAS DA SILVA</t>
  </si>
  <si>
    <t>JORNALISMO</t>
  </si>
  <si>
    <t>FGB</t>
  </si>
  <si>
    <t>09/09/2019</t>
  </si>
  <si>
    <t>08/09/2021</t>
  </si>
  <si>
    <t>HUGO SANTANA  BARROS</t>
  </si>
  <si>
    <t>HISTÓRIA</t>
  </si>
  <si>
    <t>ÍCARO RODRIGUES CAMILLO</t>
  </si>
  <si>
    <t>DTI</t>
  </si>
  <si>
    <t>03/11/2021</t>
  </si>
  <si>
    <t>02/11/2021</t>
  </si>
  <si>
    <t>JENNIFER CAROLINE V. DE OLIVEIRA</t>
  </si>
  <si>
    <t>JOÃO LUCAS GONDIM SANTOS</t>
  </si>
  <si>
    <t>01/04/2020</t>
  </si>
  <si>
    <t>31/03/2021</t>
  </si>
  <si>
    <t>JOEY FELIPE ALBUQUERQUE BEZERRA</t>
  </si>
  <si>
    <t>03/11/2020</t>
  </si>
  <si>
    <t>JOSÉ MAURÍLIO DE OLIVEIRA NETO</t>
  </si>
  <si>
    <t>KATRINE LANA</t>
  </si>
  <si>
    <t>ENFERMAGEM</t>
  </si>
  <si>
    <t>LAWENDA MARIA CAVALCANTE PIMENTEL</t>
  </si>
  <si>
    <t>02/05/2020</t>
  </si>
  <si>
    <t>01/05/2021</t>
  </si>
  <si>
    <t>LEIDIANE LIMA DE OLIVEIRA</t>
  </si>
  <si>
    <t>ARQ. E URBANISMO</t>
  </si>
  <si>
    <t>01/05/2020</t>
  </si>
  <si>
    <t>30/04/2021</t>
  </si>
  <si>
    <t>LUCAS AMORIM DE F. Z. BARBOSA</t>
  </si>
  <si>
    <t>04/09/2019</t>
  </si>
  <si>
    <t>03/09/2021</t>
  </si>
  <si>
    <t>LUCAS NASCIMENTO AGUIAR</t>
  </si>
  <si>
    <t>10/09/2019</t>
  </si>
  <si>
    <t>09/09/2021</t>
  </si>
  <si>
    <t>MARIA LOUISE GUIMARÃES MOTA</t>
  </si>
  <si>
    <t>01/10/2020</t>
  </si>
  <si>
    <t>30/09/2021</t>
  </si>
  <si>
    <t>MATTHEUS LUCA NEVES</t>
  </si>
  <si>
    <t>18/11/2020</t>
  </si>
  <si>
    <t>17/11/2021</t>
  </si>
  <si>
    <t>MAYKSON JOSÉ A. LOPES DE MENEZES</t>
  </si>
  <si>
    <t>TEC EM SISTEMAS PARA INTERNET</t>
  </si>
  <si>
    <t>MICHERLY GARCIA PARDINHO</t>
  </si>
  <si>
    <t>02/05/2019</t>
  </si>
  <si>
    <t>NATHALIA LIMA DA SILVA</t>
  </si>
  <si>
    <t>FARMÁCIA</t>
  </si>
  <si>
    <t>13/05/2019</t>
  </si>
  <si>
    <t>12/05/2021</t>
  </si>
  <si>
    <t>PEDRO NOBREGA GOMES</t>
  </si>
  <si>
    <t>RENATA DE SOUZA SILVA</t>
  </si>
  <si>
    <t>SAXA MARIA SILVA SOUZA</t>
  </si>
  <si>
    <t>01/09/2020</t>
  </si>
  <si>
    <t>VICTOR HENRIQUE SAMPAIO FERRAZ</t>
  </si>
  <si>
    <t>VICTÓRIA COSTA DA SILVA</t>
  </si>
  <si>
    <t>WYLLAMYS DE SOUZA SANTOS</t>
  </si>
  <si>
    <t>YRLANIA BARBOZA LIMA</t>
  </si>
  <si>
    <t>21/10/2019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</si>
  <si>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</si>
  <si>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CRAS SAO FCO</t>
  </si>
  <si>
    <t>DIAS ÚTEIS</t>
  </si>
  <si>
    <t>TAXA DE AGENCIAMENTO  - Valor Unitário.............................................</t>
  </si>
  <si>
    <t>TOTAL DOS SERVIÇOS MENSAIS A FATURAR...................................</t>
  </si>
  <si>
    <t>TOTAL DA DESPESA - BOLSA-ESTÁGIO.............................................</t>
  </si>
  <si>
    <t>TAXA DE AGENCIAMENTO  - Valor Unitário................................................................................</t>
  </si>
  <si>
    <t>TOTAL DOS SERVIÇOS MENSAIS A FATURAR...............................................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</si>
  <si>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</si>
  <si>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</si>
  <si>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</si>
  <si>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DESPESA -BOLSA-ESTÁGIO...........................................................</t>
  </si>
  <si>
    <t>TOTAL DOS SERVIÇOS MENSAIS A FATURAR..........................................................</t>
  </si>
  <si>
    <t xml:space="preserve">TAXA DE AGENCIAMENTO  - Valor Unitário.............................................................................................................. </t>
  </si>
  <si>
    <t xml:space="preserve">TAXA DE AGENCIAMENTO  - Valor Unitário....................................... </t>
  </si>
  <si>
    <t>TOTAL DOS SERVIÇOS MENSAIS A FATURAR.................................</t>
  </si>
  <si>
    <t>TOTAL DA DESPESA -BOLSA-ESTÁGIO........................................</t>
  </si>
  <si>
    <t>CF- SANTA HELENA</t>
  </si>
  <si>
    <t>CF- CIDADE NOVA</t>
  </si>
  <si>
    <t>TEC EM ANÁLISE E DES. DE SISTEMAS</t>
  </si>
  <si>
    <t>TOTAL GERAL DA FOLHA.......................................</t>
  </si>
  <si>
    <t>TOTAL DA FOLHA DO MÊS...............................</t>
  </si>
  <si>
    <t>TOTAL DE RETROATIVOS.....................................</t>
  </si>
  <si>
    <t>TOTAL DA DESPESA - BOLSA-ESTÁGIO..........................................................</t>
  </si>
  <si>
    <t>30/06/2021</t>
  </si>
  <si>
    <t>20/10/2021</t>
  </si>
  <si>
    <t>TOTAL DA FOLHA DO MÊS................................</t>
  </si>
  <si>
    <t>TOTAL GERAL DA FOLHA......................................</t>
  </si>
  <si>
    <t>MARÇO</t>
  </si>
  <si>
    <t>WESLEY SILVA DE PAIVA</t>
  </si>
  <si>
    <t>28/02/2022</t>
  </si>
  <si>
    <t>25/03/2021</t>
  </si>
  <si>
    <t>16/03/2021</t>
  </si>
  <si>
    <t>18/03/2021</t>
  </si>
  <si>
    <t>FOLHA COMPLEMENTAR DE PAGAMENTO DE ESTAGIÁRIOS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</si>
  <si>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</t>
    </r>
    <r>
      <rPr>
        <b/>
        <sz val="18"/>
        <color rgb="FF0070C0"/>
        <rFont val="Arial"/>
        <family val="2"/>
      </rPr>
      <t xml:space="preserve"> RECURSO PRÓPRIO DO PROGRAMA ESTÁGIO REMUNERADO</t>
    </r>
  </si>
  <si>
    <r>
      <t>CONTRATO Nº 045/2020   -   PREFEITURA DE RIO BRANCO -</t>
    </r>
    <r>
      <rPr>
        <b/>
        <sz val="18"/>
        <color rgb="FF002060"/>
        <rFont val="Arial"/>
        <family val="2"/>
      </rPr>
      <t>RECURO IGD  BOLSA FAMILIA</t>
    </r>
  </si>
  <si>
    <t>CONTRATO Nº 045/2020   -   PREFEITURA DE RIO BRANCO - RECURO IGD  BOLSA FAMILIA</t>
  </si>
  <si>
    <t>CONTRATO Nº 045/2020   -   PREFEITURA DE RIO BRANCO                                                                                              RECURSO  PSB PAIF/SCFV</t>
  </si>
  <si>
    <t>CONTRATO Nº 045/2020   -   PREFEITURA DE RIO BRANCO - RECURSO IGD  BOLSA FAMILIA</t>
  </si>
  <si>
    <t>CONTRATO Nº 045/2020   -   PREFEITURA DE RIO BRANCO                                                 RECURSO 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</si>
</sst>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&quot;R$&quot;#,##0.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8"/>
      <color rgb="FF002060"/>
      <name val="Arial"/>
      <family val="2"/>
    </font>
    <font>
      <sz val="20"/>
      <name val="Calibri"/>
      <family val="2"/>
      <scheme val="minor"/>
    </font>
    <font>
      <b/>
      <sz val="18"/>
      <color rgb="FF0070C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3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4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4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7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8" fontId="8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44" fontId="13" fillId="0" borderId="0" xfId="0" applyNumberFormat="1" applyFont="1" applyFill="1" applyBorder="1" applyAlignment="1" applyProtection="1">
      <alignment vertical="center"/>
      <protection hidden="1"/>
    </xf>
    <xf numFmtId="44" fontId="12" fillId="0" borderId="0" xfId="0" applyNumberFormat="1" applyFont="1" applyFill="1" applyBorder="1" applyAlignment="1" applyProtection="1">
      <alignment vertical="center"/>
      <protection hidden="1"/>
    </xf>
    <xf numFmtId="168" fontId="12" fillId="0" borderId="0" xfId="2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166" fontId="13" fillId="0" borderId="1" xfId="4" applyNumberFormat="1" applyFont="1" applyFill="1" applyBorder="1" applyAlignment="1" applyProtection="1">
      <alignment horizontal="right" vertical="center"/>
      <protection hidden="1"/>
    </xf>
    <xf numFmtId="166" fontId="13" fillId="0" borderId="1" xfId="2" applyNumberFormat="1" applyFont="1" applyFill="1" applyBorder="1" applyAlignment="1" applyProtection="1">
      <alignment horizontal="right" vertical="center"/>
      <protection hidden="1"/>
    </xf>
    <xf numFmtId="167" fontId="12" fillId="0" borderId="1" xfId="4" applyNumberFormat="1" applyFont="1" applyFill="1" applyBorder="1" applyAlignment="1" applyProtection="1">
      <alignment horizontal="right" vertical="center"/>
      <protection hidden="1"/>
    </xf>
    <xf numFmtId="168" fontId="12" fillId="0" borderId="1" xfId="2" applyNumberFormat="1" applyFont="1" applyFill="1" applyBorder="1" applyAlignment="1" applyProtection="1">
      <alignment horizontal="center" vertical="center"/>
      <protection hidden="1"/>
    </xf>
    <xf numFmtId="166" fontId="13" fillId="0" borderId="1" xfId="4" applyNumberFormat="1" applyFont="1" applyFill="1" applyBorder="1" applyAlignment="1" applyProtection="1">
      <alignment horizontal="center" vertical="center"/>
      <protection hidden="1"/>
    </xf>
    <xf numFmtId="170" fontId="12" fillId="11" borderId="5" xfId="5" applyNumberFormat="1" applyFont="1" applyFill="1" applyBorder="1" applyAlignment="1" applyProtection="1">
      <alignment horizontal="center" vertical="center"/>
      <protection hidden="1"/>
    </xf>
    <xf numFmtId="44" fontId="13" fillId="11" borderId="5" xfId="0" applyNumberFormat="1" applyFont="1" applyFill="1" applyBorder="1" applyAlignment="1" applyProtection="1">
      <alignment horizontal="center" vertical="center"/>
      <protection hidden="1"/>
    </xf>
    <xf numFmtId="169" fontId="9" fillId="11" borderId="5" xfId="5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4" fontId="6" fillId="0" borderId="0" xfId="0" applyNumberFormat="1" applyFont="1" applyFill="1"/>
    <xf numFmtId="37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 applyProtection="1">
      <alignment vertical="center"/>
      <protection hidden="1"/>
    </xf>
    <xf numFmtId="44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4" applyNumberFormat="1" applyFont="1" applyFill="1" applyBorder="1" applyAlignment="1" applyProtection="1">
      <alignment horizontal="right" vertical="center"/>
      <protection hidden="1"/>
    </xf>
    <xf numFmtId="167" fontId="8" fillId="0" borderId="1" xfId="4" applyNumberFormat="1" applyFont="1" applyFill="1" applyBorder="1" applyAlignment="1" applyProtection="1">
      <alignment horizontal="right" vertical="center"/>
      <protection hidden="1"/>
    </xf>
    <xf numFmtId="166" fontId="6" fillId="0" borderId="1" xfId="4" applyNumberFormat="1" applyFont="1" applyFill="1" applyBorder="1" applyAlignment="1" applyProtection="1">
      <alignment horizontal="center" vertical="center"/>
      <protection hidden="1"/>
    </xf>
    <xf numFmtId="0" fontId="8" fillId="11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left" vertical="center"/>
    </xf>
    <xf numFmtId="0" fontId="6" fillId="11" borderId="3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left"/>
    </xf>
    <xf numFmtId="0" fontId="6" fillId="11" borderId="4" xfId="0" applyFont="1" applyFill="1" applyBorder="1"/>
    <xf numFmtId="44" fontId="6" fillId="11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" fillId="0" borderId="0" xfId="0" applyFont="1" applyFill="1"/>
    <xf numFmtId="0" fontId="16" fillId="0" borderId="0" xfId="0" applyFont="1" applyBorder="1" applyAlignment="1">
      <alignment horizontal="center"/>
    </xf>
    <xf numFmtId="0" fontId="1" fillId="0" borderId="0" xfId="0" applyFont="1"/>
    <xf numFmtId="0" fontId="1" fillId="9" borderId="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textRotation="90" wrapText="1"/>
    </xf>
    <xf numFmtId="0" fontId="6" fillId="2" borderId="23" xfId="0" applyFont="1" applyFill="1" applyBorder="1"/>
    <xf numFmtId="0" fontId="6" fillId="0" borderId="23" xfId="0" applyFont="1" applyFill="1" applyBorder="1" applyAlignment="1">
      <alignment horizontal="center"/>
    </xf>
    <xf numFmtId="169" fontId="8" fillId="0" borderId="28" xfId="0" applyNumberFormat="1" applyFont="1" applyFill="1" applyBorder="1" applyAlignment="1" applyProtection="1">
      <alignment vertical="center"/>
      <protection hidden="1"/>
    </xf>
    <xf numFmtId="0" fontId="6" fillId="0" borderId="27" xfId="0" applyFont="1" applyFill="1" applyBorder="1" applyAlignment="1">
      <alignment horizontal="center" vertical="center"/>
    </xf>
    <xf numFmtId="169" fontId="8" fillId="0" borderId="22" xfId="5" applyNumberFormat="1" applyFont="1" applyFill="1" applyBorder="1" applyAlignment="1" applyProtection="1">
      <alignment vertical="center"/>
      <protection hidden="1"/>
    </xf>
    <xf numFmtId="0" fontId="6" fillId="11" borderId="29" xfId="0" applyFont="1" applyFill="1" applyBorder="1" applyAlignment="1">
      <alignment horizontal="center"/>
    </xf>
    <xf numFmtId="169" fontId="8" fillId="11" borderId="20" xfId="5" applyNumberFormat="1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/>
    <xf numFmtId="0" fontId="6" fillId="0" borderId="28" xfId="0" applyFont="1" applyFill="1" applyBorder="1"/>
    <xf numFmtId="0" fontId="6" fillId="0" borderId="30" xfId="0" applyFont="1" applyFill="1" applyBorder="1"/>
    <xf numFmtId="0" fontId="6" fillId="0" borderId="13" xfId="0" applyFont="1" applyFill="1" applyBorder="1"/>
    <xf numFmtId="0" fontId="6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21" fillId="2" borderId="23" xfId="0" applyFont="1" applyFill="1" applyBorder="1"/>
    <xf numFmtId="0" fontId="20" fillId="10" borderId="1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textRotation="90" wrapText="1"/>
    </xf>
    <xf numFmtId="1" fontId="23" fillId="0" borderId="27" xfId="0" applyNumberFormat="1" applyFont="1" applyFill="1" applyBorder="1" applyAlignment="1">
      <alignment horizontal="center" vertical="center"/>
    </xf>
    <xf numFmtId="0" fontId="11" fillId="0" borderId="1" xfId="4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166" fontId="23" fillId="0" borderId="1" xfId="4" applyNumberFormat="1" applyFont="1" applyFill="1" applyBorder="1" applyAlignment="1" applyProtection="1">
      <alignment horizontal="right" vertical="center"/>
      <protection hidden="1"/>
    </xf>
    <xf numFmtId="166" fontId="23" fillId="0" borderId="1" xfId="2" applyNumberFormat="1" applyFont="1" applyFill="1" applyBorder="1" applyAlignment="1" applyProtection="1">
      <alignment horizontal="right" vertical="center"/>
      <protection hidden="1"/>
    </xf>
    <xf numFmtId="167" fontId="11" fillId="0" borderId="1" xfId="4" applyNumberFormat="1" applyFont="1" applyFill="1" applyBorder="1" applyAlignment="1" applyProtection="1">
      <alignment horizontal="right" vertical="center"/>
      <protection hidden="1"/>
    </xf>
    <xf numFmtId="168" fontId="11" fillId="0" borderId="1" xfId="2" applyNumberFormat="1" applyFont="1" applyFill="1" applyBorder="1" applyAlignment="1" applyProtection="1">
      <alignment horizontal="center" vertical="center"/>
      <protection hidden="1"/>
    </xf>
    <xf numFmtId="166" fontId="23" fillId="0" borderId="1" xfId="4" applyNumberFormat="1" applyFont="1" applyFill="1" applyBorder="1" applyAlignment="1" applyProtection="1">
      <alignment horizontal="center" vertical="center"/>
      <protection hidden="1"/>
    </xf>
    <xf numFmtId="169" fontId="11" fillId="0" borderId="22" xfId="5" applyNumberFormat="1" applyFont="1" applyFill="1" applyBorder="1" applyAlignment="1" applyProtection="1">
      <alignment vertical="center"/>
      <protection hidden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3" fillId="0" borderId="1" xfId="6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6" applyFont="1" applyFill="1" applyBorder="1" applyAlignment="1">
      <alignment horizontal="center" vertical="center"/>
    </xf>
    <xf numFmtId="44" fontId="6" fillId="11" borderId="1" xfId="0" applyNumberFormat="1" applyFont="1" applyFill="1" applyBorder="1" applyAlignment="1" applyProtection="1">
      <alignment vertical="center"/>
      <protection hidden="1"/>
    </xf>
    <xf numFmtId="166" fontId="6" fillId="11" borderId="1" xfId="4" applyNumberFormat="1" applyFont="1" applyFill="1" applyBorder="1" applyAlignment="1" applyProtection="1">
      <alignment horizontal="center" vertical="center"/>
      <protection hidden="1"/>
    </xf>
    <xf numFmtId="44" fontId="6" fillId="11" borderId="1" xfId="0" applyNumberFormat="1" applyFont="1" applyFill="1" applyBorder="1" applyAlignment="1" applyProtection="1">
      <alignment horizontal="center" vertical="center"/>
      <protection hidden="1"/>
    </xf>
    <xf numFmtId="168" fontId="6" fillId="11" borderId="1" xfId="2" applyNumberFormat="1" applyFont="1" applyFill="1" applyBorder="1" applyAlignment="1" applyProtection="1">
      <alignment horizontal="center" vertical="center"/>
      <protection hidden="1"/>
    </xf>
    <xf numFmtId="44" fontId="7" fillId="11" borderId="1" xfId="0" applyNumberFormat="1" applyFont="1" applyFill="1" applyBorder="1" applyAlignment="1" applyProtection="1">
      <alignment vertical="center"/>
      <protection hidden="1"/>
    </xf>
    <xf numFmtId="169" fontId="25" fillId="11" borderId="22" xfId="5" applyNumberFormat="1" applyFont="1" applyFill="1" applyBorder="1" applyAlignment="1" applyProtection="1">
      <alignment vertical="center"/>
      <protection hidden="1"/>
    </xf>
    <xf numFmtId="0" fontId="8" fillId="0" borderId="23" xfId="0" applyFont="1" applyFill="1" applyBorder="1" applyAlignment="1">
      <alignment horizontal="center" vertical="center"/>
    </xf>
    <xf numFmtId="166" fontId="6" fillId="0" borderId="0" xfId="4" applyNumberFormat="1" applyFont="1" applyFill="1" applyBorder="1" applyAlignment="1" applyProtection="1">
      <alignment horizontal="center" vertical="center"/>
      <protection hidden="1"/>
    </xf>
    <xf numFmtId="44" fontId="6" fillId="0" borderId="0" xfId="0" applyNumberFormat="1" applyFont="1" applyFill="1" applyBorder="1" applyAlignment="1" applyProtection="1">
      <alignment horizontal="center" vertical="center"/>
      <protection hidden="1"/>
    </xf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44" fontId="7" fillId="0" borderId="0" xfId="0" applyNumberFormat="1" applyFont="1" applyFill="1" applyBorder="1" applyAlignment="1" applyProtection="1">
      <alignment vertical="center"/>
      <protection hidden="1"/>
    </xf>
    <xf numFmtId="169" fontId="25" fillId="0" borderId="28" xfId="5" applyNumberFormat="1" applyFont="1" applyFill="1" applyBorder="1" applyAlignment="1" applyProtection="1">
      <alignment vertical="center"/>
      <protection hidden="1"/>
    </xf>
    <xf numFmtId="0" fontId="23" fillId="0" borderId="2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10" fillId="0" borderId="0" xfId="0" applyNumberFormat="1" applyFont="1" applyFill="1" applyBorder="1" applyAlignment="1" applyProtection="1">
      <alignment vertical="center"/>
      <protection hidden="1"/>
    </xf>
    <xf numFmtId="168" fontId="20" fillId="0" borderId="0" xfId="2" applyNumberFormat="1" applyFont="1" applyFill="1" applyBorder="1" applyAlignment="1" applyProtection="1">
      <alignment horizontal="center" vertical="center"/>
      <protection hidden="1"/>
    </xf>
    <xf numFmtId="169" fontId="10" fillId="0" borderId="28" xfId="0" applyNumberFormat="1" applyFont="1" applyFill="1" applyBorder="1" applyAlignment="1" applyProtection="1">
      <alignment vertical="center"/>
      <protection hidden="1"/>
    </xf>
    <xf numFmtId="0" fontId="20" fillId="0" borderId="1" xfId="0" applyFont="1" applyFill="1" applyBorder="1" applyAlignment="1">
      <alignment vertical="center" wrapText="1"/>
    </xf>
    <xf numFmtId="0" fontId="10" fillId="11" borderId="3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23" fillId="11" borderId="3" xfId="0" applyFont="1" applyFill="1" applyBorder="1"/>
    <xf numFmtId="0" fontId="23" fillId="11" borderId="4" xfId="0" applyFont="1" applyFill="1" applyBorder="1"/>
    <xf numFmtId="169" fontId="20" fillId="11" borderId="4" xfId="5" applyNumberFormat="1" applyFont="1" applyFill="1" applyBorder="1" applyAlignment="1" applyProtection="1">
      <alignment vertical="center"/>
      <protection hidden="1"/>
    </xf>
    <xf numFmtId="169" fontId="20" fillId="11" borderId="1" xfId="5" applyNumberFormat="1" applyFont="1" applyFill="1" applyBorder="1" applyAlignment="1" applyProtection="1">
      <alignment vertical="center"/>
      <protection hidden="1"/>
    </xf>
    <xf numFmtId="44" fontId="1" fillId="11" borderId="1" xfId="0" applyNumberFormat="1" applyFont="1" applyFill="1" applyBorder="1" applyAlignment="1" applyProtection="1">
      <alignment vertical="center"/>
      <protection hidden="1"/>
    </xf>
    <xf numFmtId="0" fontId="23" fillId="0" borderId="23" xfId="0" applyFont="1" applyFill="1" applyBorder="1"/>
    <xf numFmtId="0" fontId="23" fillId="0" borderId="28" xfId="0" applyFont="1" applyFill="1" applyBorder="1"/>
    <xf numFmtId="44" fontId="8" fillId="13" borderId="1" xfId="1" applyNumberFormat="1" applyFont="1" applyFill="1" applyBorder="1" applyAlignment="1">
      <alignment vertical="center"/>
    </xf>
    <xf numFmtId="44" fontId="8" fillId="13" borderId="1" xfId="1" applyNumberFormat="1" applyFont="1" applyFill="1" applyBorder="1" applyAlignment="1">
      <alignment horizontal="center" vertical="center"/>
    </xf>
    <xf numFmtId="44" fontId="8" fillId="13" borderId="1" xfId="0" applyNumberFormat="1" applyFont="1" applyFill="1" applyBorder="1" applyAlignment="1">
      <alignment vertical="center"/>
    </xf>
    <xf numFmtId="44" fontId="9" fillId="13" borderId="1" xfId="1" applyNumberFormat="1" applyFont="1" applyFill="1" applyBorder="1" applyAlignment="1">
      <alignment vertical="center"/>
    </xf>
    <xf numFmtId="0" fontId="23" fillId="0" borderId="30" xfId="0" applyFont="1" applyFill="1" applyBorder="1"/>
    <xf numFmtId="0" fontId="23" fillId="0" borderId="13" xfId="0" applyFont="1" applyFill="1" applyBorder="1"/>
    <xf numFmtId="0" fontId="23" fillId="0" borderId="13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4" fontId="23" fillId="0" borderId="0" xfId="0" applyNumberFormat="1" applyFont="1" applyFill="1"/>
    <xf numFmtId="0" fontId="21" fillId="0" borderId="0" xfId="0" applyFont="1" applyFill="1"/>
    <xf numFmtId="2" fontId="23" fillId="0" borderId="0" xfId="0" applyNumberFormat="1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0" fontId="28" fillId="0" borderId="0" xfId="0" applyFont="1"/>
    <xf numFmtId="170" fontId="12" fillId="13" borderId="1" xfId="1" applyNumberFormat="1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left" vertical="center"/>
    </xf>
    <xf numFmtId="0" fontId="6" fillId="13" borderId="3" xfId="0" applyFont="1" applyFill="1" applyBorder="1" applyAlignment="1"/>
    <xf numFmtId="164" fontId="8" fillId="13" borderId="1" xfId="4" applyNumberFormat="1" applyFont="1" applyFill="1" applyBorder="1" applyAlignment="1" applyProtection="1">
      <alignment horizontal="center" vertical="center"/>
      <protection hidden="1"/>
    </xf>
    <xf numFmtId="164" fontId="6" fillId="13" borderId="1" xfId="4" applyNumberFormat="1" applyFont="1" applyFill="1" applyBorder="1" applyAlignment="1" applyProtection="1">
      <alignment horizontal="center" vertical="center"/>
      <protection hidden="1"/>
    </xf>
    <xf numFmtId="168" fontId="6" fillId="13" borderId="1" xfId="2" applyNumberFormat="1" applyFont="1" applyFill="1" applyBorder="1" applyAlignment="1" applyProtection="1">
      <alignment horizontal="center" vertical="center"/>
      <protection hidden="1"/>
    </xf>
    <xf numFmtId="164" fontId="6" fillId="13" borderId="1" xfId="0" applyNumberFormat="1" applyFont="1" applyFill="1" applyBorder="1" applyAlignment="1" applyProtection="1">
      <alignment horizontal="center" vertical="center"/>
      <protection hidden="1"/>
    </xf>
    <xf numFmtId="164" fontId="8" fillId="13" borderId="1" xfId="0" applyNumberFormat="1" applyFont="1" applyFill="1" applyBorder="1" applyAlignment="1" applyProtection="1">
      <alignment horizontal="center" vertical="center"/>
      <protection hidden="1"/>
    </xf>
    <xf numFmtId="168" fontId="6" fillId="13" borderId="1" xfId="2" applyNumberFormat="1" applyFont="1" applyFill="1" applyBorder="1" applyAlignment="1" applyProtection="1">
      <alignment vertical="center"/>
      <protection hidden="1"/>
    </xf>
    <xf numFmtId="44" fontId="12" fillId="13" borderId="1" xfId="0" applyNumberFormat="1" applyFont="1" applyFill="1" applyBorder="1" applyAlignment="1" applyProtection="1">
      <alignment horizontal="center" vertical="center"/>
      <protection hidden="1"/>
    </xf>
    <xf numFmtId="168" fontId="13" fillId="13" borderId="1" xfId="2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Border="1" applyAlignment="1">
      <alignment vertical="center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center" vertical="center" textRotation="90" wrapText="1"/>
    </xf>
    <xf numFmtId="164" fontId="8" fillId="11" borderId="1" xfId="4" applyNumberFormat="1" applyFont="1" applyFill="1" applyBorder="1" applyAlignment="1" applyProtection="1">
      <alignment horizontal="center" vertical="center"/>
      <protection hidden="1"/>
    </xf>
    <xf numFmtId="164" fontId="6" fillId="11" borderId="1" xfId="4" applyNumberFormat="1" applyFont="1" applyFill="1" applyBorder="1" applyAlignment="1" applyProtection="1">
      <alignment horizontal="center" vertical="center"/>
      <protection hidden="1"/>
    </xf>
    <xf numFmtId="0" fontId="20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 wrapText="1"/>
    </xf>
    <xf numFmtId="0" fontId="14" fillId="11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70" fontId="12" fillId="13" borderId="7" xfId="1" applyNumberFormat="1" applyFont="1" applyFill="1" applyBorder="1" applyAlignment="1">
      <alignment horizontal="center" vertical="center"/>
    </xf>
    <xf numFmtId="44" fontId="12" fillId="13" borderId="7" xfId="0" applyNumberFormat="1" applyFont="1" applyFill="1" applyBorder="1" applyAlignment="1">
      <alignment horizontal="center" vertical="center"/>
    </xf>
    <xf numFmtId="170" fontId="9" fillId="13" borderId="7" xfId="1" applyNumberFormat="1" applyFont="1" applyFill="1" applyBorder="1" applyAlignment="1">
      <alignment horizontal="center" vertical="center"/>
    </xf>
    <xf numFmtId="164" fontId="27" fillId="14" borderId="31" xfId="2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textRotation="90" wrapText="1"/>
    </xf>
    <xf numFmtId="164" fontId="8" fillId="13" borderId="22" xfId="4" applyNumberFormat="1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>
      <alignment horizontal="center"/>
    </xf>
    <xf numFmtId="169" fontId="12" fillId="0" borderId="28" xfId="0" applyNumberFormat="1" applyFont="1" applyFill="1" applyBorder="1" applyAlignment="1" applyProtection="1">
      <alignment vertical="center"/>
      <protection hidden="1"/>
    </xf>
    <xf numFmtId="0" fontId="14" fillId="11" borderId="27" xfId="0" applyFont="1" applyFill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169" fontId="12" fillId="0" borderId="22" xfId="5" applyNumberFormat="1" applyFont="1" applyFill="1" applyBorder="1" applyAlignment="1" applyProtection="1">
      <alignment vertical="center"/>
      <protection hidden="1"/>
    </xf>
    <xf numFmtId="169" fontId="12" fillId="11" borderId="20" xfId="5" applyNumberFormat="1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/>
    <xf numFmtId="0" fontId="13" fillId="0" borderId="28" xfId="0" applyFont="1" applyFill="1" applyBorder="1"/>
    <xf numFmtId="164" fontId="12" fillId="13" borderId="35" xfId="1" applyNumberFormat="1" applyFont="1" applyFill="1" applyBorder="1" applyAlignment="1">
      <alignment horizontal="center" vertical="center"/>
    </xf>
    <xf numFmtId="165" fontId="8" fillId="0" borderId="2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10" fillId="11" borderId="27" xfId="0" applyFont="1" applyFill="1" applyBorder="1" applyAlignment="1">
      <alignment horizontal="center" vertical="center"/>
    </xf>
    <xf numFmtId="0" fontId="10" fillId="11" borderId="22" xfId="0" applyFont="1" applyFill="1" applyBorder="1" applyAlignment="1">
      <alignment horizontal="center" vertical="center" wrapText="1"/>
    </xf>
    <xf numFmtId="169" fontId="8" fillId="11" borderId="22" xfId="5" applyNumberFormat="1" applyFont="1" applyFill="1" applyBorder="1" applyAlignment="1" applyProtection="1">
      <alignment horizontal="center" vertical="center"/>
      <protection hidden="1"/>
    </xf>
    <xf numFmtId="169" fontId="17" fillId="13" borderId="22" xfId="1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13" borderId="29" xfId="0" applyFont="1" applyFill="1" applyBorder="1" applyAlignment="1">
      <alignment horizontal="center"/>
    </xf>
    <xf numFmtId="164" fontId="8" fillId="13" borderId="22" xfId="1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vertical="center"/>
    </xf>
    <xf numFmtId="164" fontId="8" fillId="13" borderId="22" xfId="5" applyNumberFormat="1" applyFont="1" applyFill="1" applyBorder="1" applyAlignment="1" applyProtection="1">
      <alignment horizontal="center" vertical="center"/>
      <protection hidden="1"/>
    </xf>
    <xf numFmtId="164" fontId="8" fillId="11" borderId="22" xfId="5" applyNumberFormat="1" applyFont="1" applyFill="1" applyBorder="1" applyAlignment="1" applyProtection="1">
      <alignment horizontal="right" vertical="center"/>
      <protection hidden="1"/>
    </xf>
    <xf numFmtId="0" fontId="23" fillId="0" borderId="0" xfId="0" applyFont="1" applyFill="1" applyBorder="1" applyAlignment="1">
      <alignment vertical="center"/>
    </xf>
    <xf numFmtId="44" fontId="27" fillId="14" borderId="16" xfId="2" applyNumberFormat="1" applyFont="1" applyFill="1" applyBorder="1" applyAlignment="1">
      <alignment horizontal="right" vertical="center" wrapText="1"/>
    </xf>
    <xf numFmtId="1" fontId="6" fillId="0" borderId="2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4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 applyProtection="1">
      <alignment horizontal="left" vertical="center"/>
    </xf>
    <xf numFmtId="164" fontId="6" fillId="0" borderId="1" xfId="4" applyNumberFormat="1" applyFont="1" applyFill="1" applyBorder="1" applyAlignment="1" applyProtection="1">
      <alignment horizontal="center" vertical="center"/>
      <protection hidden="1"/>
    </xf>
    <xf numFmtId="170" fontId="6" fillId="0" borderId="1" xfId="2" applyNumberFormat="1" applyFont="1" applyFill="1" applyBorder="1" applyAlignment="1" applyProtection="1">
      <alignment horizontal="center" vertical="center"/>
      <protection hidden="1"/>
    </xf>
    <xf numFmtId="164" fontId="8" fillId="0" borderId="1" xfId="4" applyNumberFormat="1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horizontal="left" vertical="center"/>
    </xf>
    <xf numFmtId="49" fontId="23" fillId="0" borderId="1" xfId="4" applyNumberFormat="1" applyFont="1" applyFill="1" applyBorder="1" applyAlignment="1">
      <alignment horizontal="center" vertical="center"/>
    </xf>
    <xf numFmtId="0" fontId="0" fillId="0" borderId="0" xfId="0" applyFill="1"/>
    <xf numFmtId="0" fontId="23" fillId="0" borderId="1" xfId="6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8" fillId="0" borderId="22" xfId="4" applyNumberFormat="1" applyFont="1" applyFill="1" applyBorder="1" applyAlignment="1" applyProtection="1">
      <alignment horizontal="center" vertical="center"/>
      <protection hidden="1"/>
    </xf>
    <xf numFmtId="0" fontId="6" fillId="0" borderId="1" xfId="6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164" fontId="27" fillId="14" borderId="16" xfId="2" applyNumberFormat="1" applyFont="1" applyFill="1" applyBorder="1" applyAlignment="1">
      <alignment horizontal="center" vertical="center" wrapText="1"/>
    </xf>
    <xf numFmtId="165" fontId="6" fillId="0" borderId="24" xfId="2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Alignment="1">
      <alignment horizontal="center" vertical="center"/>
    </xf>
    <xf numFmtId="164" fontId="6" fillId="0" borderId="24" xfId="2" applyNumberFormat="1" applyFont="1" applyFill="1" applyBorder="1" applyAlignment="1">
      <alignment horizontal="right" vertical="center"/>
    </xf>
    <xf numFmtId="168" fontId="8" fillId="0" borderId="1" xfId="2" applyNumberFormat="1" applyFont="1" applyFill="1" applyBorder="1" applyAlignment="1" applyProtection="1">
      <alignment vertical="center"/>
      <protection hidden="1"/>
    </xf>
    <xf numFmtId="164" fontId="8" fillId="0" borderId="22" xfId="5" applyNumberFormat="1" applyFont="1" applyFill="1" applyBorder="1" applyAlignment="1" applyProtection="1">
      <alignment horizontal="right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4" fontId="17" fillId="2" borderId="24" xfId="2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/>
    </xf>
    <xf numFmtId="169" fontId="20" fillId="11" borderId="22" xfId="5" applyNumberFormat="1" applyFont="1" applyFill="1" applyBorder="1" applyAlignment="1" applyProtection="1">
      <alignment vertical="center"/>
      <protection hidden="1"/>
    </xf>
    <xf numFmtId="44" fontId="30" fillId="0" borderId="24" xfId="2" applyNumberFormat="1" applyFont="1" applyFill="1" applyBorder="1" applyAlignment="1">
      <alignment horizontal="right" vertical="center"/>
    </xf>
    <xf numFmtId="44" fontId="17" fillId="0" borderId="33" xfId="2" applyNumberFormat="1" applyFont="1" applyFill="1" applyBorder="1" applyAlignment="1">
      <alignment horizontal="right" vertical="center"/>
    </xf>
    <xf numFmtId="170" fontId="13" fillId="13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17" fillId="14" borderId="14" xfId="0" applyFont="1" applyFill="1" applyBorder="1" applyAlignment="1">
      <alignment horizontal="left" vertical="center"/>
    </xf>
    <xf numFmtId="0" fontId="17" fillId="14" borderId="15" xfId="0" applyFont="1" applyFill="1" applyBorder="1" applyAlignment="1">
      <alignment horizontal="left" vertical="center"/>
    </xf>
    <xf numFmtId="0" fontId="17" fillId="13" borderId="29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0" fontId="20" fillId="9" borderId="22" xfId="0" applyFont="1" applyFill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wrapText="1"/>
    </xf>
    <xf numFmtId="0" fontId="10" fillId="5" borderId="32" xfId="0" applyFont="1" applyFill="1" applyBorder="1" applyAlignment="1">
      <alignment horizontal="center" wrapText="1"/>
    </xf>
    <xf numFmtId="0" fontId="22" fillId="6" borderId="25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7" fillId="3" borderId="19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49" fontId="8" fillId="12" borderId="3" xfId="0" applyNumberFormat="1" applyFont="1" applyFill="1" applyBorder="1" applyAlignment="1">
      <alignment horizontal="center" vertical="center" wrapText="1"/>
    </xf>
    <xf numFmtId="49" fontId="8" fillId="12" borderId="4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wrapText="1"/>
    </xf>
    <xf numFmtId="0" fontId="8" fillId="5" borderId="32" xfId="0" applyFont="1" applyFill="1" applyBorder="1" applyAlignment="1">
      <alignment horizontal="center" wrapText="1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8" fillId="13" borderId="27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27" fillId="14" borderId="14" xfId="0" applyFont="1" applyFill="1" applyBorder="1" applyAlignment="1">
      <alignment horizontal="left" vertical="center"/>
    </xf>
    <xf numFmtId="0" fontId="27" fillId="14" borderId="1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7" fillId="13" borderId="27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27" fillId="14" borderId="30" xfId="0" applyFont="1" applyFill="1" applyBorder="1" applyAlignment="1">
      <alignment horizontal="left" vertical="center"/>
    </xf>
    <xf numFmtId="0" fontId="27" fillId="14" borderId="13" xfId="0" applyFont="1" applyFill="1" applyBorder="1" applyAlignment="1">
      <alignment horizontal="left" vertical="center"/>
    </xf>
    <xf numFmtId="0" fontId="8" fillId="13" borderId="27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17" fillId="14" borderId="30" xfId="0" applyFont="1" applyFill="1" applyBorder="1" applyAlignment="1">
      <alignment horizontal="left" vertical="center"/>
    </xf>
    <xf numFmtId="0" fontId="17" fillId="14" borderId="1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49" fontId="8" fillId="11" borderId="4" xfId="0" applyNumberFormat="1" applyFont="1" applyFill="1" applyBorder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 vertical="center" wrapText="1"/>
    </xf>
    <xf numFmtId="37" fontId="8" fillId="11" borderId="1" xfId="0" applyNumberFormat="1" applyFont="1" applyFill="1" applyBorder="1" applyAlignment="1">
      <alignment horizontal="center" vertical="center" wrapText="1"/>
    </xf>
    <xf numFmtId="165" fontId="8" fillId="11" borderId="1" xfId="0" applyNumberFormat="1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10" fillId="11" borderId="25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textRotation="90" wrapText="1"/>
    </xf>
    <xf numFmtId="170" fontId="6" fillId="13" borderId="1" xfId="0" applyNumberFormat="1" applyFont="1" applyFill="1" applyBorder="1" applyAlignment="1" applyProtection="1">
      <alignment horizontal="center" vertical="center"/>
      <protection hidden="1"/>
    </xf>
    <xf numFmtId="44" fontId="8" fillId="13" borderId="1" xfId="0" applyNumberFormat="1" applyFont="1" applyFill="1" applyBorder="1" applyAlignment="1" applyProtection="1">
      <alignment horizontal="center" vertical="center"/>
      <protection hidden="1"/>
    </xf>
    <xf numFmtId="166" fontId="6" fillId="0" borderId="1" xfId="2" applyNumberFormat="1" applyFont="1" applyFill="1" applyBorder="1" applyAlignment="1" applyProtection="1">
      <alignment horizontal="right" vertical="center"/>
      <protection hidden="1"/>
    </xf>
    <xf numFmtId="170" fontId="8" fillId="11" borderId="5" xfId="5" applyNumberFormat="1" applyFont="1" applyFill="1" applyBorder="1" applyAlignment="1" applyProtection="1">
      <alignment horizontal="center" vertical="center"/>
      <protection hidden="1"/>
    </xf>
    <xf numFmtId="169" fontId="8" fillId="11" borderId="5" xfId="5" applyNumberFormat="1" applyFont="1" applyFill="1" applyBorder="1" applyAlignment="1" applyProtection="1">
      <alignment horizontal="center" vertical="center"/>
      <protection hidden="1"/>
    </xf>
    <xf numFmtId="170" fontId="8" fillId="13" borderId="1" xfId="1" applyNumberFormat="1" applyFont="1" applyFill="1" applyBorder="1" applyAlignment="1">
      <alignment horizontal="center" vertical="center"/>
    </xf>
    <xf numFmtId="170" fontId="8" fillId="13" borderId="7" xfId="1" applyNumberFormat="1" applyFont="1" applyFill="1" applyBorder="1" applyAlignment="1">
      <alignment horizontal="center" vertical="center"/>
    </xf>
    <xf numFmtId="44" fontId="8" fillId="13" borderId="7" xfId="0" applyNumberFormat="1" applyFont="1" applyFill="1" applyBorder="1" applyAlignment="1">
      <alignment horizontal="center" vertical="center"/>
    </xf>
    <xf numFmtId="164" fontId="8" fillId="13" borderId="35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 wrapText="1"/>
    </xf>
    <xf numFmtId="165" fontId="8" fillId="11" borderId="1" xfId="0" applyNumberFormat="1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textRotation="90" wrapText="1"/>
    </xf>
    <xf numFmtId="0" fontId="34" fillId="0" borderId="0" xfId="0" applyFont="1"/>
    <xf numFmtId="0" fontId="20" fillId="11" borderId="1" xfId="0" applyFont="1" applyFill="1" applyBorder="1" applyAlignment="1">
      <alignment horizontal="center" vertical="center" textRotation="90" wrapText="1"/>
    </xf>
    <xf numFmtId="44" fontId="8" fillId="11" borderId="1" xfId="1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164" fontId="8" fillId="2" borderId="24" xfId="2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center"/>
    </xf>
    <xf numFmtId="0" fontId="10" fillId="15" borderId="1" xfId="0" applyFont="1" applyFill="1" applyBorder="1" applyAlignment="1">
      <alignment horizontal="center" wrapText="1"/>
    </xf>
    <xf numFmtId="0" fontId="35" fillId="0" borderId="0" xfId="0" applyFont="1"/>
    <xf numFmtId="0" fontId="19" fillId="11" borderId="1" xfId="0" applyFont="1" applyFill="1" applyBorder="1" applyAlignment="1">
      <alignment horizontal="center" vertical="center" textRotation="90" wrapText="1"/>
    </xf>
    <xf numFmtId="164" fontId="8" fillId="11" borderId="1" xfId="0" applyNumberFormat="1" applyFont="1" applyFill="1" applyBorder="1" applyAlignment="1" applyProtection="1">
      <alignment horizontal="center" vertical="center"/>
      <protection hidden="1"/>
    </xf>
    <xf numFmtId="49" fontId="11" fillId="11" borderId="1" xfId="0" applyNumberFormat="1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2098980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06" y="164043"/>
          <a:ext cx="210502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269876</xdr:rowOff>
    </xdr:from>
    <xdr:to>
      <xdr:col>2</xdr:col>
      <xdr:colOff>577851</xdr:colOff>
      <xdr:row>0</xdr:row>
      <xdr:rowOff>1333500</xdr:rowOff>
    </xdr:to>
    <xdr:pic>
      <xdr:nvPicPr>
        <xdr:cNvPr id="2" name="Imagem 1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4" y="269876"/>
          <a:ext cx="3260726" cy="1063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161925</xdr:rowOff>
    </xdr:from>
    <xdr:to>
      <xdr:col>1</xdr:col>
      <xdr:colOff>2124074</xdr:colOff>
      <xdr:row>0</xdr:row>
      <xdr:rowOff>904875</xdr:rowOff>
    </xdr:to>
    <xdr:pic>
      <xdr:nvPicPr>
        <xdr:cNvPr id="2" name="Imagem 1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161925"/>
          <a:ext cx="215582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205468</xdr:colOff>
      <xdr:row>0</xdr:row>
      <xdr:rowOff>180975</xdr:rowOff>
    </xdr:from>
    <xdr:ext cx="2524124" cy="539749"/>
    <xdr:pic>
      <xdr:nvPicPr>
        <xdr:cNvPr id="2" name="Imagem 1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432" y="180975"/>
          <a:ext cx="2524124" cy="5397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0</xdr:row>
      <xdr:rowOff>143439</xdr:rowOff>
    </xdr:from>
    <xdr:ext cx="3102429" cy="890703"/>
    <xdr:pic>
      <xdr:nvPicPr>
        <xdr:cNvPr id="2" name="Imagem 1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3439"/>
          <a:ext cx="3102429" cy="8907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272143</xdr:colOff>
      <xdr:row>0</xdr:row>
      <xdr:rowOff>95250</xdr:rowOff>
    </xdr:from>
    <xdr:ext cx="2871107" cy="843643"/>
    <xdr:pic>
      <xdr:nvPicPr>
        <xdr:cNvPr id="3" name="Imagem 2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95250"/>
          <a:ext cx="2871107" cy="843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zoomScale="70" zoomScaleNormal="70" workbookViewId="0">
      <selection activeCell="K9" sqref="K9"/>
    </sheetView>
  </sheetViews>
  <sheetFormatPr defaultRowHeight="15" x14ac:dyDescent="0.25"/>
  <cols>
    <col min="1" max="1" width="4.28515625" customWidth="1"/>
    <col min="2" max="2" width="39.42578125" customWidth="1"/>
    <col min="3" max="3" width="24.7109375" customWidth="1"/>
    <col min="4" max="4" width="11.42578125" customWidth="1"/>
    <col min="5" max="5" width="6" customWidth="1"/>
    <col min="6" max="6" width="11.28515625" bestFit="1" customWidth="1"/>
    <col min="7" max="7" width="14.85546875" customWidth="1"/>
    <col min="8" max="8" width="16.7109375" customWidth="1"/>
    <col min="9" max="9" width="15.5703125" customWidth="1"/>
    <col min="10" max="10" width="15.28515625" customWidth="1"/>
    <col min="11" max="11" width="16" customWidth="1"/>
    <col min="12" max="12" width="9.28515625" bestFit="1" customWidth="1"/>
    <col min="13" max="13" width="14" bestFit="1" customWidth="1"/>
    <col min="14" max="14" width="11" customWidth="1"/>
    <col min="15" max="15" width="23" customWidth="1"/>
  </cols>
  <sheetData>
    <row r="1" spans="1:15" ht="90.75" customHeight="1" x14ac:dyDescent="0.25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2"/>
    </row>
    <row r="2" spans="1:15" ht="29.25" customHeight="1" x14ac:dyDescent="0.25">
      <c r="A2" s="282" t="s">
        <v>13</v>
      </c>
      <c r="B2" s="283"/>
      <c r="C2" s="284"/>
      <c r="D2" s="285" t="s">
        <v>14</v>
      </c>
      <c r="E2" s="286"/>
      <c r="F2" s="7" t="s">
        <v>15</v>
      </c>
      <c r="G2" s="225" t="s">
        <v>16</v>
      </c>
      <c r="H2" s="225" t="s">
        <v>162</v>
      </c>
      <c r="I2" s="225" t="s">
        <v>17</v>
      </c>
      <c r="J2" s="287" t="s">
        <v>18</v>
      </c>
      <c r="K2" s="287"/>
      <c r="L2" s="287"/>
      <c r="M2" s="287"/>
      <c r="N2" s="287"/>
      <c r="O2" s="288"/>
    </row>
    <row r="3" spans="1:15" ht="103.5" customHeight="1" x14ac:dyDescent="0.25">
      <c r="A3" s="289" t="s">
        <v>195</v>
      </c>
      <c r="B3" s="290"/>
      <c r="C3" s="291"/>
      <c r="D3" s="292" t="s">
        <v>193</v>
      </c>
      <c r="E3" s="293"/>
      <c r="F3" s="9" t="s">
        <v>50</v>
      </c>
      <c r="G3" s="230" t="s">
        <v>188</v>
      </c>
      <c r="H3" s="45">
        <v>22</v>
      </c>
      <c r="I3" s="12">
        <v>4.8</v>
      </c>
      <c r="J3" s="294" t="s">
        <v>19</v>
      </c>
      <c r="K3" s="294"/>
      <c r="L3" s="294"/>
      <c r="M3" s="294"/>
      <c r="N3" s="294"/>
      <c r="O3" s="295"/>
    </row>
    <row r="4" spans="1:15" x14ac:dyDescent="0.25">
      <c r="A4" s="93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7"/>
    </row>
    <row r="5" spans="1:15" ht="15" customHeight="1" x14ac:dyDescent="0.25">
      <c r="A5" s="278" t="s">
        <v>20</v>
      </c>
      <c r="B5" s="280" t="s">
        <v>21</v>
      </c>
      <c r="C5" s="265" t="s">
        <v>22</v>
      </c>
      <c r="D5" s="265" t="s">
        <v>23</v>
      </c>
      <c r="E5" s="265" t="s">
        <v>24</v>
      </c>
      <c r="F5" s="265" t="s">
        <v>25</v>
      </c>
      <c r="G5" s="265" t="s">
        <v>26</v>
      </c>
      <c r="H5" s="266" t="s">
        <v>27</v>
      </c>
      <c r="I5" s="267"/>
      <c r="J5" s="267"/>
      <c r="K5" s="268"/>
      <c r="L5" s="269" t="s">
        <v>28</v>
      </c>
      <c r="M5" s="269"/>
      <c r="N5" s="269"/>
      <c r="O5" s="270" t="s">
        <v>29</v>
      </c>
    </row>
    <row r="6" spans="1:15" ht="24" x14ac:dyDescent="0.25">
      <c r="A6" s="279"/>
      <c r="B6" s="281"/>
      <c r="C6" s="265"/>
      <c r="D6" s="265"/>
      <c r="E6" s="265"/>
      <c r="F6" s="265"/>
      <c r="G6" s="265"/>
      <c r="H6" s="94" t="s">
        <v>30</v>
      </c>
      <c r="I6" s="94" t="s">
        <v>31</v>
      </c>
      <c r="J6" s="94" t="s">
        <v>32</v>
      </c>
      <c r="K6" s="95" t="s">
        <v>33</v>
      </c>
      <c r="L6" s="96" t="s">
        <v>34</v>
      </c>
      <c r="M6" s="94" t="s">
        <v>35</v>
      </c>
      <c r="N6" s="94" t="s">
        <v>31</v>
      </c>
      <c r="O6" s="270"/>
    </row>
    <row r="7" spans="1:15" s="228" customFormat="1" ht="31.5" customHeight="1" x14ac:dyDescent="0.25">
      <c r="A7" s="97">
        <v>1</v>
      </c>
      <c r="B7" s="226" t="s">
        <v>54</v>
      </c>
      <c r="C7" s="227" t="s">
        <v>55</v>
      </c>
      <c r="D7" s="227" t="s">
        <v>56</v>
      </c>
      <c r="E7" s="98">
        <v>1</v>
      </c>
      <c r="F7" s="99" t="s">
        <v>57</v>
      </c>
      <c r="G7" s="99" t="s">
        <v>58</v>
      </c>
      <c r="H7" s="100">
        <v>630</v>
      </c>
      <c r="I7" s="100"/>
      <c r="J7" s="101"/>
      <c r="K7" s="102">
        <f>H7+I7+J7</f>
        <v>630</v>
      </c>
      <c r="L7" s="103"/>
      <c r="M7" s="104">
        <f t="shared" ref="M7:M26" si="0">(H7/H$3)*L7</f>
        <v>0</v>
      </c>
      <c r="N7" s="104">
        <v>0</v>
      </c>
      <c r="O7" s="105">
        <f t="shared" ref="O7:O39" si="1">K7-SUM(M7:N7)</f>
        <v>630</v>
      </c>
    </row>
    <row r="8" spans="1:15" s="228" customFormat="1" ht="31.5" customHeight="1" x14ac:dyDescent="0.25">
      <c r="A8" s="97">
        <v>2</v>
      </c>
      <c r="B8" s="107" t="s">
        <v>59</v>
      </c>
      <c r="C8" s="227" t="s">
        <v>60</v>
      </c>
      <c r="D8" s="227" t="s">
        <v>61</v>
      </c>
      <c r="E8" s="98">
        <v>1</v>
      </c>
      <c r="F8" s="99" t="s">
        <v>62</v>
      </c>
      <c r="G8" s="99" t="s">
        <v>75</v>
      </c>
      <c r="H8" s="100">
        <v>630</v>
      </c>
      <c r="I8" s="100">
        <v>67.2</v>
      </c>
      <c r="J8" s="101"/>
      <c r="K8" s="102">
        <f t="shared" ref="K8:K12" si="2">SUM(H8:J8)</f>
        <v>697.2</v>
      </c>
      <c r="L8" s="103"/>
      <c r="M8" s="104">
        <f t="shared" si="0"/>
        <v>0</v>
      </c>
      <c r="N8" s="104">
        <v>0</v>
      </c>
      <c r="O8" s="105">
        <f t="shared" ref="O8" si="3">K8-SUM(M8:N8)</f>
        <v>697.2</v>
      </c>
    </row>
    <row r="9" spans="1:15" s="228" customFormat="1" ht="31.5" customHeight="1" x14ac:dyDescent="0.25">
      <c r="A9" s="97">
        <v>3</v>
      </c>
      <c r="B9" s="107" t="s">
        <v>63</v>
      </c>
      <c r="C9" s="108" t="s">
        <v>64</v>
      </c>
      <c r="D9" s="99" t="s">
        <v>65</v>
      </c>
      <c r="E9" s="98">
        <v>1</v>
      </c>
      <c r="F9" s="99" t="s">
        <v>66</v>
      </c>
      <c r="G9" s="99" t="s">
        <v>67</v>
      </c>
      <c r="H9" s="100">
        <v>630</v>
      </c>
      <c r="I9" s="100">
        <f>H3*4.8</f>
        <v>105.6</v>
      </c>
      <c r="J9" s="101"/>
      <c r="K9" s="102">
        <f t="shared" si="2"/>
        <v>735.6</v>
      </c>
      <c r="L9" s="103"/>
      <c r="M9" s="104"/>
      <c r="N9" s="104"/>
      <c r="O9" s="105">
        <f t="shared" si="1"/>
        <v>735.6</v>
      </c>
    </row>
    <row r="10" spans="1:15" s="228" customFormat="1" ht="31.5" customHeight="1" x14ac:dyDescent="0.25">
      <c r="A10" s="97">
        <v>4</v>
      </c>
      <c r="B10" s="107" t="s">
        <v>68</v>
      </c>
      <c r="C10" s="108" t="s">
        <v>69</v>
      </c>
      <c r="D10" s="99" t="s">
        <v>70</v>
      </c>
      <c r="E10" s="98">
        <v>1</v>
      </c>
      <c r="F10" s="99" t="s">
        <v>62</v>
      </c>
      <c r="G10" s="99" t="s">
        <v>71</v>
      </c>
      <c r="H10" s="100">
        <v>630</v>
      </c>
      <c r="I10" s="100">
        <f>H3*4.8</f>
        <v>105.6</v>
      </c>
      <c r="J10" s="101"/>
      <c r="K10" s="102">
        <f t="shared" si="2"/>
        <v>735.6</v>
      </c>
      <c r="L10" s="103"/>
      <c r="M10" s="104">
        <f t="shared" ref="M10:M12" si="4">(H10/H$3)*L10</f>
        <v>0</v>
      </c>
      <c r="N10" s="104">
        <v>0</v>
      </c>
      <c r="O10" s="105">
        <f t="shared" ref="O10:O12" si="5">K10-SUM(M10:N10)</f>
        <v>735.6</v>
      </c>
    </row>
    <row r="11" spans="1:15" s="228" customFormat="1" ht="31.5" customHeight="1" x14ac:dyDescent="0.25">
      <c r="A11" s="97">
        <v>5</v>
      </c>
      <c r="B11" s="109" t="s">
        <v>72</v>
      </c>
      <c r="C11" s="108" t="s">
        <v>5</v>
      </c>
      <c r="D11" s="99" t="s">
        <v>73</v>
      </c>
      <c r="E11" s="98">
        <v>1</v>
      </c>
      <c r="F11" s="99" t="s">
        <v>74</v>
      </c>
      <c r="G11" s="99" t="s">
        <v>75</v>
      </c>
      <c r="H11" s="100">
        <v>418</v>
      </c>
      <c r="I11" s="100">
        <f>H3*4.8</f>
        <v>105.6</v>
      </c>
      <c r="J11" s="101"/>
      <c r="K11" s="102">
        <f t="shared" si="2"/>
        <v>523.6</v>
      </c>
      <c r="L11" s="103"/>
      <c r="M11" s="104">
        <f t="shared" si="4"/>
        <v>0</v>
      </c>
      <c r="N11" s="104">
        <v>0</v>
      </c>
      <c r="O11" s="105">
        <f t="shared" si="5"/>
        <v>523.6</v>
      </c>
    </row>
    <row r="12" spans="1:15" s="228" customFormat="1" ht="31.5" customHeight="1" x14ac:dyDescent="0.25">
      <c r="A12" s="97">
        <v>6</v>
      </c>
      <c r="B12" s="109" t="s">
        <v>76</v>
      </c>
      <c r="C12" s="108" t="s">
        <v>77</v>
      </c>
      <c r="D12" s="99" t="s">
        <v>70</v>
      </c>
      <c r="E12" s="98">
        <v>1</v>
      </c>
      <c r="F12" s="99" t="s">
        <v>74</v>
      </c>
      <c r="G12" s="99" t="s">
        <v>78</v>
      </c>
      <c r="H12" s="100">
        <v>630</v>
      </c>
      <c r="I12" s="100">
        <f>H3*4.8</f>
        <v>105.6</v>
      </c>
      <c r="J12" s="101"/>
      <c r="K12" s="102">
        <f t="shared" si="2"/>
        <v>735.6</v>
      </c>
      <c r="L12" s="103"/>
      <c r="M12" s="104">
        <f t="shared" si="4"/>
        <v>0</v>
      </c>
      <c r="N12" s="104">
        <v>0</v>
      </c>
      <c r="O12" s="105">
        <f t="shared" si="5"/>
        <v>735.6</v>
      </c>
    </row>
    <row r="13" spans="1:15" s="228" customFormat="1" ht="31.5" customHeight="1" x14ac:dyDescent="0.25">
      <c r="A13" s="97">
        <v>7</v>
      </c>
      <c r="B13" s="111" t="s">
        <v>80</v>
      </c>
      <c r="C13" s="106" t="s">
        <v>64</v>
      </c>
      <c r="D13" s="106" t="s">
        <v>81</v>
      </c>
      <c r="E13" s="98">
        <v>1</v>
      </c>
      <c r="F13" s="99" t="s">
        <v>82</v>
      </c>
      <c r="G13" s="99" t="s">
        <v>83</v>
      </c>
      <c r="H13" s="100">
        <v>630</v>
      </c>
      <c r="I13" s="100">
        <f>H3*4.8</f>
        <v>105.6</v>
      </c>
      <c r="J13" s="101"/>
      <c r="K13" s="102">
        <f>H13+I13+J13</f>
        <v>735.6</v>
      </c>
      <c r="L13" s="103"/>
      <c r="M13" s="104">
        <f t="shared" si="0"/>
        <v>0</v>
      </c>
      <c r="N13" s="104"/>
      <c r="O13" s="105">
        <f t="shared" si="1"/>
        <v>735.6</v>
      </c>
    </row>
    <row r="14" spans="1:15" s="228" customFormat="1" ht="31.5" customHeight="1" x14ac:dyDescent="0.25">
      <c r="A14" s="97">
        <v>8</v>
      </c>
      <c r="B14" s="107" t="s">
        <v>84</v>
      </c>
      <c r="C14" s="106" t="s">
        <v>5</v>
      </c>
      <c r="D14" s="106" t="s">
        <v>85</v>
      </c>
      <c r="E14" s="98">
        <v>1</v>
      </c>
      <c r="F14" s="99" t="s">
        <v>86</v>
      </c>
      <c r="G14" s="99" t="s">
        <v>87</v>
      </c>
      <c r="H14" s="100">
        <v>418</v>
      </c>
      <c r="I14" s="100">
        <f>H3*4.8</f>
        <v>105.6</v>
      </c>
      <c r="J14" s="101"/>
      <c r="K14" s="102">
        <f t="shared" ref="K14" si="6">SUM(H14:J14)</f>
        <v>523.6</v>
      </c>
      <c r="L14" s="103"/>
      <c r="M14" s="104">
        <f t="shared" si="0"/>
        <v>0</v>
      </c>
      <c r="N14" s="104">
        <v>0</v>
      </c>
      <c r="O14" s="105">
        <f t="shared" ref="O14:O15" si="7">K14-SUM(M14:N14)</f>
        <v>523.6</v>
      </c>
    </row>
    <row r="15" spans="1:15" s="228" customFormat="1" ht="31.5" customHeight="1" x14ac:dyDescent="0.25">
      <c r="A15" s="97">
        <v>9</v>
      </c>
      <c r="B15" s="109" t="s">
        <v>88</v>
      </c>
      <c r="C15" s="106" t="s">
        <v>89</v>
      </c>
      <c r="D15" s="106" t="s">
        <v>70</v>
      </c>
      <c r="E15" s="98">
        <v>1</v>
      </c>
      <c r="F15" s="99" t="s">
        <v>74</v>
      </c>
      <c r="G15" s="99" t="s">
        <v>90</v>
      </c>
      <c r="H15" s="100">
        <v>630</v>
      </c>
      <c r="I15" s="100">
        <f>H3*4.8</f>
        <v>105.6</v>
      </c>
      <c r="J15" s="101"/>
      <c r="K15" s="102">
        <f t="shared" ref="K15" si="8">SUM(H15:J15)</f>
        <v>735.6</v>
      </c>
      <c r="L15" s="103"/>
      <c r="M15" s="104">
        <f>(H15/H$3)*L15</f>
        <v>0</v>
      </c>
      <c r="N15" s="104">
        <v>0</v>
      </c>
      <c r="O15" s="105">
        <f t="shared" si="7"/>
        <v>735.6</v>
      </c>
    </row>
    <row r="16" spans="1:15" s="228" customFormat="1" ht="31.5" customHeight="1" x14ac:dyDescent="0.25">
      <c r="A16" s="97">
        <v>10</v>
      </c>
      <c r="B16" s="110" t="s">
        <v>91</v>
      </c>
      <c r="C16" s="106" t="s">
        <v>55</v>
      </c>
      <c r="D16" s="106" t="s">
        <v>56</v>
      </c>
      <c r="E16" s="98">
        <v>3</v>
      </c>
      <c r="F16" s="99" t="s">
        <v>92</v>
      </c>
      <c r="G16" s="99" t="s">
        <v>93</v>
      </c>
      <c r="H16" s="100">
        <v>315</v>
      </c>
      <c r="I16" s="100"/>
      <c r="J16" s="101">
        <v>315</v>
      </c>
      <c r="K16" s="102">
        <f t="shared" ref="K16" si="9">SUM(H16:J16)</f>
        <v>630</v>
      </c>
      <c r="L16" s="103"/>
      <c r="M16" s="104">
        <f t="shared" ref="M16:M19" si="10">(H16/H$3)*L16</f>
        <v>0</v>
      </c>
      <c r="N16" s="104">
        <v>0</v>
      </c>
      <c r="O16" s="105">
        <f t="shared" ref="O16" si="11">K16-SUM(M16:N16)</f>
        <v>630</v>
      </c>
    </row>
    <row r="17" spans="1:15" s="228" customFormat="1" ht="31.5" customHeight="1" x14ac:dyDescent="0.25">
      <c r="A17" s="97">
        <v>11</v>
      </c>
      <c r="B17" s="110" t="s">
        <v>94</v>
      </c>
      <c r="C17" s="106" t="s">
        <v>55</v>
      </c>
      <c r="D17" s="106" t="s">
        <v>95</v>
      </c>
      <c r="E17" s="98">
        <v>1</v>
      </c>
      <c r="F17" s="99" t="s">
        <v>96</v>
      </c>
      <c r="G17" s="99" t="s">
        <v>97</v>
      </c>
      <c r="H17" s="100">
        <v>630</v>
      </c>
      <c r="I17" s="100">
        <f>H3*4.8</f>
        <v>105.6</v>
      </c>
      <c r="J17" s="101"/>
      <c r="K17" s="102">
        <f t="shared" ref="K17:K19" si="12">SUM(H17:J17)</f>
        <v>735.6</v>
      </c>
      <c r="L17" s="103"/>
      <c r="M17" s="104">
        <f t="shared" si="10"/>
        <v>0</v>
      </c>
      <c r="N17" s="104">
        <v>0</v>
      </c>
      <c r="O17" s="105">
        <f t="shared" si="1"/>
        <v>735.6</v>
      </c>
    </row>
    <row r="18" spans="1:15" s="228" customFormat="1" ht="31.5" customHeight="1" x14ac:dyDescent="0.25">
      <c r="A18" s="97">
        <v>12</v>
      </c>
      <c r="B18" s="109" t="s">
        <v>98</v>
      </c>
      <c r="C18" s="106" t="s">
        <v>60</v>
      </c>
      <c r="D18" s="106" t="s">
        <v>85</v>
      </c>
      <c r="E18" s="98">
        <v>1</v>
      </c>
      <c r="F18" s="99" t="s">
        <v>74</v>
      </c>
      <c r="G18" s="99" t="s">
        <v>97</v>
      </c>
      <c r="H18" s="100">
        <v>630</v>
      </c>
      <c r="I18" s="100">
        <f>H3*4.8</f>
        <v>105.6</v>
      </c>
      <c r="J18" s="101"/>
      <c r="K18" s="102">
        <f t="shared" ref="K18" si="13">SUM(H18:J18)</f>
        <v>735.6</v>
      </c>
      <c r="L18" s="103"/>
      <c r="M18" s="104">
        <f t="shared" si="10"/>
        <v>0</v>
      </c>
      <c r="N18" s="104">
        <v>0</v>
      </c>
      <c r="O18" s="105">
        <f t="shared" ref="O18" si="14">K18-SUM(M18:N18)</f>
        <v>735.6</v>
      </c>
    </row>
    <row r="19" spans="1:15" s="228" customFormat="1" ht="31.5" customHeight="1" x14ac:dyDescent="0.25">
      <c r="A19" s="97">
        <v>13</v>
      </c>
      <c r="B19" s="107" t="s">
        <v>99</v>
      </c>
      <c r="C19" s="106" t="s">
        <v>79</v>
      </c>
      <c r="D19" s="106" t="s">
        <v>85</v>
      </c>
      <c r="E19" s="98">
        <v>1</v>
      </c>
      <c r="F19" s="99" t="s">
        <v>100</v>
      </c>
      <c r="G19" s="99" t="s">
        <v>184</v>
      </c>
      <c r="H19" s="100">
        <v>630</v>
      </c>
      <c r="I19" s="100">
        <f>H3*4.8</f>
        <v>105.6</v>
      </c>
      <c r="J19" s="101"/>
      <c r="K19" s="102">
        <f t="shared" si="12"/>
        <v>735.6</v>
      </c>
      <c r="L19" s="103"/>
      <c r="M19" s="104">
        <f t="shared" si="10"/>
        <v>0</v>
      </c>
      <c r="N19" s="104"/>
      <c r="O19" s="105">
        <f t="shared" si="1"/>
        <v>735.6</v>
      </c>
    </row>
    <row r="20" spans="1:15" s="228" customFormat="1" ht="31.5" customHeight="1" x14ac:dyDescent="0.25">
      <c r="A20" s="97">
        <v>14</v>
      </c>
      <c r="B20" s="111" t="s">
        <v>101</v>
      </c>
      <c r="C20" s="106" t="s">
        <v>55</v>
      </c>
      <c r="D20" s="227" t="s">
        <v>61</v>
      </c>
      <c r="E20" s="98">
        <v>3</v>
      </c>
      <c r="F20" s="99" t="s">
        <v>102</v>
      </c>
      <c r="G20" s="99" t="s">
        <v>103</v>
      </c>
      <c r="H20" s="100"/>
      <c r="I20" s="100"/>
      <c r="J20" s="101">
        <v>630</v>
      </c>
      <c r="K20" s="102">
        <f>SUM(H20:J20)</f>
        <v>630</v>
      </c>
      <c r="L20" s="103"/>
      <c r="M20" s="104">
        <v>0</v>
      </c>
      <c r="N20" s="104">
        <v>0</v>
      </c>
      <c r="O20" s="105">
        <f t="shared" si="1"/>
        <v>630</v>
      </c>
    </row>
    <row r="21" spans="1:15" s="228" customFormat="1" ht="31.5" customHeight="1" x14ac:dyDescent="0.25">
      <c r="A21" s="97">
        <v>15</v>
      </c>
      <c r="B21" s="110" t="s">
        <v>104</v>
      </c>
      <c r="C21" s="112" t="s">
        <v>105</v>
      </c>
      <c r="D21" s="112" t="s">
        <v>106</v>
      </c>
      <c r="E21" s="98">
        <v>1</v>
      </c>
      <c r="F21" s="99" t="s">
        <v>107</v>
      </c>
      <c r="G21" s="99" t="s">
        <v>108</v>
      </c>
      <c r="H21" s="100">
        <v>630</v>
      </c>
      <c r="I21" s="100"/>
      <c r="J21" s="101"/>
      <c r="K21" s="102">
        <f t="shared" ref="K21" si="15">SUM(H21:J21)</f>
        <v>630</v>
      </c>
      <c r="L21" s="103"/>
      <c r="M21" s="104">
        <f t="shared" si="0"/>
        <v>0</v>
      </c>
      <c r="N21" s="104">
        <v>0</v>
      </c>
      <c r="O21" s="105">
        <f t="shared" si="1"/>
        <v>630</v>
      </c>
    </row>
    <row r="22" spans="1:15" s="228" customFormat="1" ht="31.5" customHeight="1" x14ac:dyDescent="0.25">
      <c r="A22" s="97">
        <v>16</v>
      </c>
      <c r="B22" s="107" t="s">
        <v>109</v>
      </c>
      <c r="C22" s="112" t="s">
        <v>110</v>
      </c>
      <c r="D22" s="112" t="s">
        <v>106</v>
      </c>
      <c r="E22" s="98">
        <v>1</v>
      </c>
      <c r="F22" s="99" t="s">
        <v>66</v>
      </c>
      <c r="G22" s="99" t="s">
        <v>67</v>
      </c>
      <c r="H22" s="100">
        <v>630</v>
      </c>
      <c r="I22" s="100">
        <v>33.6</v>
      </c>
      <c r="J22" s="101"/>
      <c r="K22" s="102">
        <f>SUM(H22:J22)</f>
        <v>663.6</v>
      </c>
      <c r="L22" s="103"/>
      <c r="M22" s="104">
        <f t="shared" si="0"/>
        <v>0</v>
      </c>
      <c r="N22" s="104">
        <v>0</v>
      </c>
      <c r="O22" s="105">
        <f t="shared" si="1"/>
        <v>663.6</v>
      </c>
    </row>
    <row r="23" spans="1:15" s="153" customFormat="1" ht="31.5" customHeight="1" x14ac:dyDescent="0.25">
      <c r="A23" s="97">
        <v>17</v>
      </c>
      <c r="B23" s="107" t="s">
        <v>111</v>
      </c>
      <c r="C23" s="229" t="s">
        <v>179</v>
      </c>
      <c r="D23" s="112" t="s">
        <v>112</v>
      </c>
      <c r="E23" s="98">
        <v>1</v>
      </c>
      <c r="F23" s="99" t="s">
        <v>113</v>
      </c>
      <c r="G23" s="99" t="s">
        <v>114</v>
      </c>
      <c r="H23" s="100">
        <v>630</v>
      </c>
      <c r="I23" s="100">
        <f>H3*4.8</f>
        <v>105.6</v>
      </c>
      <c r="J23" s="101"/>
      <c r="K23" s="102">
        <f t="shared" ref="K23" si="16">SUM(H23:J23)</f>
        <v>735.6</v>
      </c>
      <c r="L23" s="103"/>
      <c r="M23" s="104">
        <f t="shared" si="0"/>
        <v>0</v>
      </c>
      <c r="N23" s="104"/>
      <c r="O23" s="105">
        <f t="shared" ref="O23" si="17">K23-SUM(M23:N23)</f>
        <v>735.6</v>
      </c>
    </row>
    <row r="24" spans="1:15" s="228" customFormat="1" ht="31.5" customHeight="1" x14ac:dyDescent="0.25">
      <c r="A24" s="97">
        <v>18</v>
      </c>
      <c r="B24" s="107" t="s">
        <v>115</v>
      </c>
      <c r="C24" s="106" t="s">
        <v>69</v>
      </c>
      <c r="D24" s="106" t="s">
        <v>70</v>
      </c>
      <c r="E24" s="98">
        <v>1</v>
      </c>
      <c r="F24" s="99" t="s">
        <v>100</v>
      </c>
      <c r="G24" s="99" t="s">
        <v>75</v>
      </c>
      <c r="H24" s="100">
        <v>630</v>
      </c>
      <c r="I24" s="100">
        <f>H3*4.8</f>
        <v>105.6</v>
      </c>
      <c r="J24" s="101"/>
      <c r="K24" s="102">
        <f t="shared" ref="K24:K26" si="18">SUM(H24:J24)</f>
        <v>735.6</v>
      </c>
      <c r="L24" s="103"/>
      <c r="M24" s="104">
        <f t="shared" si="0"/>
        <v>0</v>
      </c>
      <c r="N24" s="104"/>
      <c r="O24" s="105">
        <f t="shared" ref="O24" si="19">K24-SUM(M24:N24)</f>
        <v>735.6</v>
      </c>
    </row>
    <row r="25" spans="1:15" s="228" customFormat="1" ht="31.5" customHeight="1" x14ac:dyDescent="0.25">
      <c r="A25" s="97">
        <v>19</v>
      </c>
      <c r="B25" s="111" t="s">
        <v>116</v>
      </c>
      <c r="C25" s="106" t="s">
        <v>64</v>
      </c>
      <c r="D25" s="106" t="s">
        <v>65</v>
      </c>
      <c r="E25" s="98">
        <v>3.4</v>
      </c>
      <c r="F25" s="99" t="s">
        <v>107</v>
      </c>
      <c r="G25" s="99" t="s">
        <v>191</v>
      </c>
      <c r="H25" s="100">
        <v>515.35</v>
      </c>
      <c r="I25" s="100">
        <v>129.6</v>
      </c>
      <c r="J25" s="101">
        <v>286.3</v>
      </c>
      <c r="K25" s="102">
        <f t="shared" si="18"/>
        <v>931.25</v>
      </c>
      <c r="L25" s="103"/>
      <c r="M25" s="104">
        <f t="shared" si="0"/>
        <v>0</v>
      </c>
      <c r="N25" s="104">
        <v>0</v>
      </c>
      <c r="O25" s="105">
        <f t="shared" ref="O25:O26" si="20">K25-SUM(M25:N25)</f>
        <v>931.25</v>
      </c>
    </row>
    <row r="26" spans="1:15" s="228" customFormat="1" ht="31.5" customHeight="1" x14ac:dyDescent="0.25">
      <c r="A26" s="97">
        <v>20</v>
      </c>
      <c r="B26" s="107" t="s">
        <v>119</v>
      </c>
      <c r="C26" s="106" t="s">
        <v>5</v>
      </c>
      <c r="D26" s="106" t="s">
        <v>85</v>
      </c>
      <c r="E26" s="98">
        <v>1</v>
      </c>
      <c r="F26" s="99" t="s">
        <v>120</v>
      </c>
      <c r="G26" s="99" t="s">
        <v>114</v>
      </c>
      <c r="H26" s="100">
        <v>418</v>
      </c>
      <c r="I26" s="100">
        <f>H3*4.8</f>
        <v>105.6</v>
      </c>
      <c r="J26" s="101"/>
      <c r="K26" s="102">
        <f t="shared" si="18"/>
        <v>523.6</v>
      </c>
      <c r="L26" s="103"/>
      <c r="M26" s="104">
        <f t="shared" si="0"/>
        <v>0</v>
      </c>
      <c r="N26" s="104">
        <v>0</v>
      </c>
      <c r="O26" s="105">
        <f t="shared" si="20"/>
        <v>523.6</v>
      </c>
    </row>
    <row r="27" spans="1:15" s="228" customFormat="1" ht="31.5" customHeight="1" x14ac:dyDescent="0.25">
      <c r="A27" s="97">
        <v>21</v>
      </c>
      <c r="B27" s="111" t="s">
        <v>121</v>
      </c>
      <c r="C27" s="106" t="s">
        <v>89</v>
      </c>
      <c r="D27" s="106" t="s">
        <v>70</v>
      </c>
      <c r="E27" s="98">
        <v>1</v>
      </c>
      <c r="F27" s="99" t="s">
        <v>82</v>
      </c>
      <c r="G27" s="99" t="s">
        <v>83</v>
      </c>
      <c r="H27" s="100">
        <v>630</v>
      </c>
      <c r="I27" s="100">
        <f>H3*4.8</f>
        <v>105.6</v>
      </c>
      <c r="J27" s="101"/>
      <c r="K27" s="102">
        <f>H27+I27+J27</f>
        <v>735.6</v>
      </c>
      <c r="L27" s="103"/>
      <c r="M27" s="104">
        <f>(H27/H$3)*L27</f>
        <v>0</v>
      </c>
      <c r="N27" s="104"/>
      <c r="O27" s="105">
        <f t="shared" si="1"/>
        <v>735.6</v>
      </c>
    </row>
    <row r="28" spans="1:15" s="228" customFormat="1" ht="31.5" customHeight="1" x14ac:dyDescent="0.25">
      <c r="A28" s="97">
        <v>22</v>
      </c>
      <c r="B28" s="107" t="s">
        <v>122</v>
      </c>
      <c r="C28" s="106" t="s">
        <v>77</v>
      </c>
      <c r="D28" s="106" t="s">
        <v>70</v>
      </c>
      <c r="E28" s="98">
        <v>1</v>
      </c>
      <c r="F28" s="99" t="s">
        <v>62</v>
      </c>
      <c r="G28" s="99" t="s">
        <v>71</v>
      </c>
      <c r="H28" s="100">
        <v>630</v>
      </c>
      <c r="I28" s="100">
        <f>H3*4.8</f>
        <v>105.6</v>
      </c>
      <c r="J28" s="101"/>
      <c r="K28" s="102">
        <f>SUM(H28:J28)</f>
        <v>735.6</v>
      </c>
      <c r="L28" s="103"/>
      <c r="M28" s="104">
        <f t="shared" ref="M28:M35" si="21">(H28/H$3)*L28</f>
        <v>0</v>
      </c>
      <c r="N28" s="104">
        <v>0</v>
      </c>
      <c r="O28" s="105">
        <f t="shared" si="1"/>
        <v>735.6</v>
      </c>
    </row>
    <row r="29" spans="1:15" s="228" customFormat="1" ht="31.5" customHeight="1" x14ac:dyDescent="0.25">
      <c r="A29" s="97">
        <v>23</v>
      </c>
      <c r="B29" s="107" t="s">
        <v>124</v>
      </c>
      <c r="C29" s="106" t="s">
        <v>123</v>
      </c>
      <c r="D29" s="106" t="s">
        <v>70</v>
      </c>
      <c r="E29" s="98">
        <v>1</v>
      </c>
      <c r="F29" s="99" t="s">
        <v>125</v>
      </c>
      <c r="G29" s="99" t="s">
        <v>126</v>
      </c>
      <c r="H29" s="100">
        <v>630</v>
      </c>
      <c r="I29" s="100">
        <f>H3*4.8</f>
        <v>105.6</v>
      </c>
      <c r="J29" s="101"/>
      <c r="K29" s="102">
        <f t="shared" ref="K29:K31" si="22">SUM(H29:J29)</f>
        <v>735.6</v>
      </c>
      <c r="L29" s="103"/>
      <c r="M29" s="104">
        <f t="shared" si="21"/>
        <v>0</v>
      </c>
      <c r="N29" s="104">
        <v>0</v>
      </c>
      <c r="O29" s="105">
        <f t="shared" ref="O29:O30" si="23">K29-SUM(M29:N29)</f>
        <v>735.6</v>
      </c>
    </row>
    <row r="30" spans="1:15" s="228" customFormat="1" ht="31.5" customHeight="1" x14ac:dyDescent="0.25">
      <c r="A30" s="97">
        <v>24</v>
      </c>
      <c r="B30" s="107" t="s">
        <v>127</v>
      </c>
      <c r="C30" s="106" t="s">
        <v>128</v>
      </c>
      <c r="D30" s="106" t="s">
        <v>65</v>
      </c>
      <c r="E30" s="98">
        <v>1</v>
      </c>
      <c r="F30" s="99" t="s">
        <v>129</v>
      </c>
      <c r="G30" s="99" t="s">
        <v>130</v>
      </c>
      <c r="H30" s="100">
        <v>630</v>
      </c>
      <c r="I30" s="100"/>
      <c r="J30" s="101"/>
      <c r="K30" s="102">
        <f t="shared" si="22"/>
        <v>630</v>
      </c>
      <c r="L30" s="103"/>
      <c r="M30" s="104">
        <f t="shared" si="21"/>
        <v>0</v>
      </c>
      <c r="N30" s="104">
        <v>0</v>
      </c>
      <c r="O30" s="105">
        <f t="shared" si="23"/>
        <v>630</v>
      </c>
    </row>
    <row r="31" spans="1:15" s="228" customFormat="1" ht="31.5" customHeight="1" x14ac:dyDescent="0.25">
      <c r="A31" s="97">
        <v>25</v>
      </c>
      <c r="B31" s="111" t="s">
        <v>131</v>
      </c>
      <c r="C31" s="106" t="s">
        <v>55</v>
      </c>
      <c r="D31" s="106" t="s">
        <v>56</v>
      </c>
      <c r="E31" s="98">
        <v>3</v>
      </c>
      <c r="F31" s="99" t="s">
        <v>132</v>
      </c>
      <c r="G31" s="99" t="s">
        <v>133</v>
      </c>
      <c r="H31" s="100">
        <v>315</v>
      </c>
      <c r="I31" s="100"/>
      <c r="J31" s="101">
        <v>315</v>
      </c>
      <c r="K31" s="102">
        <f t="shared" si="22"/>
        <v>630</v>
      </c>
      <c r="L31" s="103"/>
      <c r="M31" s="104">
        <f t="shared" si="21"/>
        <v>0</v>
      </c>
      <c r="N31" s="104">
        <v>0</v>
      </c>
      <c r="O31" s="105">
        <f t="shared" si="1"/>
        <v>630</v>
      </c>
    </row>
    <row r="32" spans="1:15" s="228" customFormat="1" ht="31.5" customHeight="1" x14ac:dyDescent="0.25">
      <c r="A32" s="97">
        <v>26</v>
      </c>
      <c r="B32" s="111" t="s">
        <v>134</v>
      </c>
      <c r="C32" s="106" t="s">
        <v>79</v>
      </c>
      <c r="D32" s="106" t="s">
        <v>61</v>
      </c>
      <c r="E32" s="98">
        <v>3.4</v>
      </c>
      <c r="F32" s="99" t="s">
        <v>135</v>
      </c>
      <c r="G32" s="99" t="s">
        <v>192</v>
      </c>
      <c r="H32" s="100">
        <v>28.65</v>
      </c>
      <c r="I32" s="100">
        <v>4.8</v>
      </c>
      <c r="J32" s="101">
        <v>286.3</v>
      </c>
      <c r="K32" s="102">
        <f t="shared" ref="K32" si="24">SUM(H32:J32)</f>
        <v>319.75</v>
      </c>
      <c r="L32" s="103"/>
      <c r="M32" s="104">
        <f t="shared" si="21"/>
        <v>0</v>
      </c>
      <c r="N32" s="104">
        <v>0</v>
      </c>
      <c r="O32" s="105">
        <f t="shared" ref="O32:O33" si="25">K32-SUM(M32:N32)</f>
        <v>319.75</v>
      </c>
    </row>
    <row r="33" spans="1:15" s="228" customFormat="1" ht="31.5" customHeight="1" x14ac:dyDescent="0.25">
      <c r="A33" s="97">
        <v>27</v>
      </c>
      <c r="B33" s="107" t="s">
        <v>137</v>
      </c>
      <c r="C33" s="106" t="s">
        <v>55</v>
      </c>
      <c r="D33" s="106" t="s">
        <v>56</v>
      </c>
      <c r="E33" s="98">
        <v>1</v>
      </c>
      <c r="F33" s="99" t="s">
        <v>138</v>
      </c>
      <c r="G33" s="99" t="s">
        <v>139</v>
      </c>
      <c r="H33" s="100">
        <v>630</v>
      </c>
      <c r="I33" s="100">
        <v>33.6</v>
      </c>
      <c r="J33" s="101"/>
      <c r="K33" s="102">
        <f t="shared" ref="K33:K35" si="26">SUM(H33:J33)</f>
        <v>663.6</v>
      </c>
      <c r="L33" s="103"/>
      <c r="M33" s="104">
        <f t="shared" si="21"/>
        <v>0</v>
      </c>
      <c r="N33" s="104">
        <v>0</v>
      </c>
      <c r="O33" s="105">
        <f t="shared" si="25"/>
        <v>663.6</v>
      </c>
    </row>
    <row r="34" spans="1:15" s="228" customFormat="1" ht="31.5" customHeight="1" x14ac:dyDescent="0.25">
      <c r="A34" s="97">
        <v>28</v>
      </c>
      <c r="B34" s="245" t="s">
        <v>140</v>
      </c>
      <c r="C34" s="106" t="s">
        <v>55</v>
      </c>
      <c r="D34" s="108" t="s">
        <v>56</v>
      </c>
      <c r="E34" s="98">
        <v>1</v>
      </c>
      <c r="F34" s="99" t="s">
        <v>141</v>
      </c>
      <c r="G34" s="99" t="s">
        <v>142</v>
      </c>
      <c r="H34" s="100">
        <v>630</v>
      </c>
      <c r="I34" s="100">
        <v>24</v>
      </c>
      <c r="J34" s="101"/>
      <c r="K34" s="102">
        <f t="shared" si="26"/>
        <v>654</v>
      </c>
      <c r="L34" s="103"/>
      <c r="M34" s="104">
        <f t="shared" si="21"/>
        <v>0</v>
      </c>
      <c r="N34" s="104">
        <v>0</v>
      </c>
      <c r="O34" s="105">
        <f t="shared" ref="O34" si="27">K34-SUM(M34:N34)</f>
        <v>654</v>
      </c>
    </row>
    <row r="35" spans="1:15" s="228" customFormat="1" ht="31.5" customHeight="1" x14ac:dyDescent="0.25">
      <c r="A35" s="97">
        <v>29</v>
      </c>
      <c r="B35" s="111" t="s">
        <v>143</v>
      </c>
      <c r="C35" s="106" t="s">
        <v>144</v>
      </c>
      <c r="D35" s="108" t="s">
        <v>85</v>
      </c>
      <c r="E35" s="98">
        <v>4</v>
      </c>
      <c r="F35" s="99" t="s">
        <v>117</v>
      </c>
      <c r="G35" s="99" t="s">
        <v>118</v>
      </c>
      <c r="H35" s="100">
        <v>85.9</v>
      </c>
      <c r="I35" s="100">
        <v>14.4</v>
      </c>
      <c r="J35" s="101"/>
      <c r="K35" s="102">
        <f t="shared" si="26"/>
        <v>100.30000000000001</v>
      </c>
      <c r="L35" s="103"/>
      <c r="M35" s="104">
        <f t="shared" si="21"/>
        <v>0</v>
      </c>
      <c r="N35" s="104">
        <v>0</v>
      </c>
      <c r="O35" s="105">
        <f t="shared" ref="O35" si="28">K35-SUM(M35:N35)</f>
        <v>100.30000000000001</v>
      </c>
    </row>
    <row r="36" spans="1:15" s="228" customFormat="1" ht="31.5" customHeight="1" x14ac:dyDescent="0.25">
      <c r="A36" s="97">
        <v>30</v>
      </c>
      <c r="B36" s="107" t="s">
        <v>145</v>
      </c>
      <c r="C36" s="106" t="s">
        <v>3</v>
      </c>
      <c r="D36" s="108" t="s">
        <v>106</v>
      </c>
      <c r="E36" s="98">
        <v>1</v>
      </c>
      <c r="F36" s="99" t="s">
        <v>146</v>
      </c>
      <c r="G36" s="99" t="s">
        <v>126</v>
      </c>
      <c r="H36" s="100">
        <v>630</v>
      </c>
      <c r="I36" s="100">
        <v>33.6</v>
      </c>
      <c r="J36" s="101"/>
      <c r="K36" s="102">
        <f>SUM(H36:J36)</f>
        <v>663.6</v>
      </c>
      <c r="L36" s="103"/>
      <c r="M36" s="104">
        <f>(H36/H$3)*L36</f>
        <v>0</v>
      </c>
      <c r="N36" s="104">
        <v>0</v>
      </c>
      <c r="O36" s="105">
        <f t="shared" si="1"/>
        <v>663.6</v>
      </c>
    </row>
    <row r="37" spans="1:15" s="228" customFormat="1" ht="31.5" customHeight="1" x14ac:dyDescent="0.25">
      <c r="A37" s="97">
        <v>31</v>
      </c>
      <c r="B37" s="107" t="s">
        <v>147</v>
      </c>
      <c r="C37" s="106" t="s">
        <v>148</v>
      </c>
      <c r="D37" s="108" t="s">
        <v>70</v>
      </c>
      <c r="E37" s="98">
        <v>1</v>
      </c>
      <c r="F37" s="99" t="s">
        <v>149</v>
      </c>
      <c r="G37" s="99" t="s">
        <v>150</v>
      </c>
      <c r="H37" s="100">
        <v>630</v>
      </c>
      <c r="I37" s="100">
        <f>H3*4.8</f>
        <v>105.6</v>
      </c>
      <c r="J37" s="101"/>
      <c r="K37" s="102">
        <f>SUM(H37:J37)</f>
        <v>735.6</v>
      </c>
      <c r="L37" s="103"/>
      <c r="M37" s="104">
        <f>(H37/H$3)*L37</f>
        <v>0</v>
      </c>
      <c r="N37" s="104">
        <v>0</v>
      </c>
      <c r="O37" s="105">
        <f t="shared" si="1"/>
        <v>735.6</v>
      </c>
    </row>
    <row r="38" spans="1:15" s="228" customFormat="1" ht="31.5" customHeight="1" x14ac:dyDescent="0.25">
      <c r="A38" s="97">
        <v>32</v>
      </c>
      <c r="B38" s="216" t="s">
        <v>151</v>
      </c>
      <c r="C38" s="106" t="s">
        <v>69</v>
      </c>
      <c r="D38" s="108" t="s">
        <v>70</v>
      </c>
      <c r="E38" s="98">
        <v>1</v>
      </c>
      <c r="F38" s="99" t="s">
        <v>138</v>
      </c>
      <c r="G38" s="99" t="s">
        <v>75</v>
      </c>
      <c r="H38" s="100">
        <v>630</v>
      </c>
      <c r="I38" s="100">
        <f>H3*4.8</f>
        <v>105.6</v>
      </c>
      <c r="J38" s="101"/>
      <c r="K38" s="102">
        <f t="shared" ref="K38" si="29">SUM(H38:J38)</f>
        <v>735.6</v>
      </c>
      <c r="L38" s="103"/>
      <c r="M38" s="104"/>
      <c r="N38" s="104">
        <v>0</v>
      </c>
      <c r="O38" s="105">
        <f t="shared" ref="O38" si="30">K38-SUM(M38:N38)</f>
        <v>735.6</v>
      </c>
    </row>
    <row r="39" spans="1:15" s="228" customFormat="1" ht="31.5" customHeight="1" x14ac:dyDescent="0.25">
      <c r="A39" s="97">
        <v>33</v>
      </c>
      <c r="B39" s="107" t="s">
        <v>152</v>
      </c>
      <c r="C39" s="106" t="s">
        <v>3</v>
      </c>
      <c r="D39" s="108" t="s">
        <v>81</v>
      </c>
      <c r="E39" s="98">
        <v>1</v>
      </c>
      <c r="F39" s="99" t="s">
        <v>146</v>
      </c>
      <c r="G39" s="99" t="s">
        <v>126</v>
      </c>
      <c r="H39" s="100">
        <v>630</v>
      </c>
      <c r="I39" s="100">
        <v>67.2</v>
      </c>
      <c r="J39" s="101"/>
      <c r="K39" s="102">
        <f t="shared" ref="K39" si="31">SUM(H39:J39)</f>
        <v>697.2</v>
      </c>
      <c r="L39" s="103"/>
      <c r="M39" s="104">
        <f t="shared" ref="M39:M44" si="32">(H39/H$3)*L39</f>
        <v>0</v>
      </c>
      <c r="N39" s="104">
        <v>0</v>
      </c>
      <c r="O39" s="105">
        <f t="shared" si="1"/>
        <v>697.2</v>
      </c>
    </row>
    <row r="40" spans="1:15" s="228" customFormat="1" ht="31.5" customHeight="1" x14ac:dyDescent="0.25">
      <c r="A40" s="97">
        <v>34</v>
      </c>
      <c r="B40" s="245" t="s">
        <v>153</v>
      </c>
      <c r="C40" s="108" t="s">
        <v>55</v>
      </c>
      <c r="D40" s="108" t="s">
        <v>56</v>
      </c>
      <c r="E40" s="98">
        <v>1</v>
      </c>
      <c r="F40" s="99" t="s">
        <v>141</v>
      </c>
      <c r="G40" s="99" t="s">
        <v>142</v>
      </c>
      <c r="H40" s="100">
        <v>630</v>
      </c>
      <c r="I40" s="100">
        <f>H3*4.8</f>
        <v>105.6</v>
      </c>
      <c r="J40" s="101"/>
      <c r="K40" s="102">
        <f t="shared" ref="K40" si="33">SUM(H40:J40)</f>
        <v>735.6</v>
      </c>
      <c r="L40" s="103"/>
      <c r="M40" s="104">
        <f t="shared" si="32"/>
        <v>0</v>
      </c>
      <c r="N40" s="104">
        <v>0</v>
      </c>
      <c r="O40" s="105">
        <f t="shared" ref="O40" si="34">K40-SUM(M40:N40)</f>
        <v>735.6</v>
      </c>
    </row>
    <row r="41" spans="1:15" s="228" customFormat="1" ht="31.5" customHeight="1" x14ac:dyDescent="0.25">
      <c r="A41" s="97">
        <v>35</v>
      </c>
      <c r="B41" s="111" t="s">
        <v>155</v>
      </c>
      <c r="C41" s="108" t="s">
        <v>79</v>
      </c>
      <c r="D41" s="108" t="s">
        <v>73</v>
      </c>
      <c r="E41" s="98">
        <v>1</v>
      </c>
      <c r="F41" s="99" t="s">
        <v>135</v>
      </c>
      <c r="G41" s="99" t="s">
        <v>136</v>
      </c>
      <c r="H41" s="100">
        <v>630</v>
      </c>
      <c r="I41" s="100">
        <v>52.8</v>
      </c>
      <c r="J41" s="101"/>
      <c r="K41" s="102">
        <f t="shared" ref="K41:K42" si="35">SUM(H41:J41)</f>
        <v>682.8</v>
      </c>
      <c r="L41" s="103"/>
      <c r="M41" s="104">
        <f t="shared" si="32"/>
        <v>0</v>
      </c>
      <c r="N41" s="104">
        <v>0</v>
      </c>
      <c r="O41" s="105">
        <f t="shared" ref="O41:O45" si="36">K41-SUM(M41:N41)</f>
        <v>682.8</v>
      </c>
    </row>
    <row r="42" spans="1:15" s="228" customFormat="1" ht="31.5" customHeight="1" x14ac:dyDescent="0.25">
      <c r="A42" s="97">
        <v>36</v>
      </c>
      <c r="B42" s="216" t="s">
        <v>156</v>
      </c>
      <c r="C42" s="108" t="s">
        <v>55</v>
      </c>
      <c r="D42" s="108" t="s">
        <v>85</v>
      </c>
      <c r="E42" s="98">
        <v>1</v>
      </c>
      <c r="F42" s="99" t="s">
        <v>74</v>
      </c>
      <c r="G42" s="99" t="s">
        <v>75</v>
      </c>
      <c r="H42" s="100">
        <v>630</v>
      </c>
      <c r="I42" s="100">
        <f>H3*4.8</f>
        <v>105.6</v>
      </c>
      <c r="J42" s="101"/>
      <c r="K42" s="102">
        <f t="shared" si="35"/>
        <v>735.6</v>
      </c>
      <c r="L42" s="103"/>
      <c r="M42" s="104">
        <f t="shared" si="32"/>
        <v>0</v>
      </c>
      <c r="N42" s="104">
        <v>0</v>
      </c>
      <c r="O42" s="105">
        <f t="shared" si="36"/>
        <v>735.6</v>
      </c>
    </row>
    <row r="43" spans="1:15" s="228" customFormat="1" ht="31.5" customHeight="1" x14ac:dyDescent="0.25">
      <c r="A43" s="97">
        <v>37</v>
      </c>
      <c r="B43" s="111" t="s">
        <v>189</v>
      </c>
      <c r="C43" s="108" t="s">
        <v>60</v>
      </c>
      <c r="D43" s="108" t="s">
        <v>85</v>
      </c>
      <c r="E43" s="98">
        <v>2</v>
      </c>
      <c r="F43" s="99" t="s">
        <v>71</v>
      </c>
      <c r="G43" s="99" t="s">
        <v>190</v>
      </c>
      <c r="H43" s="100">
        <v>630</v>
      </c>
      <c r="I43" s="100">
        <v>4.8</v>
      </c>
      <c r="J43" s="101"/>
      <c r="K43" s="102">
        <f t="shared" ref="K43" si="37">SUM(H43:J43)</f>
        <v>634.79999999999995</v>
      </c>
      <c r="L43" s="103"/>
      <c r="M43" s="104">
        <f t="shared" ref="M43" si="38">(H43/H$3)*L43</f>
        <v>0</v>
      </c>
      <c r="N43" s="104">
        <v>0</v>
      </c>
      <c r="O43" s="105">
        <f t="shared" ref="O43" si="39">K43-SUM(M43:N43)</f>
        <v>634.79999999999995</v>
      </c>
    </row>
    <row r="44" spans="1:15" s="228" customFormat="1" ht="31.5" customHeight="1" x14ac:dyDescent="0.25">
      <c r="A44" s="97">
        <v>38</v>
      </c>
      <c r="B44" s="111" t="s">
        <v>157</v>
      </c>
      <c r="C44" s="108" t="s">
        <v>5</v>
      </c>
      <c r="D44" s="108" t="s">
        <v>85</v>
      </c>
      <c r="E44" s="252">
        <v>1</v>
      </c>
      <c r="F44" s="99" t="s">
        <v>154</v>
      </c>
      <c r="G44" s="99" t="s">
        <v>75</v>
      </c>
      <c r="H44" s="100">
        <v>418</v>
      </c>
      <c r="I44" s="100">
        <v>33.6</v>
      </c>
      <c r="J44" s="101"/>
      <c r="K44" s="102">
        <f>SUM(H44:J44)</f>
        <v>451.6</v>
      </c>
      <c r="L44" s="103"/>
      <c r="M44" s="104">
        <f t="shared" si="32"/>
        <v>0</v>
      </c>
      <c r="N44" s="104">
        <v>0</v>
      </c>
      <c r="O44" s="105">
        <f t="shared" si="36"/>
        <v>451.6</v>
      </c>
    </row>
    <row r="45" spans="1:15" s="228" customFormat="1" ht="31.5" customHeight="1" x14ac:dyDescent="0.25">
      <c r="A45" s="97">
        <v>39</v>
      </c>
      <c r="B45" s="107" t="s">
        <v>158</v>
      </c>
      <c r="C45" s="108" t="s">
        <v>55</v>
      </c>
      <c r="D45" s="108" t="s">
        <v>56</v>
      </c>
      <c r="E45" s="98">
        <v>1</v>
      </c>
      <c r="F45" s="99" t="s">
        <v>159</v>
      </c>
      <c r="G45" s="99" t="s">
        <v>185</v>
      </c>
      <c r="H45" s="100">
        <v>630</v>
      </c>
      <c r="I45" s="100"/>
      <c r="J45" s="101"/>
      <c r="K45" s="102">
        <f>SUM(H45:J45)</f>
        <v>630</v>
      </c>
      <c r="L45" s="103"/>
      <c r="M45" s="104">
        <f>(H45/H$3)*L45</f>
        <v>0</v>
      </c>
      <c r="N45" s="104">
        <v>0</v>
      </c>
      <c r="O45" s="105">
        <f t="shared" si="36"/>
        <v>630</v>
      </c>
    </row>
    <row r="46" spans="1:15" ht="36.75" customHeight="1" x14ac:dyDescent="0.25">
      <c r="A46" s="271" t="s">
        <v>186</v>
      </c>
      <c r="B46" s="272"/>
      <c r="C46" s="272"/>
      <c r="D46" s="272"/>
      <c r="E46" s="272"/>
      <c r="F46" s="272"/>
      <c r="G46" s="272"/>
      <c r="H46" s="113">
        <f>SUM(H7:H45)</f>
        <v>21201.9</v>
      </c>
      <c r="I46" s="114">
        <f>SUM(I7:I45)</f>
        <v>2611.1999999999989</v>
      </c>
      <c r="J46" s="113">
        <f>SUM(J7:J45)</f>
        <v>1832.6</v>
      </c>
      <c r="K46" s="115">
        <f>SUM(K7:K45)</f>
        <v>25645.69999999999</v>
      </c>
      <c r="L46" s="116">
        <v>0</v>
      </c>
      <c r="M46" s="117">
        <f>SUM(M7:M45)</f>
        <v>0</v>
      </c>
      <c r="N46" s="113">
        <f>SUM(N9:N45)</f>
        <v>0</v>
      </c>
      <c r="O46" s="118">
        <f>SUM(O7:O45)</f>
        <v>25645.69999999999</v>
      </c>
    </row>
    <row r="47" spans="1:15" ht="16.5" x14ac:dyDescent="0.25">
      <c r="A47" s="119"/>
      <c r="B47" s="46"/>
      <c r="C47" s="46"/>
      <c r="D47" s="46"/>
      <c r="E47" s="46"/>
      <c r="F47" s="46"/>
      <c r="G47" s="46"/>
      <c r="H47" s="48"/>
      <c r="I47" s="120"/>
      <c r="J47" s="48"/>
      <c r="K47" s="121"/>
      <c r="L47" s="122"/>
      <c r="M47" s="123"/>
      <c r="N47" s="48"/>
      <c r="O47" s="124"/>
    </row>
    <row r="48" spans="1:15" x14ac:dyDescent="0.25">
      <c r="A48" s="125"/>
      <c r="B48" s="126"/>
      <c r="C48" s="126"/>
      <c r="D48" s="126"/>
      <c r="E48" s="127"/>
      <c r="F48" s="128"/>
      <c r="G48" s="128"/>
      <c r="H48" s="129"/>
      <c r="I48" s="129"/>
      <c r="J48" s="129"/>
      <c r="K48" s="130"/>
      <c r="L48" s="131"/>
      <c r="M48" s="130"/>
      <c r="N48" s="130"/>
      <c r="O48" s="132"/>
    </row>
    <row r="49" spans="1:15" ht="15.75" x14ac:dyDescent="0.25">
      <c r="A49" s="273" t="s">
        <v>37</v>
      </c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5"/>
    </row>
    <row r="50" spans="1:15" s="157" customFormat="1" ht="55.5" customHeight="1" x14ac:dyDescent="0.2">
      <c r="A50" s="206" t="s">
        <v>20</v>
      </c>
      <c r="B50" s="174" t="s">
        <v>21</v>
      </c>
      <c r="C50" s="174" t="s">
        <v>22</v>
      </c>
      <c r="D50" s="191" t="s">
        <v>23</v>
      </c>
      <c r="E50" s="174" t="s">
        <v>24</v>
      </c>
      <c r="F50" s="174" t="s">
        <v>38</v>
      </c>
      <c r="G50" s="174" t="s">
        <v>39</v>
      </c>
      <c r="H50" s="174" t="s">
        <v>30</v>
      </c>
      <c r="I50" s="174" t="s">
        <v>31</v>
      </c>
      <c r="J50" s="174" t="s">
        <v>40</v>
      </c>
      <c r="K50" s="174" t="s">
        <v>33</v>
      </c>
      <c r="L50" s="192" t="s">
        <v>34</v>
      </c>
      <c r="M50" s="174" t="s">
        <v>35</v>
      </c>
      <c r="N50" s="174" t="s">
        <v>41</v>
      </c>
      <c r="O50" s="207" t="s">
        <v>29</v>
      </c>
    </row>
    <row r="51" spans="1:15" x14ac:dyDescent="0.25">
      <c r="A51" s="246"/>
      <c r="B51" s="110"/>
      <c r="C51" s="112"/>
      <c r="D51" s="133"/>
      <c r="E51" s="98"/>
      <c r="F51" s="99"/>
      <c r="G51" s="99"/>
      <c r="H51" s="100"/>
      <c r="I51" s="100"/>
      <c r="J51" s="101"/>
      <c r="K51" s="102"/>
      <c r="L51" s="103"/>
      <c r="M51" s="104"/>
      <c r="N51" s="104"/>
      <c r="O51" s="105"/>
    </row>
    <row r="52" spans="1:15" ht="21.75" customHeight="1" x14ac:dyDescent="0.25">
      <c r="A52" s="247" t="s">
        <v>42</v>
      </c>
      <c r="B52" s="134"/>
      <c r="C52" s="134"/>
      <c r="D52" s="134"/>
      <c r="E52" s="135"/>
      <c r="F52" s="136"/>
      <c r="G52" s="137"/>
      <c r="H52" s="138">
        <v>0</v>
      </c>
      <c r="I52" s="139">
        <v>0</v>
      </c>
      <c r="J52" s="139">
        <v>0</v>
      </c>
      <c r="K52" s="139">
        <v>0</v>
      </c>
      <c r="L52" s="140" t="s">
        <v>44</v>
      </c>
      <c r="M52" s="139">
        <v>0</v>
      </c>
      <c r="N52" s="139">
        <v>0</v>
      </c>
      <c r="O52" s="248">
        <v>0</v>
      </c>
    </row>
    <row r="53" spans="1:15" x14ac:dyDescent="0.25">
      <c r="A53" s="141"/>
      <c r="B53" s="128"/>
      <c r="C53" s="127"/>
      <c r="D53" s="127"/>
      <c r="E53" s="127"/>
      <c r="F53" s="128"/>
      <c r="G53" s="128"/>
      <c r="H53" s="128"/>
      <c r="I53" s="128"/>
      <c r="J53" s="128"/>
      <c r="K53" s="128"/>
      <c r="L53" s="128"/>
      <c r="M53" s="128"/>
      <c r="N53" s="128"/>
      <c r="O53" s="142"/>
    </row>
    <row r="54" spans="1:15" ht="41.25" customHeight="1" x14ac:dyDescent="0.25">
      <c r="A54" s="257" t="s">
        <v>187</v>
      </c>
      <c r="B54" s="258"/>
      <c r="C54" s="258"/>
      <c r="D54" s="258"/>
      <c r="E54" s="258"/>
      <c r="F54" s="258"/>
      <c r="G54" s="259"/>
      <c r="H54" s="143">
        <f>H52+H46</f>
        <v>21201.9</v>
      </c>
      <c r="I54" s="144">
        <f>I52+I46</f>
        <v>2611.1999999999989</v>
      </c>
      <c r="J54" s="143">
        <f>J52+J46</f>
        <v>1832.6</v>
      </c>
      <c r="K54" s="143">
        <f>K52+K46</f>
        <v>25645.69999999999</v>
      </c>
      <c r="L54" s="145"/>
      <c r="M54" s="146">
        <f>M52+M46</f>
        <v>0</v>
      </c>
      <c r="N54" s="143">
        <f>N52+N46</f>
        <v>0</v>
      </c>
      <c r="O54" s="209">
        <f>O52+O46</f>
        <v>25645.69999999999</v>
      </c>
    </row>
    <row r="55" spans="1:15" ht="34.5" customHeight="1" x14ac:dyDescent="0.25">
      <c r="A55" s="213" t="s">
        <v>160</v>
      </c>
      <c r="B55" s="173"/>
      <c r="C55" s="127"/>
      <c r="D55" s="127"/>
      <c r="E55" s="127"/>
      <c r="F55" s="128"/>
      <c r="G55" s="128"/>
      <c r="H55" s="263" t="s">
        <v>170</v>
      </c>
      <c r="I55" s="264"/>
      <c r="J55" s="264"/>
      <c r="K55" s="264"/>
      <c r="L55" s="264"/>
      <c r="M55" s="264"/>
      <c r="N55" s="264"/>
      <c r="O55" s="249">
        <v>30</v>
      </c>
    </row>
    <row r="56" spans="1:15" ht="32.25" customHeight="1" thickBot="1" x14ac:dyDescent="0.3">
      <c r="A56" s="141"/>
      <c r="B56" s="128"/>
      <c r="C56" s="127"/>
      <c r="D56" s="127"/>
      <c r="E56" s="127"/>
      <c r="F56" s="128"/>
      <c r="G56" s="128"/>
      <c r="H56" s="253" t="s">
        <v>169</v>
      </c>
      <c r="I56" s="254"/>
      <c r="J56" s="254"/>
      <c r="K56" s="254"/>
      <c r="L56" s="254"/>
      <c r="M56" s="254"/>
      <c r="N56" s="254"/>
      <c r="O56" s="250">
        <v>1170</v>
      </c>
    </row>
    <row r="57" spans="1:15" ht="42.75" customHeight="1" thickBot="1" x14ac:dyDescent="0.3">
      <c r="A57" s="147"/>
      <c r="B57" s="148"/>
      <c r="C57" s="149"/>
      <c r="D57" s="149"/>
      <c r="E57" s="149"/>
      <c r="F57" s="148"/>
      <c r="G57" s="148"/>
      <c r="H57" s="255" t="s">
        <v>168</v>
      </c>
      <c r="I57" s="256"/>
      <c r="J57" s="256"/>
      <c r="K57" s="256"/>
      <c r="L57" s="256"/>
      <c r="M57" s="256"/>
      <c r="N57" s="256"/>
      <c r="O57" s="217">
        <f>O56+O54</f>
        <v>26815.69999999999</v>
      </c>
    </row>
    <row r="58" spans="1:15" x14ac:dyDescent="0.25">
      <c r="A58" s="150"/>
      <c r="B58" s="150"/>
      <c r="C58" s="151"/>
      <c r="D58" s="151"/>
      <c r="E58" s="151"/>
      <c r="F58" s="150"/>
      <c r="G58" s="150"/>
      <c r="H58" s="150"/>
      <c r="I58" s="150"/>
      <c r="J58" s="150"/>
      <c r="K58" s="150"/>
      <c r="L58" s="150"/>
      <c r="M58" s="150"/>
      <c r="N58" s="150"/>
      <c r="O58" s="152"/>
    </row>
    <row r="59" spans="1:15" x14ac:dyDescent="0.25">
      <c r="A59" s="150"/>
      <c r="B59" s="150"/>
      <c r="C59" s="151"/>
      <c r="D59" s="151"/>
      <c r="E59" s="151"/>
      <c r="F59" s="150"/>
      <c r="G59" s="150"/>
      <c r="H59" s="150"/>
      <c r="I59" s="150"/>
      <c r="J59" s="150"/>
      <c r="K59" s="150"/>
      <c r="L59" s="150"/>
      <c r="M59" s="150"/>
      <c r="N59" s="150"/>
      <c r="O59" s="152"/>
    </row>
    <row r="60" spans="1:15" x14ac:dyDescent="0.25">
      <c r="A60" s="150"/>
      <c r="B60" s="150"/>
      <c r="C60" s="151"/>
      <c r="D60" s="151"/>
      <c r="E60" s="151"/>
      <c r="F60" s="150"/>
      <c r="G60" s="150"/>
      <c r="H60" s="150"/>
      <c r="I60" s="150"/>
      <c r="J60" s="150"/>
      <c r="K60" s="150"/>
      <c r="L60" s="150"/>
      <c r="M60" s="150"/>
      <c r="N60" s="150"/>
      <c r="O60" s="152"/>
    </row>
    <row r="61" spans="1:15" x14ac:dyDescent="0.25">
      <c r="A61" s="150"/>
      <c r="B61" s="150"/>
      <c r="C61" s="151"/>
      <c r="D61" s="151"/>
      <c r="E61" s="151"/>
      <c r="F61" s="150"/>
      <c r="G61" s="150"/>
      <c r="H61" s="150"/>
      <c r="I61" s="150"/>
      <c r="J61" s="150"/>
      <c r="K61" s="150"/>
      <c r="L61" s="150"/>
      <c r="M61" s="154"/>
      <c r="N61" s="150"/>
      <c r="O61" s="152"/>
    </row>
    <row r="62" spans="1:15" x14ac:dyDescent="0.25">
      <c r="A62" s="150"/>
      <c r="B62" s="150"/>
      <c r="C62" s="151"/>
      <c r="D62" s="151"/>
      <c r="E62" s="151"/>
      <c r="F62" s="150"/>
      <c r="G62" s="150"/>
      <c r="H62" s="150"/>
      <c r="I62" s="150"/>
      <c r="J62" s="150"/>
      <c r="K62" s="150"/>
      <c r="L62" s="150"/>
      <c r="M62" s="154"/>
      <c r="N62" s="150"/>
      <c r="O62" s="152"/>
    </row>
    <row r="63" spans="1:15" x14ac:dyDescent="0.25">
      <c r="A63" s="150"/>
      <c r="B63" s="150"/>
      <c r="C63" s="151"/>
      <c r="D63" s="151"/>
      <c r="E63" s="151"/>
      <c r="F63" s="150"/>
      <c r="G63" s="150"/>
      <c r="H63" s="150"/>
      <c r="I63" s="150"/>
      <c r="J63" s="150"/>
      <c r="K63" s="150"/>
      <c r="L63" s="150"/>
      <c r="M63" s="154"/>
      <c r="N63" s="150"/>
      <c r="O63" s="152"/>
    </row>
    <row r="64" spans="1:15" x14ac:dyDescent="0.25">
      <c r="A64" s="150"/>
      <c r="B64" s="150"/>
      <c r="C64" s="151"/>
      <c r="D64" s="151"/>
      <c r="E64" s="151"/>
      <c r="F64" s="150"/>
      <c r="G64" s="150"/>
      <c r="H64" s="150"/>
      <c r="I64" s="150"/>
      <c r="J64" s="150"/>
      <c r="K64" s="150"/>
      <c r="L64" s="150"/>
      <c r="M64" s="154"/>
      <c r="N64" s="150"/>
      <c r="O64" s="150"/>
    </row>
    <row r="65" spans="1:15" x14ac:dyDescent="0.25">
      <c r="A65" s="150"/>
      <c r="B65" s="150"/>
      <c r="C65" s="151"/>
      <c r="D65" s="151"/>
      <c r="E65" s="151"/>
      <c r="F65" s="150"/>
      <c r="G65" s="150"/>
      <c r="H65" s="150"/>
      <c r="I65" s="150"/>
      <c r="J65" s="150"/>
      <c r="K65" s="150"/>
      <c r="L65" s="150"/>
      <c r="M65" s="150"/>
      <c r="N65" s="150"/>
      <c r="O65" s="150"/>
    </row>
    <row r="66" spans="1:15" x14ac:dyDescent="0.25">
      <c r="A66" s="150"/>
      <c r="B66" s="150"/>
      <c r="C66" s="151"/>
      <c r="D66" s="151"/>
      <c r="E66" s="151"/>
      <c r="F66" s="150"/>
      <c r="G66" s="150"/>
      <c r="H66" s="150"/>
      <c r="I66" s="150"/>
      <c r="J66" s="150"/>
      <c r="K66" s="150"/>
      <c r="L66" s="150"/>
      <c r="M66" s="150"/>
      <c r="N66" s="150"/>
      <c r="O66" s="150"/>
    </row>
    <row r="67" spans="1:15" x14ac:dyDescent="0.25">
      <c r="A67" s="150"/>
      <c r="B67" s="150"/>
      <c r="C67" s="151"/>
      <c r="D67" s="151"/>
      <c r="E67" s="151"/>
      <c r="F67" s="150"/>
      <c r="G67" s="150"/>
      <c r="H67" s="150"/>
      <c r="I67" s="150"/>
      <c r="J67" s="150"/>
      <c r="K67" s="150"/>
      <c r="L67" s="150"/>
      <c r="M67" s="150"/>
      <c r="N67" s="150"/>
      <c r="O67" s="150"/>
    </row>
    <row r="68" spans="1:15" x14ac:dyDescent="0.25">
      <c r="A68" s="150"/>
      <c r="B68" s="150"/>
      <c r="C68" s="151"/>
      <c r="D68" s="151"/>
      <c r="E68" s="151"/>
      <c r="F68" s="150"/>
      <c r="G68" s="150"/>
      <c r="H68" s="150"/>
      <c r="I68" s="150"/>
      <c r="J68" s="150"/>
      <c r="K68" s="150"/>
      <c r="L68" s="150"/>
      <c r="M68" s="150"/>
      <c r="N68" s="150"/>
      <c r="O68" s="150"/>
    </row>
    <row r="69" spans="1:15" x14ac:dyDescent="0.25">
      <c r="A69" s="150"/>
      <c r="B69" s="151"/>
      <c r="C69" s="151"/>
      <c r="D69" s="151"/>
      <c r="E69" s="151"/>
      <c r="F69" s="150"/>
      <c r="G69" s="150"/>
      <c r="H69" s="150"/>
      <c r="I69" s="150"/>
      <c r="J69" s="150"/>
      <c r="K69" s="150"/>
      <c r="L69" s="150"/>
      <c r="M69" s="150"/>
      <c r="N69" s="150"/>
      <c r="O69" s="150"/>
    </row>
    <row r="70" spans="1:15" x14ac:dyDescent="0.25">
      <c r="A70" s="150"/>
      <c r="B70" s="151"/>
      <c r="C70" s="151"/>
      <c r="D70" s="151"/>
      <c r="E70" s="151"/>
      <c r="F70" s="150"/>
      <c r="G70" s="150"/>
      <c r="H70" s="150"/>
      <c r="I70" s="150"/>
      <c r="J70" s="150"/>
      <c r="K70" s="150"/>
      <c r="L70" s="150"/>
      <c r="M70" s="150"/>
      <c r="N70" s="150"/>
      <c r="O70" s="150"/>
    </row>
    <row r="71" spans="1:15" x14ac:dyDescent="0.25">
      <c r="A71" s="155"/>
      <c r="B71" s="156"/>
      <c r="C71" s="156"/>
      <c r="D71" s="156"/>
      <c r="E71" s="156"/>
      <c r="F71" s="155"/>
      <c r="G71" s="155"/>
      <c r="H71" s="155"/>
      <c r="I71" s="155"/>
      <c r="J71" s="155"/>
      <c r="K71" s="155"/>
      <c r="L71" s="155"/>
      <c r="M71" s="155"/>
      <c r="N71" s="155"/>
      <c r="O71" s="155"/>
    </row>
    <row r="72" spans="1:15" x14ac:dyDescent="0.25">
      <c r="A72" s="155"/>
      <c r="B72" s="156"/>
      <c r="C72" s="156"/>
      <c r="D72" s="156"/>
      <c r="E72" s="156"/>
      <c r="F72" s="155"/>
      <c r="G72" s="155"/>
      <c r="H72" s="155"/>
      <c r="I72" s="155"/>
      <c r="J72" s="155"/>
      <c r="K72" s="155"/>
      <c r="L72" s="155"/>
      <c r="M72" s="155"/>
      <c r="N72" s="155"/>
      <c r="O72" s="155"/>
    </row>
    <row r="73" spans="1:15" x14ac:dyDescent="0.25">
      <c r="A73" s="155"/>
      <c r="B73" s="156"/>
      <c r="C73" s="156"/>
      <c r="D73" s="156"/>
      <c r="E73" s="156"/>
      <c r="F73" s="155"/>
      <c r="G73" s="155"/>
      <c r="H73" s="155"/>
      <c r="I73" s="155"/>
      <c r="J73" s="155"/>
      <c r="K73" s="155"/>
      <c r="L73" s="155"/>
      <c r="M73" s="155"/>
      <c r="N73" s="155"/>
      <c r="O73" s="155"/>
    </row>
    <row r="74" spans="1:15" x14ac:dyDescent="0.25">
      <c r="A74" s="155"/>
      <c r="B74" s="156"/>
      <c r="C74" s="156"/>
      <c r="D74" s="156"/>
      <c r="E74" s="156"/>
      <c r="F74" s="155"/>
      <c r="G74" s="155"/>
      <c r="H74" s="155"/>
      <c r="I74" s="155"/>
      <c r="J74" s="155"/>
      <c r="K74" s="155"/>
      <c r="L74" s="155"/>
      <c r="M74" s="155"/>
      <c r="N74" s="155"/>
      <c r="O74" s="155"/>
    </row>
    <row r="75" spans="1:15" x14ac:dyDescent="0.25">
      <c r="A75" s="155"/>
      <c r="B75" s="156"/>
      <c r="C75" s="156"/>
      <c r="D75" s="156"/>
      <c r="E75" s="156"/>
      <c r="F75" s="155"/>
      <c r="G75" s="155"/>
      <c r="H75" s="155"/>
      <c r="I75" s="155"/>
      <c r="J75" s="155"/>
      <c r="K75" s="155"/>
      <c r="L75" s="155"/>
      <c r="M75" s="155"/>
      <c r="N75" s="155"/>
      <c r="O75" s="155"/>
    </row>
    <row r="76" spans="1:15" x14ac:dyDescent="0.25">
      <c r="A76" s="155"/>
      <c r="B76" s="156"/>
      <c r="C76" s="156"/>
      <c r="D76" s="156"/>
      <c r="E76" s="156"/>
      <c r="F76" s="155"/>
      <c r="G76" s="155"/>
      <c r="H76" s="155"/>
      <c r="I76" s="155"/>
      <c r="J76" s="155"/>
      <c r="K76" s="155"/>
      <c r="L76" s="155"/>
      <c r="M76" s="155"/>
      <c r="N76" s="155"/>
      <c r="O76" s="155"/>
    </row>
  </sheetData>
  <mergeCells count="24">
    <mergeCell ref="E5:E6"/>
    <mergeCell ref="F5:F6"/>
    <mergeCell ref="A2:C2"/>
    <mergeCell ref="D2:E2"/>
    <mergeCell ref="J2:O2"/>
    <mergeCell ref="A3:C3"/>
    <mergeCell ref="D3:E3"/>
    <mergeCell ref="J3:O3"/>
    <mergeCell ref="H56:N56"/>
    <mergeCell ref="H57:N57"/>
    <mergeCell ref="A54:G54"/>
    <mergeCell ref="A1:O1"/>
    <mergeCell ref="H55:N55"/>
    <mergeCell ref="G5:G6"/>
    <mergeCell ref="H5:K5"/>
    <mergeCell ref="L5:N5"/>
    <mergeCell ref="O5:O6"/>
    <mergeCell ref="A46:G46"/>
    <mergeCell ref="A49:O49"/>
    <mergeCell ref="B4:O4"/>
    <mergeCell ref="A5:A6"/>
    <mergeCell ref="B5:B6"/>
    <mergeCell ref="C5:C6"/>
    <mergeCell ref="D5:D6"/>
  </mergeCells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60" zoomScaleNormal="6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0.140625" style="1" customWidth="1"/>
    <col min="3" max="3" width="16.28515625" style="2" customWidth="1"/>
    <col min="4" max="4" width="22.28515625" style="3" customWidth="1"/>
    <col min="5" max="5" width="4.85546875" style="3" customWidth="1"/>
    <col min="6" max="6" width="13.85546875" style="2" customWidth="1"/>
    <col min="7" max="7" width="17" style="1" customWidth="1"/>
    <col min="8" max="8" width="20.5703125" style="1" customWidth="1"/>
    <col min="9" max="9" width="17.28515625" style="1" customWidth="1"/>
    <col min="10" max="10" width="15.140625" style="1" customWidth="1"/>
    <col min="11" max="11" width="20.28515625" style="1" customWidth="1"/>
    <col min="12" max="12" width="5.28515625" style="1" customWidth="1"/>
    <col min="13" max="13" width="12.5703125" style="1" customWidth="1"/>
    <col min="14" max="14" width="13.5703125" style="1" customWidth="1"/>
    <col min="15" max="15" width="19.7109375" style="1" customWidth="1"/>
    <col min="16" max="16" width="26.7109375" style="4" customWidth="1"/>
    <col min="17" max="17" width="16.85546875" style="1" customWidth="1"/>
    <col min="18" max="16384" width="9.140625" style="1"/>
  </cols>
  <sheetData>
    <row r="1" spans="1:17" s="6" customFormat="1" ht="126" customHeight="1" x14ac:dyDescent="0.2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5"/>
    </row>
    <row r="2" spans="1:17" s="6" customFormat="1" ht="41.25" customHeight="1" x14ac:dyDescent="0.2">
      <c r="A2" s="299" t="s">
        <v>13</v>
      </c>
      <c r="B2" s="300"/>
      <c r="C2" s="301"/>
      <c r="D2" s="285" t="s">
        <v>14</v>
      </c>
      <c r="E2" s="286"/>
      <c r="F2" s="7" t="s">
        <v>15</v>
      </c>
      <c r="G2" s="91" t="s">
        <v>16</v>
      </c>
      <c r="H2" s="91" t="s">
        <v>162</v>
      </c>
      <c r="I2" s="91" t="s">
        <v>17</v>
      </c>
      <c r="J2" s="287" t="s">
        <v>18</v>
      </c>
      <c r="K2" s="287"/>
      <c r="L2" s="287"/>
      <c r="M2" s="287"/>
      <c r="N2" s="287"/>
      <c r="O2" s="288"/>
      <c r="P2" s="8"/>
    </row>
    <row r="3" spans="1:17" s="6" customFormat="1" ht="67.5" customHeight="1" x14ac:dyDescent="0.2">
      <c r="A3" s="289" t="s">
        <v>196</v>
      </c>
      <c r="B3" s="290"/>
      <c r="C3" s="291"/>
      <c r="D3" s="302" t="s">
        <v>193</v>
      </c>
      <c r="E3" s="303"/>
      <c r="F3" s="9" t="s">
        <v>50</v>
      </c>
      <c r="G3" s="10" t="s">
        <v>188</v>
      </c>
      <c r="H3" s="11">
        <v>22</v>
      </c>
      <c r="I3" s="170">
        <v>4.8</v>
      </c>
      <c r="J3" s="294" t="s">
        <v>19</v>
      </c>
      <c r="K3" s="294"/>
      <c r="L3" s="294"/>
      <c r="M3" s="294"/>
      <c r="N3" s="294"/>
      <c r="O3" s="295"/>
      <c r="P3" s="8"/>
    </row>
    <row r="4" spans="1:17" s="6" customFormat="1" ht="20.100000000000001" customHeight="1" x14ac:dyDescent="0.25">
      <c r="A4" s="77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5"/>
      <c r="P4" s="8"/>
    </row>
    <row r="5" spans="1:17" s="73" customFormat="1" ht="27" customHeight="1" x14ac:dyDescent="0.2">
      <c r="A5" s="306" t="s">
        <v>20</v>
      </c>
      <c r="B5" s="280" t="s">
        <v>21</v>
      </c>
      <c r="C5" s="308" t="s">
        <v>22</v>
      </c>
      <c r="D5" s="308" t="s">
        <v>23</v>
      </c>
      <c r="E5" s="308" t="s">
        <v>24</v>
      </c>
      <c r="F5" s="309" t="s">
        <v>25</v>
      </c>
      <c r="G5" s="308" t="s">
        <v>26</v>
      </c>
      <c r="H5" s="310" t="s">
        <v>27</v>
      </c>
      <c r="I5" s="311"/>
      <c r="J5" s="311"/>
      <c r="K5" s="312"/>
      <c r="L5" s="313" t="s">
        <v>28</v>
      </c>
      <c r="M5" s="313"/>
      <c r="N5" s="313"/>
      <c r="O5" s="314" t="s">
        <v>29</v>
      </c>
      <c r="P5" s="72"/>
    </row>
    <row r="6" spans="1:17" s="69" customFormat="1" ht="57.95" customHeight="1" x14ac:dyDescent="0.25">
      <c r="A6" s="307"/>
      <c r="B6" s="281"/>
      <c r="C6" s="308"/>
      <c r="D6" s="308"/>
      <c r="E6" s="308"/>
      <c r="F6" s="309"/>
      <c r="G6" s="308"/>
      <c r="H6" s="74" t="s">
        <v>30</v>
      </c>
      <c r="I6" s="74" t="s">
        <v>31</v>
      </c>
      <c r="J6" s="74" t="s">
        <v>32</v>
      </c>
      <c r="K6" s="75" t="s">
        <v>49</v>
      </c>
      <c r="L6" s="76" t="s">
        <v>34</v>
      </c>
      <c r="M6" s="74" t="s">
        <v>30</v>
      </c>
      <c r="N6" s="74" t="s">
        <v>31</v>
      </c>
      <c r="O6" s="314"/>
      <c r="P6" s="67"/>
      <c r="Q6" s="68"/>
    </row>
    <row r="7" spans="1:17" s="14" customFormat="1" ht="54" customHeight="1" x14ac:dyDescent="0.2">
      <c r="A7" s="218">
        <v>1</v>
      </c>
      <c r="B7" s="219" t="s">
        <v>47</v>
      </c>
      <c r="C7" s="52" t="s">
        <v>4</v>
      </c>
      <c r="D7" s="219" t="s">
        <v>12</v>
      </c>
      <c r="E7" s="220">
        <v>3.4</v>
      </c>
      <c r="F7" s="221">
        <v>43832</v>
      </c>
      <c r="G7" s="231">
        <v>44197</v>
      </c>
      <c r="H7" s="222">
        <v>630</v>
      </c>
      <c r="I7" s="222">
        <v>105.6</v>
      </c>
      <c r="J7" s="223"/>
      <c r="K7" s="224">
        <f t="shared" ref="K7" si="0">SUM(H7:J7)</f>
        <v>735.6</v>
      </c>
      <c r="L7" s="13"/>
      <c r="M7" s="222">
        <f t="shared" ref="M7" si="1">(H7/H$3)*L7</f>
        <v>0</v>
      </c>
      <c r="N7" s="222">
        <v>0</v>
      </c>
      <c r="O7" s="232">
        <f t="shared" ref="O7" si="2">K7-SUM(M7:N7)</f>
        <v>735.6</v>
      </c>
      <c r="P7" s="234"/>
    </row>
    <row r="8" spans="1:17" s="14" customFormat="1" ht="38.25" customHeight="1" x14ac:dyDescent="0.2">
      <c r="A8" s="315" t="s">
        <v>181</v>
      </c>
      <c r="B8" s="316"/>
      <c r="C8" s="316"/>
      <c r="D8" s="316"/>
      <c r="E8" s="316"/>
      <c r="F8" s="316"/>
      <c r="G8" s="316"/>
      <c r="H8" s="163">
        <f>SUM(H7:H7)</f>
        <v>630</v>
      </c>
      <c r="I8" s="163">
        <f>I7</f>
        <v>105.6</v>
      </c>
      <c r="J8" s="251">
        <f>J7</f>
        <v>0</v>
      </c>
      <c r="K8" s="168">
        <f>SUM(K7:K7)</f>
        <v>735.6</v>
      </c>
      <c r="L8" s="169">
        <v>0</v>
      </c>
      <c r="M8" s="163">
        <f>SUM(M7:M7)</f>
        <v>0</v>
      </c>
      <c r="N8" s="163">
        <f>SUM(N7:N7)</f>
        <v>0</v>
      </c>
      <c r="O8" s="193">
        <f>SUM(O7:O7)</f>
        <v>735.6</v>
      </c>
      <c r="P8" s="16"/>
    </row>
    <row r="9" spans="1:17" s="14" customFormat="1" ht="20.100000000000001" customHeight="1" x14ac:dyDescent="0.2">
      <c r="A9" s="194"/>
      <c r="B9" s="18"/>
      <c r="C9" s="92"/>
      <c r="D9" s="18"/>
      <c r="E9" s="17"/>
      <c r="F9" s="19"/>
      <c r="G9" s="20"/>
      <c r="H9" s="21"/>
      <c r="I9" s="21"/>
      <c r="J9" s="21"/>
      <c r="K9" s="22"/>
      <c r="L9" s="23"/>
      <c r="M9" s="22"/>
      <c r="N9" s="22"/>
      <c r="O9" s="195"/>
      <c r="P9" s="16"/>
    </row>
    <row r="10" spans="1:17" s="14" customFormat="1" ht="20.100000000000001" customHeight="1" x14ac:dyDescent="0.2">
      <c r="A10" s="317" t="s">
        <v>37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9"/>
      <c r="P10" s="16"/>
    </row>
    <row r="11" spans="1:17" s="71" customFormat="1" ht="57.95" customHeight="1" x14ac:dyDescent="0.2">
      <c r="A11" s="196" t="s">
        <v>20</v>
      </c>
      <c r="B11" s="181" t="s">
        <v>21</v>
      </c>
      <c r="C11" s="181" t="s">
        <v>22</v>
      </c>
      <c r="D11" s="181"/>
      <c r="E11" s="181" t="s">
        <v>24</v>
      </c>
      <c r="F11" s="182" t="s">
        <v>38</v>
      </c>
      <c r="G11" s="183" t="s">
        <v>39</v>
      </c>
      <c r="H11" s="181" t="s">
        <v>30</v>
      </c>
      <c r="I11" s="181" t="s">
        <v>31</v>
      </c>
      <c r="J11" s="181" t="s">
        <v>40</v>
      </c>
      <c r="K11" s="181" t="s">
        <v>33</v>
      </c>
      <c r="L11" s="177" t="s">
        <v>34</v>
      </c>
      <c r="M11" s="181" t="s">
        <v>35</v>
      </c>
      <c r="N11" s="181" t="s">
        <v>41</v>
      </c>
      <c r="O11" s="197" t="s">
        <v>29</v>
      </c>
      <c r="P11" s="70"/>
    </row>
    <row r="12" spans="1:17" s="14" customFormat="1" ht="20.100000000000001" customHeight="1" x14ac:dyDescent="0.2">
      <c r="A12" s="198">
        <v>1</v>
      </c>
      <c r="B12" s="24"/>
      <c r="C12" s="25"/>
      <c r="D12" s="26"/>
      <c r="E12" s="27"/>
      <c r="F12" s="28"/>
      <c r="G12" s="29"/>
      <c r="H12" s="30"/>
      <c r="I12" s="30"/>
      <c r="J12" s="31"/>
      <c r="K12" s="32"/>
      <c r="L12" s="33"/>
      <c r="M12" s="34"/>
      <c r="N12" s="34"/>
      <c r="O12" s="199"/>
      <c r="P12" s="16"/>
    </row>
    <row r="13" spans="1:17" s="14" customFormat="1" ht="20.100000000000001" customHeight="1" x14ac:dyDescent="0.2">
      <c r="A13" s="320" t="s">
        <v>182</v>
      </c>
      <c r="B13" s="321"/>
      <c r="C13" s="321"/>
      <c r="D13" s="321"/>
      <c r="E13" s="321"/>
      <c r="F13" s="321"/>
      <c r="G13" s="321"/>
      <c r="H13" s="35">
        <f>SUM(H12:H12)</f>
        <v>0</v>
      </c>
      <c r="I13" s="35">
        <f>SUM(I12:I12)</f>
        <v>0</v>
      </c>
      <c r="J13" s="35">
        <f>SUM(J12:J12)</f>
        <v>0</v>
      </c>
      <c r="K13" s="35">
        <f>SUM(K12:K12)</f>
        <v>0</v>
      </c>
      <c r="L13" s="36" t="s">
        <v>44</v>
      </c>
      <c r="M13" s="37">
        <f>SUM(M12:M12)</f>
        <v>0</v>
      </c>
      <c r="N13" s="37">
        <f>SUM(N12:N12)</f>
        <v>0</v>
      </c>
      <c r="O13" s="200">
        <f>SUM(O12:O12)</f>
        <v>0</v>
      </c>
      <c r="P13" s="16"/>
    </row>
    <row r="14" spans="1:17" s="14" customFormat="1" ht="20.100000000000001" customHeight="1" x14ac:dyDescent="0.2">
      <c r="A14" s="201"/>
      <c r="B14" s="20"/>
      <c r="C14" s="19"/>
      <c r="D14" s="17"/>
      <c r="E14" s="17"/>
      <c r="F14" s="19"/>
      <c r="G14" s="20"/>
      <c r="H14" s="20"/>
      <c r="I14" s="20"/>
      <c r="J14" s="20"/>
      <c r="K14" s="20"/>
      <c r="L14" s="20"/>
      <c r="M14" s="20"/>
      <c r="N14" s="20"/>
      <c r="O14" s="202"/>
      <c r="P14" s="16"/>
    </row>
    <row r="15" spans="1:17" s="14" customFormat="1" ht="55.5" customHeight="1" x14ac:dyDescent="0.2">
      <c r="A15" s="322" t="s">
        <v>180</v>
      </c>
      <c r="B15" s="323"/>
      <c r="C15" s="323"/>
      <c r="D15" s="323"/>
      <c r="E15" s="323"/>
      <c r="F15" s="323"/>
      <c r="G15" s="323"/>
      <c r="H15" s="158">
        <f>H13+H8</f>
        <v>630</v>
      </c>
      <c r="I15" s="187">
        <f>I13+I8</f>
        <v>105.6</v>
      </c>
      <c r="J15" s="187">
        <f>J13+J8</f>
        <v>0</v>
      </c>
      <c r="K15" s="187">
        <f>K13+K8</f>
        <v>735.6</v>
      </c>
      <c r="L15" s="188"/>
      <c r="M15" s="189">
        <f>M13+M8</f>
        <v>0</v>
      </c>
      <c r="N15" s="189">
        <f>N13+N8</f>
        <v>0</v>
      </c>
      <c r="O15" s="203">
        <f>O13+O8</f>
        <v>735.6</v>
      </c>
      <c r="P15" s="16"/>
    </row>
    <row r="16" spans="1:17" s="14" customFormat="1" ht="49.5" customHeight="1" x14ac:dyDescent="0.25">
      <c r="A16" s="84" t="s">
        <v>51</v>
      </c>
      <c r="B16" s="38"/>
      <c r="C16" s="39"/>
      <c r="D16" s="40"/>
      <c r="E16" s="40"/>
      <c r="F16" s="39"/>
      <c r="G16" s="38"/>
      <c r="H16" s="263" t="s">
        <v>166</v>
      </c>
      <c r="I16" s="264"/>
      <c r="J16" s="264"/>
      <c r="K16" s="264"/>
      <c r="L16" s="264"/>
      <c r="M16" s="264"/>
      <c r="N16" s="264"/>
      <c r="O16" s="236">
        <v>30</v>
      </c>
      <c r="P16" s="16"/>
    </row>
    <row r="17" spans="1:16" s="14" customFormat="1" ht="53.25" customHeight="1" thickBot="1" x14ac:dyDescent="0.25">
      <c r="A17" s="84"/>
      <c r="B17" s="38"/>
      <c r="C17" s="39"/>
      <c r="D17" s="40"/>
      <c r="E17" s="40"/>
      <c r="F17" s="39"/>
      <c r="G17" s="38"/>
      <c r="H17" s="326" t="s">
        <v>167</v>
      </c>
      <c r="I17" s="327"/>
      <c r="J17" s="327"/>
      <c r="K17" s="327"/>
      <c r="L17" s="327"/>
      <c r="M17" s="327"/>
      <c r="N17" s="327"/>
      <c r="O17" s="205">
        <v>30</v>
      </c>
      <c r="P17" s="41"/>
    </row>
    <row r="18" spans="1:16" s="14" customFormat="1" ht="49.5" customHeight="1" thickBot="1" x14ac:dyDescent="0.25">
      <c r="A18" s="86"/>
      <c r="B18" s="87"/>
      <c r="C18" s="88"/>
      <c r="D18" s="89"/>
      <c r="E18" s="89"/>
      <c r="F18" s="88"/>
      <c r="G18" s="87"/>
      <c r="H18" s="324" t="s">
        <v>183</v>
      </c>
      <c r="I18" s="325"/>
      <c r="J18" s="325"/>
      <c r="K18" s="325"/>
      <c r="L18" s="325"/>
      <c r="M18" s="325"/>
      <c r="N18" s="325"/>
      <c r="O18" s="235">
        <f>O17+O15</f>
        <v>765.6</v>
      </c>
      <c r="P18" s="16"/>
    </row>
    <row r="19" spans="1:16" s="14" customFormat="1" ht="15" x14ac:dyDescent="0.2">
      <c r="C19" s="42"/>
      <c r="D19" s="43"/>
      <c r="E19" s="43"/>
      <c r="F19" s="42"/>
      <c r="O19" s="44"/>
      <c r="P19" s="16"/>
    </row>
    <row r="20" spans="1:16" s="14" customFormat="1" ht="15" x14ac:dyDescent="0.2">
      <c r="C20" s="42"/>
      <c r="D20" s="43"/>
      <c r="E20" s="43"/>
      <c r="F20" s="42"/>
      <c r="O20" s="44"/>
      <c r="P20" s="16"/>
    </row>
    <row r="21" spans="1:16" s="14" customFormat="1" ht="15" x14ac:dyDescent="0.2">
      <c r="C21" s="42"/>
      <c r="D21" s="43"/>
      <c r="E21" s="43"/>
      <c r="F21" s="42"/>
      <c r="O21" s="44"/>
      <c r="P21" s="16"/>
    </row>
    <row r="22" spans="1:16" s="14" customFormat="1" ht="15" x14ac:dyDescent="0.2">
      <c r="C22" s="42"/>
      <c r="D22" s="43"/>
      <c r="E22" s="43"/>
      <c r="F22" s="42"/>
      <c r="O22" s="44"/>
      <c r="P22" s="16"/>
    </row>
    <row r="23" spans="1:16" s="14" customFormat="1" ht="15" x14ac:dyDescent="0.2">
      <c r="C23" s="42"/>
      <c r="D23" s="43"/>
      <c r="E23" s="43"/>
      <c r="F23" s="42"/>
      <c r="O23" s="44"/>
      <c r="P23" s="16"/>
    </row>
    <row r="24" spans="1:16" s="14" customFormat="1" ht="15" x14ac:dyDescent="0.2">
      <c r="C24" s="42"/>
      <c r="D24" s="43"/>
      <c r="E24" s="43"/>
      <c r="F24" s="42"/>
      <c r="O24" s="44"/>
      <c r="P24" s="16"/>
    </row>
    <row r="25" spans="1:16" s="14" customFormat="1" ht="15" x14ac:dyDescent="0.2">
      <c r="C25" s="42"/>
      <c r="D25" s="43"/>
      <c r="E25" s="43"/>
      <c r="F25" s="42"/>
      <c r="O25" s="44"/>
      <c r="P25" s="16"/>
    </row>
    <row r="26" spans="1:16" s="14" customFormat="1" ht="15" x14ac:dyDescent="0.2">
      <c r="C26" s="42"/>
      <c r="D26" s="43"/>
      <c r="E26" s="43"/>
      <c r="F26" s="42"/>
      <c r="O26" s="44"/>
      <c r="P26" s="16"/>
    </row>
    <row r="27" spans="1:16" s="14" customFormat="1" ht="15" x14ac:dyDescent="0.2">
      <c r="C27" s="42"/>
      <c r="D27" s="43"/>
      <c r="E27" s="43"/>
      <c r="F27" s="42"/>
      <c r="O27" s="44"/>
      <c r="P27" s="16"/>
    </row>
    <row r="28" spans="1:16" s="14" customFormat="1" ht="15" x14ac:dyDescent="0.2">
      <c r="C28" s="42"/>
      <c r="D28" s="43"/>
      <c r="E28" s="43"/>
      <c r="F28" s="42"/>
      <c r="O28" s="44"/>
      <c r="P28" s="16"/>
    </row>
    <row r="29" spans="1:16" s="14" customFormat="1" ht="15" x14ac:dyDescent="0.2">
      <c r="C29" s="42"/>
      <c r="D29" s="43"/>
      <c r="E29" s="43"/>
      <c r="F29" s="42"/>
      <c r="O29" s="44"/>
      <c r="P29" s="16"/>
    </row>
    <row r="30" spans="1:16" s="14" customFormat="1" ht="15" x14ac:dyDescent="0.2">
      <c r="C30" s="42"/>
      <c r="D30" s="43"/>
      <c r="E30" s="43"/>
      <c r="F30" s="42"/>
      <c r="O30" s="44"/>
      <c r="P30" s="16"/>
    </row>
    <row r="31" spans="1:16" s="14" customFormat="1" ht="15" x14ac:dyDescent="0.2">
      <c r="C31" s="42"/>
      <c r="D31" s="43"/>
      <c r="E31" s="43"/>
      <c r="F31" s="42"/>
      <c r="O31" s="44"/>
      <c r="P31" s="16"/>
    </row>
    <row r="32" spans="1:16" s="14" customFormat="1" ht="15" x14ac:dyDescent="0.2">
      <c r="C32" s="42"/>
      <c r="D32" s="43"/>
      <c r="E32" s="43"/>
      <c r="F32" s="42"/>
      <c r="O32" s="44"/>
      <c r="P32" s="16"/>
    </row>
    <row r="33" spans="3:16" s="14" customFormat="1" ht="15" x14ac:dyDescent="0.2">
      <c r="C33" s="42"/>
      <c r="D33" s="43"/>
      <c r="E33" s="43"/>
      <c r="F33" s="42"/>
      <c r="O33" s="44"/>
      <c r="P33" s="16"/>
    </row>
    <row r="34" spans="3:16" s="14" customFormat="1" ht="15" x14ac:dyDescent="0.2">
      <c r="C34" s="42"/>
      <c r="D34" s="43"/>
      <c r="E34" s="43"/>
      <c r="F34" s="42"/>
      <c r="O34" s="44"/>
      <c r="P34" s="16"/>
    </row>
    <row r="35" spans="3:16" s="14" customFormat="1" ht="15" x14ac:dyDescent="0.2">
      <c r="C35" s="42"/>
      <c r="D35" s="43"/>
      <c r="E35" s="43"/>
      <c r="F35" s="42"/>
      <c r="O35" s="44"/>
      <c r="P35" s="16"/>
    </row>
    <row r="36" spans="3:16" s="14" customFormat="1" ht="15" x14ac:dyDescent="0.2">
      <c r="C36" s="42"/>
      <c r="D36" s="43"/>
      <c r="E36" s="43"/>
      <c r="F36" s="42"/>
      <c r="O36" s="44"/>
      <c r="P36" s="16"/>
    </row>
    <row r="37" spans="3:16" s="14" customFormat="1" ht="15" x14ac:dyDescent="0.2">
      <c r="C37" s="42"/>
      <c r="D37" s="43"/>
      <c r="E37" s="43"/>
      <c r="F37" s="42"/>
      <c r="O37" s="44"/>
      <c r="P37" s="16"/>
    </row>
    <row r="38" spans="3:16" s="14" customFormat="1" ht="15" x14ac:dyDescent="0.2">
      <c r="C38" s="42"/>
      <c r="D38" s="43"/>
      <c r="E38" s="43"/>
      <c r="F38" s="42"/>
      <c r="O38" s="44"/>
      <c r="P38" s="16"/>
    </row>
    <row r="39" spans="3:16" s="14" customFormat="1" ht="15" x14ac:dyDescent="0.2">
      <c r="C39" s="42"/>
      <c r="D39" s="43"/>
      <c r="E39" s="43"/>
      <c r="F39" s="42"/>
      <c r="O39" s="44"/>
      <c r="P39" s="16"/>
    </row>
    <row r="40" spans="3:16" s="14" customFormat="1" ht="15" x14ac:dyDescent="0.2">
      <c r="C40" s="42"/>
      <c r="D40" s="43"/>
      <c r="E40" s="43"/>
      <c r="F40" s="42"/>
      <c r="O40" s="44"/>
      <c r="P40" s="16"/>
    </row>
    <row r="41" spans="3:16" s="14" customFormat="1" ht="15" x14ac:dyDescent="0.2">
      <c r="C41" s="42"/>
      <c r="D41" s="43"/>
      <c r="E41" s="43"/>
      <c r="F41" s="42"/>
      <c r="O41" s="44"/>
      <c r="P41" s="16"/>
    </row>
    <row r="42" spans="3:16" s="14" customFormat="1" ht="15" x14ac:dyDescent="0.2">
      <c r="C42" s="42"/>
      <c r="D42" s="43"/>
      <c r="E42" s="43"/>
      <c r="F42" s="42"/>
      <c r="O42" s="44"/>
      <c r="P42" s="16"/>
    </row>
    <row r="43" spans="3:16" s="14" customFormat="1" ht="15" x14ac:dyDescent="0.2">
      <c r="C43" s="42"/>
      <c r="D43" s="43"/>
      <c r="E43" s="43"/>
      <c r="F43" s="42"/>
      <c r="O43" s="44"/>
      <c r="P43" s="16"/>
    </row>
    <row r="44" spans="3:16" s="14" customFormat="1" ht="15" x14ac:dyDescent="0.2">
      <c r="C44" s="42"/>
      <c r="D44" s="43"/>
      <c r="E44" s="43"/>
      <c r="F44" s="42"/>
      <c r="O44" s="44"/>
      <c r="P44" s="16"/>
    </row>
    <row r="45" spans="3:16" s="14" customFormat="1" ht="15" x14ac:dyDescent="0.2">
      <c r="C45" s="42"/>
      <c r="D45" s="43"/>
      <c r="E45" s="43"/>
      <c r="F45" s="42"/>
      <c r="O45" s="44"/>
      <c r="P45" s="16"/>
    </row>
    <row r="46" spans="3:16" s="14" customFormat="1" ht="15" x14ac:dyDescent="0.2">
      <c r="C46" s="42"/>
      <c r="D46" s="43"/>
      <c r="E46" s="43"/>
      <c r="F46" s="42"/>
      <c r="O46" s="44"/>
      <c r="P46" s="16"/>
    </row>
    <row r="47" spans="3:16" s="14" customFormat="1" ht="15" x14ac:dyDescent="0.2">
      <c r="C47" s="42"/>
      <c r="D47" s="43"/>
      <c r="E47" s="43"/>
      <c r="F47" s="42"/>
      <c r="O47" s="44"/>
      <c r="P47" s="16"/>
    </row>
    <row r="48" spans="3:16" s="14" customFormat="1" ht="15" x14ac:dyDescent="0.2">
      <c r="C48" s="42"/>
      <c r="D48" s="43"/>
      <c r="E48" s="43"/>
      <c r="F48" s="42"/>
      <c r="O48" s="44"/>
      <c r="P48" s="16"/>
    </row>
  </sheetData>
  <mergeCells count="25">
    <mergeCell ref="A8:G8"/>
    <mergeCell ref="A10:O10"/>
    <mergeCell ref="A13:G13"/>
    <mergeCell ref="A15:G15"/>
    <mergeCell ref="H18:N18"/>
    <mergeCell ref="H17:N17"/>
    <mergeCell ref="H16:N16"/>
    <mergeCell ref="B4:O4"/>
    <mergeCell ref="A5:A6"/>
    <mergeCell ref="B5:B6"/>
    <mergeCell ref="C5:C6"/>
    <mergeCell ref="D5:D6"/>
    <mergeCell ref="E5:E6"/>
    <mergeCell ref="F5:F6"/>
    <mergeCell ref="G5:G6"/>
    <mergeCell ref="H5:K5"/>
    <mergeCell ref="L5:N5"/>
    <mergeCell ref="O5:O6"/>
    <mergeCell ref="A1:O1"/>
    <mergeCell ref="A2:C2"/>
    <mergeCell ref="D2:E2"/>
    <mergeCell ref="J2:O2"/>
    <mergeCell ref="A3:C3"/>
    <mergeCell ref="D3:E3"/>
    <mergeCell ref="J3:O3"/>
  </mergeCells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ignoredErrors>
    <ignoredError sqref="K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80" zoomScaleNormal="80" workbookViewId="0">
      <selection activeCell="B4" sqref="B4:B5"/>
    </sheetView>
  </sheetViews>
  <sheetFormatPr defaultRowHeight="15" x14ac:dyDescent="0.25"/>
  <cols>
    <col min="1" max="1" width="4.42578125" style="155" customWidth="1"/>
    <col min="2" max="2" width="43.7109375" style="155" customWidth="1"/>
    <col min="3" max="3" width="13.85546875" style="155" customWidth="1"/>
    <col min="4" max="4" width="18.7109375" style="155" bestFit="1" customWidth="1"/>
    <col min="5" max="5" width="5.85546875" style="155" customWidth="1"/>
    <col min="6" max="6" width="14.140625" style="155" bestFit="1" customWidth="1"/>
    <col min="7" max="7" width="14.85546875" style="155" bestFit="1" customWidth="1"/>
    <col min="8" max="8" width="15.140625" style="155" bestFit="1" customWidth="1"/>
    <col min="9" max="9" width="14.42578125" style="155" bestFit="1" customWidth="1"/>
    <col min="10" max="10" width="15.42578125" style="155" bestFit="1" customWidth="1"/>
    <col min="11" max="11" width="20.85546875" style="155" bestFit="1" customWidth="1"/>
    <col min="12" max="12" width="6.28515625" style="155" bestFit="1" customWidth="1"/>
    <col min="13" max="13" width="15.140625" style="155" bestFit="1" customWidth="1"/>
    <col min="14" max="14" width="12.28515625" style="155" bestFit="1" customWidth="1"/>
    <col min="15" max="15" width="29.7109375" style="155" bestFit="1" customWidth="1"/>
    <col min="16" max="16384" width="9.140625" style="155"/>
  </cols>
  <sheetData>
    <row r="1" spans="1:15" ht="79.5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</row>
    <row r="2" spans="1:15" ht="39" customHeight="1" x14ac:dyDescent="0.25">
      <c r="A2" s="387" t="s">
        <v>194</v>
      </c>
      <c r="B2" s="388"/>
      <c r="C2" s="389"/>
      <c r="D2" s="348" t="s">
        <v>14</v>
      </c>
      <c r="E2" s="349"/>
      <c r="F2" s="350" t="s">
        <v>15</v>
      </c>
      <c r="G2" s="351" t="s">
        <v>16</v>
      </c>
      <c r="H2" s="351" t="s">
        <v>162</v>
      </c>
      <c r="I2" s="351" t="s">
        <v>17</v>
      </c>
      <c r="J2" s="352" t="s">
        <v>18</v>
      </c>
      <c r="K2" s="352"/>
      <c r="L2" s="352"/>
      <c r="M2" s="352"/>
      <c r="N2" s="352"/>
      <c r="O2" s="353"/>
    </row>
    <row r="3" spans="1:15" ht="44.25" customHeight="1" x14ac:dyDescent="0.25">
      <c r="A3" s="384" t="s">
        <v>197</v>
      </c>
      <c r="B3" s="385"/>
      <c r="C3" s="386"/>
      <c r="D3" s="336" t="s">
        <v>193</v>
      </c>
      <c r="E3" s="337"/>
      <c r="F3" s="354" t="s">
        <v>50</v>
      </c>
      <c r="G3" s="355" t="s">
        <v>188</v>
      </c>
      <c r="H3" s="356">
        <v>22</v>
      </c>
      <c r="I3" s="357">
        <v>4.8</v>
      </c>
      <c r="J3" s="358" t="s">
        <v>19</v>
      </c>
      <c r="K3" s="358"/>
      <c r="L3" s="358"/>
      <c r="M3" s="358"/>
      <c r="N3" s="358"/>
      <c r="O3" s="359"/>
    </row>
    <row r="4" spans="1:15" x14ac:dyDescent="0.25">
      <c r="A4" s="360" t="s">
        <v>20</v>
      </c>
      <c r="B4" s="361" t="s">
        <v>21</v>
      </c>
      <c r="C4" s="362" t="s">
        <v>22</v>
      </c>
      <c r="D4" s="362" t="s">
        <v>23</v>
      </c>
      <c r="E4" s="362" t="s">
        <v>24</v>
      </c>
      <c r="F4" s="363" t="s">
        <v>25</v>
      </c>
      <c r="G4" s="362" t="s">
        <v>26</v>
      </c>
      <c r="H4" s="364" t="s">
        <v>27</v>
      </c>
      <c r="I4" s="365"/>
      <c r="J4" s="365"/>
      <c r="K4" s="366"/>
      <c r="L4" s="367" t="s">
        <v>28</v>
      </c>
      <c r="M4" s="367"/>
      <c r="N4" s="367"/>
      <c r="O4" s="368" t="s">
        <v>29</v>
      </c>
    </row>
    <row r="5" spans="1:15" ht="48.75" customHeight="1" x14ac:dyDescent="0.25">
      <c r="A5" s="369"/>
      <c r="B5" s="370"/>
      <c r="C5" s="362"/>
      <c r="D5" s="362"/>
      <c r="E5" s="362"/>
      <c r="F5" s="363"/>
      <c r="G5" s="362"/>
      <c r="H5" s="191" t="s">
        <v>30</v>
      </c>
      <c r="I5" s="191" t="s">
        <v>31</v>
      </c>
      <c r="J5" s="191" t="s">
        <v>32</v>
      </c>
      <c r="K5" s="371" t="s">
        <v>49</v>
      </c>
      <c r="L5" s="372" t="s">
        <v>34</v>
      </c>
      <c r="M5" s="191" t="s">
        <v>30</v>
      </c>
      <c r="N5" s="191" t="s">
        <v>31</v>
      </c>
      <c r="O5" s="368"/>
    </row>
    <row r="6" spans="1:15" ht="30" x14ac:dyDescent="0.25">
      <c r="A6" s="218">
        <v>1</v>
      </c>
      <c r="B6" s="219" t="s">
        <v>47</v>
      </c>
      <c r="C6" s="52" t="s">
        <v>4</v>
      </c>
      <c r="D6" s="219" t="s">
        <v>12</v>
      </c>
      <c r="E6" s="220">
        <v>3.4</v>
      </c>
      <c r="F6" s="221">
        <v>43832</v>
      </c>
      <c r="G6" s="231">
        <v>44197</v>
      </c>
      <c r="H6" s="222"/>
      <c r="I6" s="222">
        <v>38.4</v>
      </c>
      <c r="J6" s="223">
        <v>630</v>
      </c>
      <c r="K6" s="224">
        <f t="shared" ref="K6" si="0">SUM(H6:J6)</f>
        <v>668.4</v>
      </c>
      <c r="L6" s="13"/>
      <c r="M6" s="222">
        <f t="shared" ref="M6" si="1">(H6/H$3)*L6</f>
        <v>0</v>
      </c>
      <c r="N6" s="222">
        <v>0</v>
      </c>
      <c r="O6" s="232">
        <f t="shared" ref="O6" si="2">K6-SUM(M6:N6)</f>
        <v>668.4</v>
      </c>
    </row>
    <row r="7" spans="1:15" ht="15.75" x14ac:dyDescent="0.25">
      <c r="A7" s="334" t="s">
        <v>181</v>
      </c>
      <c r="B7" s="335"/>
      <c r="C7" s="335"/>
      <c r="D7" s="335"/>
      <c r="E7" s="335"/>
      <c r="F7" s="335"/>
      <c r="G7" s="335"/>
      <c r="H7" s="163">
        <f>SUM(H6:H6)</f>
        <v>0</v>
      </c>
      <c r="I7" s="163">
        <f>I6</f>
        <v>38.4</v>
      </c>
      <c r="J7" s="373">
        <f>J6</f>
        <v>630</v>
      </c>
      <c r="K7" s="374">
        <f>SUM(K6:K6)</f>
        <v>668.4</v>
      </c>
      <c r="L7" s="164">
        <v>0</v>
      </c>
      <c r="M7" s="163">
        <f>SUM(M6:M6)</f>
        <v>0</v>
      </c>
      <c r="N7" s="163">
        <f>SUM(N6:N6)</f>
        <v>0</v>
      </c>
      <c r="O7" s="193">
        <f>SUM(O6:O6)</f>
        <v>668.4</v>
      </c>
    </row>
    <row r="8" spans="1:15" ht="15.75" x14ac:dyDescent="0.25">
      <c r="A8" s="78"/>
      <c r="B8" s="46"/>
      <c r="C8" s="47"/>
      <c r="D8" s="46"/>
      <c r="E8" s="40"/>
      <c r="F8" s="39"/>
      <c r="G8" s="38"/>
      <c r="H8" s="48"/>
      <c r="I8" s="48"/>
      <c r="J8" s="48"/>
      <c r="K8" s="49"/>
      <c r="L8" s="50"/>
      <c r="M8" s="49"/>
      <c r="N8" s="49"/>
      <c r="O8" s="79"/>
    </row>
    <row r="9" spans="1:15" ht="15.75" x14ac:dyDescent="0.25">
      <c r="A9" s="273" t="s">
        <v>37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5"/>
    </row>
    <row r="10" spans="1:15" ht="53.25" customHeight="1" x14ac:dyDescent="0.25">
      <c r="A10" s="206" t="s">
        <v>20</v>
      </c>
      <c r="B10" s="174" t="s">
        <v>21</v>
      </c>
      <c r="C10" s="174" t="s">
        <v>22</v>
      </c>
      <c r="D10" s="174"/>
      <c r="E10" s="174" t="s">
        <v>24</v>
      </c>
      <c r="F10" s="175" t="s">
        <v>38</v>
      </c>
      <c r="G10" s="176" t="s">
        <v>39</v>
      </c>
      <c r="H10" s="174" t="s">
        <v>30</v>
      </c>
      <c r="I10" s="174" t="s">
        <v>31</v>
      </c>
      <c r="J10" s="174" t="s">
        <v>40</v>
      </c>
      <c r="K10" s="174" t="s">
        <v>33</v>
      </c>
      <c r="L10" s="192" t="s">
        <v>34</v>
      </c>
      <c r="M10" s="174" t="s">
        <v>35</v>
      </c>
      <c r="N10" s="174" t="s">
        <v>41</v>
      </c>
      <c r="O10" s="207" t="s">
        <v>29</v>
      </c>
    </row>
    <row r="11" spans="1:15" ht="15.75" x14ac:dyDescent="0.25">
      <c r="A11" s="80">
        <v>1</v>
      </c>
      <c r="B11" s="51"/>
      <c r="C11" s="15"/>
      <c r="D11" s="52"/>
      <c r="E11" s="53"/>
      <c r="F11" s="54"/>
      <c r="G11" s="55"/>
      <c r="H11" s="56"/>
      <c r="I11" s="56"/>
      <c r="J11" s="375"/>
      <c r="K11" s="57"/>
      <c r="L11" s="13"/>
      <c r="M11" s="58"/>
      <c r="N11" s="58"/>
      <c r="O11" s="81"/>
    </row>
    <row r="12" spans="1:15" ht="15.75" x14ac:dyDescent="0.25">
      <c r="A12" s="330" t="s">
        <v>182</v>
      </c>
      <c r="B12" s="331"/>
      <c r="C12" s="331"/>
      <c r="D12" s="331"/>
      <c r="E12" s="331"/>
      <c r="F12" s="331"/>
      <c r="G12" s="331"/>
      <c r="H12" s="376">
        <f>SUM(H11:H11)</f>
        <v>0</v>
      </c>
      <c r="I12" s="376">
        <f>SUM(I11:I11)</f>
        <v>0</v>
      </c>
      <c r="J12" s="376">
        <f>SUM(J11:J11)</f>
        <v>0</v>
      </c>
      <c r="K12" s="376">
        <f>SUM(K11:K11)</f>
        <v>0</v>
      </c>
      <c r="L12" s="64" t="s">
        <v>44</v>
      </c>
      <c r="M12" s="377">
        <f>SUM(M11:M11)</f>
        <v>0</v>
      </c>
      <c r="N12" s="377">
        <f>SUM(N11:N11)</f>
        <v>0</v>
      </c>
      <c r="O12" s="83">
        <f>SUM(O11:O11)</f>
        <v>0</v>
      </c>
    </row>
    <row r="13" spans="1:15" ht="15.75" x14ac:dyDescent="0.25">
      <c r="A13" s="84"/>
      <c r="B13" s="38"/>
      <c r="C13" s="39"/>
      <c r="D13" s="40"/>
      <c r="E13" s="40"/>
      <c r="F13" s="39"/>
      <c r="G13" s="38"/>
      <c r="H13" s="38"/>
      <c r="I13" s="38"/>
      <c r="J13" s="38"/>
      <c r="K13" s="38"/>
      <c r="L13" s="38"/>
      <c r="M13" s="38"/>
      <c r="N13" s="38"/>
      <c r="O13" s="85"/>
    </row>
    <row r="14" spans="1:15" ht="18" x14ac:dyDescent="0.25">
      <c r="A14" s="328" t="s">
        <v>180</v>
      </c>
      <c r="B14" s="329"/>
      <c r="C14" s="329"/>
      <c r="D14" s="329"/>
      <c r="E14" s="329"/>
      <c r="F14" s="329"/>
      <c r="G14" s="329"/>
      <c r="H14" s="378">
        <f>H12+H7</f>
        <v>0</v>
      </c>
      <c r="I14" s="379">
        <f>I12+I7</f>
        <v>38.4</v>
      </c>
      <c r="J14" s="379">
        <f>J12+J7</f>
        <v>630</v>
      </c>
      <c r="K14" s="379">
        <f>K12+K7</f>
        <v>668.4</v>
      </c>
      <c r="L14" s="380"/>
      <c r="M14" s="379">
        <f>M12+M7</f>
        <v>0</v>
      </c>
      <c r="N14" s="379">
        <f>N12+N7</f>
        <v>0</v>
      </c>
      <c r="O14" s="381">
        <f>O12+O7</f>
        <v>668.4</v>
      </c>
    </row>
    <row r="15" spans="1:15" ht="15.75" x14ac:dyDescent="0.25">
      <c r="A15" s="84" t="s">
        <v>51</v>
      </c>
      <c r="B15" s="38"/>
      <c r="C15" s="39"/>
      <c r="D15" s="40"/>
      <c r="E15" s="40"/>
      <c r="F15" s="39"/>
      <c r="G15" s="38"/>
      <c r="H15" s="263" t="s">
        <v>166</v>
      </c>
      <c r="I15" s="264"/>
      <c r="J15" s="264"/>
      <c r="K15" s="264"/>
      <c r="L15" s="264"/>
      <c r="M15" s="264"/>
      <c r="N15" s="264"/>
      <c r="O15" s="236">
        <v>30</v>
      </c>
    </row>
    <row r="16" spans="1:15" ht="16.5" thickBot="1" x14ac:dyDescent="0.3">
      <c r="A16" s="84"/>
      <c r="B16" s="38"/>
      <c r="C16" s="39"/>
      <c r="D16" s="40"/>
      <c r="E16" s="40"/>
      <c r="F16" s="39"/>
      <c r="G16" s="38"/>
      <c r="H16" s="382" t="s">
        <v>167</v>
      </c>
      <c r="I16" s="383"/>
      <c r="J16" s="383"/>
      <c r="K16" s="383"/>
      <c r="L16" s="383"/>
      <c r="M16" s="383"/>
      <c r="N16" s="383"/>
      <c r="O16" s="205"/>
    </row>
    <row r="17" spans="1:15" ht="21" thickBot="1" x14ac:dyDescent="0.3">
      <c r="A17" s="86"/>
      <c r="B17" s="87"/>
      <c r="C17" s="88"/>
      <c r="D17" s="89"/>
      <c r="E17" s="89"/>
      <c r="F17" s="88"/>
      <c r="G17" s="87"/>
      <c r="H17" s="324" t="s">
        <v>183</v>
      </c>
      <c r="I17" s="325"/>
      <c r="J17" s="325"/>
      <c r="K17" s="325"/>
      <c r="L17" s="325"/>
      <c r="M17" s="325"/>
      <c r="N17" s="325"/>
      <c r="O17" s="235">
        <f>O16+O14</f>
        <v>668.4</v>
      </c>
    </row>
  </sheetData>
  <mergeCells count="24">
    <mergeCell ref="A1:O1"/>
    <mergeCell ref="A2:C2"/>
    <mergeCell ref="D2:E2"/>
    <mergeCell ref="J2:O2"/>
    <mergeCell ref="A3:C3"/>
    <mergeCell ref="D3:E3"/>
    <mergeCell ref="J3:O3"/>
    <mergeCell ref="A9:O9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7:G7"/>
    <mergeCell ref="A12:G12"/>
    <mergeCell ref="A14:G14"/>
    <mergeCell ref="H15:N15"/>
    <mergeCell ref="H16:N16"/>
    <mergeCell ref="H17:N17"/>
  </mergeCells>
  <pageMargins left="0.511811024" right="0.511811024" top="0.78740157499999996" bottom="0.78740157499999996" header="0.31496062000000002" footer="0.31496062000000002"/>
  <pageSetup paperSize="9" scale="47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70" zoomScaleNormal="70" zoomScaleSheetLayoutView="70" workbookViewId="0">
      <selection activeCell="A3" sqref="A3:C3"/>
    </sheetView>
  </sheetViews>
  <sheetFormatPr defaultRowHeight="15" x14ac:dyDescent="0.25"/>
  <cols>
    <col min="1" max="1" width="4.7109375" style="155" customWidth="1"/>
    <col min="2" max="2" width="47.42578125" style="155" bestFit="1" customWidth="1"/>
    <col min="3" max="3" width="12.42578125" style="155" bestFit="1" customWidth="1"/>
    <col min="4" max="4" width="19.7109375" style="155" bestFit="1" customWidth="1"/>
    <col min="5" max="5" width="5.5703125" style="155" bestFit="1" customWidth="1"/>
    <col min="6" max="6" width="13.85546875" style="155" customWidth="1"/>
    <col min="7" max="7" width="15.7109375" style="155" customWidth="1"/>
    <col min="8" max="8" width="21" style="155" bestFit="1" customWidth="1"/>
    <col min="9" max="9" width="18.140625" style="155" customWidth="1"/>
    <col min="10" max="10" width="17.28515625" style="155" bestFit="1" customWidth="1"/>
    <col min="11" max="11" width="20.7109375" style="155" customWidth="1"/>
    <col min="12" max="12" width="6" style="155" bestFit="1" customWidth="1"/>
    <col min="13" max="14" width="14" style="155" bestFit="1" customWidth="1"/>
    <col min="15" max="15" width="25.28515625" style="155" customWidth="1"/>
    <col min="16" max="16384" width="9.140625" style="155"/>
  </cols>
  <sheetData>
    <row r="1" spans="1:15" ht="67.5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</row>
    <row r="2" spans="1:15" ht="40.5" customHeight="1" x14ac:dyDescent="0.25">
      <c r="A2" s="387" t="s">
        <v>13</v>
      </c>
      <c r="B2" s="388"/>
      <c r="C2" s="389"/>
      <c r="D2" s="348" t="s">
        <v>14</v>
      </c>
      <c r="E2" s="349"/>
      <c r="F2" s="350" t="s">
        <v>15</v>
      </c>
      <c r="G2" s="351" t="s">
        <v>16</v>
      </c>
      <c r="H2" s="351" t="s">
        <v>162</v>
      </c>
      <c r="I2" s="351" t="s">
        <v>17</v>
      </c>
      <c r="J2" s="352" t="s">
        <v>18</v>
      </c>
      <c r="K2" s="352"/>
      <c r="L2" s="352"/>
      <c r="M2" s="352"/>
      <c r="N2" s="352"/>
      <c r="O2" s="353"/>
    </row>
    <row r="3" spans="1:15" ht="45" customHeight="1" x14ac:dyDescent="0.25">
      <c r="A3" s="384" t="s">
        <v>198</v>
      </c>
      <c r="B3" s="385"/>
      <c r="C3" s="386"/>
      <c r="D3" s="336" t="s">
        <v>193</v>
      </c>
      <c r="E3" s="337"/>
      <c r="F3" s="354" t="s">
        <v>50</v>
      </c>
      <c r="G3" s="390" t="s">
        <v>188</v>
      </c>
      <c r="H3" s="356">
        <v>22</v>
      </c>
      <c r="I3" s="391">
        <v>4.8</v>
      </c>
      <c r="J3" s="358" t="s">
        <v>19</v>
      </c>
      <c r="K3" s="358"/>
      <c r="L3" s="358"/>
      <c r="M3" s="358"/>
      <c r="N3" s="358"/>
      <c r="O3" s="359"/>
    </row>
    <row r="4" spans="1:15" ht="15.75" x14ac:dyDescent="0.25">
      <c r="A4" s="360" t="s">
        <v>20</v>
      </c>
      <c r="B4" s="361" t="s">
        <v>21</v>
      </c>
      <c r="C4" s="363" t="s">
        <v>22</v>
      </c>
      <c r="D4" s="362" t="s">
        <v>23</v>
      </c>
      <c r="E4" s="362" t="s">
        <v>24</v>
      </c>
      <c r="F4" s="363" t="s">
        <v>25</v>
      </c>
      <c r="G4" s="362" t="s">
        <v>26</v>
      </c>
      <c r="H4" s="392" t="s">
        <v>27</v>
      </c>
      <c r="I4" s="393"/>
      <c r="J4" s="393"/>
      <c r="K4" s="394"/>
      <c r="L4" s="395" t="s">
        <v>28</v>
      </c>
      <c r="M4" s="395"/>
      <c r="N4" s="395"/>
      <c r="O4" s="396" t="s">
        <v>29</v>
      </c>
    </row>
    <row r="5" spans="1:15" s="398" customFormat="1" ht="52.5" customHeight="1" x14ac:dyDescent="0.2">
      <c r="A5" s="369"/>
      <c r="B5" s="370"/>
      <c r="C5" s="363"/>
      <c r="D5" s="362"/>
      <c r="E5" s="362"/>
      <c r="F5" s="363"/>
      <c r="G5" s="362"/>
      <c r="H5" s="191" t="s">
        <v>30</v>
      </c>
      <c r="I5" s="191" t="s">
        <v>31</v>
      </c>
      <c r="J5" s="191" t="s">
        <v>32</v>
      </c>
      <c r="K5" s="371" t="s">
        <v>33</v>
      </c>
      <c r="L5" s="397" t="s">
        <v>34</v>
      </c>
      <c r="M5" s="191" t="s">
        <v>30</v>
      </c>
      <c r="N5" s="191" t="s">
        <v>31</v>
      </c>
      <c r="O5" s="396"/>
    </row>
    <row r="6" spans="1:15" s="153" customFormat="1" ht="15.75" x14ac:dyDescent="0.25">
      <c r="A6" s="218">
        <v>1</v>
      </c>
      <c r="B6" s="219" t="s">
        <v>9</v>
      </c>
      <c r="C6" s="15" t="s">
        <v>10</v>
      </c>
      <c r="D6" s="219" t="s">
        <v>161</v>
      </c>
      <c r="E6" s="220">
        <v>1</v>
      </c>
      <c r="F6" s="221">
        <v>43710</v>
      </c>
      <c r="G6" s="231">
        <v>44274</v>
      </c>
      <c r="H6" s="222">
        <v>630</v>
      </c>
      <c r="I6" s="222">
        <v>67.2</v>
      </c>
      <c r="J6" s="223"/>
      <c r="K6" s="224">
        <f t="shared" ref="K6:K8" si="0">SUM(H6:J6)</f>
        <v>697.2</v>
      </c>
      <c r="L6" s="13"/>
      <c r="M6" s="222">
        <f t="shared" ref="M6" si="1">(H6/H$3)*L6</f>
        <v>0</v>
      </c>
      <c r="N6" s="222">
        <v>0</v>
      </c>
      <c r="O6" s="232">
        <f t="shared" ref="O6:O8" si="2">K6-SUM(M6:N6)</f>
        <v>697.2</v>
      </c>
    </row>
    <row r="7" spans="1:15" s="153" customFormat="1" ht="15.75" x14ac:dyDescent="0.25">
      <c r="A7" s="218">
        <v>2</v>
      </c>
      <c r="B7" s="219" t="s">
        <v>11</v>
      </c>
      <c r="C7" s="233" t="s">
        <v>48</v>
      </c>
      <c r="D7" s="219" t="s">
        <v>2</v>
      </c>
      <c r="E7" s="220">
        <v>1</v>
      </c>
      <c r="F7" s="221">
        <v>43832</v>
      </c>
      <c r="G7" s="231">
        <v>44197</v>
      </c>
      <c r="H7" s="222">
        <v>630</v>
      </c>
      <c r="I7" s="222">
        <f>H3*4.8</f>
        <v>105.6</v>
      </c>
      <c r="J7" s="223"/>
      <c r="K7" s="224">
        <f t="shared" si="0"/>
        <v>735.6</v>
      </c>
      <c r="L7" s="13"/>
      <c r="M7" s="222">
        <v>0</v>
      </c>
      <c r="N7" s="222">
        <v>0</v>
      </c>
      <c r="O7" s="232">
        <f t="shared" si="2"/>
        <v>735.6</v>
      </c>
    </row>
    <row r="8" spans="1:15" s="153" customFormat="1" ht="15.75" x14ac:dyDescent="0.25">
      <c r="A8" s="218">
        <v>3</v>
      </c>
      <c r="B8" s="219" t="s">
        <v>46</v>
      </c>
      <c r="C8" s="15" t="s">
        <v>48</v>
      </c>
      <c r="D8" s="219" t="s">
        <v>2</v>
      </c>
      <c r="E8" s="220">
        <v>1</v>
      </c>
      <c r="F8" s="221">
        <v>43570</v>
      </c>
      <c r="G8" s="231">
        <v>44300</v>
      </c>
      <c r="H8" s="222">
        <v>630</v>
      </c>
      <c r="I8" s="222">
        <f>H3*4.8</f>
        <v>105.6</v>
      </c>
      <c r="J8" s="223"/>
      <c r="K8" s="224">
        <f t="shared" si="0"/>
        <v>735.6</v>
      </c>
      <c r="L8" s="13"/>
      <c r="M8" s="222">
        <f>(H8/H$3)*L8</f>
        <v>0</v>
      </c>
      <c r="N8" s="222">
        <v>0</v>
      </c>
      <c r="O8" s="232">
        <f t="shared" si="2"/>
        <v>735.6</v>
      </c>
    </row>
    <row r="9" spans="1:15" ht="18" x14ac:dyDescent="0.25">
      <c r="A9" s="328" t="s">
        <v>36</v>
      </c>
      <c r="B9" s="329"/>
      <c r="C9" s="329"/>
      <c r="D9" s="329"/>
      <c r="E9" s="329"/>
      <c r="F9" s="329"/>
      <c r="G9" s="329"/>
      <c r="H9" s="163">
        <f>SUM(H6:H8)</f>
        <v>1890</v>
      </c>
      <c r="I9" s="163">
        <f>SUM(I6:I8)</f>
        <v>278.39999999999998</v>
      </c>
      <c r="J9" s="163">
        <v>0</v>
      </c>
      <c r="K9" s="162">
        <f>SUM(K6:K8)</f>
        <v>2168.4</v>
      </c>
      <c r="L9" s="164">
        <v>0</v>
      </c>
      <c r="M9" s="163">
        <f>SUM(M6:M8)</f>
        <v>0</v>
      </c>
      <c r="N9" s="163">
        <f>SUM(N6:N8)</f>
        <v>0</v>
      </c>
      <c r="O9" s="193">
        <f>SUM(O6:O8)</f>
        <v>2168.4</v>
      </c>
    </row>
    <row r="10" spans="1:15" ht="15.75" x14ac:dyDescent="0.25">
      <c r="A10" s="78"/>
      <c r="B10" s="46"/>
      <c r="C10" s="47"/>
      <c r="D10" s="46"/>
      <c r="E10" s="40"/>
      <c r="F10" s="39"/>
      <c r="G10" s="38"/>
      <c r="H10" s="48"/>
      <c r="I10" s="48"/>
      <c r="J10" s="48"/>
      <c r="K10" s="49"/>
      <c r="L10" s="50"/>
      <c r="M10" s="49"/>
      <c r="N10" s="49"/>
      <c r="O10" s="79"/>
    </row>
    <row r="11" spans="1:15" ht="15.75" x14ac:dyDescent="0.25">
      <c r="A11" s="273" t="s">
        <v>37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5"/>
    </row>
    <row r="12" spans="1:15" s="398" customFormat="1" ht="54" customHeight="1" x14ac:dyDescent="0.2">
      <c r="A12" s="206" t="s">
        <v>20</v>
      </c>
      <c r="B12" s="174" t="s">
        <v>21</v>
      </c>
      <c r="C12" s="175" t="s">
        <v>22</v>
      </c>
      <c r="D12" s="174"/>
      <c r="E12" s="174" t="s">
        <v>24</v>
      </c>
      <c r="F12" s="175" t="s">
        <v>38</v>
      </c>
      <c r="G12" s="176" t="s">
        <v>39</v>
      </c>
      <c r="H12" s="174" t="s">
        <v>30</v>
      </c>
      <c r="I12" s="174" t="s">
        <v>31</v>
      </c>
      <c r="J12" s="174" t="s">
        <v>40</v>
      </c>
      <c r="K12" s="174" t="s">
        <v>33</v>
      </c>
      <c r="L12" s="399" t="s">
        <v>34</v>
      </c>
      <c r="M12" s="174" t="s">
        <v>35</v>
      </c>
      <c r="N12" s="174" t="s">
        <v>41</v>
      </c>
      <c r="O12" s="207" t="s">
        <v>29</v>
      </c>
    </row>
    <row r="13" spans="1:15" ht="15.75" x14ac:dyDescent="0.25">
      <c r="A13" s="80">
        <v>1</v>
      </c>
      <c r="B13" s="51"/>
      <c r="C13" s="15"/>
      <c r="D13" s="52"/>
      <c r="E13" s="53"/>
      <c r="F13" s="54"/>
      <c r="G13" s="55"/>
      <c r="H13" s="56"/>
      <c r="I13" s="56"/>
      <c r="J13" s="375"/>
      <c r="K13" s="57"/>
      <c r="L13" s="13"/>
      <c r="M13" s="58"/>
      <c r="N13" s="58"/>
      <c r="O13" s="81"/>
    </row>
    <row r="14" spans="1:15" ht="15.75" x14ac:dyDescent="0.25">
      <c r="A14" s="330" t="s">
        <v>43</v>
      </c>
      <c r="B14" s="331"/>
      <c r="C14" s="331"/>
      <c r="D14" s="331"/>
      <c r="E14" s="331"/>
      <c r="F14" s="331"/>
      <c r="G14" s="331"/>
      <c r="H14" s="178">
        <f>SUM(H13:H13)</f>
        <v>0</v>
      </c>
      <c r="I14" s="178">
        <f>SUM(I13:I13)</f>
        <v>0</v>
      </c>
      <c r="J14" s="178">
        <f>SUM(J13:J13)</f>
        <v>0</v>
      </c>
      <c r="K14" s="178">
        <f>SUM(K13:K13)</f>
        <v>0</v>
      </c>
      <c r="L14" s="115" t="s">
        <v>44</v>
      </c>
      <c r="M14" s="400">
        <f>SUM(M13:M13)</f>
        <v>0</v>
      </c>
      <c r="N14" s="400">
        <f>SUM(N13:N13)</f>
        <v>0</v>
      </c>
      <c r="O14" s="208">
        <f>SUM(O13:O13)</f>
        <v>0</v>
      </c>
    </row>
    <row r="15" spans="1:15" ht="15.75" x14ac:dyDescent="0.25">
      <c r="A15" s="84"/>
      <c r="B15" s="38"/>
      <c r="C15" s="39"/>
      <c r="D15" s="40"/>
      <c r="E15" s="40"/>
      <c r="F15" s="39"/>
      <c r="G15" s="38"/>
      <c r="H15" s="38"/>
      <c r="I15" s="38"/>
      <c r="J15" s="38"/>
      <c r="K15" s="38"/>
      <c r="L15" s="38"/>
      <c r="M15" s="38"/>
      <c r="N15" s="38"/>
      <c r="O15" s="85"/>
    </row>
    <row r="16" spans="1:15" ht="18" x14ac:dyDescent="0.25">
      <c r="A16" s="328" t="s">
        <v>45</v>
      </c>
      <c r="B16" s="329"/>
      <c r="C16" s="329"/>
      <c r="D16" s="329"/>
      <c r="E16" s="329"/>
      <c r="F16" s="329"/>
      <c r="G16" s="329"/>
      <c r="H16" s="143">
        <f>H14+H9</f>
        <v>1890</v>
      </c>
      <c r="I16" s="144">
        <f>I14+I9</f>
        <v>278.39999999999998</v>
      </c>
      <c r="J16" s="143">
        <f>J14+J9</f>
        <v>0</v>
      </c>
      <c r="K16" s="143">
        <f>K14+K9</f>
        <v>2168.4</v>
      </c>
      <c r="L16" s="145"/>
      <c r="M16" s="143">
        <f>M14+M9</f>
        <v>0</v>
      </c>
      <c r="N16" s="143">
        <f>N14+N9</f>
        <v>0</v>
      </c>
      <c r="O16" s="209">
        <f>O14+O9</f>
        <v>2168.4</v>
      </c>
    </row>
    <row r="17" spans="1:15" ht="15.75" x14ac:dyDescent="0.25">
      <c r="A17" s="210" t="s">
        <v>51</v>
      </c>
      <c r="B17" s="184"/>
      <c r="C17" s="185"/>
      <c r="D17" s="186"/>
      <c r="E17" s="186"/>
      <c r="F17" s="185"/>
      <c r="G17" s="184"/>
      <c r="H17" s="263" t="s">
        <v>173</v>
      </c>
      <c r="I17" s="264"/>
      <c r="J17" s="264"/>
      <c r="K17" s="264"/>
      <c r="L17" s="264"/>
      <c r="M17" s="264"/>
      <c r="N17" s="264"/>
      <c r="O17" s="204">
        <v>30</v>
      </c>
    </row>
    <row r="18" spans="1:15" ht="15.75" x14ac:dyDescent="0.25">
      <c r="A18" s="84"/>
      <c r="B18" s="38"/>
      <c r="C18" s="39"/>
      <c r="D18" s="40"/>
      <c r="E18" s="40"/>
      <c r="F18" s="39"/>
      <c r="G18" s="38"/>
      <c r="H18" s="401" t="s">
        <v>172</v>
      </c>
      <c r="I18" s="402"/>
      <c r="J18" s="402"/>
      <c r="K18" s="402"/>
      <c r="L18" s="402"/>
      <c r="M18" s="402"/>
      <c r="N18" s="402"/>
      <c r="O18" s="403">
        <v>90</v>
      </c>
    </row>
    <row r="19" spans="1:15" ht="21" thickBot="1" x14ac:dyDescent="0.3">
      <c r="A19" s="86"/>
      <c r="B19" s="87"/>
      <c r="C19" s="88"/>
      <c r="D19" s="89"/>
      <c r="E19" s="89"/>
      <c r="F19" s="88"/>
      <c r="G19" s="87"/>
      <c r="H19" s="332" t="s">
        <v>171</v>
      </c>
      <c r="I19" s="333"/>
      <c r="J19" s="333"/>
      <c r="K19" s="333"/>
      <c r="L19" s="333"/>
      <c r="M19" s="333"/>
      <c r="N19" s="333"/>
      <c r="O19" s="190">
        <f>O18+O16</f>
        <v>2258.4</v>
      </c>
    </row>
    <row r="20" spans="1:15" ht="15.75" x14ac:dyDescent="0.25">
      <c r="A20" s="14"/>
      <c r="B20" s="14"/>
      <c r="C20" s="42"/>
      <c r="D20" s="43"/>
      <c r="E20" s="43"/>
      <c r="F20" s="42"/>
      <c r="G20" s="14"/>
      <c r="H20" s="14"/>
      <c r="I20" s="14"/>
      <c r="J20" s="14"/>
      <c r="K20" s="14"/>
      <c r="L20" s="14"/>
      <c r="M20" s="14"/>
      <c r="N20" s="14"/>
      <c r="O20" s="44"/>
    </row>
    <row r="21" spans="1:15" ht="15.75" x14ac:dyDescent="0.25">
      <c r="A21" s="14"/>
      <c r="B21" s="14"/>
      <c r="C21" s="42"/>
      <c r="D21" s="43"/>
      <c r="E21" s="43"/>
      <c r="F21" s="42"/>
      <c r="G21" s="14"/>
      <c r="H21" s="14"/>
      <c r="I21" s="14"/>
      <c r="J21" s="14"/>
      <c r="K21" s="14"/>
      <c r="L21" s="14"/>
      <c r="M21" s="14"/>
      <c r="N21" s="14"/>
      <c r="O21" s="44"/>
    </row>
    <row r="22" spans="1:15" ht="15.75" x14ac:dyDescent="0.25">
      <c r="A22" s="14"/>
      <c r="B22" s="14"/>
      <c r="C22" s="42"/>
      <c r="D22" s="43"/>
      <c r="E22" s="43"/>
      <c r="F22" s="42"/>
      <c r="G22" s="14"/>
      <c r="H22" s="14"/>
      <c r="I22" s="14"/>
      <c r="J22" s="14"/>
      <c r="K22" s="14"/>
      <c r="L22" s="14"/>
      <c r="M22" s="14"/>
      <c r="N22" s="14"/>
      <c r="O22" s="44"/>
    </row>
    <row r="23" spans="1:15" ht="15.75" x14ac:dyDescent="0.25">
      <c r="A23" s="14"/>
      <c r="B23" s="14"/>
      <c r="C23" s="42"/>
      <c r="D23" s="43"/>
      <c r="E23" s="43"/>
      <c r="F23" s="42"/>
      <c r="G23" s="14"/>
      <c r="H23" s="14"/>
      <c r="I23" s="14"/>
      <c r="J23" s="14"/>
      <c r="K23" s="14"/>
      <c r="L23" s="14"/>
      <c r="M23" s="14"/>
      <c r="N23" s="14"/>
      <c r="O23" s="44"/>
    </row>
    <row r="24" spans="1:15" ht="15.75" x14ac:dyDescent="0.25">
      <c r="A24" s="14"/>
      <c r="B24" s="14"/>
      <c r="C24" s="42"/>
      <c r="D24" s="43"/>
      <c r="E24" s="43"/>
      <c r="F24" s="42"/>
      <c r="G24" s="14"/>
      <c r="H24" s="14"/>
      <c r="I24" s="14"/>
      <c r="J24" s="14"/>
      <c r="K24" s="14"/>
      <c r="L24" s="14"/>
      <c r="M24" s="14"/>
      <c r="N24" s="14"/>
      <c r="O24" s="44"/>
    </row>
    <row r="25" spans="1:15" ht="15.75" x14ac:dyDescent="0.25">
      <c r="A25" s="14"/>
      <c r="B25" s="14"/>
      <c r="C25" s="42"/>
      <c r="D25" s="43"/>
      <c r="E25" s="43"/>
      <c r="F25" s="42"/>
      <c r="G25" s="14"/>
      <c r="H25" s="14"/>
      <c r="I25" s="14"/>
      <c r="J25" s="14"/>
      <c r="K25" s="14"/>
      <c r="L25" s="14"/>
      <c r="M25" s="14"/>
      <c r="N25" s="14"/>
      <c r="O25" s="44"/>
    </row>
    <row r="26" spans="1:15" ht="15.75" x14ac:dyDescent="0.25">
      <c r="A26" s="14"/>
      <c r="B26" s="14"/>
      <c r="C26" s="42"/>
      <c r="D26" s="43"/>
      <c r="E26" s="43"/>
      <c r="F26" s="42"/>
      <c r="G26" s="14"/>
      <c r="H26" s="14"/>
      <c r="I26" s="14"/>
      <c r="J26" s="14"/>
      <c r="K26" s="14"/>
      <c r="L26" s="14"/>
      <c r="M26" s="14"/>
      <c r="N26" s="14"/>
      <c r="O26" s="44"/>
    </row>
    <row r="27" spans="1:15" ht="15.75" x14ac:dyDescent="0.25">
      <c r="A27" s="14"/>
      <c r="B27" s="14"/>
      <c r="C27" s="42"/>
      <c r="D27" s="43"/>
      <c r="E27" s="43"/>
      <c r="F27" s="42"/>
      <c r="G27" s="14"/>
      <c r="H27" s="14"/>
      <c r="I27" s="14"/>
      <c r="J27" s="14"/>
      <c r="K27" s="14"/>
      <c r="L27" s="14"/>
      <c r="M27" s="14"/>
      <c r="N27" s="14"/>
      <c r="O27" s="44"/>
    </row>
    <row r="28" spans="1:15" ht="15.75" x14ac:dyDescent="0.25">
      <c r="A28" s="14"/>
      <c r="B28" s="14"/>
      <c r="C28" s="42"/>
      <c r="D28" s="43"/>
      <c r="E28" s="43"/>
      <c r="F28" s="42"/>
      <c r="G28" s="14"/>
      <c r="H28" s="14"/>
      <c r="I28" s="14"/>
      <c r="J28" s="14"/>
      <c r="K28" s="14"/>
      <c r="L28" s="14"/>
      <c r="M28" s="14"/>
      <c r="N28" s="14"/>
      <c r="O28" s="44"/>
    </row>
    <row r="29" spans="1:15" ht="15.75" x14ac:dyDescent="0.25">
      <c r="A29" s="14"/>
      <c r="B29" s="14"/>
      <c r="C29" s="42"/>
      <c r="D29" s="43"/>
      <c r="E29" s="43"/>
      <c r="F29" s="42"/>
      <c r="G29" s="14"/>
      <c r="H29" s="14"/>
      <c r="I29" s="14"/>
      <c r="J29" s="14"/>
      <c r="K29" s="14"/>
      <c r="L29" s="14"/>
      <c r="M29" s="14"/>
      <c r="N29" s="14"/>
      <c r="O29" s="44"/>
    </row>
    <row r="30" spans="1:15" ht="15.75" x14ac:dyDescent="0.25">
      <c r="A30" s="14"/>
      <c r="B30" s="14"/>
      <c r="C30" s="42"/>
      <c r="D30" s="43"/>
      <c r="E30" s="43"/>
      <c r="F30" s="42"/>
      <c r="G30" s="14"/>
      <c r="H30" s="14"/>
      <c r="I30" s="14"/>
      <c r="J30" s="14"/>
      <c r="K30" s="14"/>
      <c r="L30" s="14"/>
      <c r="M30" s="14"/>
      <c r="N30" s="14"/>
      <c r="O30" s="44"/>
    </row>
    <row r="31" spans="1:15" ht="15.75" x14ac:dyDescent="0.25">
      <c r="A31" s="14"/>
      <c r="B31" s="14"/>
      <c r="C31" s="42"/>
      <c r="D31" s="43"/>
      <c r="E31" s="43"/>
      <c r="F31" s="42"/>
      <c r="G31" s="14"/>
      <c r="H31" s="14"/>
      <c r="I31" s="14"/>
      <c r="J31" s="14"/>
      <c r="K31" s="14"/>
      <c r="L31" s="14"/>
      <c r="M31" s="14"/>
      <c r="N31" s="14"/>
      <c r="O31" s="44"/>
    </row>
    <row r="32" spans="1:15" ht="15.75" x14ac:dyDescent="0.25">
      <c r="A32" s="14"/>
      <c r="B32" s="14"/>
      <c r="C32" s="42"/>
      <c r="D32" s="43"/>
      <c r="E32" s="43"/>
      <c r="F32" s="42"/>
      <c r="G32" s="14"/>
      <c r="H32" s="14"/>
      <c r="I32" s="14"/>
      <c r="J32" s="14"/>
      <c r="K32" s="14"/>
      <c r="L32" s="14"/>
      <c r="M32" s="14"/>
      <c r="N32" s="14"/>
      <c r="O32" s="44"/>
    </row>
    <row r="33" spans="1:15" ht="15.75" x14ac:dyDescent="0.25">
      <c r="A33" s="14"/>
      <c r="B33" s="14"/>
      <c r="C33" s="42"/>
      <c r="D33" s="43"/>
      <c r="E33" s="43"/>
      <c r="F33" s="42"/>
      <c r="G33" s="14"/>
      <c r="H33" s="14"/>
      <c r="I33" s="14"/>
      <c r="J33" s="14"/>
      <c r="K33" s="14"/>
      <c r="L33" s="14"/>
      <c r="M33" s="14"/>
      <c r="N33" s="14"/>
      <c r="O33" s="44"/>
    </row>
    <row r="34" spans="1:15" ht="15.75" x14ac:dyDescent="0.25">
      <c r="A34" s="14"/>
      <c r="B34" s="14"/>
      <c r="C34" s="42"/>
      <c r="D34" s="43"/>
      <c r="E34" s="43"/>
      <c r="F34" s="42"/>
      <c r="G34" s="14"/>
      <c r="H34" s="14"/>
      <c r="I34" s="14"/>
      <c r="J34" s="14"/>
      <c r="K34" s="14"/>
      <c r="L34" s="14"/>
      <c r="M34" s="14"/>
      <c r="N34" s="14"/>
      <c r="O34" s="44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11:O11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9:G9"/>
    <mergeCell ref="A16:G16"/>
    <mergeCell ref="A14:G14"/>
    <mergeCell ref="H17:N17"/>
    <mergeCell ref="H18:N18"/>
    <mergeCell ref="H19:N19"/>
  </mergeCells>
  <pageMargins left="0.511811024" right="0.511811024" top="0.78740157499999996" bottom="0.78740157499999996" header="0.31496062000000002" footer="0.31496062000000002"/>
  <pageSetup paperSize="9" scale="44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70" zoomScaleNormal="60" zoomScaleSheetLayoutView="70" workbookViewId="0">
      <selection activeCell="B18" sqref="B18"/>
    </sheetView>
  </sheetViews>
  <sheetFormatPr defaultRowHeight="15" x14ac:dyDescent="0.25"/>
  <cols>
    <col min="1" max="1" width="7.42578125" style="155" customWidth="1"/>
    <col min="2" max="2" width="45.42578125" style="155" bestFit="1" customWidth="1"/>
    <col min="3" max="3" width="10" style="155" bestFit="1" customWidth="1"/>
    <col min="4" max="4" width="12.42578125" style="155" bestFit="1" customWidth="1"/>
    <col min="5" max="5" width="4.28515625" style="155" bestFit="1" customWidth="1"/>
    <col min="6" max="6" width="15.28515625" style="155" customWidth="1"/>
    <col min="7" max="7" width="17.42578125" style="155" customWidth="1"/>
    <col min="8" max="8" width="16.140625" style="155" customWidth="1"/>
    <col min="9" max="9" width="16.28515625" style="155" customWidth="1"/>
    <col min="10" max="10" width="13.85546875" style="155" customWidth="1"/>
    <col min="11" max="11" width="19.140625" style="155" customWidth="1"/>
    <col min="12" max="12" width="5.5703125" style="155" customWidth="1"/>
    <col min="13" max="13" width="13.42578125" style="155" customWidth="1"/>
    <col min="14" max="14" width="13.85546875" style="155" customWidth="1"/>
    <col min="15" max="15" width="20" style="155" customWidth="1"/>
    <col min="16" max="16384" width="9.140625" style="155"/>
  </cols>
  <sheetData>
    <row r="1" spans="1:16" ht="87.75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</row>
    <row r="2" spans="1:16" ht="34.5" customHeight="1" x14ac:dyDescent="0.25">
      <c r="A2" s="387" t="s">
        <v>13</v>
      </c>
      <c r="B2" s="388"/>
      <c r="C2" s="389"/>
      <c r="D2" s="348" t="s">
        <v>14</v>
      </c>
      <c r="E2" s="349"/>
      <c r="F2" s="350" t="s">
        <v>15</v>
      </c>
      <c r="G2" s="351" t="s">
        <v>16</v>
      </c>
      <c r="H2" s="351" t="s">
        <v>162</v>
      </c>
      <c r="I2" s="351" t="s">
        <v>17</v>
      </c>
      <c r="J2" s="352" t="s">
        <v>18</v>
      </c>
      <c r="K2" s="352"/>
      <c r="L2" s="352"/>
      <c r="M2" s="352"/>
      <c r="N2" s="352"/>
      <c r="O2" s="353"/>
    </row>
    <row r="3" spans="1:16" ht="52.5" customHeight="1" x14ac:dyDescent="0.25">
      <c r="A3" s="345" t="s">
        <v>199</v>
      </c>
      <c r="B3" s="346"/>
      <c r="C3" s="347"/>
      <c r="D3" s="336" t="s">
        <v>193</v>
      </c>
      <c r="E3" s="337"/>
      <c r="F3" s="354" t="s">
        <v>50</v>
      </c>
      <c r="G3" s="355" t="s">
        <v>188</v>
      </c>
      <c r="H3" s="356">
        <v>22</v>
      </c>
      <c r="I3" s="391">
        <v>4.8</v>
      </c>
      <c r="J3" s="358" t="s">
        <v>19</v>
      </c>
      <c r="K3" s="358"/>
      <c r="L3" s="358"/>
      <c r="M3" s="358"/>
      <c r="N3" s="358"/>
      <c r="O3" s="359"/>
    </row>
    <row r="4" spans="1:16" s="73" customFormat="1" ht="20.25" customHeight="1" x14ac:dyDescent="0.2">
      <c r="A4" s="360" t="s">
        <v>20</v>
      </c>
      <c r="B4" s="361" t="s">
        <v>21</v>
      </c>
      <c r="C4" s="363" t="s">
        <v>22</v>
      </c>
      <c r="D4" s="362" t="s">
        <v>23</v>
      </c>
      <c r="E4" s="362" t="s">
        <v>24</v>
      </c>
      <c r="F4" s="363" t="s">
        <v>25</v>
      </c>
      <c r="G4" s="362" t="s">
        <v>26</v>
      </c>
      <c r="H4" s="364" t="s">
        <v>27</v>
      </c>
      <c r="I4" s="365"/>
      <c r="J4" s="365"/>
      <c r="K4" s="366"/>
      <c r="L4" s="405" t="s">
        <v>28</v>
      </c>
      <c r="M4" s="405"/>
      <c r="N4" s="405"/>
      <c r="O4" s="368" t="s">
        <v>29</v>
      </c>
    </row>
    <row r="5" spans="1:16" s="73" customFormat="1" ht="55.5" customHeight="1" x14ac:dyDescent="0.2">
      <c r="A5" s="369"/>
      <c r="B5" s="370"/>
      <c r="C5" s="363"/>
      <c r="D5" s="362"/>
      <c r="E5" s="362"/>
      <c r="F5" s="363"/>
      <c r="G5" s="362"/>
      <c r="H5" s="191" t="s">
        <v>30</v>
      </c>
      <c r="I5" s="191" t="s">
        <v>31</v>
      </c>
      <c r="J5" s="191" t="s">
        <v>32</v>
      </c>
      <c r="K5" s="371" t="s">
        <v>33</v>
      </c>
      <c r="L5" s="372" t="s">
        <v>34</v>
      </c>
      <c r="M5" s="191" t="s">
        <v>35</v>
      </c>
      <c r="N5" s="191" t="s">
        <v>31</v>
      </c>
      <c r="O5" s="368"/>
    </row>
    <row r="6" spans="1:16" s="153" customFormat="1" ht="30" x14ac:dyDescent="0.25">
      <c r="A6" s="218">
        <v>1</v>
      </c>
      <c r="B6" s="219" t="s">
        <v>0</v>
      </c>
      <c r="C6" s="15" t="s">
        <v>5</v>
      </c>
      <c r="D6" s="219" t="s">
        <v>1</v>
      </c>
      <c r="E6" s="220">
        <v>1</v>
      </c>
      <c r="F6" s="221">
        <v>42826</v>
      </c>
      <c r="G6" s="231">
        <v>44377</v>
      </c>
      <c r="H6" s="222">
        <v>280</v>
      </c>
      <c r="I6" s="222">
        <f>H3*4.8</f>
        <v>105.6</v>
      </c>
      <c r="J6" s="237"/>
      <c r="K6" s="224">
        <f t="shared" ref="K6" si="0">SUM(H6:J6)</f>
        <v>385.6</v>
      </c>
      <c r="L6" s="13"/>
      <c r="M6" s="222">
        <f t="shared" ref="M6:M7" si="1">(H6/H$3)*L6</f>
        <v>0</v>
      </c>
      <c r="N6" s="222">
        <v>0</v>
      </c>
      <c r="O6" s="232">
        <f t="shared" ref="O6" si="2">K6-SUM(M6:N6)</f>
        <v>385.6</v>
      </c>
      <c r="P6" s="238"/>
    </row>
    <row r="7" spans="1:16" ht="15.75" x14ac:dyDescent="0.25">
      <c r="A7" s="334" t="s">
        <v>36</v>
      </c>
      <c r="B7" s="335"/>
      <c r="C7" s="335"/>
      <c r="D7" s="335"/>
      <c r="E7" s="335"/>
      <c r="F7" s="335"/>
      <c r="G7" s="335"/>
      <c r="H7" s="163">
        <f>SUM(H6:H6)</f>
        <v>280</v>
      </c>
      <c r="I7" s="163">
        <v>0</v>
      </c>
      <c r="J7" s="163">
        <v>0</v>
      </c>
      <c r="K7" s="162">
        <f>SUM(K6:K6)</f>
        <v>385.6</v>
      </c>
      <c r="L7" s="164">
        <v>0</v>
      </c>
      <c r="M7" s="163">
        <f t="shared" si="1"/>
        <v>0</v>
      </c>
      <c r="N7" s="163">
        <v>0</v>
      </c>
      <c r="O7" s="193">
        <f>SUM(O6:O6)</f>
        <v>385.6</v>
      </c>
    </row>
    <row r="8" spans="1:16" ht="15.75" x14ac:dyDescent="0.25">
      <c r="A8" s="78"/>
      <c r="B8" s="46"/>
      <c r="C8" s="47"/>
      <c r="D8" s="46"/>
      <c r="E8" s="40"/>
      <c r="F8" s="39"/>
      <c r="G8" s="38"/>
      <c r="H8" s="48"/>
      <c r="I8" s="48"/>
      <c r="J8" s="48"/>
      <c r="K8" s="49"/>
      <c r="L8" s="50"/>
      <c r="M8" s="49"/>
      <c r="N8" s="49"/>
      <c r="O8" s="79"/>
    </row>
    <row r="9" spans="1:16" ht="15.75" x14ac:dyDescent="0.25">
      <c r="A9" s="273" t="s">
        <v>37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5"/>
    </row>
    <row r="10" spans="1:16" s="404" customFormat="1" ht="63.75" customHeight="1" x14ac:dyDescent="0.2">
      <c r="A10" s="206" t="s">
        <v>20</v>
      </c>
      <c r="B10" s="174" t="s">
        <v>21</v>
      </c>
      <c r="C10" s="174" t="s">
        <v>22</v>
      </c>
      <c r="D10" s="174"/>
      <c r="E10" s="174" t="s">
        <v>24</v>
      </c>
      <c r="F10" s="174" t="s">
        <v>38</v>
      </c>
      <c r="G10" s="174" t="s">
        <v>39</v>
      </c>
      <c r="H10" s="174" t="s">
        <v>30</v>
      </c>
      <c r="I10" s="174" t="s">
        <v>31</v>
      </c>
      <c r="J10" s="174" t="s">
        <v>40</v>
      </c>
      <c r="K10" s="174" t="s">
        <v>33</v>
      </c>
      <c r="L10" s="192" t="s">
        <v>34</v>
      </c>
      <c r="M10" s="174" t="s">
        <v>35</v>
      </c>
      <c r="N10" s="174" t="s">
        <v>41</v>
      </c>
      <c r="O10" s="207" t="s">
        <v>29</v>
      </c>
    </row>
    <row r="11" spans="1:16" ht="15.75" x14ac:dyDescent="0.25">
      <c r="A11" s="80">
        <v>1</v>
      </c>
      <c r="B11" s="51"/>
      <c r="C11" s="15"/>
      <c r="D11" s="52"/>
      <c r="E11" s="53"/>
      <c r="F11" s="54"/>
      <c r="G11" s="55"/>
      <c r="H11" s="56"/>
      <c r="I11" s="56"/>
      <c r="J11" s="375"/>
      <c r="K11" s="57"/>
      <c r="L11" s="13"/>
      <c r="M11" s="58"/>
      <c r="N11" s="58"/>
      <c r="O11" s="81"/>
    </row>
    <row r="12" spans="1:16" ht="15.75" x14ac:dyDescent="0.25">
      <c r="A12" s="82" t="s">
        <v>42</v>
      </c>
      <c r="B12" s="59"/>
      <c r="C12" s="60"/>
      <c r="D12" s="59"/>
      <c r="E12" s="61"/>
      <c r="F12" s="62"/>
      <c r="G12" s="63"/>
      <c r="H12" s="179">
        <f>SUM(H11:H11)</f>
        <v>0</v>
      </c>
      <c r="I12" s="179">
        <f>SUM(I11:I11)</f>
        <v>0</v>
      </c>
      <c r="J12" s="178">
        <v>0</v>
      </c>
      <c r="K12" s="178">
        <f>SUM(K11:K11)</f>
        <v>0</v>
      </c>
      <c r="L12" s="64" t="s">
        <v>44</v>
      </c>
      <c r="M12" s="178">
        <f>SUM(M11:M11)</f>
        <v>0</v>
      </c>
      <c r="N12" s="178">
        <f>SUM(N11:N11)</f>
        <v>0</v>
      </c>
      <c r="O12" s="83">
        <f>SUM(O11:O11)</f>
        <v>0</v>
      </c>
    </row>
    <row r="13" spans="1:16" ht="15.75" x14ac:dyDescent="0.25">
      <c r="A13" s="84"/>
      <c r="B13" s="38"/>
      <c r="C13" s="39"/>
      <c r="D13" s="40"/>
      <c r="E13" s="40"/>
      <c r="F13" s="39"/>
      <c r="G13" s="38"/>
      <c r="H13" s="38"/>
      <c r="I13" s="38"/>
      <c r="J13" s="38"/>
      <c r="K13" s="38"/>
      <c r="L13" s="38"/>
      <c r="M13" s="38"/>
      <c r="N13" s="38"/>
      <c r="O13" s="85"/>
    </row>
    <row r="14" spans="1:16" ht="15.75" x14ac:dyDescent="0.25">
      <c r="A14" s="211" t="s">
        <v>42</v>
      </c>
      <c r="B14" s="159"/>
      <c r="C14" s="160"/>
      <c r="D14" s="159"/>
      <c r="E14" s="159"/>
      <c r="F14" s="160"/>
      <c r="G14" s="161"/>
      <c r="H14" s="163">
        <f>H12+H7</f>
        <v>280</v>
      </c>
      <c r="I14" s="163">
        <f>I12+I7</f>
        <v>0</v>
      </c>
      <c r="J14" s="162">
        <f>J12+J7</f>
        <v>0</v>
      </c>
      <c r="K14" s="162">
        <f>K12+K7</f>
        <v>385.6</v>
      </c>
      <c r="L14" s="145"/>
      <c r="M14" s="162">
        <f>M12+M7</f>
        <v>0</v>
      </c>
      <c r="N14" s="162">
        <f>N12+N7</f>
        <v>0</v>
      </c>
      <c r="O14" s="212">
        <f>O12+O7</f>
        <v>385.6</v>
      </c>
    </row>
    <row r="15" spans="1:16" ht="15.75" x14ac:dyDescent="0.25">
      <c r="A15" s="213" t="s">
        <v>160</v>
      </c>
      <c r="B15" s="173"/>
      <c r="C15" s="171"/>
      <c r="D15" s="172"/>
      <c r="E15" s="40"/>
      <c r="F15" s="39"/>
      <c r="G15" s="38"/>
      <c r="H15" s="263" t="s">
        <v>174</v>
      </c>
      <c r="I15" s="264"/>
      <c r="J15" s="264"/>
      <c r="K15" s="264"/>
      <c r="L15" s="264"/>
      <c r="M15" s="264"/>
      <c r="N15" s="264"/>
      <c r="O15" s="239">
        <v>30</v>
      </c>
    </row>
    <row r="16" spans="1:16" ht="15.75" x14ac:dyDescent="0.25">
      <c r="A16" s="84"/>
      <c r="B16" s="38"/>
      <c r="C16" s="39"/>
      <c r="D16" s="40"/>
      <c r="E16" s="40"/>
      <c r="F16" s="39"/>
      <c r="G16" s="38"/>
      <c r="H16" s="401" t="s">
        <v>175</v>
      </c>
      <c r="I16" s="402"/>
      <c r="J16" s="402"/>
      <c r="K16" s="402"/>
      <c r="L16" s="402"/>
      <c r="M16" s="402"/>
      <c r="N16" s="402"/>
      <c r="O16" s="403">
        <v>30</v>
      </c>
    </row>
    <row r="17" spans="1:15" ht="21" thickBot="1" x14ac:dyDescent="0.3">
      <c r="A17" s="86"/>
      <c r="B17" s="87"/>
      <c r="C17" s="88"/>
      <c r="D17" s="89"/>
      <c r="E17" s="89"/>
      <c r="F17" s="88"/>
      <c r="G17" s="87"/>
      <c r="H17" s="332" t="s">
        <v>176</v>
      </c>
      <c r="I17" s="333"/>
      <c r="J17" s="333"/>
      <c r="K17" s="333"/>
      <c r="L17" s="333"/>
      <c r="M17" s="333"/>
      <c r="N17" s="333"/>
      <c r="O17" s="190">
        <f>O16+O14</f>
        <v>415.6</v>
      </c>
    </row>
    <row r="18" spans="1:15" ht="15.75" x14ac:dyDescent="0.25">
      <c r="A18" s="38"/>
      <c r="B18" s="38"/>
      <c r="C18" s="39"/>
      <c r="D18" s="40"/>
      <c r="E18" s="40"/>
      <c r="F18" s="39"/>
      <c r="G18" s="38"/>
      <c r="H18" s="38"/>
      <c r="I18" s="47"/>
      <c r="J18" s="47"/>
      <c r="K18" s="47"/>
      <c r="L18" s="47"/>
      <c r="M18" s="47"/>
      <c r="N18" s="47"/>
      <c r="O18" s="90"/>
    </row>
    <row r="19" spans="1:15" ht="15.75" x14ac:dyDescent="0.25">
      <c r="A19" s="38"/>
      <c r="B19" s="38"/>
      <c r="C19" s="39"/>
      <c r="D19" s="40"/>
      <c r="E19" s="40"/>
      <c r="F19" s="39"/>
      <c r="G19" s="38"/>
      <c r="H19" s="38"/>
      <c r="I19" s="47"/>
      <c r="J19" s="47"/>
      <c r="K19" s="47"/>
      <c r="L19" s="47"/>
      <c r="M19" s="47"/>
      <c r="N19" s="47"/>
      <c r="O19" s="90"/>
    </row>
    <row r="20" spans="1:15" ht="15.75" x14ac:dyDescent="0.25">
      <c r="A20" s="38"/>
      <c r="B20" s="38"/>
      <c r="C20" s="39"/>
      <c r="D20" s="40"/>
      <c r="E20" s="40"/>
      <c r="F20" s="39"/>
      <c r="G20" s="38"/>
      <c r="H20" s="38"/>
      <c r="I20" s="47"/>
      <c r="J20" s="47"/>
      <c r="K20" s="47"/>
      <c r="L20" s="47"/>
      <c r="M20" s="47"/>
      <c r="N20" s="47"/>
      <c r="O20" s="90"/>
    </row>
    <row r="21" spans="1:15" ht="15.75" x14ac:dyDescent="0.25">
      <c r="A21" s="38"/>
      <c r="B21" s="38"/>
      <c r="C21" s="39"/>
      <c r="D21" s="40"/>
      <c r="E21" s="40"/>
      <c r="F21" s="39"/>
      <c r="G21" s="38"/>
      <c r="H21" s="38"/>
      <c r="I21" s="47"/>
      <c r="J21" s="47"/>
      <c r="K21" s="47"/>
      <c r="L21" s="47"/>
      <c r="M21" s="47"/>
      <c r="N21" s="47"/>
      <c r="O21" s="90"/>
    </row>
    <row r="22" spans="1:15" ht="15.75" x14ac:dyDescent="0.25">
      <c r="A22" s="38"/>
      <c r="B22" s="38"/>
      <c r="C22" s="39"/>
      <c r="D22" s="40"/>
      <c r="E22" s="40"/>
      <c r="F22" s="39"/>
      <c r="G22" s="38"/>
      <c r="H22" s="38"/>
      <c r="I22" s="47"/>
      <c r="J22" s="47"/>
      <c r="K22" s="47"/>
      <c r="L22" s="47"/>
      <c r="M22" s="47"/>
      <c r="N22" s="47"/>
      <c r="O22" s="90"/>
    </row>
    <row r="23" spans="1:15" ht="15.75" x14ac:dyDescent="0.25">
      <c r="A23" s="38"/>
      <c r="B23" s="38"/>
      <c r="C23" s="39"/>
      <c r="D23" s="40"/>
      <c r="E23" s="40"/>
      <c r="F23" s="39"/>
      <c r="G23" s="38"/>
      <c r="H23" s="38"/>
      <c r="I23" s="47"/>
      <c r="J23" s="47"/>
      <c r="K23" s="47"/>
      <c r="L23" s="47"/>
      <c r="M23" s="47"/>
      <c r="N23" s="47"/>
      <c r="O23" s="90"/>
    </row>
    <row r="24" spans="1:15" ht="15.75" x14ac:dyDescent="0.25">
      <c r="A24" s="38"/>
      <c r="B24" s="38"/>
      <c r="C24" s="39"/>
      <c r="D24" s="40"/>
      <c r="E24" s="40"/>
      <c r="F24" s="39"/>
      <c r="G24" s="38"/>
      <c r="H24" s="38"/>
      <c r="I24" s="47"/>
      <c r="J24" s="47"/>
      <c r="K24" s="47"/>
      <c r="L24" s="47"/>
      <c r="M24" s="47"/>
      <c r="N24" s="47"/>
      <c r="O24" s="90"/>
    </row>
    <row r="25" spans="1:15" ht="15.75" x14ac:dyDescent="0.25">
      <c r="A25" s="38"/>
      <c r="B25" s="38"/>
      <c r="C25" s="39"/>
      <c r="D25" s="40"/>
      <c r="E25" s="40"/>
      <c r="F25" s="39"/>
      <c r="G25" s="38"/>
      <c r="H25" s="38"/>
      <c r="I25" s="47"/>
      <c r="J25" s="47"/>
      <c r="K25" s="47"/>
      <c r="L25" s="47"/>
      <c r="M25" s="47"/>
      <c r="N25" s="47"/>
      <c r="O25" s="90"/>
    </row>
    <row r="26" spans="1:15" ht="15.75" x14ac:dyDescent="0.25">
      <c r="A26" s="38"/>
      <c r="B26" s="38"/>
      <c r="C26" s="39"/>
      <c r="D26" s="40"/>
      <c r="E26" s="40"/>
      <c r="F26" s="39"/>
      <c r="G26" s="38"/>
      <c r="H26" s="38"/>
      <c r="I26" s="47"/>
      <c r="J26" s="47"/>
      <c r="K26" s="47"/>
      <c r="L26" s="47"/>
      <c r="M26" s="47"/>
      <c r="N26" s="47"/>
      <c r="O26" s="90"/>
    </row>
    <row r="27" spans="1:15" ht="15.75" x14ac:dyDescent="0.25">
      <c r="A27" s="38"/>
      <c r="B27" s="38"/>
      <c r="C27" s="39"/>
      <c r="D27" s="40"/>
      <c r="E27" s="40"/>
      <c r="F27" s="39"/>
      <c r="G27" s="38"/>
      <c r="H27" s="38"/>
      <c r="I27" s="47"/>
      <c r="J27" s="47"/>
      <c r="K27" s="47"/>
      <c r="L27" s="47"/>
      <c r="M27" s="47"/>
      <c r="N27" s="47"/>
      <c r="O27" s="90"/>
    </row>
    <row r="28" spans="1:15" ht="15.75" x14ac:dyDescent="0.25">
      <c r="A28" s="38"/>
      <c r="B28" s="38"/>
      <c r="C28" s="39"/>
      <c r="D28" s="40"/>
      <c r="E28" s="40"/>
      <c r="F28" s="39"/>
      <c r="G28" s="38"/>
      <c r="H28" s="38"/>
      <c r="I28" s="47"/>
      <c r="J28" s="47"/>
      <c r="K28" s="47"/>
      <c r="L28" s="47"/>
      <c r="M28" s="47"/>
      <c r="N28" s="47"/>
      <c r="O28" s="90"/>
    </row>
    <row r="29" spans="1:15" ht="15.75" x14ac:dyDescent="0.25">
      <c r="A29" s="38"/>
      <c r="B29" s="38"/>
      <c r="C29" s="39"/>
      <c r="D29" s="40"/>
      <c r="E29" s="40"/>
      <c r="F29" s="39"/>
      <c r="G29" s="38"/>
      <c r="H29" s="38"/>
      <c r="I29" s="47"/>
      <c r="J29" s="47"/>
      <c r="K29" s="47"/>
      <c r="L29" s="47"/>
      <c r="M29" s="47"/>
      <c r="N29" s="47"/>
      <c r="O29" s="90"/>
    </row>
    <row r="30" spans="1:15" ht="15.75" x14ac:dyDescent="0.25">
      <c r="A30" s="38"/>
      <c r="B30" s="38"/>
      <c r="C30" s="39"/>
      <c r="D30" s="40"/>
      <c r="E30" s="40"/>
      <c r="F30" s="39"/>
      <c r="G30" s="38"/>
      <c r="H30" s="38"/>
      <c r="I30" s="47"/>
      <c r="J30" s="47"/>
      <c r="K30" s="47"/>
      <c r="L30" s="47"/>
      <c r="M30" s="47"/>
      <c r="N30" s="47"/>
      <c r="O30" s="90"/>
    </row>
    <row r="31" spans="1:15" ht="15.75" x14ac:dyDescent="0.25">
      <c r="A31" s="38"/>
      <c r="B31" s="38"/>
      <c r="C31" s="39"/>
      <c r="D31" s="40"/>
      <c r="E31" s="40"/>
      <c r="F31" s="39"/>
      <c r="G31" s="38"/>
      <c r="H31" s="38"/>
      <c r="I31" s="47"/>
      <c r="J31" s="47"/>
      <c r="K31" s="47"/>
      <c r="L31" s="47"/>
      <c r="M31" s="47"/>
      <c r="N31" s="47"/>
      <c r="O31" s="90"/>
    </row>
    <row r="32" spans="1:15" ht="15.75" x14ac:dyDescent="0.25">
      <c r="A32" s="1"/>
      <c r="B32" s="1"/>
      <c r="C32" s="2"/>
      <c r="D32" s="3"/>
      <c r="E32" s="3"/>
      <c r="F32" s="2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1"/>
      <c r="B33" s="1"/>
      <c r="C33" s="2"/>
      <c r="D33" s="3"/>
      <c r="E33" s="3"/>
      <c r="F33" s="2"/>
      <c r="G33" s="1"/>
      <c r="H33" s="1"/>
      <c r="I33" s="1"/>
      <c r="J33" s="1"/>
      <c r="K33" s="1"/>
      <c r="L33" s="1"/>
      <c r="M33" s="1"/>
      <c r="N33" s="1"/>
      <c r="O33" s="1"/>
    </row>
  </sheetData>
  <mergeCells count="22">
    <mergeCell ref="A2:C2"/>
    <mergeCell ref="D2:E2"/>
    <mergeCell ref="J3:O3"/>
    <mergeCell ref="C4:C5"/>
    <mergeCell ref="D4:D5"/>
    <mergeCell ref="E4:E5"/>
    <mergeCell ref="F4:F5"/>
    <mergeCell ref="A1:O1"/>
    <mergeCell ref="H15:N15"/>
    <mergeCell ref="H16:N16"/>
    <mergeCell ref="H17:N17"/>
    <mergeCell ref="G4:G5"/>
    <mergeCell ref="H4:K4"/>
    <mergeCell ref="L4:N4"/>
    <mergeCell ref="O4:O5"/>
    <mergeCell ref="A7:G7"/>
    <mergeCell ref="A9:O9"/>
    <mergeCell ref="A4:A5"/>
    <mergeCell ref="B4:B5"/>
    <mergeCell ref="J2:O2"/>
    <mergeCell ref="A3:C3"/>
    <mergeCell ref="D3:E3"/>
  </mergeCells>
  <pageMargins left="0.511811024" right="0.511811024" top="0.78740157499999996" bottom="0.78740157499999996" header="0.31496062000000002" footer="0.31496062000000002"/>
  <pageSetup paperSize="9" scale="5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0" zoomScaleNormal="70" workbookViewId="0">
      <selection activeCell="B28" sqref="B28"/>
    </sheetView>
  </sheetViews>
  <sheetFormatPr defaultRowHeight="15" x14ac:dyDescent="0.25"/>
  <cols>
    <col min="1" max="1" width="7.28515625" style="155" customWidth="1"/>
    <col min="2" max="2" width="37.85546875" style="155" customWidth="1"/>
    <col min="3" max="3" width="17" style="155" customWidth="1"/>
    <col min="4" max="4" width="16.28515625" style="155" customWidth="1"/>
    <col min="5" max="5" width="4.28515625" style="155" bestFit="1" customWidth="1"/>
    <col min="6" max="6" width="15.28515625" style="155" customWidth="1"/>
    <col min="7" max="7" width="16.28515625" style="155" customWidth="1"/>
    <col min="8" max="8" width="15.7109375" style="155" customWidth="1"/>
    <col min="9" max="9" width="15.42578125" style="155" customWidth="1"/>
    <col min="10" max="10" width="13.42578125" style="155" customWidth="1"/>
    <col min="11" max="11" width="16.42578125" style="155" customWidth="1"/>
    <col min="12" max="12" width="4.140625" style="155" bestFit="1" customWidth="1"/>
    <col min="13" max="14" width="13" style="155" customWidth="1"/>
    <col min="15" max="15" width="20.140625" style="155" customWidth="1"/>
    <col min="16" max="16384" width="9.140625" style="155"/>
  </cols>
  <sheetData>
    <row r="1" spans="1:15" ht="82.5" customHeight="1" x14ac:dyDescent="0.25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4"/>
    </row>
    <row r="2" spans="1:15" ht="18" x14ac:dyDescent="0.25">
      <c r="A2" s="282" t="s">
        <v>13</v>
      </c>
      <c r="B2" s="283"/>
      <c r="C2" s="284"/>
      <c r="D2" s="348" t="s">
        <v>14</v>
      </c>
      <c r="E2" s="349"/>
      <c r="F2" s="350" t="s">
        <v>15</v>
      </c>
      <c r="G2" s="351" t="s">
        <v>16</v>
      </c>
      <c r="H2" s="351" t="s">
        <v>162</v>
      </c>
      <c r="I2" s="351" t="s">
        <v>17</v>
      </c>
      <c r="J2" s="352" t="s">
        <v>18</v>
      </c>
      <c r="K2" s="352"/>
      <c r="L2" s="352"/>
      <c r="M2" s="352"/>
      <c r="N2" s="352"/>
      <c r="O2" s="353"/>
    </row>
    <row r="3" spans="1:15" ht="43.5" customHeight="1" x14ac:dyDescent="0.25">
      <c r="A3" s="384" t="s">
        <v>200</v>
      </c>
      <c r="B3" s="385"/>
      <c r="C3" s="386"/>
      <c r="D3" s="336" t="s">
        <v>193</v>
      </c>
      <c r="E3" s="337"/>
      <c r="F3" s="354" t="s">
        <v>50</v>
      </c>
      <c r="G3" s="409" t="s">
        <v>188</v>
      </c>
      <c r="H3" s="356">
        <v>22</v>
      </c>
      <c r="I3" s="391">
        <v>4.8</v>
      </c>
      <c r="J3" s="358" t="s">
        <v>19</v>
      </c>
      <c r="K3" s="358"/>
      <c r="L3" s="358"/>
      <c r="M3" s="358"/>
      <c r="N3" s="358"/>
      <c r="O3" s="359"/>
    </row>
    <row r="4" spans="1:15" ht="23.25" customHeight="1" x14ac:dyDescent="0.25">
      <c r="A4" s="360" t="s">
        <v>20</v>
      </c>
      <c r="B4" s="361" t="s">
        <v>21</v>
      </c>
      <c r="C4" s="363" t="s">
        <v>22</v>
      </c>
      <c r="D4" s="362" t="s">
        <v>23</v>
      </c>
      <c r="E4" s="362" t="s">
        <v>24</v>
      </c>
      <c r="F4" s="363" t="s">
        <v>25</v>
      </c>
      <c r="G4" s="362" t="s">
        <v>26</v>
      </c>
      <c r="H4" s="392" t="s">
        <v>27</v>
      </c>
      <c r="I4" s="393"/>
      <c r="J4" s="393"/>
      <c r="K4" s="394"/>
      <c r="L4" s="395" t="s">
        <v>28</v>
      </c>
      <c r="M4" s="395"/>
      <c r="N4" s="395"/>
      <c r="O4" s="396" t="s">
        <v>29</v>
      </c>
    </row>
    <row r="5" spans="1:15" s="406" customFormat="1" ht="53.25" customHeight="1" x14ac:dyDescent="0.2">
      <c r="A5" s="369"/>
      <c r="B5" s="370"/>
      <c r="C5" s="363"/>
      <c r="D5" s="362"/>
      <c r="E5" s="362"/>
      <c r="F5" s="363"/>
      <c r="G5" s="362"/>
      <c r="H5" s="94" t="s">
        <v>30</v>
      </c>
      <c r="I5" s="94" t="s">
        <v>31</v>
      </c>
      <c r="J5" s="94" t="s">
        <v>32</v>
      </c>
      <c r="K5" s="410" t="s">
        <v>49</v>
      </c>
      <c r="L5" s="397" t="s">
        <v>34</v>
      </c>
      <c r="M5" s="94" t="s">
        <v>30</v>
      </c>
      <c r="N5" s="94" t="s">
        <v>31</v>
      </c>
      <c r="O5" s="396"/>
    </row>
    <row r="6" spans="1:15" s="153" customFormat="1" ht="30" x14ac:dyDescent="0.25">
      <c r="A6" s="218">
        <v>1</v>
      </c>
      <c r="B6" s="219" t="s">
        <v>8</v>
      </c>
      <c r="C6" s="15" t="s">
        <v>3</v>
      </c>
      <c r="D6" s="242" t="s">
        <v>178</v>
      </c>
      <c r="E6" s="220">
        <v>1</v>
      </c>
      <c r="F6" s="221">
        <v>43668</v>
      </c>
      <c r="G6" s="231">
        <v>44377</v>
      </c>
      <c r="H6" s="222">
        <v>630</v>
      </c>
      <c r="I6" s="222">
        <f>H3*4.8</f>
        <v>105.6</v>
      </c>
      <c r="J6" s="223"/>
      <c r="K6" s="224">
        <f>H6+I6+J6</f>
        <v>735.6</v>
      </c>
      <c r="L6" s="240"/>
      <c r="M6" s="222">
        <v>0</v>
      </c>
      <c r="N6" s="222">
        <v>0</v>
      </c>
      <c r="O6" s="241">
        <f t="shared" ref="O6:O7" si="0">K6-SUM(M6:N6)</f>
        <v>735.6</v>
      </c>
    </row>
    <row r="7" spans="1:15" s="153" customFormat="1" ht="30" x14ac:dyDescent="0.25">
      <c r="A7" s="218">
        <v>2</v>
      </c>
      <c r="B7" s="219" t="s">
        <v>7</v>
      </c>
      <c r="C7" s="15" t="s">
        <v>4</v>
      </c>
      <c r="D7" s="242" t="s">
        <v>177</v>
      </c>
      <c r="E7" s="220">
        <v>1</v>
      </c>
      <c r="F7" s="221">
        <v>43587</v>
      </c>
      <c r="G7" s="243">
        <v>44316</v>
      </c>
      <c r="H7" s="222">
        <v>400.8</v>
      </c>
      <c r="I7" s="222">
        <v>67.2</v>
      </c>
      <c r="J7" s="223">
        <v>630</v>
      </c>
      <c r="K7" s="224">
        <f>SUM(H7:J7)</f>
        <v>1098</v>
      </c>
      <c r="L7" s="240"/>
      <c r="M7" s="222">
        <v>0</v>
      </c>
      <c r="N7" s="222">
        <v>0</v>
      </c>
      <c r="O7" s="241">
        <f t="shared" si="0"/>
        <v>1098</v>
      </c>
    </row>
    <row r="8" spans="1:15" s="153" customFormat="1" ht="30" x14ac:dyDescent="0.25">
      <c r="A8" s="218">
        <v>3</v>
      </c>
      <c r="B8" s="219" t="s">
        <v>52</v>
      </c>
      <c r="C8" s="15" t="s">
        <v>4</v>
      </c>
      <c r="D8" s="242" t="s">
        <v>177</v>
      </c>
      <c r="E8" s="220">
        <v>1</v>
      </c>
      <c r="F8" s="221">
        <v>43902</v>
      </c>
      <c r="G8" s="231">
        <v>44561</v>
      </c>
      <c r="H8" s="222">
        <v>630</v>
      </c>
      <c r="I8" s="222"/>
      <c r="J8" s="223"/>
      <c r="K8" s="224">
        <f t="shared" ref="K8" si="1">SUM(H8:J8)</f>
        <v>630</v>
      </c>
      <c r="L8" s="240"/>
      <c r="M8" s="222">
        <v>0</v>
      </c>
      <c r="N8" s="222">
        <v>0</v>
      </c>
      <c r="O8" s="241">
        <f>K8-SUM(M8:N8)</f>
        <v>630</v>
      </c>
    </row>
    <row r="9" spans="1:15" s="153" customFormat="1" ht="30" x14ac:dyDescent="0.25">
      <c r="A9" s="218">
        <v>4</v>
      </c>
      <c r="B9" s="219" t="s">
        <v>6</v>
      </c>
      <c r="C9" s="15" t="s">
        <v>3</v>
      </c>
      <c r="D9" s="242" t="s">
        <v>178</v>
      </c>
      <c r="E9" s="220">
        <v>1</v>
      </c>
      <c r="F9" s="221">
        <v>43587</v>
      </c>
      <c r="G9" s="231">
        <v>44317</v>
      </c>
      <c r="H9" s="222">
        <v>630</v>
      </c>
      <c r="I9" s="222">
        <f>H3*4.8</f>
        <v>105.6</v>
      </c>
      <c r="J9" s="223"/>
      <c r="K9" s="224">
        <f t="shared" ref="K9:K10" si="2">SUM(H9:J9)</f>
        <v>735.6</v>
      </c>
      <c r="L9" s="240"/>
      <c r="M9" s="222">
        <v>0</v>
      </c>
      <c r="N9" s="222">
        <v>0</v>
      </c>
      <c r="O9" s="241">
        <f t="shared" ref="O9:O10" si="3">K9-SUM(M9:N9)</f>
        <v>735.6</v>
      </c>
    </row>
    <row r="10" spans="1:15" s="153" customFormat="1" ht="30" x14ac:dyDescent="0.25">
      <c r="A10" s="218">
        <v>5</v>
      </c>
      <c r="B10" s="219" t="s">
        <v>53</v>
      </c>
      <c r="C10" s="15" t="s">
        <v>3</v>
      </c>
      <c r="D10" s="242" t="s">
        <v>178</v>
      </c>
      <c r="E10" s="220">
        <v>1</v>
      </c>
      <c r="F10" s="221">
        <v>43669</v>
      </c>
      <c r="G10" s="231">
        <v>44377</v>
      </c>
      <c r="H10" s="222">
        <v>630</v>
      </c>
      <c r="I10" s="222">
        <f>H3*4.8</f>
        <v>105.6</v>
      </c>
      <c r="J10" s="223"/>
      <c r="K10" s="224">
        <f t="shared" si="2"/>
        <v>735.6</v>
      </c>
      <c r="L10" s="240"/>
      <c r="M10" s="222">
        <v>0</v>
      </c>
      <c r="N10" s="222">
        <v>0</v>
      </c>
      <c r="O10" s="241">
        <f t="shared" si="3"/>
        <v>735.6</v>
      </c>
    </row>
    <row r="11" spans="1:15" ht="15.75" x14ac:dyDescent="0.25">
      <c r="A11" s="334" t="s">
        <v>186</v>
      </c>
      <c r="B11" s="335"/>
      <c r="C11" s="335"/>
      <c r="D11" s="335"/>
      <c r="E11" s="335"/>
      <c r="F11" s="335"/>
      <c r="G11" s="335"/>
      <c r="H11" s="163">
        <f>SUM(H6:H10)</f>
        <v>2920.8</v>
      </c>
      <c r="I11" s="163">
        <f>SUM(I6:I10)</f>
        <v>384</v>
      </c>
      <c r="J11" s="165">
        <v>0</v>
      </c>
      <c r="K11" s="166">
        <f>SUM(K6:K10)</f>
        <v>3934.7999999999997</v>
      </c>
      <c r="L11" s="167">
        <v>0</v>
      </c>
      <c r="M11" s="165">
        <v>0</v>
      </c>
      <c r="N11" s="165">
        <f>SUM(N6:N10)</f>
        <v>0</v>
      </c>
      <c r="O11" s="214">
        <f>SUM(O6:O10)</f>
        <v>3934.7999999999997</v>
      </c>
    </row>
    <row r="12" spans="1:15" ht="15.75" x14ac:dyDescent="0.25">
      <c r="A12" s="78"/>
      <c r="B12" s="46"/>
      <c r="C12" s="47"/>
      <c r="D12" s="46"/>
      <c r="E12" s="40"/>
      <c r="F12" s="39"/>
      <c r="G12" s="38"/>
      <c r="H12" s="48"/>
      <c r="I12" s="48"/>
      <c r="J12" s="48"/>
      <c r="K12" s="49"/>
      <c r="L12" s="50"/>
      <c r="M12" s="49"/>
      <c r="N12" s="49"/>
      <c r="O12" s="79"/>
    </row>
    <row r="13" spans="1:15" ht="15.75" x14ac:dyDescent="0.25">
      <c r="A13" s="411" t="s">
        <v>37</v>
      </c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3"/>
    </row>
    <row r="14" spans="1:15" s="398" customFormat="1" ht="55.5" customHeight="1" x14ac:dyDescent="0.2">
      <c r="A14" s="206" t="s">
        <v>20</v>
      </c>
      <c r="B14" s="174" t="s">
        <v>21</v>
      </c>
      <c r="C14" s="175" t="s">
        <v>22</v>
      </c>
      <c r="D14" s="174"/>
      <c r="E14" s="174" t="s">
        <v>24</v>
      </c>
      <c r="F14" s="175" t="s">
        <v>38</v>
      </c>
      <c r="G14" s="176" t="s">
        <v>39</v>
      </c>
      <c r="H14" s="174" t="s">
        <v>30</v>
      </c>
      <c r="I14" s="174" t="s">
        <v>31</v>
      </c>
      <c r="J14" s="180" t="s">
        <v>40</v>
      </c>
      <c r="K14" s="174" t="s">
        <v>33</v>
      </c>
      <c r="L14" s="407" t="s">
        <v>34</v>
      </c>
      <c r="M14" s="174" t="s">
        <v>30</v>
      </c>
      <c r="N14" s="174" t="s">
        <v>41</v>
      </c>
      <c r="O14" s="207" t="s">
        <v>29</v>
      </c>
    </row>
    <row r="15" spans="1:15" ht="15.75" x14ac:dyDescent="0.25">
      <c r="A15" s="80">
        <v>1</v>
      </c>
      <c r="B15" s="51"/>
      <c r="C15" s="15"/>
      <c r="D15" s="52"/>
      <c r="E15" s="53"/>
      <c r="F15" s="54"/>
      <c r="G15" s="55"/>
      <c r="H15" s="56"/>
      <c r="I15" s="56"/>
      <c r="J15" s="375"/>
      <c r="K15" s="57"/>
      <c r="L15" s="13"/>
      <c r="M15" s="58"/>
      <c r="N15" s="58"/>
      <c r="O15" s="81"/>
    </row>
    <row r="16" spans="1:15" ht="15.75" x14ac:dyDescent="0.25">
      <c r="A16" s="82" t="s">
        <v>42</v>
      </c>
      <c r="B16" s="59"/>
      <c r="C16" s="60"/>
      <c r="D16" s="59"/>
      <c r="E16" s="61"/>
      <c r="F16" s="62"/>
      <c r="G16" s="63"/>
      <c r="H16" s="178">
        <f>SUM(H15:H15)</f>
        <v>0</v>
      </c>
      <c r="I16" s="178">
        <f>SUM(I15:I15)</f>
        <v>0</v>
      </c>
      <c r="J16" s="178">
        <f>SUM(J15:J15)</f>
        <v>0</v>
      </c>
      <c r="K16" s="178">
        <f>SUM(K15:K15)</f>
        <v>0</v>
      </c>
      <c r="L16" s="64" t="s">
        <v>44</v>
      </c>
      <c r="M16" s="408">
        <f>SUM(M15:M15)</f>
        <v>0</v>
      </c>
      <c r="N16" s="408">
        <f>SUM(N15:N15)</f>
        <v>0</v>
      </c>
      <c r="O16" s="215">
        <f>SUM(O15:O15)</f>
        <v>0</v>
      </c>
    </row>
    <row r="17" spans="1:15" ht="15.75" x14ac:dyDescent="0.25">
      <c r="A17" s="84"/>
      <c r="B17" s="38"/>
      <c r="C17" s="39"/>
      <c r="D17" s="40"/>
      <c r="E17" s="40"/>
      <c r="F17" s="39"/>
      <c r="G17" s="38"/>
      <c r="H17" s="38"/>
      <c r="I17" s="38"/>
      <c r="J17" s="38"/>
      <c r="K17" s="38"/>
      <c r="L17" s="38"/>
      <c r="M17" s="38"/>
      <c r="N17" s="38"/>
      <c r="O17" s="85"/>
    </row>
    <row r="18" spans="1:15" ht="15.75" x14ac:dyDescent="0.25">
      <c r="A18" s="211" t="s">
        <v>42</v>
      </c>
      <c r="B18" s="159"/>
      <c r="C18" s="160"/>
      <c r="D18" s="159"/>
      <c r="E18" s="159"/>
      <c r="F18" s="160"/>
      <c r="G18" s="161"/>
      <c r="H18" s="162">
        <f>H16+H11</f>
        <v>2920.8</v>
      </c>
      <c r="I18" s="162">
        <f>I16+I11</f>
        <v>384</v>
      </c>
      <c r="J18" s="162">
        <f>J16+J11</f>
        <v>0</v>
      </c>
      <c r="K18" s="162">
        <f>K16+K11</f>
        <v>3934.7999999999997</v>
      </c>
      <c r="L18" s="145"/>
      <c r="M18" s="166">
        <f>M16+M11</f>
        <v>0</v>
      </c>
      <c r="N18" s="166">
        <f>N16+N11</f>
        <v>0</v>
      </c>
      <c r="O18" s="212">
        <f>O16+O11</f>
        <v>3934.7999999999997</v>
      </c>
    </row>
    <row r="19" spans="1:15" ht="15.75" x14ac:dyDescent="0.25">
      <c r="A19" s="84" t="s">
        <v>51</v>
      </c>
      <c r="B19" s="38"/>
      <c r="C19" s="39"/>
      <c r="D19" s="40"/>
      <c r="E19" s="40"/>
      <c r="F19" s="39"/>
      <c r="G19" s="38"/>
      <c r="H19" s="263" t="s">
        <v>163</v>
      </c>
      <c r="I19" s="264"/>
      <c r="J19" s="264"/>
      <c r="K19" s="264"/>
      <c r="L19" s="264"/>
      <c r="M19" s="264"/>
      <c r="N19" s="264"/>
      <c r="O19" s="239">
        <v>30</v>
      </c>
    </row>
    <row r="20" spans="1:15" ht="18" x14ac:dyDescent="0.25">
      <c r="A20" s="84"/>
      <c r="B20" s="38"/>
      <c r="C20" s="39"/>
      <c r="D20" s="40"/>
      <c r="E20" s="40"/>
      <c r="F20" s="39"/>
      <c r="G20" s="38"/>
      <c r="H20" s="340" t="s">
        <v>164</v>
      </c>
      <c r="I20" s="341"/>
      <c r="J20" s="341"/>
      <c r="K20" s="341"/>
      <c r="L20" s="341"/>
      <c r="M20" s="341"/>
      <c r="N20" s="341"/>
      <c r="O20" s="244">
        <v>150</v>
      </c>
    </row>
    <row r="21" spans="1:15" ht="21" thickBot="1" x14ac:dyDescent="0.3">
      <c r="A21" s="86"/>
      <c r="B21" s="87"/>
      <c r="C21" s="88"/>
      <c r="D21" s="89"/>
      <c r="E21" s="89"/>
      <c r="F21" s="88"/>
      <c r="G21" s="87"/>
      <c r="H21" s="338" t="s">
        <v>165</v>
      </c>
      <c r="I21" s="339"/>
      <c r="J21" s="339"/>
      <c r="K21" s="339"/>
      <c r="L21" s="339"/>
      <c r="M21" s="339"/>
      <c r="N21" s="339"/>
      <c r="O21" s="190">
        <f>O20+O18</f>
        <v>4084.7999999999997</v>
      </c>
    </row>
    <row r="22" spans="1:15" ht="15.75" x14ac:dyDescent="0.25">
      <c r="A22" s="6"/>
      <c r="B22" s="6"/>
      <c r="C22" s="65"/>
      <c r="D22" s="66"/>
      <c r="E22" s="66"/>
      <c r="F22" s="65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x14ac:dyDescent="0.25">
      <c r="A23" s="6"/>
      <c r="B23" s="6"/>
      <c r="C23" s="65"/>
      <c r="D23" s="66"/>
      <c r="E23" s="66"/>
      <c r="F23" s="65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x14ac:dyDescent="0.25">
      <c r="A24" s="6"/>
      <c r="B24" s="6"/>
      <c r="C24" s="65"/>
      <c r="D24" s="66"/>
      <c r="E24" s="66"/>
      <c r="F24" s="65"/>
      <c r="G24" s="6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6"/>
      <c r="B25" s="6"/>
      <c r="C25" s="65"/>
      <c r="D25" s="66"/>
      <c r="E25" s="66"/>
      <c r="F25" s="65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x14ac:dyDescent="0.25">
      <c r="A26" s="6"/>
      <c r="B26" s="6"/>
      <c r="C26" s="65"/>
      <c r="D26" s="66"/>
      <c r="E26" s="66"/>
      <c r="F26" s="65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6"/>
      <c r="B27" s="6"/>
      <c r="C27" s="65"/>
      <c r="D27" s="66"/>
      <c r="E27" s="66"/>
      <c r="F27" s="65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x14ac:dyDescent="0.25">
      <c r="A28" s="6"/>
      <c r="B28" s="6"/>
      <c r="C28" s="65"/>
      <c r="D28" s="66"/>
      <c r="E28" s="66"/>
      <c r="F28" s="65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x14ac:dyDescent="0.25">
      <c r="A29" s="6"/>
      <c r="B29" s="6"/>
      <c r="C29" s="65"/>
      <c r="D29" s="66"/>
      <c r="E29" s="66"/>
      <c r="F29" s="65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x14ac:dyDescent="0.25">
      <c r="A30" s="6"/>
      <c r="B30" s="6"/>
      <c r="C30" s="65"/>
      <c r="D30" s="66"/>
      <c r="E30" s="66"/>
      <c r="F30" s="65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x14ac:dyDescent="0.25">
      <c r="A31" s="1"/>
      <c r="B31" s="1"/>
      <c r="C31" s="2"/>
      <c r="D31" s="3"/>
      <c r="E31" s="3"/>
      <c r="F31" s="2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x14ac:dyDescent="0.25">
      <c r="A32" s="1"/>
      <c r="B32" s="1"/>
      <c r="C32" s="2"/>
      <c r="D32" s="3"/>
      <c r="E32" s="3"/>
      <c r="F32" s="2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1"/>
      <c r="B33" s="1"/>
      <c r="C33" s="2"/>
      <c r="D33" s="3"/>
      <c r="E33" s="3"/>
      <c r="F33" s="2"/>
      <c r="G33" s="1"/>
      <c r="H33" s="1"/>
      <c r="I33" s="1"/>
      <c r="J33" s="1"/>
      <c r="K33" s="1"/>
      <c r="L33" s="1"/>
      <c r="M33" s="1"/>
      <c r="N33" s="1"/>
      <c r="O33" s="1"/>
    </row>
  </sheetData>
  <mergeCells count="22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O4:O5"/>
    <mergeCell ref="H21:N21"/>
    <mergeCell ref="D4:D5"/>
    <mergeCell ref="E4:E5"/>
    <mergeCell ref="F4:F5"/>
    <mergeCell ref="G4:G5"/>
    <mergeCell ref="H4:K4"/>
    <mergeCell ref="L4:N4"/>
    <mergeCell ref="A11:G11"/>
    <mergeCell ref="A13:O13"/>
    <mergeCell ref="H19:N19"/>
    <mergeCell ref="H20:N20"/>
  </mergeCells>
  <pageMargins left="0.31496062992125984" right="0.31496062992125984" top="0.39370078740157483" bottom="0.39370078740157483" header="0.31496062992125984" footer="0.31496062992125984"/>
  <pageSetup paperSize="9" scale="5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Recurso Prop- ESTÁGIO MAR 21</vt:lpstr>
      <vt:lpstr>Recurso IGD- BF MAR 21</vt:lpstr>
      <vt:lpstr>Recurso IGD-BF MAR 21</vt:lpstr>
      <vt:lpstr>Recurso PSB-PAIF MAR 21</vt:lpstr>
      <vt:lpstr>Recurso IGD-M MAR 21</vt:lpstr>
      <vt:lpstr>Recurso Criança Feliz MAR21</vt:lpstr>
      <vt:lpstr>'Recurso IGD- BF MAR 21'!Area_de_impressao</vt:lpstr>
      <vt:lpstr>'Recurso IGD-M MAR 21'!Area_de_impressao</vt:lpstr>
      <vt:lpstr>'Recurso PSB-PAIF MAR 21'!Area_de_impressao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2021-03-25T23:11:19Z</cp:lastPrinted>
  <dcterms:created xsi:type="dcterms:W3CDTF">2017-01-27T13:50:12Z</dcterms:created>
  <dcterms:modified xsi:type="dcterms:W3CDTF">2021-07-12T21:09:38Z</dcterms:modified>
</cp:coreProperties>
</file>