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gmrb\Downloads\"/>
    </mc:Choice>
  </mc:AlternateContent>
  <bookViews>
    <workbookView xWindow="0" yWindow="0" windowWidth="28800" windowHeight="12210" tabRatio="787"/>
  </bookViews>
  <sheets>
    <sheet name="Prog. Estágio" sheetId="102" r:id="rId1"/>
    <sheet name="IGD-M" sheetId="103" r:id="rId2"/>
    <sheet name="CRAS" sheetId="101" r:id="rId3"/>
  </sheets>
  <definedNames>
    <definedName name="_xlnm.Print_Area" localSheetId="0">'Prog. Estágio'!$A$1:$X$96</definedName>
    <definedName name="soma">'Prog. Estágio'!#REF!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02" l="1"/>
  <c r="A10" i="102"/>
  <c r="A11" i="102"/>
  <c r="A12" i="102"/>
  <c r="A13" i="102"/>
  <c r="A14" i="102"/>
  <c r="A15" i="102"/>
  <c r="A16" i="102"/>
  <c r="A17" i="102"/>
  <c r="A18" i="102"/>
  <c r="A19" i="102"/>
  <c r="A20" i="102"/>
  <c r="A21" i="102"/>
  <c r="A22" i="102"/>
  <c r="A23" i="102"/>
  <c r="A24" i="102"/>
  <c r="A25" i="102"/>
  <c r="A26" i="102"/>
  <c r="A27" i="102"/>
  <c r="A28" i="102"/>
  <c r="A29" i="102"/>
  <c r="A30" i="102"/>
  <c r="A31" i="102"/>
  <c r="A32" i="102"/>
  <c r="A33" i="102"/>
  <c r="A34" i="102"/>
  <c r="A35" i="102"/>
  <c r="A36" i="102"/>
  <c r="A37" i="102"/>
  <c r="A38" i="102"/>
  <c r="A39" i="102"/>
  <c r="A40" i="102"/>
  <c r="A41" i="102"/>
  <c r="A42" i="102"/>
  <c r="A43" i="102"/>
  <c r="A44" i="102"/>
  <c r="A45" i="102"/>
  <c r="A46" i="102"/>
  <c r="A47" i="102"/>
  <c r="A48" i="102"/>
  <c r="A49" i="102"/>
  <c r="A50" i="102"/>
  <c r="A51" i="102"/>
  <c r="A52" i="102"/>
  <c r="A53" i="102"/>
  <c r="A54" i="102"/>
  <c r="A55" i="102"/>
  <c r="A56" i="102"/>
  <c r="A57" i="102"/>
  <c r="A58" i="102"/>
  <c r="A59" i="102"/>
  <c r="A60" i="102"/>
  <c r="A61" i="102"/>
  <c r="A62" i="102"/>
  <c r="A63" i="102"/>
  <c r="A64" i="102"/>
  <c r="A65" i="102"/>
  <c r="A66" i="102"/>
  <c r="A67" i="102"/>
  <c r="A68" i="102"/>
  <c r="A69" i="102"/>
  <c r="A70" i="102"/>
  <c r="A71" i="102"/>
  <c r="A72" i="102"/>
  <c r="A73" i="102"/>
  <c r="A74" i="102"/>
  <c r="A75" i="102"/>
  <c r="A76" i="102"/>
  <c r="A77" i="102"/>
  <c r="A78" i="102"/>
  <c r="A79" i="102"/>
  <c r="A80" i="102"/>
  <c r="A81" i="102"/>
  <c r="A82" i="102"/>
  <c r="A83" i="102"/>
  <c r="A84" i="102"/>
  <c r="A8" i="102" l="1"/>
  <c r="N10" i="103"/>
  <c r="O8" i="103"/>
  <c r="O9" i="103"/>
  <c r="O6" i="103"/>
  <c r="I10" i="103"/>
  <c r="I16" i="103" s="1"/>
  <c r="H10" i="103"/>
  <c r="H16" i="103" s="1"/>
  <c r="K7" i="101"/>
  <c r="O7" i="101" s="1"/>
  <c r="K8" i="101"/>
  <c r="O8" i="101" s="1"/>
  <c r="K9" i="101"/>
  <c r="O9" i="101" s="1"/>
  <c r="K6" i="101"/>
  <c r="O6" i="101" s="1"/>
  <c r="I10" i="101"/>
  <c r="I16" i="101" s="1"/>
  <c r="H10" i="101"/>
  <c r="H16" i="101" s="1"/>
  <c r="N85" i="102"/>
  <c r="N91" i="102" s="1"/>
  <c r="J85" i="102"/>
  <c r="J91" i="102" s="1"/>
  <c r="I85" i="102"/>
  <c r="I91" i="102" s="1"/>
  <c r="H85" i="102"/>
  <c r="H91" i="102" s="1"/>
  <c r="O39" i="102"/>
  <c r="O53" i="102"/>
  <c r="O79" i="102"/>
  <c r="K7" i="102"/>
  <c r="O7" i="102" s="1"/>
  <c r="K8" i="102"/>
  <c r="O8" i="102" s="1"/>
  <c r="K9" i="102"/>
  <c r="O9" i="102" s="1"/>
  <c r="K10" i="102"/>
  <c r="O10" i="102" s="1"/>
  <c r="K11" i="102"/>
  <c r="O11" i="102" s="1"/>
  <c r="K12" i="102"/>
  <c r="O12" i="102" s="1"/>
  <c r="K13" i="102"/>
  <c r="O13" i="102" s="1"/>
  <c r="K14" i="102"/>
  <c r="O14" i="102" s="1"/>
  <c r="K15" i="102"/>
  <c r="O15" i="102" s="1"/>
  <c r="K16" i="102"/>
  <c r="O16" i="102" s="1"/>
  <c r="K17" i="102"/>
  <c r="O17" i="102" s="1"/>
  <c r="K18" i="102"/>
  <c r="O18" i="102" s="1"/>
  <c r="K19" i="102"/>
  <c r="O19" i="102" s="1"/>
  <c r="K20" i="102"/>
  <c r="O20" i="102" s="1"/>
  <c r="K21" i="102"/>
  <c r="O21" i="102" s="1"/>
  <c r="K22" i="102"/>
  <c r="O22" i="102" s="1"/>
  <c r="K23" i="102"/>
  <c r="O23" i="102" s="1"/>
  <c r="K24" i="102"/>
  <c r="O24" i="102" s="1"/>
  <c r="K25" i="102"/>
  <c r="O25" i="102" s="1"/>
  <c r="K26" i="102"/>
  <c r="O26" i="102" s="1"/>
  <c r="K27" i="102"/>
  <c r="O27" i="102" s="1"/>
  <c r="K28" i="102"/>
  <c r="O28" i="102" s="1"/>
  <c r="K29" i="102"/>
  <c r="O29" i="102" s="1"/>
  <c r="K30" i="102"/>
  <c r="O30" i="102" s="1"/>
  <c r="K31" i="102"/>
  <c r="O31" i="102" s="1"/>
  <c r="K32" i="102"/>
  <c r="O32" i="102" s="1"/>
  <c r="K33" i="102"/>
  <c r="O33" i="102" s="1"/>
  <c r="K34" i="102"/>
  <c r="O34" i="102" s="1"/>
  <c r="K35" i="102"/>
  <c r="O35" i="102" s="1"/>
  <c r="K36" i="102"/>
  <c r="O36" i="102" s="1"/>
  <c r="K37" i="102"/>
  <c r="O37" i="102" s="1"/>
  <c r="K38" i="102"/>
  <c r="O38" i="102" s="1"/>
  <c r="K39" i="102"/>
  <c r="K40" i="102"/>
  <c r="O40" i="102" s="1"/>
  <c r="K41" i="102"/>
  <c r="O41" i="102" s="1"/>
  <c r="K42" i="102"/>
  <c r="O42" i="102" s="1"/>
  <c r="K43" i="102"/>
  <c r="O43" i="102" s="1"/>
  <c r="K44" i="102"/>
  <c r="O44" i="102" s="1"/>
  <c r="K45" i="102"/>
  <c r="O45" i="102" s="1"/>
  <c r="K46" i="102"/>
  <c r="O46" i="102" s="1"/>
  <c r="K47" i="102"/>
  <c r="O47" i="102" s="1"/>
  <c r="K48" i="102"/>
  <c r="O48" i="102" s="1"/>
  <c r="K49" i="102"/>
  <c r="O49" i="102" s="1"/>
  <c r="K50" i="102"/>
  <c r="O50" i="102" s="1"/>
  <c r="K51" i="102"/>
  <c r="O51" i="102" s="1"/>
  <c r="K52" i="102"/>
  <c r="O52" i="102" s="1"/>
  <c r="K53" i="102"/>
  <c r="K54" i="102"/>
  <c r="O54" i="102" s="1"/>
  <c r="K55" i="102"/>
  <c r="O55" i="102" s="1"/>
  <c r="K56" i="102"/>
  <c r="O56" i="102" s="1"/>
  <c r="K57" i="102"/>
  <c r="O57" i="102" s="1"/>
  <c r="K58" i="102"/>
  <c r="O58" i="102" s="1"/>
  <c r="K59" i="102"/>
  <c r="O59" i="102" s="1"/>
  <c r="K60" i="102"/>
  <c r="O60" i="102" s="1"/>
  <c r="K61" i="102"/>
  <c r="O61" i="102" s="1"/>
  <c r="K62" i="102"/>
  <c r="O62" i="102" s="1"/>
  <c r="K63" i="102"/>
  <c r="O63" i="102" s="1"/>
  <c r="K64" i="102"/>
  <c r="O64" i="102" s="1"/>
  <c r="K65" i="102"/>
  <c r="O65" i="102" s="1"/>
  <c r="K66" i="102"/>
  <c r="O66" i="102" s="1"/>
  <c r="K67" i="102"/>
  <c r="O67" i="102" s="1"/>
  <c r="K68" i="102"/>
  <c r="O68" i="102" s="1"/>
  <c r="K69" i="102"/>
  <c r="O69" i="102" s="1"/>
  <c r="K70" i="102"/>
  <c r="O70" i="102" s="1"/>
  <c r="K71" i="102"/>
  <c r="O71" i="102" s="1"/>
  <c r="K72" i="102"/>
  <c r="O72" i="102" s="1"/>
  <c r="K73" i="102"/>
  <c r="O73" i="102" s="1"/>
  <c r="K74" i="102"/>
  <c r="O74" i="102" s="1"/>
  <c r="K75" i="102"/>
  <c r="O75" i="102" s="1"/>
  <c r="K76" i="102"/>
  <c r="O76" i="102" s="1"/>
  <c r="K77" i="102"/>
  <c r="O77" i="102" s="1"/>
  <c r="K78" i="102"/>
  <c r="O78" i="102" s="1"/>
  <c r="K79" i="102"/>
  <c r="K80" i="102"/>
  <c r="O80" i="102" s="1"/>
  <c r="K81" i="102"/>
  <c r="O81" i="102" s="1"/>
  <c r="K82" i="102"/>
  <c r="O82" i="102" s="1"/>
  <c r="K83" i="102"/>
  <c r="O83" i="102" s="1"/>
  <c r="K84" i="102"/>
  <c r="O84" i="102" s="1"/>
  <c r="K6" i="102"/>
  <c r="O6" i="102"/>
  <c r="A7" i="102"/>
  <c r="A6" i="102"/>
  <c r="K7" i="103"/>
  <c r="O7" i="103" s="1"/>
  <c r="K10" i="101" l="1"/>
  <c r="K16" i="101" s="1"/>
  <c r="O16" i="101" s="1"/>
  <c r="O20" i="101" s="1"/>
  <c r="K10" i="103"/>
  <c r="K16" i="103" s="1"/>
  <c r="N16" i="103"/>
  <c r="K85" i="102"/>
  <c r="K91" i="102" s="1"/>
  <c r="O85" i="102"/>
  <c r="O91" i="102"/>
  <c r="O95" i="102" s="1"/>
  <c r="O10" i="103"/>
  <c r="O10" i="101"/>
  <c r="K88" i="102"/>
  <c r="O16" i="103" l="1"/>
  <c r="O20" i="103" s="1"/>
  <c r="O14" i="101" l="1"/>
  <c r="N14" i="101"/>
  <c r="M14" i="101"/>
  <c r="K14" i="101"/>
</calcChain>
</file>

<file path=xl/comments1.xml><?xml version="1.0" encoding="utf-8"?>
<comments xmlns="http://schemas.openxmlformats.org/spreadsheetml/2006/main">
  <authors>
    <author>Otávio de Freitas Lampert</author>
  </authors>
  <commentList>
    <comment ref="N28" authorId="0" shapeId="0">
      <text>
        <r>
          <rPr>
            <b/>
            <sz val="10"/>
            <color indexed="81"/>
            <rFont val="Arial"/>
            <family val="2"/>
          </rPr>
          <t>Otávio de Freitas Lampert:</t>
        </r>
        <r>
          <rPr>
            <sz val="10"/>
            <color indexed="81"/>
            <rFont val="Arial"/>
            <family val="2"/>
          </rPr>
          <t xml:space="preserve">
DOS DIAS 16/03 À 30/03 SÃO 8 DIAS ÚTEIS. 
8X4,8 = 38,40.</t>
        </r>
      </text>
    </comment>
  </commentList>
</comments>
</file>

<file path=xl/comments2.xml><?xml version="1.0" encoding="utf-8"?>
<comments xmlns="http://schemas.openxmlformats.org/spreadsheetml/2006/main">
  <authors>
    <author>Otávio de Freitas Lampert</author>
  </authors>
  <commentList>
    <comment ref="N7" authorId="0" shapeId="0">
      <text>
        <r>
          <rPr>
            <b/>
            <sz val="9"/>
            <color indexed="81"/>
            <rFont val="Segoe UI"/>
            <family val="2"/>
          </rPr>
          <t>Otávio de Freitas Lampert:</t>
        </r>
        <r>
          <rPr>
            <sz val="9"/>
            <color indexed="81"/>
            <rFont val="Segoe UI"/>
            <family val="2"/>
          </rPr>
          <t xml:space="preserve">
ATESTADOS NOS DIAS: 01, 02, 05, 06, 21, 22 e 23</t>
        </r>
      </text>
    </comment>
    <comment ref="N8" authorId="0" shapeId="0">
      <text>
        <r>
          <rPr>
            <b/>
            <sz val="9"/>
            <color indexed="81"/>
            <rFont val="Segoe UI"/>
            <family val="2"/>
          </rPr>
          <t>Otávio de Freitas Lampert:</t>
        </r>
        <r>
          <rPr>
            <sz val="9"/>
            <color indexed="81"/>
            <rFont val="Segoe UI"/>
            <family val="2"/>
          </rPr>
          <t xml:space="preserve">
DOS DIAS 16/03 À 31/03 SÃO 8 DIAS ÚTEIS. 
8X4,8 = 38,40.</t>
        </r>
      </text>
    </comment>
    <comment ref="N9" authorId="0" shapeId="0">
      <text>
        <r>
          <rPr>
            <b/>
            <sz val="9"/>
            <color indexed="81"/>
            <rFont val="Segoe UI"/>
            <family val="2"/>
          </rPr>
          <t>Otávio de Freitas Lampert: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10"/>
            <color indexed="81"/>
            <rFont val="Arial"/>
            <family val="2"/>
          </rPr>
          <t>DOS DIAS 16/03 À 31/03 SÃO 8 DIAS ÚTEIS. 
8X4,8 = 38,40.</t>
        </r>
      </text>
    </comment>
  </commentList>
</comments>
</file>

<file path=xl/sharedStrings.xml><?xml version="1.0" encoding="utf-8"?>
<sst xmlns="http://schemas.openxmlformats.org/spreadsheetml/2006/main" count="429" uniqueCount="187">
  <si>
    <t>PSICOLOGIA</t>
  </si>
  <si>
    <t xml:space="preserve"> </t>
  </si>
  <si>
    <t>DATA PROCESS</t>
  </si>
  <si>
    <t>ANO</t>
  </si>
  <si>
    <t>MÊS REF</t>
  </si>
  <si>
    <t>Dias úteis</t>
  </si>
  <si>
    <t>V. TRANSP</t>
  </si>
  <si>
    <t>TIPO DE DOCUMENTO</t>
  </si>
  <si>
    <t>FOLHA ANALÍTICA ORDINÁRIA</t>
  </si>
  <si>
    <t>SEQ</t>
  </si>
  <si>
    <t>NOME</t>
  </si>
  <si>
    <t>CURSO</t>
  </si>
  <si>
    <t>LOTAÇÃO</t>
  </si>
  <si>
    <t>ST</t>
  </si>
  <si>
    <t>INÍCIO</t>
  </si>
  <si>
    <t>TÉRMINO</t>
  </si>
  <si>
    <t>AUXÍLIO TRANSP</t>
  </si>
  <si>
    <t>RECESSO REMUNERADO</t>
  </si>
  <si>
    <t>TOTAL   BRUTO</t>
  </si>
  <si>
    <t>DESCONTOS  - R$</t>
  </si>
  <si>
    <t>VALOR LÍQUIDO (PAGO)</t>
  </si>
  <si>
    <t>FALTAS</t>
  </si>
  <si>
    <t>DA    BOLSA</t>
  </si>
  <si>
    <t>DO   AUXÍLIO TRANSP</t>
  </si>
  <si>
    <t>TOTAL DA FOLHA DO MÊS................................R$</t>
  </si>
  <si>
    <t>DT-CONTR</t>
  </si>
  <si>
    <t>REFERÊNCIA</t>
  </si>
  <si>
    <t>VALOR BOLSA</t>
  </si>
  <si>
    <t>RECESSO REMUN / DIFERENÇAS</t>
  </si>
  <si>
    <t>TOTAL GERAL DA FOLHA.......................................R$</t>
  </si>
  <si>
    <t>VALOR DA BOLSA</t>
  </si>
  <si>
    <t>DA BOLSA</t>
  </si>
  <si>
    <t>TOTAL BRUTO</t>
  </si>
  <si>
    <t>DIAS ÚTEIS</t>
  </si>
  <si>
    <t>BOLSA AUXÍLIO</t>
  </si>
  <si>
    <t>DIREITO</t>
  </si>
  <si>
    <t>SASDH</t>
  </si>
  <si>
    <t>FGB</t>
  </si>
  <si>
    <t>SEMSA</t>
  </si>
  <si>
    <t>PGM</t>
  </si>
  <si>
    <t>SEINFRA</t>
  </si>
  <si>
    <t>SEMEIA</t>
  </si>
  <si>
    <t>TOTAL DA DESPESA - PROGRAMA BOLSA-ESTÁGIO......</t>
  </si>
  <si>
    <t xml:space="preserve">TAXA DE AGENCIAMENTO  - Valor Unitário........................... </t>
  </si>
  <si>
    <t>TOTAL DOS SERVIÇOS MENSAIS A FATURAR...................</t>
  </si>
  <si>
    <t>TOTAL DOS SERVIÇOS MENSAIS A FATURAR..................</t>
  </si>
  <si>
    <t>TOTAL DA DESPESA - PROGRAMA BOLSA-ESTÁGIO.......</t>
  </si>
  <si>
    <t xml:space="preserve">TAXA DE AGENCIAMENTO  - Valor Unitário........................................ </t>
  </si>
  <si>
    <t>TOTAL DOS SERVIÇOS MENSAIS A FATURAR.................................</t>
  </si>
  <si>
    <t>TOTAL DA DESPESA - PROGRAMA BOLSA-ESTÁGIO........................</t>
  </si>
  <si>
    <t>ENFERMAGEM</t>
  </si>
  <si>
    <t>PEDAGOGIA</t>
  </si>
  <si>
    <t>SEME</t>
  </si>
  <si>
    <t>RH</t>
  </si>
  <si>
    <t xml:space="preserve">VANESKA LIMA DE OLIVEIRA SOUZA </t>
  </si>
  <si>
    <t>VILMA DO NASC. BARRETO DAS CHAGAS</t>
  </si>
  <si>
    <t>CRAS SOBRAL</t>
  </si>
  <si>
    <t>SERV. SOCIAL</t>
  </si>
  <si>
    <t>JÚLIA AZEVEDO SOUZA</t>
  </si>
  <si>
    <t>INICIO</t>
  </si>
  <si>
    <t>ALLAN RICK CABRAL DE S. OLIVEIRA</t>
  </si>
  <si>
    <t>DATA PROCESSO</t>
  </si>
  <si>
    <r>
      <rPr>
        <b/>
        <sz val="12"/>
        <rFont val="Arial"/>
        <family val="2"/>
      </rPr>
      <t>ST</t>
    </r>
    <r>
      <rPr>
        <sz val="12"/>
        <rFont val="Arial"/>
        <family val="2"/>
      </rPr>
      <t>=SITUAÇÃO NO MÊS = {</t>
    </r>
    <r>
      <rPr>
        <b/>
        <sz val="12"/>
        <rFont val="Arial"/>
        <family val="2"/>
      </rPr>
      <t xml:space="preserve"> 1</t>
    </r>
    <r>
      <rPr>
        <sz val="12"/>
        <rFont val="Arial"/>
        <family val="2"/>
      </rPr>
      <t xml:space="preserve">- Ativo regular  </t>
    </r>
    <r>
      <rPr>
        <b/>
        <sz val="12"/>
        <rFont val="Arial"/>
        <family val="2"/>
      </rPr>
      <t>2</t>
    </r>
    <r>
      <rPr>
        <sz val="12"/>
        <rFont val="Arial"/>
        <family val="2"/>
      </rPr>
      <t xml:space="preserve">-Contrato novo  </t>
    </r>
    <r>
      <rPr>
        <b/>
        <sz val="12"/>
        <rFont val="Arial"/>
        <family val="2"/>
      </rPr>
      <t>3</t>
    </r>
    <r>
      <rPr>
        <sz val="12"/>
        <rFont val="Arial"/>
        <family val="2"/>
      </rPr>
      <t xml:space="preserve">-Recesso remunerado  </t>
    </r>
    <r>
      <rPr>
        <b/>
        <sz val="12"/>
        <rFont val="Arial"/>
        <family val="2"/>
      </rPr>
      <t>4</t>
    </r>
    <r>
      <rPr>
        <sz val="12"/>
        <rFont val="Arial"/>
        <family val="2"/>
      </rPr>
      <t>-Contrato encerrado}</t>
    </r>
  </si>
  <si>
    <t>FOLHA MENSAL DE PAGAMENTO DE ESTAGIÁRIOS - 04.034.583/0004-75 (86)</t>
  </si>
  <si>
    <t>INGRID DO CARMO MOREIRA</t>
  </si>
  <si>
    <t>DOUGLAS ROBERTO DOS SANTOS</t>
  </si>
  <si>
    <t>ENGENHARIA CIVIL</t>
  </si>
  <si>
    <t>TRICYELLEN CASTRO DA SILVA</t>
  </si>
  <si>
    <t>DANUEY ELEN MENEZES DA SILVA</t>
  </si>
  <si>
    <t>THIFANNY VITÓRIA MENEZES DA SILVA</t>
  </si>
  <si>
    <t>CADMO KAUÂ DA SILVA ALMEIDA</t>
  </si>
  <si>
    <t>CRAS- CIDADE DO POVO</t>
  </si>
  <si>
    <t>NOÊMIE ARAÚJO FERREIRA</t>
  </si>
  <si>
    <t>LARISSA SILVA DE SOUZA</t>
  </si>
  <si>
    <t>MARIA LUCIA BEZERRA DE ARAUJO</t>
  </si>
  <si>
    <t>ALESSA GABRIELA BARBOSA TORRES</t>
  </si>
  <si>
    <t>ANA PAULA BOAVENTURA RABÊLO</t>
  </si>
  <si>
    <t>ANA VITÓRIA NEGREIROS BANDEIRA</t>
  </si>
  <si>
    <t>BRÍGIDA DE SOUZA ARAÚJO</t>
  </si>
  <si>
    <t>DARIELLE LIMA DA CUNHA</t>
  </si>
  <si>
    <t>CIÊNCIAS  CONTABÉIS</t>
  </si>
  <si>
    <t>GIOVANNA VITORIA DA ROCHA OLIVEIRA</t>
  </si>
  <si>
    <t>BIOMEDICINA</t>
  </si>
  <si>
    <t>HIAN VICTOR ANGELIM OLIVEIRA</t>
  </si>
  <si>
    <t>LUDMILA LIMA  DE MENEZES</t>
  </si>
  <si>
    <t>MARIA EDUARDA WERNER LEMOS</t>
  </si>
  <si>
    <t>ENGENHARIA FLORESTAL</t>
  </si>
  <si>
    <t>SCARLETT HILLARY ALENCAR ENES LEBRE</t>
  </si>
  <si>
    <t>WENDEL BRENNO BRAGA SOUSA</t>
  </si>
  <si>
    <t>EDUCAÇÃO FISICA</t>
  </si>
  <si>
    <t>ALAN HENRIQUE PEREIRA DO NASCIMENTO</t>
  </si>
  <si>
    <t>BEATRIZ SOUZA DEL AGUILA</t>
  </si>
  <si>
    <t>CAROLINE CHRISTINY SOUZA DA SILVA</t>
  </si>
  <si>
    <t>MARIA EDUARDA SOUZA ROCHA</t>
  </si>
  <si>
    <t>MAKKLINY ALVES HONORIO BARROS</t>
  </si>
  <si>
    <t>YTARA BIANCA MENDES RODRIGUES</t>
  </si>
  <si>
    <t>SERVIÇO SOCIAL</t>
  </si>
  <si>
    <t>CRAS SANTA HELENA</t>
  </si>
  <si>
    <t>MARJORIE SALES DE OLIVEIRA</t>
  </si>
  <si>
    <t>BRENNER MELO DA SILVA</t>
  </si>
  <si>
    <t>DANIELE BRITO DE SOUZA</t>
  </si>
  <si>
    <t>WENDHEL SANCHO DA SILVA</t>
  </si>
  <si>
    <t>TIAGO DE SOUZA FERRAZ MAIA</t>
  </si>
  <si>
    <t>ALEX GABRIEL MELO ALMEIDA</t>
  </si>
  <si>
    <t>SISTEMAS</t>
  </si>
  <si>
    <t xml:space="preserve">SEMSA </t>
  </si>
  <si>
    <t>ATHOS EMMANUEL MARTINS COSTA</t>
  </si>
  <si>
    <t>ANA BEATRIZ LIMA DA ROCHA</t>
  </si>
  <si>
    <t>ALICE EDUARDA RODRIGUES ESCOBAR</t>
  </si>
  <si>
    <t>ADEL MARTINS DERZE</t>
  </si>
  <si>
    <t>BRUNO BRITO LIMA</t>
  </si>
  <si>
    <t>GUSTAVO MESQUITA VERAS</t>
  </si>
  <si>
    <t>INGRID SARAIVA DA SILVA</t>
  </si>
  <si>
    <t>NATIELE DA SILVA FERREIRA</t>
  </si>
  <si>
    <t>LUIS FELLIPE SOARES DO NASCIMENTO</t>
  </si>
  <si>
    <t>LUANA DA SILVA GOMES</t>
  </si>
  <si>
    <t>NUTRIÇÃO</t>
  </si>
  <si>
    <t>SYNNDEL NATALIA MATOS ARAÚJO</t>
  </si>
  <si>
    <t>UHERVENNY GONÇALVES DE ARAÚJO</t>
  </si>
  <si>
    <t>ANA ALICIA OLIVEIRA GOMES</t>
  </si>
  <si>
    <t>ANDRÉ HILQIAS DOS SANTOS OLIVEIRA</t>
  </si>
  <si>
    <t>GUILHERME MENDONÇA MUBARAC</t>
  </si>
  <si>
    <t>PAULO HERIQUE FONTE JUCÁ</t>
  </si>
  <si>
    <t>YVINA MEIRY LOPES RIBEIRO</t>
  </si>
  <si>
    <t>SARA NICOLE FERNANDES DA SILVA</t>
  </si>
  <si>
    <t/>
  </si>
  <si>
    <t>2024</t>
  </si>
  <si>
    <t>ANA PAULA SILVA VITÓRIA</t>
  </si>
  <si>
    <t>CRAS - RUI LINO</t>
  </si>
  <si>
    <t>JONH CLÉSIO ALMEIDA MENESES</t>
  </si>
  <si>
    <t>ONDONTOLOGIA</t>
  </si>
  <si>
    <t>JONATÃ KLEIN GALVÃO OLIVEIRA</t>
  </si>
  <si>
    <t>JULIANA DE OLIVEIRA RODRIGUES</t>
  </si>
  <si>
    <t>THAIS CHAVES MIRANDA</t>
  </si>
  <si>
    <t>MATEUS MARTINS DO  NASCIMENTO</t>
  </si>
  <si>
    <t>CIÊNCIAS CONTABÉIS</t>
  </si>
  <si>
    <t xml:space="preserve">MARIA KELIS  DOS SANTOS MELO DE CARVALHO </t>
  </si>
  <si>
    <t>ELLEN CRISTINNA FERREIRA DE MELO</t>
  </si>
  <si>
    <t>ERICK  RYAN FRANÇA DO NASCIMENTO</t>
  </si>
  <si>
    <t>MARX LOPES FERREIRA</t>
  </si>
  <si>
    <t xml:space="preserve">ODONTOLOGIA </t>
  </si>
  <si>
    <t>ADRIANA RODRIGUES DE ALMEIDA DUARTE</t>
  </si>
  <si>
    <t>KAREN GOMES CAVALCANTE</t>
  </si>
  <si>
    <t>GABRIEL FROTA DA SILVA</t>
  </si>
  <si>
    <t>MARÇO</t>
  </si>
  <si>
    <t>11/03/2024</t>
  </si>
  <si>
    <t>JOSÉ REBOUÇOS DE FREITAS NETO</t>
  </si>
  <si>
    <t>SAERB</t>
  </si>
  <si>
    <t>JANAÍNA SANTOS DE OLIVEIRA</t>
  </si>
  <si>
    <t>BANCO DE ALIMENTOS</t>
  </si>
  <si>
    <t>JULIANA FONTENELE DA SILVA MARTINS</t>
  </si>
  <si>
    <t xml:space="preserve">RAFAEL ALVES DA SILVA </t>
  </si>
  <si>
    <t>SISTEMAS DE INFORMAÇÃO</t>
  </si>
  <si>
    <t>SDTI</t>
  </si>
  <si>
    <t>ANA PATRÍCIA TAVARES MENDONÇA</t>
  </si>
  <si>
    <t>DANIEL DE ALBUQUERQUE CAVALCANTE</t>
  </si>
  <si>
    <t>ENGENHARIA AGRONOMICA</t>
  </si>
  <si>
    <t>SEAGRO</t>
  </si>
  <si>
    <t>ISABEL IRLA GUIOMAR SANTOS PENHA</t>
  </si>
  <si>
    <t>CASA ROSA</t>
  </si>
  <si>
    <t xml:space="preserve">VINICIUS AGUIAR DE LIMA </t>
  </si>
  <si>
    <t>ENGENHARIA</t>
  </si>
  <si>
    <t xml:space="preserve">ELISSANDRA SILVA DA ROCHA </t>
  </si>
  <si>
    <t xml:space="preserve">ENGENHARIA FLORESTAL </t>
  </si>
  <si>
    <t xml:space="preserve">SABRINA DA SILVA MILANI </t>
  </si>
  <si>
    <t>DENARTE NORVATO NASCIMENTO RAXINAWÁ</t>
  </si>
  <si>
    <t>BRUNA FURTADO DA SILVA</t>
  </si>
  <si>
    <t>MARIA EDUARDA RODRIGUES DA SILVA</t>
  </si>
  <si>
    <t>JOSÉ ORLANDO DE ALBUQUERQUE</t>
  </si>
  <si>
    <t>SISTEMA PARA INTERNET</t>
  </si>
  <si>
    <t xml:space="preserve">DEUSMAR VIEIRA DE SOUZA NETO </t>
  </si>
  <si>
    <t>MARIA JÚLIA BONELLI PEDRALINO</t>
  </si>
  <si>
    <t>MEDICINA</t>
  </si>
  <si>
    <t xml:space="preserve">SHISLEY KATRYNE DE ALMEIDA </t>
  </si>
  <si>
    <t>FARMÁCIA</t>
  </si>
  <si>
    <t xml:space="preserve">KELVISSON DUARTE BEZERRA </t>
  </si>
  <si>
    <t>3 E4</t>
  </si>
  <si>
    <t>01/1032024</t>
  </si>
  <si>
    <t>GESTÃO FINANCEIRA</t>
  </si>
  <si>
    <t>0502/2024</t>
  </si>
  <si>
    <t>3 E 4</t>
  </si>
  <si>
    <t>SUZIANE  DA SILVA  NOBRE</t>
  </si>
  <si>
    <t xml:space="preserve">PEDRO HENRIQUE FERNANDES SANTARÉM </t>
  </si>
  <si>
    <t xml:space="preserve">CONTRATO Nº 044/2020   -   PREFEITURA DE RIO BRANCO - PROGRAMA BOLSA ESTÁGIO </t>
  </si>
  <si>
    <r>
      <rPr>
        <b/>
        <sz val="11"/>
        <rFont val="Arial"/>
        <family val="2"/>
      </rPr>
      <t>ST</t>
    </r>
    <r>
      <rPr>
        <sz val="11"/>
        <rFont val="Arial"/>
        <family val="2"/>
      </rPr>
      <t>=SITUAÇÃO NO MÊS = {</t>
    </r>
    <r>
      <rPr>
        <b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- Ativo regular  </t>
    </r>
    <r>
      <rPr>
        <b/>
        <sz val="11"/>
        <rFont val="Arial"/>
        <family val="2"/>
      </rPr>
      <t>2</t>
    </r>
    <r>
      <rPr>
        <sz val="11"/>
        <rFont val="Arial"/>
        <family val="2"/>
      </rPr>
      <t xml:space="preserve">-Contrato novo  </t>
    </r>
    <r>
      <rPr>
        <b/>
        <sz val="11"/>
        <rFont val="Arial"/>
        <family val="2"/>
      </rPr>
      <t>3</t>
    </r>
    <r>
      <rPr>
        <sz val="11"/>
        <rFont val="Arial"/>
        <family val="2"/>
      </rPr>
      <t xml:space="preserve">-Recesso remunerado  </t>
    </r>
    <r>
      <rPr>
        <b/>
        <sz val="11"/>
        <rFont val="Arial"/>
        <family val="2"/>
      </rPr>
      <t>4</t>
    </r>
    <r>
      <rPr>
        <sz val="11"/>
        <rFont val="Arial"/>
        <family val="2"/>
      </rPr>
      <t>-Contrato encerrado}</t>
    </r>
  </si>
  <si>
    <r>
      <t xml:space="preserve">CONTRATO Nº 044/2020  -   PREFEITURA DE RIO BRANCO                                      </t>
    </r>
    <r>
      <rPr>
        <b/>
        <sz val="14"/>
        <color rgb="FF008000"/>
        <rFont val="Arial"/>
        <family val="2"/>
      </rPr>
      <t xml:space="preserve">     RECURSO 117- IGD-M</t>
    </r>
  </si>
  <si>
    <t>CONTRATO Nº 044/2020 -   PREFEITURA DE RIO BRANCO                                                          RECURSO 117-CRAS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</si>
</sst>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&quot;R$ &quot;* #,##0.00_);_(&quot;R$ &quot;* \(#,##0.00\);_(&quot;R$ &quot;* &quot;-&quot;??_);_(@_)"/>
    <numFmt numFmtId="166" formatCode="&quot;R$ &quot;#,##0.00;&quot;(R$ &quot;#,##0.00\)"/>
    <numFmt numFmtId="167" formatCode="_(* #,##0_);_(* \(#,##0\);_(* &quot;-&quot;_);_(@_)"/>
    <numFmt numFmtId="168" formatCode="_(* #,##0.00_);_(* \(#,##0.00\);_(* &quot;-&quot;??_);_(@_)"/>
    <numFmt numFmtId="169" formatCode="[$R$-416]\ #,##0.00;[Red]\-[$R$-416]\ #,##0.00"/>
    <numFmt numFmtId="170" formatCode="&quot;R$&quot;\ #,##0.00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Times New Roman"/>
      <family val="1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sz val="8"/>
      <name val="Calibri"/>
      <family val="2"/>
      <scheme val="minor"/>
    </font>
    <font>
      <b/>
      <sz val="12"/>
      <color rgb="FFC00000"/>
      <name val="Arial"/>
      <family val="2"/>
    </font>
    <font>
      <b/>
      <sz val="12"/>
      <color theme="1"/>
      <name val="Arial"/>
      <family val="2"/>
    </font>
    <font>
      <sz val="12"/>
      <color theme="3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color indexed="81"/>
      <name val="Arial"/>
      <family val="2"/>
    </font>
    <font>
      <b/>
      <sz val="10"/>
      <color indexed="81"/>
      <name val="Arial"/>
      <family val="2"/>
    </font>
    <font>
      <sz val="11"/>
      <color rgb="FFFF0000"/>
      <name val="Arial"/>
      <family val="2"/>
    </font>
    <font>
      <b/>
      <sz val="18"/>
      <color theme="1"/>
      <name val="Arial"/>
      <family val="2"/>
    </font>
    <font>
      <sz val="11"/>
      <color theme="3"/>
      <name val="Arial"/>
      <family val="2"/>
    </font>
    <font>
      <b/>
      <sz val="11"/>
      <color theme="1"/>
      <name val="Arial"/>
      <family val="2"/>
    </font>
    <font>
      <sz val="11"/>
      <color rgb="FF00B0F0"/>
      <name val="Arial"/>
      <family val="2"/>
    </font>
    <font>
      <sz val="12"/>
      <color rgb="FFC00000"/>
      <name val="Arial"/>
      <family val="2"/>
    </font>
    <font>
      <b/>
      <sz val="14"/>
      <color rgb="FF0070C0"/>
      <name val="Arial"/>
      <family val="2"/>
    </font>
    <font>
      <b/>
      <sz val="11"/>
      <color rgb="FFC00000"/>
      <name val="Arial"/>
      <family val="2"/>
    </font>
    <font>
      <sz val="11"/>
      <color rgb="FFC00000"/>
      <name val="Arial"/>
      <family val="2"/>
    </font>
    <font>
      <b/>
      <sz val="11"/>
      <color theme="3"/>
      <name val="Arial"/>
      <family val="2"/>
    </font>
    <font>
      <b/>
      <sz val="14"/>
      <color rgb="FF008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/>
        <bgColor indexed="42"/>
      </patternFill>
    </fill>
    <fill>
      <patternFill patternType="solid">
        <fgColor theme="2"/>
        <bgColor indexed="9"/>
      </patternFill>
    </fill>
    <fill>
      <patternFill patternType="solid">
        <fgColor theme="2"/>
        <bgColor indexed="31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3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</cellStyleXfs>
  <cellXfs count="393">
    <xf numFmtId="0" fontId="0" fillId="0" borderId="0" xfId="0"/>
    <xf numFmtId="0" fontId="4" fillId="0" borderId="0" xfId="0" applyFont="1"/>
    <xf numFmtId="0" fontId="6" fillId="0" borderId="0" xfId="0" applyFont="1"/>
    <xf numFmtId="0" fontId="8" fillId="0" borderId="0" xfId="0" applyFont="1"/>
    <xf numFmtId="0" fontId="6" fillId="0" borderId="0" xfId="0" applyFont="1" applyAlignment="1">
      <alignment wrapText="1"/>
    </xf>
    <xf numFmtId="0" fontId="9" fillId="0" borderId="0" xfId="0" applyFont="1"/>
    <xf numFmtId="0" fontId="12" fillId="0" borderId="0" xfId="0" applyFont="1"/>
    <xf numFmtId="0" fontId="9" fillId="2" borderId="0" xfId="0" applyFont="1" applyFill="1"/>
    <xf numFmtId="0" fontId="13" fillId="0" borderId="0" xfId="0" applyFont="1" applyAlignment="1">
      <alignment horizontal="left" vertical="center"/>
    </xf>
    <xf numFmtId="169" fontId="14" fillId="0" borderId="0" xfId="1" applyNumberFormat="1" applyFont="1" applyFill="1" applyBorder="1" applyAlignment="1">
      <alignment horizontal="right" vertical="center" wrapText="1"/>
    </xf>
    <xf numFmtId="170" fontId="6" fillId="0" borderId="0" xfId="0" applyNumberFormat="1" applyFont="1" applyAlignment="1">
      <alignment wrapText="1"/>
    </xf>
    <xf numFmtId="170" fontId="12" fillId="0" borderId="0" xfId="0" applyNumberFormat="1" applyFont="1"/>
    <xf numFmtId="0" fontId="11" fillId="2" borderId="2" xfId="0" applyFont="1" applyFill="1" applyBorder="1" applyAlignment="1">
      <alignment horizontal="center" vertical="center"/>
    </xf>
    <xf numFmtId="14" fontId="11" fillId="2" borderId="2" xfId="0" applyNumberFormat="1" applyFont="1" applyFill="1" applyBorder="1" applyAlignment="1">
      <alignment horizontal="center" vertical="center"/>
    </xf>
    <xf numFmtId="164" fontId="11" fillId="2" borderId="2" xfId="2" applyFont="1" applyFill="1" applyBorder="1" applyAlignment="1">
      <alignment horizontal="center" vertical="center"/>
    </xf>
    <xf numFmtId="170" fontId="11" fillId="2" borderId="2" xfId="2" applyNumberFormat="1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14" fontId="11" fillId="2" borderId="12" xfId="0" applyNumberFormat="1" applyFont="1" applyFill="1" applyBorder="1" applyAlignment="1">
      <alignment horizontal="center" vertical="center"/>
    </xf>
    <xf numFmtId="170" fontId="11" fillId="2" borderId="2" xfId="0" applyNumberFormat="1" applyFont="1" applyFill="1" applyBorder="1" applyAlignment="1">
      <alignment horizontal="center" vertical="center"/>
    </xf>
    <xf numFmtId="167" fontId="10" fillId="2" borderId="2" xfId="1" applyNumberFormat="1" applyFont="1" applyFill="1" applyBorder="1" applyAlignment="1">
      <alignment horizontal="center" vertical="center"/>
    </xf>
    <xf numFmtId="168" fontId="11" fillId="2" borderId="2" xfId="5" applyNumberFormat="1" applyFont="1" applyFill="1" applyBorder="1" applyAlignment="1">
      <alignment horizontal="center" vertical="center"/>
    </xf>
    <xf numFmtId="170" fontId="11" fillId="2" borderId="2" xfId="5" applyNumberFormat="1" applyFont="1" applyFill="1" applyBorder="1" applyAlignment="1">
      <alignment horizontal="center" vertical="center"/>
    </xf>
    <xf numFmtId="170" fontId="10" fillId="2" borderId="2" xfId="1" applyNumberFormat="1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/>
    </xf>
    <xf numFmtId="164" fontId="10" fillId="4" borderId="2" xfId="2" applyFont="1" applyFill="1" applyBorder="1" applyAlignment="1">
      <alignment vertical="center"/>
    </xf>
    <xf numFmtId="168" fontId="11" fillId="4" borderId="2" xfId="0" applyNumberFormat="1" applyFont="1" applyFill="1" applyBorder="1" applyAlignment="1">
      <alignment vertical="center"/>
    </xf>
    <xf numFmtId="4" fontId="16" fillId="4" borderId="2" xfId="2" applyNumberFormat="1" applyFont="1" applyFill="1" applyBorder="1" applyAlignment="1">
      <alignment vertical="center"/>
    </xf>
    <xf numFmtId="0" fontId="12" fillId="2" borderId="19" xfId="0" applyFont="1" applyFill="1" applyBorder="1"/>
    <xf numFmtId="0" fontId="12" fillId="2" borderId="21" xfId="0" applyFont="1" applyFill="1" applyBorder="1"/>
    <xf numFmtId="0" fontId="12" fillId="3" borderId="22" xfId="0" applyFont="1" applyFill="1" applyBorder="1" applyAlignment="1">
      <alignment horizontal="center"/>
    </xf>
    <xf numFmtId="0" fontId="11" fillId="2" borderId="19" xfId="0" applyFont="1" applyFill="1" applyBorder="1"/>
    <xf numFmtId="0" fontId="12" fillId="2" borderId="13" xfId="0" applyFont="1" applyFill="1" applyBorder="1"/>
    <xf numFmtId="170" fontId="12" fillId="4" borderId="2" xfId="0" applyNumberFormat="1" applyFont="1" applyFill="1" applyBorder="1" applyAlignment="1">
      <alignment horizontal="center" vertical="center" wrapText="1"/>
    </xf>
    <xf numFmtId="170" fontId="12" fillId="4" borderId="18" xfId="0" applyNumberFormat="1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left" vertical="center"/>
    </xf>
    <xf numFmtId="0" fontId="20" fillId="2" borderId="2" xfId="5" applyFont="1" applyFill="1" applyBorder="1" applyAlignment="1">
      <alignment horizontal="center" vertical="center"/>
    </xf>
    <xf numFmtId="14" fontId="19" fillId="2" borderId="2" xfId="0" applyNumberFormat="1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 wrapText="1"/>
    </xf>
    <xf numFmtId="14" fontId="19" fillId="4" borderId="2" xfId="0" applyNumberFormat="1" applyFont="1" applyFill="1" applyBorder="1" applyAlignment="1">
      <alignment horizontal="left" vertical="center" wrapText="1"/>
    </xf>
    <xf numFmtId="0" fontId="12" fillId="2" borderId="2" xfId="0" applyFont="1" applyFill="1" applyBorder="1"/>
    <xf numFmtId="164" fontId="10" fillId="4" borderId="2" xfId="2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wrapText="1"/>
    </xf>
    <xf numFmtId="0" fontId="10" fillId="4" borderId="9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9" fillId="0" borderId="0" xfId="0" applyFont="1" applyFill="1"/>
    <xf numFmtId="0" fontId="12" fillId="2" borderId="25" xfId="0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/>
    <xf numFmtId="0" fontId="19" fillId="2" borderId="0" xfId="0" applyFont="1" applyFill="1"/>
    <xf numFmtId="0" fontId="12" fillId="2" borderId="0" xfId="0" applyFont="1" applyFill="1" applyBorder="1"/>
    <xf numFmtId="0" fontId="12" fillId="2" borderId="25" xfId="0" applyFont="1" applyFill="1" applyBorder="1"/>
    <xf numFmtId="0" fontId="12" fillId="2" borderId="32" xfId="0" applyFont="1" applyFill="1" applyBorder="1"/>
    <xf numFmtId="0" fontId="12" fillId="2" borderId="33" xfId="0" applyFont="1" applyFill="1" applyBorder="1"/>
    <xf numFmtId="0" fontId="11" fillId="2" borderId="12" xfId="0" applyFont="1" applyFill="1" applyBorder="1" applyAlignment="1">
      <alignment horizontal="left" vertical="center"/>
    </xf>
    <xf numFmtId="0" fontId="11" fillId="2" borderId="2" xfId="4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12" fillId="2" borderId="2" xfId="0" applyFont="1" applyFill="1" applyBorder="1" applyAlignment="1">
      <alignment horizontal="left"/>
    </xf>
    <xf numFmtId="0" fontId="12" fillId="2" borderId="33" xfId="0" applyFont="1" applyFill="1" applyBorder="1" applyAlignment="1">
      <alignment horizontal="left"/>
    </xf>
    <xf numFmtId="0" fontId="1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14" fontId="19" fillId="4" borderId="12" xfId="0" applyNumberFormat="1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left" vertical="center"/>
    </xf>
    <xf numFmtId="14" fontId="19" fillId="2" borderId="12" xfId="0" applyNumberFormat="1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left" vertical="center"/>
    </xf>
    <xf numFmtId="14" fontId="9" fillId="2" borderId="12" xfId="0" applyNumberFormat="1" applyFont="1" applyFill="1" applyBorder="1" applyAlignment="1">
      <alignment horizontal="center" vertical="center"/>
    </xf>
    <xf numFmtId="0" fontId="19" fillId="2" borderId="2" xfId="4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14" fontId="9" fillId="2" borderId="2" xfId="0" applyNumberFormat="1" applyFont="1" applyFill="1" applyBorder="1" applyAlignment="1">
      <alignment horizontal="center" vertical="center"/>
    </xf>
    <xf numFmtId="49" fontId="10" fillId="11" borderId="6" xfId="0" applyNumberFormat="1" applyFont="1" applyFill="1" applyBorder="1" applyAlignment="1">
      <alignment horizontal="center" vertical="center" wrapText="1"/>
    </xf>
    <xf numFmtId="49" fontId="10" fillId="11" borderId="4" xfId="0" applyNumberFormat="1" applyFont="1" applyFill="1" applyBorder="1" applyAlignment="1">
      <alignment horizontal="center" vertical="center" wrapText="1"/>
    </xf>
    <xf numFmtId="49" fontId="10" fillId="11" borderId="2" xfId="0" applyNumberFormat="1" applyFont="1" applyFill="1" applyBorder="1" applyAlignment="1">
      <alignment horizontal="center" vertical="center" wrapText="1"/>
    </xf>
    <xf numFmtId="37" fontId="10" fillId="11" borderId="2" xfId="0" applyNumberFormat="1" applyFont="1" applyFill="1" applyBorder="1" applyAlignment="1">
      <alignment horizontal="center" vertical="center" wrapText="1"/>
    </xf>
    <xf numFmtId="0" fontId="10" fillId="11" borderId="2" xfId="0" applyFont="1" applyFill="1" applyBorder="1" applyAlignment="1">
      <alignment horizontal="center" vertical="center" wrapText="1"/>
    </xf>
    <xf numFmtId="0" fontId="10" fillId="11" borderId="18" xfId="0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/>
    </xf>
    <xf numFmtId="0" fontId="10" fillId="12" borderId="2" xfId="0" applyFont="1" applyFill="1" applyBorder="1" applyAlignment="1">
      <alignment horizontal="center" wrapText="1"/>
    </xf>
    <xf numFmtId="0" fontId="10" fillId="11" borderId="25" xfId="0" applyFont="1" applyFill="1" applyBorder="1" applyAlignment="1">
      <alignment horizontal="center" vertical="center"/>
    </xf>
    <xf numFmtId="0" fontId="10" fillId="9" borderId="18" xfId="0" applyFont="1" applyFill="1" applyBorder="1" applyAlignment="1">
      <alignment horizontal="center" vertical="center" wrapText="1"/>
    </xf>
    <xf numFmtId="0" fontId="31" fillId="10" borderId="17" xfId="0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center" wrapText="1"/>
    </xf>
    <xf numFmtId="0" fontId="14" fillId="10" borderId="11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/>
    </xf>
    <xf numFmtId="0" fontId="12" fillId="0" borderId="35" xfId="0" applyFont="1" applyFill="1" applyBorder="1" applyAlignment="1">
      <alignment horizontal="center"/>
    </xf>
    <xf numFmtId="0" fontId="12" fillId="0" borderId="36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 wrapText="1"/>
    </xf>
    <xf numFmtId="14" fontId="19" fillId="4" borderId="5" xfId="0" applyNumberFormat="1" applyFont="1" applyFill="1" applyBorder="1" applyAlignment="1">
      <alignment horizontal="center" vertical="center" wrapText="1"/>
    </xf>
    <xf numFmtId="0" fontId="14" fillId="10" borderId="14" xfId="0" applyFont="1" applyFill="1" applyBorder="1" applyAlignment="1">
      <alignment horizontal="center" vertical="center" wrapText="1"/>
    </xf>
    <xf numFmtId="0" fontId="14" fillId="10" borderId="35" xfId="0" applyFont="1" applyFill="1" applyBorder="1" applyAlignment="1">
      <alignment horizontal="center" vertical="center" wrapText="1"/>
    </xf>
    <xf numFmtId="0" fontId="14" fillId="10" borderId="37" xfId="0" applyFont="1" applyFill="1" applyBorder="1" applyAlignment="1">
      <alignment horizontal="center" vertical="center" wrapText="1"/>
    </xf>
    <xf numFmtId="0" fontId="10" fillId="10" borderId="38" xfId="0" applyFont="1" applyFill="1" applyBorder="1" applyAlignment="1">
      <alignment horizontal="center" vertical="center" wrapText="1"/>
    </xf>
    <xf numFmtId="0" fontId="10" fillId="10" borderId="38" xfId="0" applyFont="1" applyFill="1" applyBorder="1" applyAlignment="1">
      <alignment horizontal="center" vertical="center" wrapText="1"/>
    </xf>
    <xf numFmtId="0" fontId="10" fillId="10" borderId="39" xfId="0" applyFont="1" applyFill="1" applyBorder="1" applyAlignment="1">
      <alignment horizontal="center" vertical="center" wrapText="1"/>
    </xf>
    <xf numFmtId="0" fontId="10" fillId="11" borderId="32" xfId="0" applyFont="1" applyFill="1" applyBorder="1" applyAlignment="1">
      <alignment horizontal="center" vertical="center"/>
    </xf>
    <xf numFmtId="0" fontId="10" fillId="9" borderId="33" xfId="0" applyFont="1" applyFill="1" applyBorder="1" applyAlignment="1">
      <alignment horizontal="center" vertical="center" wrapText="1"/>
    </xf>
    <xf numFmtId="0" fontId="10" fillId="9" borderId="33" xfId="0" applyFont="1" applyFill="1" applyBorder="1" applyAlignment="1">
      <alignment horizontal="center" vertical="center"/>
    </xf>
    <xf numFmtId="0" fontId="10" fillId="9" borderId="33" xfId="0" applyFont="1" applyFill="1" applyBorder="1" applyAlignment="1">
      <alignment horizontal="center" vertical="center" textRotation="90" wrapText="1"/>
    </xf>
    <xf numFmtId="0" fontId="10" fillId="9" borderId="33" xfId="0" applyFont="1" applyFill="1" applyBorder="1" applyAlignment="1">
      <alignment horizontal="center" vertical="center" wrapText="1"/>
    </xf>
    <xf numFmtId="0" fontId="10" fillId="9" borderId="34" xfId="0" applyFont="1" applyFill="1" applyBorder="1" applyAlignment="1">
      <alignment horizontal="center" vertical="center" wrapText="1"/>
    </xf>
    <xf numFmtId="164" fontId="9" fillId="0" borderId="0" xfId="2" applyFont="1" applyFill="1"/>
    <xf numFmtId="164" fontId="10" fillId="10" borderId="38" xfId="2" applyFont="1" applyFill="1" applyBorder="1" applyAlignment="1">
      <alignment horizontal="center" vertical="center" wrapText="1"/>
    </xf>
    <xf numFmtId="164" fontId="10" fillId="10" borderId="38" xfId="2" applyFont="1" applyFill="1" applyBorder="1" applyAlignment="1">
      <alignment horizontal="center" vertical="center" wrapText="1"/>
    </xf>
    <xf numFmtId="164" fontId="10" fillId="10" borderId="39" xfId="2" applyFont="1" applyFill="1" applyBorder="1" applyAlignment="1">
      <alignment horizontal="center" vertical="center" wrapText="1"/>
    </xf>
    <xf numFmtId="164" fontId="10" fillId="11" borderId="2" xfId="2" applyFont="1" applyFill="1" applyBorder="1" applyAlignment="1">
      <alignment horizontal="center" vertical="center" wrapText="1"/>
    </xf>
    <xf numFmtId="164" fontId="10" fillId="11" borderId="2" xfId="2" applyFont="1" applyFill="1" applyBorder="1" applyAlignment="1">
      <alignment vertical="center" wrapText="1"/>
    </xf>
    <xf numFmtId="164" fontId="10" fillId="11" borderId="2" xfId="2" applyFont="1" applyFill="1" applyBorder="1" applyAlignment="1">
      <alignment horizontal="center" vertical="center" wrapText="1"/>
    </xf>
    <xf numFmtId="164" fontId="10" fillId="11" borderId="18" xfId="2" applyFont="1" applyFill="1" applyBorder="1" applyAlignment="1">
      <alignment horizontal="center" vertical="center" wrapText="1"/>
    </xf>
    <xf numFmtId="164" fontId="10" fillId="9" borderId="2" xfId="2" applyFont="1" applyFill="1" applyBorder="1" applyAlignment="1">
      <alignment horizontal="center" vertical="center"/>
    </xf>
    <xf numFmtId="164" fontId="10" fillId="9" borderId="12" xfId="2" applyFont="1" applyFill="1" applyBorder="1" applyAlignment="1">
      <alignment horizontal="center" vertical="center" wrapText="1"/>
    </xf>
    <xf numFmtId="164" fontId="10" fillId="9" borderId="2" xfId="2" applyFont="1" applyFill="1" applyBorder="1" applyAlignment="1">
      <alignment horizontal="center" vertical="center" wrapText="1"/>
    </xf>
    <xf numFmtId="164" fontId="10" fillId="12" borderId="2" xfId="2" applyFont="1" applyFill="1" applyBorder="1" applyAlignment="1">
      <alignment horizontal="center" wrapText="1"/>
    </xf>
    <xf numFmtId="164" fontId="10" fillId="9" borderId="18" xfId="2" applyFont="1" applyFill="1" applyBorder="1" applyAlignment="1">
      <alignment horizontal="center" vertical="center" wrapText="1"/>
    </xf>
    <xf numFmtId="164" fontId="10" fillId="9" borderId="33" xfId="2" applyFont="1" applyFill="1" applyBorder="1" applyAlignment="1">
      <alignment horizontal="center" vertical="center"/>
    </xf>
    <xf numFmtId="164" fontId="10" fillId="9" borderId="40" xfId="2" applyFont="1" applyFill="1" applyBorder="1" applyAlignment="1">
      <alignment horizontal="center" vertical="center" wrapText="1"/>
    </xf>
    <xf numFmtId="164" fontId="10" fillId="9" borderId="33" xfId="2" applyFont="1" applyFill="1" applyBorder="1" applyAlignment="1">
      <alignment horizontal="center" vertical="center" wrapText="1"/>
    </xf>
    <xf numFmtId="164" fontId="10" fillId="9" borderId="33" xfId="2" applyFont="1" applyFill="1" applyBorder="1" applyAlignment="1">
      <alignment horizontal="center" vertical="center" textRotation="90" wrapText="1"/>
    </xf>
    <xf numFmtId="164" fontId="10" fillId="9" borderId="33" xfId="2" applyFont="1" applyFill="1" applyBorder="1" applyAlignment="1">
      <alignment horizontal="center" vertical="center" wrapText="1"/>
    </xf>
    <xf numFmtId="164" fontId="10" fillId="9" borderId="34" xfId="2" applyFont="1" applyFill="1" applyBorder="1" applyAlignment="1">
      <alignment horizontal="center" vertical="center" wrapText="1"/>
    </xf>
    <xf numFmtId="164" fontId="19" fillId="4" borderId="5" xfId="2" applyFont="1" applyFill="1" applyBorder="1" applyAlignment="1">
      <alignment horizontal="center" vertical="center"/>
    </xf>
    <xf numFmtId="164" fontId="9" fillId="4" borderId="5" xfId="2" applyFont="1" applyFill="1" applyBorder="1" applyAlignment="1">
      <alignment horizontal="center" vertical="center" wrapText="1"/>
    </xf>
    <xf numFmtId="164" fontId="27" fillId="4" borderId="5" xfId="2" applyFont="1" applyFill="1" applyBorder="1" applyAlignment="1">
      <alignment horizontal="center" vertical="center" wrapText="1"/>
    </xf>
    <xf numFmtId="164" fontId="9" fillId="4" borderId="5" xfId="2" applyFont="1" applyFill="1" applyBorder="1" applyAlignment="1">
      <alignment horizontal="center" vertical="center" textRotation="90" wrapText="1"/>
    </xf>
    <xf numFmtId="164" fontId="9" fillId="4" borderId="16" xfId="2" applyFont="1" applyFill="1" applyBorder="1" applyAlignment="1">
      <alignment horizontal="center" vertical="center" wrapText="1"/>
    </xf>
    <xf numFmtId="164" fontId="19" fillId="4" borderId="2" xfId="2" applyFont="1" applyFill="1" applyBorder="1" applyAlignment="1">
      <alignment horizontal="center" vertical="center"/>
    </xf>
    <xf numFmtId="164" fontId="9" fillId="4" borderId="2" xfId="2" applyFont="1" applyFill="1" applyBorder="1" applyAlignment="1">
      <alignment horizontal="center" vertical="center" wrapText="1"/>
    </xf>
    <xf numFmtId="164" fontId="27" fillId="4" borderId="2" xfId="2" applyFont="1" applyFill="1" applyBorder="1" applyAlignment="1">
      <alignment horizontal="center" vertical="center" wrapText="1"/>
    </xf>
    <xf numFmtId="164" fontId="9" fillId="4" borderId="2" xfId="2" applyFont="1" applyFill="1" applyBorder="1" applyAlignment="1">
      <alignment horizontal="center" vertical="center" textRotation="90" wrapText="1"/>
    </xf>
    <xf numFmtId="164" fontId="9" fillId="4" borderId="18" xfId="2" applyFont="1" applyFill="1" applyBorder="1" applyAlignment="1">
      <alignment horizontal="center" vertical="center" wrapText="1"/>
    </xf>
    <xf numFmtId="164" fontId="19" fillId="2" borderId="2" xfId="2" applyFont="1" applyFill="1" applyBorder="1" applyAlignment="1">
      <alignment horizontal="center" vertical="center"/>
    </xf>
    <xf numFmtId="164" fontId="19" fillId="0" borderId="0" xfId="2" applyFont="1" applyFill="1"/>
    <xf numFmtId="164" fontId="19" fillId="2" borderId="0" xfId="2" applyFont="1" applyFill="1" applyBorder="1"/>
    <xf numFmtId="164" fontId="9" fillId="2" borderId="2" xfId="2" applyFont="1" applyFill="1" applyBorder="1" applyAlignment="1">
      <alignment horizontal="center" vertical="center"/>
    </xf>
    <xf numFmtId="164" fontId="25" fillId="0" borderId="0" xfId="2" applyFont="1" applyFill="1"/>
    <xf numFmtId="164" fontId="29" fillId="0" borderId="0" xfId="2" applyFont="1" applyFill="1"/>
    <xf numFmtId="164" fontId="20" fillId="0" borderId="0" xfId="2" applyFont="1" applyFill="1" applyAlignment="1">
      <alignment vertical="center"/>
    </xf>
    <xf numFmtId="164" fontId="20" fillId="2" borderId="2" xfId="2" applyFont="1" applyFill="1" applyBorder="1" applyAlignment="1">
      <alignment horizontal="center" vertical="center"/>
    </xf>
    <xf numFmtId="164" fontId="19" fillId="0" borderId="0" xfId="2" applyFont="1" applyFill="1" applyAlignment="1">
      <alignment vertical="center"/>
    </xf>
    <xf numFmtId="164" fontId="26" fillId="0" borderId="0" xfId="2" applyFont="1" applyFill="1"/>
    <xf numFmtId="164" fontId="10" fillId="0" borderId="2" xfId="2" applyFont="1" applyBorder="1" applyAlignment="1">
      <alignment horizontal="center" vertical="center" wrapText="1"/>
    </xf>
    <xf numFmtId="164" fontId="11" fillId="4" borderId="2" xfId="2" applyFont="1" applyFill="1" applyBorder="1" applyAlignment="1">
      <alignment vertical="center"/>
    </xf>
    <xf numFmtId="164" fontId="10" fillId="9" borderId="18" xfId="2" applyFont="1" applyFill="1" applyBorder="1" applyAlignment="1">
      <alignment horizontal="right" vertical="center"/>
    </xf>
    <xf numFmtId="164" fontId="12" fillId="2" borderId="0" xfId="2" applyFont="1" applyFill="1" applyBorder="1"/>
    <xf numFmtId="164" fontId="12" fillId="2" borderId="21" xfId="2" applyFont="1" applyFill="1" applyBorder="1"/>
    <xf numFmtId="164" fontId="12" fillId="2" borderId="8" xfId="2" applyFont="1" applyFill="1" applyBorder="1" applyAlignment="1">
      <alignment horizontal="left" vertical="center"/>
    </xf>
    <xf numFmtId="164" fontId="12" fillId="2" borderId="9" xfId="2" applyFont="1" applyFill="1" applyBorder="1" applyAlignment="1">
      <alignment horizontal="left" vertical="center"/>
    </xf>
    <xf numFmtId="164" fontId="12" fillId="2" borderId="31" xfId="2" applyFont="1" applyFill="1" applyBorder="1" applyAlignment="1">
      <alignment horizontal="right" vertical="center"/>
    </xf>
    <xf numFmtId="164" fontId="9" fillId="0" borderId="0" xfId="2" applyFont="1"/>
    <xf numFmtId="164" fontId="12" fillId="0" borderId="0" xfId="2" applyFont="1"/>
    <xf numFmtId="0" fontId="20" fillId="4" borderId="5" xfId="0" applyFont="1" applyFill="1" applyBorder="1" applyAlignment="1">
      <alignment horizontal="left" vertical="center"/>
    </xf>
    <xf numFmtId="0" fontId="19" fillId="4" borderId="5" xfId="0" applyFont="1" applyFill="1" applyBorder="1" applyAlignment="1">
      <alignment horizontal="left" vertical="center"/>
    </xf>
    <xf numFmtId="0" fontId="20" fillId="4" borderId="12" xfId="0" applyFont="1" applyFill="1" applyBorder="1" applyAlignment="1">
      <alignment horizontal="left" vertical="center"/>
    </xf>
    <xf numFmtId="0" fontId="19" fillId="4" borderId="2" xfId="0" applyFont="1" applyFill="1" applyBorder="1" applyAlignment="1">
      <alignment horizontal="left" vertical="center"/>
    </xf>
    <xf numFmtId="0" fontId="19" fillId="4" borderId="12" xfId="0" applyFont="1" applyFill="1" applyBorder="1" applyAlignment="1">
      <alignment horizontal="left" vertical="center"/>
    </xf>
    <xf numFmtId="0" fontId="20" fillId="2" borderId="12" xfId="0" applyFont="1" applyFill="1" applyBorder="1" applyAlignment="1">
      <alignment horizontal="left" vertical="center"/>
    </xf>
    <xf numFmtId="0" fontId="28" fillId="2" borderId="12" xfId="0" applyFont="1" applyFill="1" applyBorder="1" applyAlignment="1">
      <alignment horizontal="left" vertical="center"/>
    </xf>
    <xf numFmtId="0" fontId="20" fillId="2" borderId="2" xfId="4" applyFont="1" applyFill="1" applyBorder="1" applyAlignment="1">
      <alignment horizontal="left" vertical="center"/>
    </xf>
    <xf numFmtId="0" fontId="28" fillId="2" borderId="2" xfId="0" applyFont="1" applyFill="1" applyBorder="1" applyAlignment="1">
      <alignment horizontal="left" vertical="center"/>
    </xf>
    <xf numFmtId="0" fontId="20" fillId="2" borderId="2" xfId="0" applyFont="1" applyFill="1" applyBorder="1" applyAlignment="1">
      <alignment horizontal="left" vertical="center"/>
    </xf>
    <xf numFmtId="0" fontId="9" fillId="2" borderId="41" xfId="0" applyFont="1" applyFill="1" applyBorder="1" applyAlignment="1">
      <alignment horizontal="center" vertical="center"/>
    </xf>
    <xf numFmtId="0" fontId="20" fillId="4" borderId="12" xfId="0" applyFont="1" applyFill="1" applyBorder="1" applyAlignment="1">
      <alignment horizontal="center" vertical="center" wrapText="1"/>
    </xf>
    <xf numFmtId="164" fontId="19" fillId="4" borderId="12" xfId="2" applyFont="1" applyFill="1" applyBorder="1" applyAlignment="1">
      <alignment horizontal="center" vertical="center"/>
    </xf>
    <xf numFmtId="164" fontId="9" fillId="4" borderId="12" xfId="2" applyFont="1" applyFill="1" applyBorder="1" applyAlignment="1">
      <alignment horizontal="center" vertical="center" wrapText="1"/>
    </xf>
    <xf numFmtId="164" fontId="19" fillId="2" borderId="12" xfId="2" applyFont="1" applyFill="1" applyBorder="1" applyAlignment="1">
      <alignment horizontal="center" vertical="center"/>
    </xf>
    <xf numFmtId="164" fontId="20" fillId="2" borderId="12" xfId="2" applyFont="1" applyFill="1" applyBorder="1" applyAlignment="1">
      <alignment horizontal="center" vertical="center"/>
    </xf>
    <xf numFmtId="164" fontId="9" fillId="4" borderId="31" xfId="2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wrapText="1"/>
    </xf>
    <xf numFmtId="0" fontId="10" fillId="2" borderId="26" xfId="0" applyFont="1" applyFill="1" applyBorder="1" applyAlignment="1">
      <alignment horizontal="center" wrapText="1"/>
    </xf>
    <xf numFmtId="0" fontId="11" fillId="11" borderId="28" xfId="0" applyFont="1" applyFill="1" applyBorder="1" applyAlignment="1">
      <alignment horizontal="center"/>
    </xf>
    <xf numFmtId="0" fontId="10" fillId="9" borderId="29" xfId="0" applyFont="1" applyFill="1" applyBorder="1" applyAlignment="1">
      <alignment horizontal="center" vertical="center"/>
    </xf>
    <xf numFmtId="0" fontId="10" fillId="9" borderId="42" xfId="0" applyFont="1" applyFill="1" applyBorder="1" applyAlignment="1">
      <alignment horizontal="center" vertical="center"/>
    </xf>
    <xf numFmtId="164" fontId="10" fillId="9" borderId="43" xfId="2" applyFont="1" applyFill="1" applyBorder="1" applyAlignment="1">
      <alignment vertical="center"/>
    </xf>
    <xf numFmtId="164" fontId="17" fillId="9" borderId="43" xfId="2" applyFont="1" applyFill="1" applyBorder="1" applyAlignment="1">
      <alignment vertical="center"/>
    </xf>
    <xf numFmtId="164" fontId="17" fillId="9" borderId="43" xfId="2" applyFont="1" applyFill="1" applyBorder="1" applyAlignment="1">
      <alignment horizontal="center" vertical="center"/>
    </xf>
    <xf numFmtId="164" fontId="10" fillId="9" borderId="44" xfId="2" applyFont="1" applyFill="1" applyBorder="1" applyAlignment="1">
      <alignment vertical="center"/>
    </xf>
    <xf numFmtId="0" fontId="10" fillId="2" borderId="19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 wrapText="1"/>
    </xf>
    <xf numFmtId="0" fontId="10" fillId="2" borderId="21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center" vertical="center"/>
    </xf>
    <xf numFmtId="14" fontId="11" fillId="2" borderId="5" xfId="0" applyNumberFormat="1" applyFont="1" applyFill="1" applyBorder="1" applyAlignment="1">
      <alignment horizontal="center" vertical="center"/>
    </xf>
    <xf numFmtId="164" fontId="11" fillId="2" borderId="5" xfId="2" applyFont="1" applyFill="1" applyBorder="1" applyAlignment="1">
      <alignment horizontal="center" vertical="center"/>
    </xf>
    <xf numFmtId="164" fontId="10" fillId="2" borderId="5" xfId="2" applyFont="1" applyFill="1" applyBorder="1" applyAlignment="1">
      <alignment horizontal="center" vertical="center"/>
    </xf>
    <xf numFmtId="164" fontId="10" fillId="2" borderId="16" xfId="2" applyFont="1" applyFill="1" applyBorder="1" applyAlignment="1">
      <alignment horizontal="center" vertical="center"/>
    </xf>
    <xf numFmtId="0" fontId="10" fillId="11" borderId="45" xfId="0" applyFont="1" applyFill="1" applyBorder="1" applyAlignment="1">
      <alignment horizontal="center" vertical="center"/>
    </xf>
    <xf numFmtId="0" fontId="10" fillId="9" borderId="43" xfId="0" applyFont="1" applyFill="1" applyBorder="1" applyAlignment="1">
      <alignment horizontal="center" vertical="center" wrapText="1"/>
    </xf>
    <xf numFmtId="164" fontId="10" fillId="9" borderId="43" xfId="2" applyFont="1" applyFill="1" applyBorder="1" applyAlignment="1">
      <alignment horizontal="center" vertical="center" wrapText="1"/>
    </xf>
    <xf numFmtId="164" fontId="10" fillId="9" borderId="43" xfId="2" applyFont="1" applyFill="1" applyBorder="1" applyAlignment="1">
      <alignment horizontal="center" vertical="center" textRotation="90" wrapText="1"/>
    </xf>
    <xf numFmtId="164" fontId="10" fillId="9" borderId="44" xfId="2" applyFont="1" applyFill="1" applyBorder="1" applyAlignment="1">
      <alignment horizontal="center" vertical="center" wrapText="1"/>
    </xf>
    <xf numFmtId="0" fontId="10" fillId="9" borderId="43" xfId="0" applyFont="1" applyFill="1" applyBorder="1" applyAlignment="1">
      <alignment horizontal="center" vertical="center"/>
    </xf>
    <xf numFmtId="0" fontId="10" fillId="9" borderId="46" xfId="0" applyFont="1" applyFill="1" applyBorder="1" applyAlignment="1">
      <alignment horizontal="center" vertical="center"/>
    </xf>
    <xf numFmtId="0" fontId="10" fillId="9" borderId="46" xfId="0" applyFont="1" applyFill="1" applyBorder="1" applyAlignment="1">
      <alignment horizontal="center" vertical="center" wrapText="1"/>
    </xf>
    <xf numFmtId="0" fontId="10" fillId="5" borderId="28" xfId="0" applyFont="1" applyFill="1" applyBorder="1" applyAlignment="1">
      <alignment horizontal="left" vertical="center"/>
    </xf>
    <xf numFmtId="0" fontId="10" fillId="5" borderId="29" xfId="0" applyFont="1" applyFill="1" applyBorder="1" applyAlignment="1">
      <alignment horizontal="left" vertical="center"/>
    </xf>
    <xf numFmtId="0" fontId="10" fillId="5" borderId="29" xfId="0" applyFont="1" applyFill="1" applyBorder="1" applyAlignment="1">
      <alignment horizontal="center" vertical="center"/>
    </xf>
    <xf numFmtId="0" fontId="10" fillId="5" borderId="42" xfId="0" applyFont="1" applyFill="1" applyBorder="1" applyAlignment="1">
      <alignment horizontal="center" vertical="center"/>
    </xf>
    <xf numFmtId="164" fontId="10" fillId="5" borderId="43" xfId="2" applyFont="1" applyFill="1" applyBorder="1" applyAlignment="1">
      <alignment vertical="center"/>
    </xf>
    <xf numFmtId="164" fontId="17" fillId="5" borderId="43" xfId="2" applyFont="1" applyFill="1" applyBorder="1" applyAlignment="1">
      <alignment vertical="center"/>
    </xf>
    <xf numFmtId="164" fontId="17" fillId="5" borderId="43" xfId="2" applyFont="1" applyFill="1" applyBorder="1" applyAlignment="1">
      <alignment horizontal="center" vertical="center"/>
    </xf>
    <xf numFmtId="164" fontId="10" fillId="5" borderId="44" xfId="2" applyFont="1" applyFill="1" applyBorder="1" applyAlignment="1">
      <alignment vertical="center"/>
    </xf>
    <xf numFmtId="0" fontId="12" fillId="2" borderId="27" xfId="0" applyFont="1" applyFill="1" applyBorder="1"/>
    <xf numFmtId="164" fontId="17" fillId="2" borderId="12" xfId="2" applyFont="1" applyFill="1" applyBorder="1" applyAlignment="1">
      <alignment horizontal="left" vertical="center"/>
    </xf>
    <xf numFmtId="164" fontId="10" fillId="8" borderId="31" xfId="2" applyFont="1" applyFill="1" applyBorder="1" applyAlignment="1">
      <alignment horizontal="right" vertical="center"/>
    </xf>
    <xf numFmtId="164" fontId="17" fillId="6" borderId="45" xfId="2" applyFont="1" applyFill="1" applyBorder="1" applyAlignment="1">
      <alignment horizontal="left" vertical="center"/>
    </xf>
    <xf numFmtId="164" fontId="17" fillId="6" borderId="43" xfId="2" applyFont="1" applyFill="1" applyBorder="1" applyAlignment="1">
      <alignment horizontal="left" vertical="center"/>
    </xf>
    <xf numFmtId="164" fontId="10" fillId="7" borderId="44" xfId="2" applyFont="1" applyFill="1" applyBorder="1" applyAlignment="1">
      <alignment horizontal="right" vertical="center" wrapText="1"/>
    </xf>
    <xf numFmtId="0" fontId="12" fillId="3" borderId="30" xfId="0" applyFont="1" applyFill="1" applyBorder="1" applyAlignment="1">
      <alignment horizontal="center"/>
    </xf>
    <xf numFmtId="49" fontId="5" fillId="11" borderId="6" xfId="0" applyNumberFormat="1" applyFont="1" applyFill="1" applyBorder="1" applyAlignment="1">
      <alignment horizontal="center" vertical="center" wrapText="1"/>
    </xf>
    <xf numFmtId="49" fontId="5" fillId="11" borderId="4" xfId="0" applyNumberFormat="1" applyFont="1" applyFill="1" applyBorder="1" applyAlignment="1">
      <alignment horizontal="center" vertical="center" wrapText="1"/>
    </xf>
    <xf numFmtId="49" fontId="5" fillId="11" borderId="4" xfId="0" applyNumberFormat="1" applyFont="1" applyFill="1" applyBorder="1" applyAlignment="1">
      <alignment horizontal="center" vertical="center" wrapText="1"/>
    </xf>
    <xf numFmtId="49" fontId="5" fillId="11" borderId="2" xfId="0" applyNumberFormat="1" applyFont="1" applyFill="1" applyBorder="1" applyAlignment="1">
      <alignment horizontal="center" vertical="center" wrapText="1"/>
    </xf>
    <xf numFmtId="0" fontId="7" fillId="11" borderId="25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/>
    </xf>
    <xf numFmtId="0" fontId="8" fillId="0" borderId="35" xfId="0" applyFont="1" applyFill="1" applyBorder="1" applyAlignment="1">
      <alignment horizontal="center"/>
    </xf>
    <xf numFmtId="0" fontId="8" fillId="0" borderId="36" xfId="0" applyFont="1" applyFill="1" applyBorder="1" applyAlignment="1">
      <alignment horizontal="center"/>
    </xf>
    <xf numFmtId="0" fontId="20" fillId="2" borderId="5" xfId="5" applyFont="1" applyFill="1" applyBorder="1" applyAlignment="1">
      <alignment horizontal="center" vertical="center"/>
    </xf>
    <xf numFmtId="14" fontId="19" fillId="2" borderId="5" xfId="0" applyNumberFormat="1" applyFont="1" applyFill="1" applyBorder="1" applyAlignment="1">
      <alignment horizontal="left" vertical="center"/>
    </xf>
    <xf numFmtId="14" fontId="19" fillId="2" borderId="5" xfId="0" applyNumberFormat="1" applyFont="1" applyFill="1" applyBorder="1" applyAlignment="1">
      <alignment horizontal="center" vertical="center"/>
    </xf>
    <xf numFmtId="0" fontId="7" fillId="11" borderId="32" xfId="0" applyFont="1" applyFill="1" applyBorder="1" applyAlignment="1">
      <alignment horizontal="center" vertical="center"/>
    </xf>
    <xf numFmtId="0" fontId="5" fillId="9" borderId="33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/>
    </xf>
    <xf numFmtId="0" fontId="5" fillId="9" borderId="33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vertical="center"/>
    </xf>
    <xf numFmtId="0" fontId="6" fillId="0" borderId="0" xfId="0" applyFont="1" applyAlignment="1"/>
    <xf numFmtId="0" fontId="0" fillId="0" borderId="0" xfId="0" applyAlignment="1"/>
    <xf numFmtId="0" fontId="19" fillId="2" borderId="5" xfId="0" applyFont="1" applyFill="1" applyBorder="1" applyAlignment="1">
      <alignment vertical="center"/>
    </xf>
    <xf numFmtId="0" fontId="19" fillId="2" borderId="5" xfId="4" applyFont="1" applyFill="1" applyBorder="1" applyAlignment="1">
      <alignment vertical="center"/>
    </xf>
    <xf numFmtId="0" fontId="19" fillId="4" borderId="2" xfId="0" applyFont="1" applyFill="1" applyBorder="1" applyAlignment="1">
      <alignment vertical="center"/>
    </xf>
    <xf numFmtId="0" fontId="19" fillId="2" borderId="2" xfId="4" applyFont="1" applyFill="1" applyBorder="1" applyAlignment="1">
      <alignment vertical="center"/>
    </xf>
    <xf numFmtId="44" fontId="9" fillId="0" borderId="0" xfId="0" applyNumberFormat="1" applyFont="1"/>
    <xf numFmtId="0" fontId="9" fillId="0" borderId="0" xfId="0" quotePrefix="1" applyFont="1"/>
    <xf numFmtId="0" fontId="19" fillId="3" borderId="15" xfId="0" applyFont="1" applyFill="1" applyBorder="1" applyAlignment="1">
      <alignment horizontal="center"/>
    </xf>
    <xf numFmtId="0" fontId="20" fillId="5" borderId="6" xfId="0" applyFont="1" applyFill="1" applyBorder="1" applyAlignment="1">
      <alignment horizontal="center" vertical="center"/>
    </xf>
    <xf numFmtId="0" fontId="20" fillId="5" borderId="4" xfId="0" applyFont="1" applyFill="1" applyBorder="1" applyAlignment="1">
      <alignment horizontal="center" vertical="center"/>
    </xf>
    <xf numFmtId="164" fontId="20" fillId="5" borderId="2" xfId="2" applyFont="1" applyFill="1" applyBorder="1" applyAlignment="1">
      <alignment vertical="center"/>
    </xf>
    <xf numFmtId="164" fontId="32" fillId="5" borderId="2" xfId="2" applyFont="1" applyFill="1" applyBorder="1" applyAlignment="1">
      <alignment vertical="center"/>
    </xf>
    <xf numFmtId="0" fontId="20" fillId="2" borderId="15" xfId="0" applyFont="1" applyFill="1" applyBorder="1" applyAlignment="1">
      <alignment horizontal="center" wrapText="1"/>
    </xf>
    <xf numFmtId="0" fontId="20" fillId="2" borderId="9" xfId="0" applyFont="1" applyFill="1" applyBorder="1" applyAlignment="1">
      <alignment horizontal="center" wrapText="1"/>
    </xf>
    <xf numFmtId="0" fontId="20" fillId="2" borderId="50" xfId="0" applyFont="1" applyFill="1" applyBorder="1" applyAlignment="1">
      <alignment horizontal="center" wrapText="1"/>
    </xf>
    <xf numFmtId="0" fontId="20" fillId="11" borderId="45" xfId="0" applyFont="1" applyFill="1" applyBorder="1" applyAlignment="1">
      <alignment horizontal="center" vertical="center"/>
    </xf>
    <xf numFmtId="0" fontId="19" fillId="9" borderId="43" xfId="0" applyFont="1" applyFill="1" applyBorder="1" applyAlignment="1">
      <alignment horizontal="center" vertical="center" wrapText="1"/>
    </xf>
    <xf numFmtId="0" fontId="20" fillId="9" borderId="46" xfId="0" applyFont="1" applyFill="1" applyBorder="1" applyAlignment="1">
      <alignment vertical="center" wrapText="1"/>
    </xf>
    <xf numFmtId="0" fontId="19" fillId="2" borderId="20" xfId="0" applyFont="1" applyFill="1" applyBorder="1" applyAlignment="1">
      <alignment horizontal="center" vertical="center"/>
    </xf>
    <xf numFmtId="0" fontId="19" fillId="2" borderId="5" xfId="5" applyFont="1" applyFill="1" applyBorder="1" applyAlignment="1">
      <alignment horizontal="center" vertical="center"/>
    </xf>
    <xf numFmtId="164" fontId="19" fillId="4" borderId="5" xfId="2" applyFont="1" applyFill="1" applyBorder="1" applyAlignment="1">
      <alignment horizontal="center" vertical="center" wrapText="1"/>
    </xf>
    <xf numFmtId="164" fontId="34" fillId="4" borderId="16" xfId="2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/>
    </xf>
    <xf numFmtId="0" fontId="20" fillId="4" borderId="9" xfId="0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center" vertical="center"/>
    </xf>
    <xf numFmtId="164" fontId="19" fillId="4" borderId="2" xfId="2" applyFont="1" applyFill="1" applyBorder="1" applyAlignment="1">
      <alignment vertical="center"/>
    </xf>
    <xf numFmtId="164" fontId="20" fillId="4" borderId="2" xfId="2" applyFont="1" applyFill="1" applyBorder="1" applyAlignment="1">
      <alignment vertical="center"/>
    </xf>
    <xf numFmtId="0" fontId="9" fillId="2" borderId="19" xfId="0" applyFont="1" applyFill="1" applyBorder="1"/>
    <xf numFmtId="0" fontId="9" fillId="2" borderId="0" xfId="0" applyFont="1" applyFill="1" applyBorder="1" applyAlignment="1"/>
    <xf numFmtId="0" fontId="9" fillId="2" borderId="0" xfId="0" applyFont="1" applyFill="1" applyBorder="1"/>
    <xf numFmtId="0" fontId="9" fillId="3" borderId="22" xfId="0" applyFont="1" applyFill="1" applyBorder="1" applyAlignment="1">
      <alignment horizontal="center"/>
    </xf>
    <xf numFmtId="0" fontId="20" fillId="5" borderId="6" xfId="0" applyFont="1" applyFill="1" applyBorder="1" applyAlignment="1">
      <alignment vertical="center"/>
    </xf>
    <xf numFmtId="0" fontId="19" fillId="5" borderId="6" xfId="0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5" borderId="4" xfId="0" applyFont="1" applyFill="1" applyBorder="1" applyAlignment="1">
      <alignment horizontal="center" vertical="center"/>
    </xf>
    <xf numFmtId="0" fontId="19" fillId="2" borderId="19" xfId="0" applyFont="1" applyFill="1" applyBorder="1"/>
    <xf numFmtId="0" fontId="19" fillId="2" borderId="0" xfId="0" applyFont="1" applyFill="1" applyBorder="1" applyAlignment="1"/>
    <xf numFmtId="0" fontId="9" fillId="2" borderId="23" xfId="0" applyFont="1" applyFill="1" applyBorder="1"/>
    <xf numFmtId="0" fontId="9" fillId="2" borderId="24" xfId="0" applyFont="1" applyFill="1" applyBorder="1" applyAlignment="1"/>
    <xf numFmtId="0" fontId="9" fillId="2" borderId="24" xfId="0" applyFont="1" applyFill="1" applyBorder="1"/>
    <xf numFmtId="0" fontId="20" fillId="9" borderId="43" xfId="0" applyFont="1" applyFill="1" applyBorder="1" applyAlignment="1">
      <alignment horizontal="center" vertical="center"/>
    </xf>
    <xf numFmtId="0" fontId="20" fillId="9" borderId="46" xfId="0" applyFont="1" applyFill="1" applyBorder="1" applyAlignment="1">
      <alignment horizontal="center" vertical="center"/>
    </xf>
    <xf numFmtId="0" fontId="5" fillId="10" borderId="48" xfId="0" applyFont="1" applyFill="1" applyBorder="1" applyAlignment="1">
      <alignment horizontal="center" vertical="center" wrapText="1"/>
    </xf>
    <xf numFmtId="0" fontId="5" fillId="10" borderId="49" xfId="0" applyFont="1" applyFill="1" applyBorder="1" applyAlignment="1">
      <alignment horizontal="center" vertical="center" wrapText="1"/>
    </xf>
    <xf numFmtId="0" fontId="5" fillId="10" borderId="49" xfId="0" applyFont="1" applyFill="1" applyBorder="1" applyAlignment="1">
      <alignment horizontal="center" vertical="center" wrapText="1"/>
    </xf>
    <xf numFmtId="0" fontId="5" fillId="10" borderId="38" xfId="0" applyFont="1" applyFill="1" applyBorder="1" applyAlignment="1">
      <alignment horizontal="center" vertical="center" wrapText="1"/>
    </xf>
    <xf numFmtId="0" fontId="14" fillId="10" borderId="47" xfId="0" applyFont="1" applyFill="1" applyBorder="1" applyAlignment="1">
      <alignment horizontal="center" vertical="center" wrapText="1"/>
    </xf>
    <xf numFmtId="0" fontId="14" fillId="10" borderId="38" xfId="0" applyFont="1" applyFill="1" applyBorder="1" applyAlignment="1">
      <alignment horizontal="center" vertical="center" wrapText="1"/>
    </xf>
    <xf numFmtId="0" fontId="14" fillId="10" borderId="17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vertical="center"/>
    </xf>
    <xf numFmtId="0" fontId="20" fillId="4" borderId="2" xfId="0" applyFont="1" applyFill="1" applyBorder="1" applyAlignment="1">
      <alignment vertical="center"/>
    </xf>
    <xf numFmtId="0" fontId="20" fillId="2" borderId="5" xfId="0" applyFont="1" applyFill="1" applyBorder="1" applyAlignment="1">
      <alignment vertical="center"/>
    </xf>
    <xf numFmtId="164" fontId="5" fillId="10" borderId="38" xfId="2" applyFont="1" applyFill="1" applyBorder="1" applyAlignment="1">
      <alignment horizontal="center" vertical="center" wrapText="1"/>
    </xf>
    <xf numFmtId="164" fontId="5" fillId="10" borderId="38" xfId="2" applyFont="1" applyFill="1" applyBorder="1" applyAlignment="1">
      <alignment vertical="center" wrapText="1"/>
    </xf>
    <xf numFmtId="164" fontId="5" fillId="10" borderId="38" xfId="2" applyFont="1" applyFill="1" applyBorder="1" applyAlignment="1">
      <alignment horizontal="center" vertical="center" wrapText="1"/>
    </xf>
    <xf numFmtId="164" fontId="5" fillId="10" borderId="39" xfId="2" applyFont="1" applyFill="1" applyBorder="1" applyAlignment="1">
      <alignment horizontal="center" vertical="center" wrapText="1"/>
    </xf>
    <xf numFmtId="164" fontId="5" fillId="11" borderId="2" xfId="2" applyFont="1" applyFill="1" applyBorder="1" applyAlignment="1">
      <alignment horizontal="center" vertical="center" wrapText="1"/>
    </xf>
    <xf numFmtId="164" fontId="5" fillId="11" borderId="2" xfId="2" applyFont="1" applyFill="1" applyBorder="1" applyAlignment="1">
      <alignment vertical="center" wrapText="1"/>
    </xf>
    <xf numFmtId="164" fontId="5" fillId="11" borderId="2" xfId="2" applyFont="1" applyFill="1" applyBorder="1" applyAlignment="1">
      <alignment horizontal="center" vertical="center" wrapText="1"/>
    </xf>
    <xf numFmtId="164" fontId="5" fillId="11" borderId="18" xfId="2" applyFont="1" applyFill="1" applyBorder="1" applyAlignment="1">
      <alignment horizontal="center" vertical="center" wrapText="1"/>
    </xf>
    <xf numFmtId="164" fontId="5" fillId="9" borderId="2" xfId="2" applyFont="1" applyFill="1" applyBorder="1" applyAlignment="1">
      <alignment horizontal="center" vertical="center" wrapText="1"/>
    </xf>
    <xf numFmtId="164" fontId="5" fillId="12" borderId="2" xfId="2" applyFont="1" applyFill="1" applyBorder="1" applyAlignment="1">
      <alignment horizontal="center" wrapText="1"/>
    </xf>
    <xf numFmtId="164" fontId="5" fillId="9" borderId="18" xfId="2" applyFont="1" applyFill="1" applyBorder="1" applyAlignment="1">
      <alignment horizontal="center" vertical="center" wrapText="1"/>
    </xf>
    <xf numFmtId="164" fontId="5" fillId="9" borderId="33" xfId="2" applyFont="1" applyFill="1" applyBorder="1" applyAlignment="1">
      <alignment horizontal="center" vertical="center" wrapText="1"/>
    </xf>
    <xf numFmtId="164" fontId="5" fillId="9" borderId="33" xfId="2" applyFont="1" applyFill="1" applyBorder="1" applyAlignment="1">
      <alignment horizontal="center" vertical="center" textRotation="90" wrapText="1"/>
    </xf>
    <xf numFmtId="164" fontId="5" fillId="9" borderId="33" xfId="2" applyFont="1" applyFill="1" applyBorder="1" applyAlignment="1">
      <alignment horizontal="center" vertical="center" wrapText="1"/>
    </xf>
    <xf numFmtId="164" fontId="5" fillId="9" borderId="34" xfId="2" applyFont="1" applyFill="1" applyBorder="1" applyAlignment="1">
      <alignment horizontal="center" vertical="center" wrapText="1"/>
    </xf>
    <xf numFmtId="164" fontId="19" fillId="2" borderId="5" xfId="2" applyFont="1" applyFill="1" applyBorder="1" applyAlignment="1">
      <alignment horizontal="center" vertical="center"/>
    </xf>
    <xf numFmtId="164" fontId="20" fillId="5" borderId="18" xfId="2" applyFont="1" applyFill="1" applyBorder="1" applyAlignment="1">
      <alignment vertical="center"/>
    </xf>
    <xf numFmtId="164" fontId="20" fillId="9" borderId="43" xfId="2" applyFont="1" applyFill="1" applyBorder="1" applyAlignment="1">
      <alignment horizontal="center" vertical="center" wrapText="1"/>
    </xf>
    <xf numFmtId="164" fontId="20" fillId="9" borderId="43" xfId="2" applyFont="1" applyFill="1" applyBorder="1" applyAlignment="1">
      <alignment horizontal="center" vertical="center" textRotation="90" wrapText="1"/>
    </xf>
    <xf numFmtId="164" fontId="20" fillId="9" borderId="44" xfId="2" applyFont="1" applyFill="1" applyBorder="1" applyAlignment="1">
      <alignment horizontal="center" vertical="center" wrapText="1"/>
    </xf>
    <xf numFmtId="164" fontId="33" fillId="4" borderId="5" xfId="2" applyFont="1" applyFill="1" applyBorder="1" applyAlignment="1">
      <alignment horizontal="center" vertical="center" textRotation="90" wrapText="1"/>
    </xf>
    <xf numFmtId="164" fontId="32" fillId="4" borderId="2" xfId="2" applyFont="1" applyFill="1" applyBorder="1" applyAlignment="1">
      <alignment vertical="center"/>
    </xf>
    <xf numFmtId="164" fontId="20" fillId="4" borderId="18" xfId="2" applyFont="1" applyFill="1" applyBorder="1" applyAlignment="1">
      <alignment horizontal="right" vertical="center"/>
    </xf>
    <xf numFmtId="164" fontId="9" fillId="2" borderId="0" xfId="2" applyFont="1" applyFill="1" applyBorder="1"/>
    <xf numFmtId="164" fontId="9" fillId="2" borderId="21" xfId="2" applyFont="1" applyFill="1" applyBorder="1"/>
    <xf numFmtId="164" fontId="9" fillId="2" borderId="3" xfId="2" applyFont="1" applyFill="1" applyBorder="1" applyAlignment="1">
      <alignment horizontal="left" vertical="center"/>
    </xf>
    <xf numFmtId="164" fontId="9" fillId="2" borderId="6" xfId="2" applyFont="1" applyFill="1" applyBorder="1" applyAlignment="1">
      <alignment horizontal="left" vertical="center"/>
    </xf>
    <xf numFmtId="164" fontId="9" fillId="2" borderId="18" xfId="2" applyFont="1" applyFill="1" applyBorder="1" applyAlignment="1">
      <alignment horizontal="right" vertical="center"/>
    </xf>
    <xf numFmtId="164" fontId="13" fillId="0" borderId="0" xfId="2" applyFont="1" applyAlignment="1">
      <alignment horizontal="left" vertical="center"/>
    </xf>
    <xf numFmtId="164" fontId="14" fillId="0" borderId="0" xfId="2" applyFont="1" applyFill="1" applyBorder="1" applyAlignment="1">
      <alignment horizontal="right" vertical="center" wrapText="1"/>
    </xf>
    <xf numFmtId="164" fontId="0" fillId="0" borderId="0" xfId="2" applyFont="1"/>
    <xf numFmtId="164" fontId="28" fillId="2" borderId="8" xfId="2" applyFont="1" applyFill="1" applyBorder="1" applyAlignment="1">
      <alignment horizontal="left" vertical="center"/>
    </xf>
    <xf numFmtId="164" fontId="28" fillId="2" borderId="9" xfId="2" applyFont="1" applyFill="1" applyBorder="1" applyAlignment="1">
      <alignment horizontal="left" vertical="center"/>
    </xf>
    <xf numFmtId="164" fontId="20" fillId="8" borderId="31" xfId="2" applyFont="1" applyFill="1" applyBorder="1" applyAlignment="1">
      <alignment horizontal="right" vertical="center"/>
    </xf>
    <xf numFmtId="164" fontId="28" fillId="6" borderId="28" xfId="2" applyFont="1" applyFill="1" applyBorder="1" applyAlignment="1">
      <alignment horizontal="left" vertical="center"/>
    </xf>
    <xf numFmtId="164" fontId="28" fillId="6" borderId="29" xfId="2" applyFont="1" applyFill="1" applyBorder="1" applyAlignment="1">
      <alignment horizontal="left" vertical="center"/>
    </xf>
    <xf numFmtId="164" fontId="20" fillId="7" borderId="30" xfId="2" applyFont="1" applyFill="1" applyBorder="1" applyAlignment="1">
      <alignment horizontal="right" vertical="center" wrapText="1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14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 vertical="center" wrapText="1"/>
    </xf>
    <xf numFmtId="170" fontId="12" fillId="4" borderId="2" xfId="0" applyNumberFormat="1" applyFont="1" applyFill="1" applyBorder="1" applyAlignment="1">
      <alignment horizontal="right" vertical="center" wrapText="1"/>
    </xf>
    <xf numFmtId="44" fontId="11" fillId="2" borderId="2" xfId="1" applyNumberFormat="1" applyFont="1" applyFill="1" applyBorder="1" applyAlignment="1">
      <alignment horizontal="right" vertical="center"/>
    </xf>
    <xf numFmtId="43" fontId="11" fillId="2" borderId="2" xfId="1" applyFont="1" applyFill="1" applyBorder="1" applyAlignment="1">
      <alignment horizontal="center" vertical="center"/>
    </xf>
    <xf numFmtId="170" fontId="11" fillId="4" borderId="2" xfId="0" applyNumberFormat="1" applyFont="1" applyFill="1" applyBorder="1" applyAlignment="1">
      <alignment horizontal="right" vertical="center"/>
    </xf>
    <xf numFmtId="0" fontId="11" fillId="2" borderId="2" xfId="5" applyFont="1" applyFill="1" applyBorder="1" applyAlignment="1">
      <alignment horizontal="center"/>
    </xf>
    <xf numFmtId="14" fontId="11" fillId="2" borderId="2" xfId="0" applyNumberFormat="1" applyFont="1" applyFill="1" applyBorder="1" applyAlignment="1">
      <alignment horizontal="center"/>
    </xf>
    <xf numFmtId="164" fontId="11" fillId="2" borderId="2" xfId="2" applyFont="1" applyFill="1" applyBorder="1" applyAlignment="1">
      <alignment horizontal="center"/>
    </xf>
    <xf numFmtId="166" fontId="10" fillId="2" borderId="2" xfId="5" applyNumberFormat="1" applyFont="1" applyFill="1" applyBorder="1" applyAlignment="1">
      <alignment horizontal="right" vertical="center"/>
    </xf>
    <xf numFmtId="169" fontId="10" fillId="2" borderId="18" xfId="6" applyNumberFormat="1" applyFont="1" applyFill="1" applyBorder="1" applyAlignment="1">
      <alignment horizontal="right" vertical="center"/>
    </xf>
    <xf numFmtId="164" fontId="11" fillId="4" borderId="2" xfId="2" applyFont="1" applyFill="1" applyBorder="1" applyAlignment="1">
      <alignment horizontal="center" vertical="center"/>
    </xf>
    <xf numFmtId="169" fontId="10" fillId="4" borderId="18" xfId="2" applyNumberFormat="1" applyFont="1" applyFill="1" applyBorder="1" applyAlignment="1">
      <alignment horizontal="right" vertical="center"/>
    </xf>
    <xf numFmtId="0" fontId="12" fillId="2" borderId="3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17" fillId="2" borderId="8" xfId="0" applyFont="1" applyFill="1" applyBorder="1" applyAlignment="1">
      <alignment horizontal="left" vertical="center"/>
    </xf>
    <xf numFmtId="0" fontId="17" fillId="2" borderId="9" xfId="0" applyFont="1" applyFill="1" applyBorder="1" applyAlignment="1">
      <alignment horizontal="left" vertical="center"/>
    </xf>
    <xf numFmtId="0" fontId="12" fillId="2" borderId="23" xfId="0" applyFont="1" applyFill="1" applyBorder="1"/>
    <xf numFmtId="0" fontId="12" fillId="2" borderId="24" xfId="0" applyFont="1" applyFill="1" applyBorder="1"/>
    <xf numFmtId="0" fontId="12" fillId="2" borderId="24" xfId="0" applyFont="1" applyFill="1" applyBorder="1" applyAlignment="1">
      <alignment horizontal="left"/>
    </xf>
    <xf numFmtId="0" fontId="17" fillId="6" borderId="28" xfId="0" applyFont="1" applyFill="1" applyBorder="1" applyAlignment="1">
      <alignment horizontal="left" vertical="center"/>
    </xf>
    <xf numFmtId="0" fontId="17" fillId="6" borderId="29" xfId="0" applyFont="1" applyFill="1" applyBorder="1" applyAlignment="1">
      <alignment horizontal="left" vertical="center"/>
    </xf>
    <xf numFmtId="165" fontId="10" fillId="7" borderId="30" xfId="1" applyNumberFormat="1" applyFont="1" applyFill="1" applyBorder="1" applyAlignment="1">
      <alignment horizontal="right" vertical="center" wrapText="1"/>
    </xf>
    <xf numFmtId="0" fontId="10" fillId="2" borderId="2" xfId="0" applyFont="1" applyFill="1" applyBorder="1" applyAlignment="1">
      <alignment horizontal="left" vertical="center"/>
    </xf>
    <xf numFmtId="49" fontId="10" fillId="11" borderId="4" xfId="0" applyNumberFormat="1" applyFont="1" applyFill="1" applyBorder="1" applyAlignment="1">
      <alignment horizontal="center" vertical="center" wrapText="1"/>
    </xf>
    <xf numFmtId="165" fontId="10" fillId="11" borderId="2" xfId="0" applyNumberFormat="1" applyFont="1" applyFill="1" applyBorder="1" applyAlignment="1">
      <alignment vertical="center" wrapText="1"/>
    </xf>
    <xf numFmtId="165" fontId="12" fillId="2" borderId="18" xfId="1" applyNumberFormat="1" applyFont="1" applyFill="1" applyBorder="1" applyAlignment="1">
      <alignment horizontal="right" vertical="center"/>
    </xf>
    <xf numFmtId="170" fontId="17" fillId="8" borderId="31" xfId="1" applyNumberFormat="1" applyFont="1" applyFill="1" applyBorder="1" applyAlignment="1">
      <alignment horizontal="right" vertical="center"/>
    </xf>
    <xf numFmtId="0" fontId="11" fillId="9" borderId="2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17" fillId="4" borderId="5" xfId="0" applyFont="1" applyFill="1" applyBorder="1" applyAlignment="1">
      <alignment horizontal="left" vertical="center"/>
    </xf>
    <xf numFmtId="0" fontId="12" fillId="4" borderId="5" xfId="0" applyFont="1" applyFill="1" applyBorder="1" applyAlignment="1">
      <alignment horizontal="left" vertical="center"/>
    </xf>
    <xf numFmtId="0" fontId="12" fillId="4" borderId="5" xfId="0" applyFont="1" applyFill="1" applyBorder="1" applyAlignment="1">
      <alignment horizontal="center" vertical="center" wrapText="1"/>
    </xf>
    <xf numFmtId="14" fontId="12" fillId="4" borderId="5" xfId="0" applyNumberFormat="1" applyFont="1" applyFill="1" applyBorder="1" applyAlignment="1">
      <alignment horizontal="center" vertical="center" wrapText="1"/>
    </xf>
    <xf numFmtId="170" fontId="12" fillId="4" borderId="5" xfId="0" applyNumberFormat="1" applyFont="1" applyFill="1" applyBorder="1" applyAlignment="1">
      <alignment horizontal="center" vertical="center" wrapText="1"/>
    </xf>
    <xf numFmtId="170" fontId="12" fillId="4" borderId="5" xfId="0" applyNumberFormat="1" applyFont="1" applyFill="1" applyBorder="1" applyAlignment="1">
      <alignment horizontal="right" vertical="center" wrapText="1"/>
    </xf>
    <xf numFmtId="170" fontId="12" fillId="4" borderId="5" xfId="0" applyNumberFormat="1" applyFont="1" applyFill="1" applyBorder="1" applyAlignment="1">
      <alignment horizontal="center" vertical="center" textRotation="90" wrapText="1"/>
    </xf>
    <xf numFmtId="170" fontId="12" fillId="4" borderId="16" xfId="0" applyNumberFormat="1" applyFont="1" applyFill="1" applyBorder="1" applyAlignment="1">
      <alignment horizontal="center" vertical="center" wrapText="1"/>
    </xf>
    <xf numFmtId="0" fontId="10" fillId="10" borderId="48" xfId="0" applyFont="1" applyFill="1" applyBorder="1" applyAlignment="1">
      <alignment horizontal="center" vertical="center" wrapText="1"/>
    </xf>
    <xf numFmtId="0" fontId="10" fillId="10" borderId="49" xfId="0" applyFont="1" applyFill="1" applyBorder="1" applyAlignment="1">
      <alignment horizontal="center" vertical="center" wrapText="1"/>
    </xf>
    <xf numFmtId="0" fontId="10" fillId="10" borderId="49" xfId="0" applyFont="1" applyFill="1" applyBorder="1" applyAlignment="1">
      <alignment horizontal="center" vertical="center" wrapText="1"/>
    </xf>
    <xf numFmtId="0" fontId="10" fillId="10" borderId="38" xfId="0" applyFont="1" applyFill="1" applyBorder="1" applyAlignment="1">
      <alignment vertical="center" wrapText="1"/>
    </xf>
    <xf numFmtId="0" fontId="10" fillId="2" borderId="12" xfId="0" applyFont="1" applyFill="1" applyBorder="1" applyAlignment="1">
      <alignment horizontal="left" vertical="center"/>
    </xf>
    <xf numFmtId="0" fontId="12" fillId="4" borderId="12" xfId="0" applyFont="1" applyFill="1" applyBorder="1" applyAlignment="1">
      <alignment horizontal="center" vertical="center" wrapText="1"/>
    </xf>
    <xf numFmtId="44" fontId="11" fillId="2" borderId="12" xfId="1" applyNumberFormat="1" applyFont="1" applyFill="1" applyBorder="1" applyAlignment="1">
      <alignment horizontal="right" vertical="center"/>
    </xf>
    <xf numFmtId="170" fontId="12" fillId="4" borderId="12" xfId="0" applyNumberFormat="1" applyFont="1" applyFill="1" applyBorder="1" applyAlignment="1">
      <alignment horizontal="right" vertical="center" wrapText="1"/>
    </xf>
    <xf numFmtId="170" fontId="11" fillId="2" borderId="12" xfId="0" applyNumberFormat="1" applyFont="1" applyFill="1" applyBorder="1" applyAlignment="1">
      <alignment horizontal="center" vertical="center"/>
    </xf>
    <xf numFmtId="170" fontId="12" fillId="4" borderId="12" xfId="0" applyNumberFormat="1" applyFont="1" applyFill="1" applyBorder="1" applyAlignment="1">
      <alignment horizontal="center" vertical="center" wrapText="1"/>
    </xf>
    <xf numFmtId="43" fontId="11" fillId="2" borderId="12" xfId="1" applyFont="1" applyFill="1" applyBorder="1" applyAlignment="1">
      <alignment horizontal="center" vertical="center"/>
    </xf>
    <xf numFmtId="170" fontId="12" fillId="4" borderId="31" xfId="0" applyNumberFormat="1" applyFont="1" applyFill="1" applyBorder="1" applyAlignment="1">
      <alignment horizontal="center" vertical="center" wrapText="1"/>
    </xf>
    <xf numFmtId="0" fontId="10" fillId="5" borderId="28" xfId="0" applyFont="1" applyFill="1" applyBorder="1" applyAlignment="1">
      <alignment horizontal="center" vertical="center"/>
    </xf>
    <xf numFmtId="0" fontId="10" fillId="5" borderId="29" xfId="0" applyFont="1" applyFill="1" applyBorder="1" applyAlignment="1">
      <alignment horizontal="center" vertical="center"/>
    </xf>
    <xf numFmtId="0" fontId="10" fillId="5" borderId="42" xfId="0" applyFont="1" applyFill="1" applyBorder="1" applyAlignment="1">
      <alignment horizontal="center" vertical="center"/>
    </xf>
    <xf numFmtId="168" fontId="10" fillId="5" borderId="43" xfId="0" applyNumberFormat="1" applyFont="1" applyFill="1" applyBorder="1" applyAlignment="1">
      <alignment vertical="center"/>
    </xf>
    <xf numFmtId="164" fontId="16" fillId="5" borderId="43" xfId="2" applyFont="1" applyFill="1" applyBorder="1" applyAlignment="1">
      <alignment vertical="center"/>
    </xf>
    <xf numFmtId="169" fontId="10" fillId="5" borderId="44" xfId="2" applyNumberFormat="1" applyFont="1" applyFill="1" applyBorder="1" applyAlignment="1">
      <alignment vertical="center"/>
    </xf>
    <xf numFmtId="0" fontId="12" fillId="11" borderId="20" xfId="0" applyFont="1" applyFill="1" applyBorder="1" applyAlignment="1">
      <alignment horizontal="center" vertical="center"/>
    </xf>
    <xf numFmtId="0" fontId="11" fillId="9" borderId="5" xfId="0" applyFont="1" applyFill="1" applyBorder="1" applyAlignment="1">
      <alignment horizontal="center" vertical="center"/>
    </xf>
    <xf numFmtId="0" fontId="11" fillId="9" borderId="7" xfId="0" applyFont="1" applyFill="1" applyBorder="1" applyAlignment="1">
      <alignment horizontal="center" vertical="center"/>
    </xf>
    <xf numFmtId="0" fontId="11" fillId="9" borderId="7" xfId="0" applyFont="1" applyFill="1" applyBorder="1" applyAlignment="1">
      <alignment vertical="center" wrapText="1"/>
    </xf>
    <xf numFmtId="0" fontId="18" fillId="9" borderId="5" xfId="0" applyFont="1" applyFill="1" applyBorder="1" applyAlignment="1">
      <alignment horizontal="center" vertical="center" wrapText="1"/>
    </xf>
    <xf numFmtId="0" fontId="30" fillId="9" borderId="5" xfId="0" applyFont="1" applyFill="1" applyBorder="1" applyAlignment="1">
      <alignment horizontal="center" vertical="center" textRotation="90" wrapText="1"/>
    </xf>
    <xf numFmtId="0" fontId="11" fillId="9" borderId="5" xfId="0" applyFont="1" applyFill="1" applyBorder="1" applyAlignment="1">
      <alignment horizontal="center" vertical="center" wrapText="1"/>
    </xf>
    <xf numFmtId="0" fontId="18" fillId="9" borderId="18" xfId="0" applyFont="1" applyFill="1" applyBorder="1" applyAlignment="1">
      <alignment horizontal="center" vertical="center" wrapText="1"/>
    </xf>
    <xf numFmtId="0" fontId="10" fillId="9" borderId="28" xfId="0" applyFont="1" applyFill="1" applyBorder="1" applyAlignment="1">
      <alignment horizontal="left" vertical="center"/>
    </xf>
    <xf numFmtId="0" fontId="10" fillId="9" borderId="29" xfId="0" applyFont="1" applyFill="1" applyBorder="1" applyAlignment="1">
      <alignment horizontal="left" vertical="center"/>
    </xf>
    <xf numFmtId="0" fontId="10" fillId="9" borderId="29" xfId="0" applyFont="1" applyFill="1" applyBorder="1" applyAlignment="1">
      <alignment horizontal="center" vertical="center"/>
    </xf>
    <xf numFmtId="0" fontId="10" fillId="9" borderId="42" xfId="0" applyFont="1" applyFill="1" applyBorder="1" applyAlignment="1">
      <alignment horizontal="center" vertical="center"/>
    </xf>
    <xf numFmtId="168" fontId="10" fillId="9" borderId="43" xfId="0" applyNumberFormat="1" applyFont="1" applyFill="1" applyBorder="1" applyAlignment="1">
      <alignment vertical="center"/>
    </xf>
    <xf numFmtId="164" fontId="16" fillId="9" borderId="43" xfId="2" applyFont="1" applyFill="1" applyBorder="1" applyAlignment="1">
      <alignment vertical="center"/>
    </xf>
    <xf numFmtId="169" fontId="10" fillId="9" borderId="44" xfId="2" applyNumberFormat="1" applyFont="1" applyFill="1" applyBorder="1" applyAlignment="1">
      <alignment vertical="center"/>
    </xf>
  </cellXfs>
  <cellStyles count="8">
    <cellStyle name="Moeda" xfId="2" builtinId="4"/>
    <cellStyle name="Normal" xfId="0" builtinId="0"/>
    <cellStyle name="Normal 2" xfId="3"/>
    <cellStyle name="Normal 2 2 2" xfId="4"/>
    <cellStyle name="Normal_Plan1" xfId="6"/>
    <cellStyle name="Normal_Plan3" xfId="5"/>
    <cellStyle name="Vírgula" xfId="1" builtinId="3"/>
    <cellStyle name="Vírgula 2" xfId="7"/>
  </cellStyles>
  <dxfs count="0"/>
  <tableStyles count="0" defaultTableStyle="TableStyleMedium2" defaultPivotStyle="PivotStyleLight16"/>
  <colors>
    <mruColors>
      <color rgb="FF66FFFF"/>
      <color rgb="FF2EC44B"/>
      <color rgb="FFFFFFCC"/>
      <color rgb="FF0033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204216</xdr:colOff>
      <xdr:row>0</xdr:row>
      <xdr:rowOff>45627</xdr:rowOff>
    </xdr:from>
    <xdr:to>
      <xdr:col>1</xdr:col>
      <xdr:colOff>1911715</xdr:colOff>
      <xdr:row>0</xdr:row>
      <xdr:rowOff>904875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00258D3-6264-4A19-84B3-7175272AA5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4216" y="45627"/>
          <a:ext cx="2195655" cy="8592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81303</xdr:colOff>
      <xdr:row>0</xdr:row>
      <xdr:rowOff>59532</xdr:rowOff>
    </xdr:from>
    <xdr:to>
      <xdr:col>1</xdr:col>
      <xdr:colOff>1964530</xdr:colOff>
      <xdr:row>0</xdr:row>
      <xdr:rowOff>935856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303" y="59532"/>
          <a:ext cx="2383290" cy="8763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0</xdr:row>
      <xdr:rowOff>59532</xdr:rowOff>
    </xdr:from>
    <xdr:to>
      <xdr:col>1</xdr:col>
      <xdr:colOff>1881188</xdr:colOff>
      <xdr:row>0</xdr:row>
      <xdr:rowOff>785814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6" y="59532"/>
          <a:ext cx="2190750" cy="7262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97"/>
  <sheetViews>
    <sheetView tabSelected="1" zoomScale="80" zoomScaleNormal="80" zoomScaleSheetLayoutView="57" workbookViewId="0">
      <selection activeCell="B92" sqref="B92"/>
    </sheetView>
  </sheetViews>
  <sheetFormatPr defaultRowHeight="14.25" x14ac:dyDescent="0.2"/>
  <cols>
    <col min="1" max="1" width="7.28515625" style="5" customWidth="1"/>
    <col min="2" max="2" width="62.7109375" style="64" bestFit="1" customWidth="1"/>
    <col min="3" max="3" width="30.7109375" style="64" bestFit="1" customWidth="1"/>
    <col min="4" max="4" width="25.28515625" style="64" bestFit="1" customWidth="1"/>
    <col min="5" max="5" width="8.28515625" style="5" customWidth="1"/>
    <col min="6" max="6" width="14.42578125" style="5" customWidth="1"/>
    <col min="7" max="7" width="18.28515625" style="5" customWidth="1"/>
    <col min="8" max="8" width="24.5703125" style="152" customWidth="1"/>
    <col min="9" max="9" width="22.5703125" style="152" customWidth="1"/>
    <col min="10" max="10" width="21.140625" style="152" customWidth="1"/>
    <col min="11" max="11" width="18" style="152" customWidth="1"/>
    <col min="12" max="12" width="10.7109375" style="152" bestFit="1" customWidth="1"/>
    <col min="13" max="13" width="18.7109375" style="152" customWidth="1"/>
    <col min="14" max="14" width="16.85546875" style="152" customWidth="1"/>
    <col min="15" max="15" width="20.5703125" style="152" customWidth="1"/>
    <col min="16" max="16" width="9.140625" style="105"/>
    <col min="17" max="17" width="20.7109375" style="105" bestFit="1" customWidth="1"/>
    <col min="18" max="18" width="9.140625" style="47"/>
    <col min="19" max="16384" width="9.140625" style="5"/>
  </cols>
  <sheetData>
    <row r="1" spans="1:18" ht="84.75" customHeight="1" thickBot="1" x14ac:dyDescent="0.25">
      <c r="A1" s="87" t="s">
        <v>1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9"/>
    </row>
    <row r="2" spans="1:18" ht="18" x14ac:dyDescent="0.2">
      <c r="A2" s="93" t="s">
        <v>63</v>
      </c>
      <c r="B2" s="94"/>
      <c r="C2" s="95"/>
      <c r="D2" s="96" t="s">
        <v>61</v>
      </c>
      <c r="E2" s="96"/>
      <c r="F2" s="97" t="s">
        <v>3</v>
      </c>
      <c r="G2" s="97" t="s">
        <v>4</v>
      </c>
      <c r="H2" s="106" t="s">
        <v>33</v>
      </c>
      <c r="I2" s="106" t="s">
        <v>6</v>
      </c>
      <c r="J2" s="107" t="s">
        <v>7</v>
      </c>
      <c r="K2" s="107"/>
      <c r="L2" s="107"/>
      <c r="M2" s="107"/>
      <c r="N2" s="107"/>
      <c r="O2" s="108"/>
    </row>
    <row r="3" spans="1:18" ht="37.5" customHeight="1" x14ac:dyDescent="0.2">
      <c r="A3" s="84" t="s">
        <v>183</v>
      </c>
      <c r="B3" s="85"/>
      <c r="C3" s="86"/>
      <c r="D3" s="73" t="s">
        <v>145</v>
      </c>
      <c r="E3" s="74"/>
      <c r="F3" s="75" t="s">
        <v>126</v>
      </c>
      <c r="G3" s="75" t="s">
        <v>144</v>
      </c>
      <c r="H3" s="109">
        <v>18</v>
      </c>
      <c r="I3" s="110">
        <v>4.8</v>
      </c>
      <c r="J3" s="111" t="s">
        <v>8</v>
      </c>
      <c r="K3" s="111"/>
      <c r="L3" s="111"/>
      <c r="M3" s="111"/>
      <c r="N3" s="111"/>
      <c r="O3" s="112"/>
    </row>
    <row r="4" spans="1:18" ht="15.75" customHeight="1" x14ac:dyDescent="0.25">
      <c r="A4" s="82" t="s">
        <v>9</v>
      </c>
      <c r="B4" s="80" t="s">
        <v>10</v>
      </c>
      <c r="C4" s="80" t="s">
        <v>11</v>
      </c>
      <c r="D4" s="80" t="s">
        <v>12</v>
      </c>
      <c r="E4" s="79" t="s">
        <v>13</v>
      </c>
      <c r="F4" s="79" t="s">
        <v>59</v>
      </c>
      <c r="G4" s="79" t="s">
        <v>15</v>
      </c>
      <c r="H4" s="113" t="s">
        <v>34</v>
      </c>
      <c r="I4" s="114" t="s">
        <v>16</v>
      </c>
      <c r="J4" s="115" t="s">
        <v>17</v>
      </c>
      <c r="K4" s="115" t="s">
        <v>18</v>
      </c>
      <c r="L4" s="116" t="s">
        <v>19</v>
      </c>
      <c r="M4" s="116"/>
      <c r="N4" s="116"/>
      <c r="O4" s="117" t="s">
        <v>20</v>
      </c>
    </row>
    <row r="5" spans="1:18" ht="56.25" customHeight="1" thickBot="1" x14ac:dyDescent="0.25">
      <c r="A5" s="99"/>
      <c r="B5" s="101"/>
      <c r="C5" s="101"/>
      <c r="D5" s="101"/>
      <c r="E5" s="100"/>
      <c r="F5" s="100"/>
      <c r="G5" s="100"/>
      <c r="H5" s="118"/>
      <c r="I5" s="119"/>
      <c r="J5" s="120"/>
      <c r="K5" s="120"/>
      <c r="L5" s="121" t="s">
        <v>21</v>
      </c>
      <c r="M5" s="122" t="s">
        <v>22</v>
      </c>
      <c r="N5" s="122" t="s">
        <v>23</v>
      </c>
      <c r="O5" s="123"/>
    </row>
    <row r="6" spans="1:18" ht="15" x14ac:dyDescent="0.2">
      <c r="A6" s="90">
        <f>ROW(A1)</f>
        <v>1</v>
      </c>
      <c r="B6" s="154" t="s">
        <v>75</v>
      </c>
      <c r="C6" s="155" t="s">
        <v>50</v>
      </c>
      <c r="D6" s="155" t="s">
        <v>36</v>
      </c>
      <c r="E6" s="91">
        <v>1</v>
      </c>
      <c r="F6" s="92">
        <v>45145</v>
      </c>
      <c r="G6" s="92">
        <v>45328</v>
      </c>
      <c r="H6" s="124">
        <v>630</v>
      </c>
      <c r="I6" s="125">
        <v>86.4</v>
      </c>
      <c r="J6" s="126"/>
      <c r="K6" s="125">
        <f>H6+I6+J6</f>
        <v>716.4</v>
      </c>
      <c r="L6" s="127"/>
      <c r="M6" s="125"/>
      <c r="N6" s="125"/>
      <c r="O6" s="128">
        <f>K6-M6-N6</f>
        <v>716.4</v>
      </c>
    </row>
    <row r="7" spans="1:18" ht="15" x14ac:dyDescent="0.2">
      <c r="A7" s="36">
        <f>ROW(A2)</f>
        <v>2</v>
      </c>
      <c r="B7" s="156" t="s">
        <v>103</v>
      </c>
      <c r="C7" s="157" t="s">
        <v>104</v>
      </c>
      <c r="D7" s="158" t="s">
        <v>105</v>
      </c>
      <c r="E7" s="40">
        <v>1</v>
      </c>
      <c r="F7" s="65">
        <v>45231</v>
      </c>
      <c r="G7" s="65">
        <v>45412</v>
      </c>
      <c r="H7" s="129">
        <v>630</v>
      </c>
      <c r="I7" s="130">
        <v>86.4</v>
      </c>
      <c r="J7" s="131"/>
      <c r="K7" s="130">
        <f t="shared" ref="K7:K70" si="0">H7+I7+J7</f>
        <v>716.4</v>
      </c>
      <c r="L7" s="132"/>
      <c r="M7" s="130"/>
      <c r="N7" s="130"/>
      <c r="O7" s="133">
        <f t="shared" ref="O7:O70" si="1">K7-M7-N7</f>
        <v>716.4</v>
      </c>
    </row>
    <row r="8" spans="1:18" s="50" customFormat="1" ht="15" x14ac:dyDescent="0.2">
      <c r="A8" s="36">
        <f>ROW(A3)</f>
        <v>3</v>
      </c>
      <c r="B8" s="159" t="s">
        <v>90</v>
      </c>
      <c r="C8" s="66" t="s">
        <v>89</v>
      </c>
      <c r="D8" s="66" t="s">
        <v>36</v>
      </c>
      <c r="E8" s="40">
        <v>1</v>
      </c>
      <c r="F8" s="67">
        <v>45170</v>
      </c>
      <c r="G8" s="67">
        <v>45351</v>
      </c>
      <c r="H8" s="129">
        <v>630</v>
      </c>
      <c r="I8" s="130">
        <v>86.4</v>
      </c>
      <c r="J8" s="134"/>
      <c r="K8" s="130">
        <f t="shared" si="0"/>
        <v>716.4</v>
      </c>
      <c r="L8" s="134"/>
      <c r="M8" s="134"/>
      <c r="N8" s="134"/>
      <c r="O8" s="133">
        <f t="shared" si="1"/>
        <v>716.4</v>
      </c>
      <c r="P8" s="135"/>
      <c r="Q8" s="135"/>
      <c r="R8" s="49"/>
    </row>
    <row r="9" spans="1:18" s="50" customFormat="1" ht="15" x14ac:dyDescent="0.2">
      <c r="A9" s="36">
        <f t="shared" ref="A9:A72" si="2">ROW(A4)</f>
        <v>4</v>
      </c>
      <c r="B9" s="159" t="s">
        <v>141</v>
      </c>
      <c r="C9" s="66" t="s">
        <v>50</v>
      </c>
      <c r="D9" s="66" t="s">
        <v>38</v>
      </c>
      <c r="E9" s="40">
        <v>1</v>
      </c>
      <c r="F9" s="67">
        <v>45323</v>
      </c>
      <c r="G9" s="67"/>
      <c r="H9" s="129">
        <v>630</v>
      </c>
      <c r="I9" s="130">
        <v>86.4</v>
      </c>
      <c r="J9" s="134"/>
      <c r="K9" s="130">
        <f t="shared" si="0"/>
        <v>716.4</v>
      </c>
      <c r="L9" s="134"/>
      <c r="M9" s="134"/>
      <c r="N9" s="134"/>
      <c r="O9" s="133">
        <f t="shared" si="1"/>
        <v>716.4</v>
      </c>
      <c r="P9" s="135"/>
      <c r="Q9" s="135"/>
      <c r="R9" s="49"/>
    </row>
    <row r="10" spans="1:18" s="50" customFormat="1" ht="15" x14ac:dyDescent="0.2">
      <c r="A10" s="36">
        <f t="shared" si="2"/>
        <v>5</v>
      </c>
      <c r="B10" s="159" t="s">
        <v>154</v>
      </c>
      <c r="C10" s="66" t="s">
        <v>86</v>
      </c>
      <c r="D10" s="66" t="s">
        <v>41</v>
      </c>
      <c r="E10" s="40">
        <v>2</v>
      </c>
      <c r="F10" s="67">
        <v>45352</v>
      </c>
      <c r="G10" s="67">
        <v>45535</v>
      </c>
      <c r="H10" s="129">
        <v>630</v>
      </c>
      <c r="I10" s="130">
        <v>86.4</v>
      </c>
      <c r="J10" s="134"/>
      <c r="K10" s="130">
        <f t="shared" si="0"/>
        <v>716.4</v>
      </c>
      <c r="L10" s="134"/>
      <c r="M10" s="134"/>
      <c r="N10" s="136"/>
      <c r="O10" s="133">
        <f t="shared" si="1"/>
        <v>716.4</v>
      </c>
      <c r="P10" s="135"/>
      <c r="Q10" s="135"/>
      <c r="R10" s="49"/>
    </row>
    <row r="11" spans="1:18" s="50" customFormat="1" ht="15" x14ac:dyDescent="0.2">
      <c r="A11" s="36">
        <f t="shared" si="2"/>
        <v>6</v>
      </c>
      <c r="B11" s="159" t="s">
        <v>76</v>
      </c>
      <c r="C11" s="66" t="s">
        <v>50</v>
      </c>
      <c r="D11" s="66" t="s">
        <v>52</v>
      </c>
      <c r="E11" s="40">
        <v>1</v>
      </c>
      <c r="F11" s="67">
        <v>45141</v>
      </c>
      <c r="G11" s="67">
        <v>45324</v>
      </c>
      <c r="H11" s="129">
        <v>630</v>
      </c>
      <c r="I11" s="130">
        <v>86.4</v>
      </c>
      <c r="J11" s="134"/>
      <c r="K11" s="130">
        <f t="shared" si="0"/>
        <v>716.4</v>
      </c>
      <c r="L11" s="134"/>
      <c r="M11" s="134"/>
      <c r="N11" s="134"/>
      <c r="O11" s="133">
        <f t="shared" si="1"/>
        <v>716.4</v>
      </c>
      <c r="P11" s="135"/>
      <c r="Q11" s="135"/>
      <c r="R11" s="49"/>
    </row>
    <row r="12" spans="1:18" s="50" customFormat="1" ht="15" x14ac:dyDescent="0.2">
      <c r="A12" s="36">
        <f t="shared" si="2"/>
        <v>7</v>
      </c>
      <c r="B12" s="159" t="s">
        <v>106</v>
      </c>
      <c r="C12" s="66" t="s">
        <v>50</v>
      </c>
      <c r="D12" s="66" t="s">
        <v>38</v>
      </c>
      <c r="E12" s="40">
        <v>1</v>
      </c>
      <c r="F12" s="67">
        <v>45231</v>
      </c>
      <c r="G12" s="67">
        <v>45412</v>
      </c>
      <c r="H12" s="129">
        <v>630</v>
      </c>
      <c r="I12" s="130">
        <v>86.4</v>
      </c>
      <c r="J12" s="134"/>
      <c r="K12" s="130">
        <f t="shared" si="0"/>
        <v>716.4</v>
      </c>
      <c r="L12" s="134"/>
      <c r="M12" s="134"/>
      <c r="N12" s="134"/>
      <c r="O12" s="133">
        <f t="shared" si="1"/>
        <v>716.4</v>
      </c>
      <c r="P12" s="135"/>
      <c r="Q12" s="135"/>
      <c r="R12" s="49"/>
    </row>
    <row r="13" spans="1:18" s="50" customFormat="1" ht="15" x14ac:dyDescent="0.2">
      <c r="A13" s="36">
        <f t="shared" si="2"/>
        <v>8</v>
      </c>
      <c r="B13" s="159" t="s">
        <v>107</v>
      </c>
      <c r="C13" s="66" t="s">
        <v>82</v>
      </c>
      <c r="D13" s="66" t="s">
        <v>38</v>
      </c>
      <c r="E13" s="40">
        <v>1</v>
      </c>
      <c r="F13" s="67">
        <v>45243</v>
      </c>
      <c r="G13" s="67">
        <v>45424</v>
      </c>
      <c r="H13" s="129">
        <v>630</v>
      </c>
      <c r="I13" s="130">
        <v>86.4</v>
      </c>
      <c r="J13" s="134"/>
      <c r="K13" s="130">
        <f t="shared" si="0"/>
        <v>716.4</v>
      </c>
      <c r="L13" s="134"/>
      <c r="M13" s="134"/>
      <c r="N13" s="134"/>
      <c r="O13" s="133">
        <f t="shared" si="1"/>
        <v>716.4</v>
      </c>
      <c r="P13" s="135"/>
      <c r="Q13" s="135"/>
      <c r="R13" s="49"/>
    </row>
    <row r="14" spans="1:18" s="50" customFormat="1" ht="15" x14ac:dyDescent="0.2">
      <c r="A14" s="36">
        <f t="shared" si="2"/>
        <v>9</v>
      </c>
      <c r="B14" s="159" t="s">
        <v>108</v>
      </c>
      <c r="C14" s="66" t="s">
        <v>35</v>
      </c>
      <c r="D14" s="66" t="s">
        <v>38</v>
      </c>
      <c r="E14" s="40" t="s">
        <v>176</v>
      </c>
      <c r="F14" s="67">
        <v>45236</v>
      </c>
      <c r="G14" s="67">
        <v>45417</v>
      </c>
      <c r="H14" s="129"/>
      <c r="I14" s="130"/>
      <c r="J14" s="134">
        <v>210</v>
      </c>
      <c r="K14" s="130">
        <f t="shared" si="0"/>
        <v>210</v>
      </c>
      <c r="L14" s="134"/>
      <c r="M14" s="134"/>
      <c r="N14" s="134"/>
      <c r="O14" s="133">
        <f t="shared" si="1"/>
        <v>210</v>
      </c>
      <c r="P14" s="135"/>
      <c r="Q14" s="135"/>
      <c r="R14" s="49"/>
    </row>
    <row r="15" spans="1:18" s="50" customFormat="1" ht="15" x14ac:dyDescent="0.2">
      <c r="A15" s="36">
        <f t="shared" si="2"/>
        <v>10</v>
      </c>
      <c r="B15" s="159" t="s">
        <v>109</v>
      </c>
      <c r="C15" s="66" t="s">
        <v>50</v>
      </c>
      <c r="D15" s="66" t="s">
        <v>38</v>
      </c>
      <c r="E15" s="40">
        <v>1</v>
      </c>
      <c r="F15" s="67">
        <v>45236</v>
      </c>
      <c r="G15" s="67">
        <v>45417</v>
      </c>
      <c r="H15" s="129">
        <v>630</v>
      </c>
      <c r="I15" s="130">
        <v>86.4</v>
      </c>
      <c r="J15" s="134"/>
      <c r="K15" s="130">
        <f t="shared" si="0"/>
        <v>716.4</v>
      </c>
      <c r="L15" s="134"/>
      <c r="M15" s="134"/>
      <c r="N15" s="134"/>
      <c r="O15" s="133">
        <f t="shared" si="1"/>
        <v>716.4</v>
      </c>
      <c r="P15" s="135"/>
      <c r="Q15" s="135"/>
      <c r="R15" s="49"/>
    </row>
    <row r="16" spans="1:18" s="50" customFormat="1" ht="15" x14ac:dyDescent="0.2">
      <c r="A16" s="36">
        <f t="shared" si="2"/>
        <v>11</v>
      </c>
      <c r="B16" s="159" t="s">
        <v>77</v>
      </c>
      <c r="C16" s="66" t="s">
        <v>35</v>
      </c>
      <c r="D16" s="66" t="s">
        <v>36</v>
      </c>
      <c r="E16" s="40">
        <v>1</v>
      </c>
      <c r="F16" s="67">
        <v>45139</v>
      </c>
      <c r="G16" s="67">
        <v>45688</v>
      </c>
      <c r="H16" s="129">
        <v>630</v>
      </c>
      <c r="I16" s="130">
        <v>86.4</v>
      </c>
      <c r="J16" s="134"/>
      <c r="K16" s="130">
        <f t="shared" si="0"/>
        <v>716.4</v>
      </c>
      <c r="L16" s="134"/>
      <c r="M16" s="134"/>
      <c r="N16" s="134"/>
      <c r="O16" s="133">
        <f t="shared" si="1"/>
        <v>716.4</v>
      </c>
      <c r="P16" s="135"/>
      <c r="Q16" s="135"/>
      <c r="R16" s="49"/>
    </row>
    <row r="17" spans="1:18" s="50" customFormat="1" ht="15" x14ac:dyDescent="0.2">
      <c r="A17" s="36">
        <f t="shared" si="2"/>
        <v>12</v>
      </c>
      <c r="B17" s="159" t="s">
        <v>120</v>
      </c>
      <c r="C17" s="66" t="s">
        <v>35</v>
      </c>
      <c r="D17" s="66" t="s">
        <v>38</v>
      </c>
      <c r="E17" s="40">
        <v>1</v>
      </c>
      <c r="F17" s="67">
        <v>45261</v>
      </c>
      <c r="G17" s="67"/>
      <c r="H17" s="129">
        <v>630</v>
      </c>
      <c r="I17" s="130">
        <v>86.4</v>
      </c>
      <c r="J17" s="134"/>
      <c r="K17" s="130">
        <f t="shared" si="0"/>
        <v>716.4</v>
      </c>
      <c r="L17" s="134"/>
      <c r="M17" s="134"/>
      <c r="N17" s="134"/>
      <c r="O17" s="133">
        <f t="shared" si="1"/>
        <v>716.4</v>
      </c>
      <c r="P17" s="135"/>
      <c r="Q17" s="135"/>
      <c r="R17" s="49"/>
    </row>
    <row r="18" spans="1:18" s="50" customFormat="1" ht="15" x14ac:dyDescent="0.2">
      <c r="A18" s="36">
        <f t="shared" si="2"/>
        <v>13</v>
      </c>
      <c r="B18" s="159" t="s">
        <v>119</v>
      </c>
      <c r="C18" s="66" t="s">
        <v>116</v>
      </c>
      <c r="D18" s="66" t="s">
        <v>36</v>
      </c>
      <c r="E18" s="40">
        <v>1</v>
      </c>
      <c r="F18" s="67">
        <v>45261</v>
      </c>
      <c r="G18" s="67"/>
      <c r="H18" s="129">
        <v>630</v>
      </c>
      <c r="I18" s="130">
        <v>86.4</v>
      </c>
      <c r="J18" s="134"/>
      <c r="K18" s="130">
        <f t="shared" si="0"/>
        <v>716.4</v>
      </c>
      <c r="L18" s="134"/>
      <c r="M18" s="134"/>
      <c r="N18" s="134"/>
      <c r="O18" s="133">
        <f t="shared" si="1"/>
        <v>716.4</v>
      </c>
      <c r="P18" s="135"/>
      <c r="Q18" s="135"/>
      <c r="R18" s="49"/>
    </row>
    <row r="19" spans="1:18" s="50" customFormat="1" ht="15" x14ac:dyDescent="0.2">
      <c r="A19" s="36">
        <f t="shared" si="2"/>
        <v>14</v>
      </c>
      <c r="B19" s="159" t="s">
        <v>78</v>
      </c>
      <c r="C19" s="66" t="s">
        <v>0</v>
      </c>
      <c r="D19" s="66" t="s">
        <v>36</v>
      </c>
      <c r="E19" s="40">
        <v>3</v>
      </c>
      <c r="F19" s="67">
        <v>45145</v>
      </c>
      <c r="G19" s="67">
        <v>45328</v>
      </c>
      <c r="H19" s="129">
        <v>630</v>
      </c>
      <c r="I19" s="130">
        <v>86.4</v>
      </c>
      <c r="J19" s="134"/>
      <c r="K19" s="130">
        <f t="shared" si="0"/>
        <v>716.4</v>
      </c>
      <c r="L19" s="134"/>
      <c r="M19" s="134"/>
      <c r="N19" s="134"/>
      <c r="O19" s="133">
        <f t="shared" si="1"/>
        <v>716.4</v>
      </c>
      <c r="P19" s="135"/>
      <c r="Q19" s="135"/>
      <c r="R19" s="49"/>
    </row>
    <row r="20" spans="1:18" s="50" customFormat="1" ht="15" x14ac:dyDescent="0.2">
      <c r="A20" s="36">
        <f t="shared" si="2"/>
        <v>15</v>
      </c>
      <c r="B20" s="160" t="s">
        <v>99</v>
      </c>
      <c r="C20" s="68" t="s">
        <v>66</v>
      </c>
      <c r="D20" s="68" t="s">
        <v>40</v>
      </c>
      <c r="E20" s="40">
        <v>1</v>
      </c>
      <c r="F20" s="69">
        <v>45201</v>
      </c>
      <c r="G20" s="69">
        <v>45383</v>
      </c>
      <c r="H20" s="129">
        <v>630</v>
      </c>
      <c r="I20" s="130">
        <v>86.4</v>
      </c>
      <c r="J20" s="137"/>
      <c r="K20" s="130">
        <f t="shared" si="0"/>
        <v>716.4</v>
      </c>
      <c r="L20" s="137"/>
      <c r="M20" s="137"/>
      <c r="N20" s="137"/>
      <c r="O20" s="133">
        <f t="shared" si="1"/>
        <v>716.4</v>
      </c>
      <c r="P20" s="135"/>
      <c r="Q20" s="135"/>
      <c r="R20" s="49"/>
    </row>
    <row r="21" spans="1:18" s="50" customFormat="1" ht="15" x14ac:dyDescent="0.2">
      <c r="A21" s="36">
        <f t="shared" si="2"/>
        <v>16</v>
      </c>
      <c r="B21" s="159" t="s">
        <v>91</v>
      </c>
      <c r="C21" s="66" t="s">
        <v>82</v>
      </c>
      <c r="D21" s="66" t="s">
        <v>38</v>
      </c>
      <c r="E21" s="40">
        <v>3</v>
      </c>
      <c r="F21" s="67">
        <v>45170</v>
      </c>
      <c r="G21" s="67">
        <v>45351</v>
      </c>
      <c r="H21" s="129">
        <v>546</v>
      </c>
      <c r="I21" s="130">
        <v>86.4</v>
      </c>
      <c r="J21" s="134">
        <v>84</v>
      </c>
      <c r="K21" s="130">
        <f t="shared" si="0"/>
        <v>716.4</v>
      </c>
      <c r="L21" s="134"/>
      <c r="M21" s="134"/>
      <c r="N21" s="134">
        <v>9.6</v>
      </c>
      <c r="O21" s="133">
        <f t="shared" si="1"/>
        <v>706.8</v>
      </c>
      <c r="P21" s="135"/>
      <c r="Q21" s="135"/>
      <c r="R21" s="49"/>
    </row>
    <row r="22" spans="1:18" s="50" customFormat="1" ht="15" x14ac:dyDescent="0.2">
      <c r="A22" s="36">
        <f t="shared" si="2"/>
        <v>17</v>
      </c>
      <c r="B22" s="159" t="s">
        <v>166</v>
      </c>
      <c r="C22" s="66" t="s">
        <v>86</v>
      </c>
      <c r="D22" s="66" t="s">
        <v>36</v>
      </c>
      <c r="E22" s="40">
        <v>2</v>
      </c>
      <c r="F22" s="67">
        <v>45352</v>
      </c>
      <c r="G22" s="67">
        <v>45535</v>
      </c>
      <c r="H22" s="129">
        <v>630</v>
      </c>
      <c r="I22" s="130">
        <v>86.4</v>
      </c>
      <c r="J22" s="134"/>
      <c r="K22" s="130">
        <f t="shared" si="0"/>
        <v>716.4</v>
      </c>
      <c r="L22" s="134"/>
      <c r="M22" s="134"/>
      <c r="N22" s="134"/>
      <c r="O22" s="133">
        <f t="shared" si="1"/>
        <v>716.4</v>
      </c>
      <c r="P22" s="135"/>
      <c r="Q22" s="135"/>
      <c r="R22" s="49"/>
    </row>
    <row r="23" spans="1:18" s="50" customFormat="1" ht="15" x14ac:dyDescent="0.2">
      <c r="A23" s="36">
        <f t="shared" si="2"/>
        <v>18</v>
      </c>
      <c r="B23" s="159" t="s">
        <v>110</v>
      </c>
      <c r="C23" s="66" t="s">
        <v>35</v>
      </c>
      <c r="D23" s="66" t="s">
        <v>38</v>
      </c>
      <c r="E23" s="40">
        <v>1</v>
      </c>
      <c r="F23" s="67">
        <v>45231</v>
      </c>
      <c r="G23" s="67">
        <v>45412</v>
      </c>
      <c r="H23" s="129">
        <v>630</v>
      </c>
      <c r="I23" s="130">
        <v>86.4</v>
      </c>
      <c r="J23" s="134"/>
      <c r="K23" s="130">
        <f t="shared" si="0"/>
        <v>716.4</v>
      </c>
      <c r="L23" s="134"/>
      <c r="M23" s="134"/>
      <c r="N23" s="136"/>
      <c r="O23" s="133">
        <f t="shared" si="1"/>
        <v>716.4</v>
      </c>
      <c r="P23" s="135"/>
      <c r="Q23" s="135"/>
      <c r="R23" s="49"/>
    </row>
    <row r="24" spans="1:18" s="50" customFormat="1" ht="15" x14ac:dyDescent="0.2">
      <c r="A24" s="36">
        <f t="shared" si="2"/>
        <v>19</v>
      </c>
      <c r="B24" s="159" t="s">
        <v>92</v>
      </c>
      <c r="C24" s="66" t="s">
        <v>35</v>
      </c>
      <c r="D24" s="66" t="s">
        <v>38</v>
      </c>
      <c r="E24" s="40">
        <v>3</v>
      </c>
      <c r="F24" s="67">
        <v>45173</v>
      </c>
      <c r="G24" s="67">
        <v>45354</v>
      </c>
      <c r="H24" s="129">
        <v>315</v>
      </c>
      <c r="I24" s="130">
        <v>86.4</v>
      </c>
      <c r="J24" s="134">
        <v>315</v>
      </c>
      <c r="K24" s="130">
        <f t="shared" si="0"/>
        <v>716.4</v>
      </c>
      <c r="L24" s="134"/>
      <c r="M24" s="134"/>
      <c r="N24" s="134">
        <v>48</v>
      </c>
      <c r="O24" s="133">
        <f t="shared" si="1"/>
        <v>668.4</v>
      </c>
      <c r="P24" s="135"/>
      <c r="Q24" s="135"/>
      <c r="R24" s="49"/>
    </row>
    <row r="25" spans="1:18" s="50" customFormat="1" ht="15" x14ac:dyDescent="0.2">
      <c r="A25" s="36">
        <f t="shared" si="2"/>
        <v>20</v>
      </c>
      <c r="B25" s="159" t="s">
        <v>155</v>
      </c>
      <c r="C25" s="66" t="s">
        <v>156</v>
      </c>
      <c r="D25" s="66" t="s">
        <v>157</v>
      </c>
      <c r="E25" s="40">
        <v>2</v>
      </c>
      <c r="F25" s="67">
        <v>45352</v>
      </c>
      <c r="G25" s="67">
        <v>45507</v>
      </c>
      <c r="H25" s="129">
        <v>630</v>
      </c>
      <c r="I25" s="130">
        <v>86.4</v>
      </c>
      <c r="J25" s="134"/>
      <c r="K25" s="130">
        <f t="shared" si="0"/>
        <v>716.4</v>
      </c>
      <c r="L25" s="134"/>
      <c r="M25" s="134"/>
      <c r="N25" s="134"/>
      <c r="O25" s="133">
        <f t="shared" si="1"/>
        <v>716.4</v>
      </c>
      <c r="P25" s="135"/>
      <c r="Q25" s="135"/>
      <c r="R25" s="49"/>
    </row>
    <row r="26" spans="1:18" s="50" customFormat="1" ht="15" x14ac:dyDescent="0.2">
      <c r="A26" s="36">
        <f t="shared" si="2"/>
        <v>21</v>
      </c>
      <c r="B26" s="159" t="s">
        <v>165</v>
      </c>
      <c r="C26" s="66" t="s">
        <v>86</v>
      </c>
      <c r="D26" s="66" t="s">
        <v>41</v>
      </c>
      <c r="E26" s="40">
        <v>2</v>
      </c>
      <c r="F26" s="67">
        <v>45352</v>
      </c>
      <c r="G26" s="67">
        <v>45535</v>
      </c>
      <c r="H26" s="129">
        <v>630</v>
      </c>
      <c r="I26" s="130">
        <v>86.4</v>
      </c>
      <c r="J26" s="134"/>
      <c r="K26" s="130">
        <f t="shared" si="0"/>
        <v>716.4</v>
      </c>
      <c r="L26" s="134"/>
      <c r="M26" s="134"/>
      <c r="N26" s="134"/>
      <c r="O26" s="133">
        <f t="shared" si="1"/>
        <v>716.4</v>
      </c>
      <c r="P26" s="135"/>
      <c r="Q26" s="135"/>
      <c r="R26" s="49"/>
    </row>
    <row r="27" spans="1:18" s="50" customFormat="1" ht="15" x14ac:dyDescent="0.2">
      <c r="A27" s="36">
        <f t="shared" si="2"/>
        <v>22</v>
      </c>
      <c r="B27" s="159" t="s">
        <v>170</v>
      </c>
      <c r="C27" s="66" t="s">
        <v>89</v>
      </c>
      <c r="D27" s="66" t="s">
        <v>36</v>
      </c>
      <c r="E27" s="40">
        <v>2</v>
      </c>
      <c r="F27" s="67">
        <v>45352</v>
      </c>
      <c r="G27" s="67">
        <v>45473</v>
      </c>
      <c r="H27" s="129">
        <v>630</v>
      </c>
      <c r="I27" s="130">
        <v>86.4</v>
      </c>
      <c r="J27" s="134"/>
      <c r="K27" s="130">
        <f t="shared" si="0"/>
        <v>716.4</v>
      </c>
      <c r="L27" s="134"/>
      <c r="M27" s="134"/>
      <c r="N27" s="134"/>
      <c r="O27" s="133">
        <f t="shared" si="1"/>
        <v>716.4</v>
      </c>
      <c r="P27" s="135"/>
      <c r="Q27" s="135"/>
      <c r="R27" s="49"/>
    </row>
    <row r="28" spans="1:18" s="50" customFormat="1" ht="15" x14ac:dyDescent="0.2">
      <c r="A28" s="36">
        <f t="shared" si="2"/>
        <v>23</v>
      </c>
      <c r="B28" s="160" t="s">
        <v>100</v>
      </c>
      <c r="C28" s="68" t="s">
        <v>50</v>
      </c>
      <c r="D28" s="68" t="s">
        <v>38</v>
      </c>
      <c r="E28" s="40">
        <v>3</v>
      </c>
      <c r="F28" s="69" t="s">
        <v>177</v>
      </c>
      <c r="G28" s="69">
        <v>45016</v>
      </c>
      <c r="H28" s="129">
        <v>315</v>
      </c>
      <c r="I28" s="130">
        <v>86.4</v>
      </c>
      <c r="J28" s="134">
        <v>315</v>
      </c>
      <c r="K28" s="130">
        <f t="shared" si="0"/>
        <v>716.4</v>
      </c>
      <c r="L28" s="134"/>
      <c r="M28" s="134"/>
      <c r="N28" s="134">
        <v>38.4</v>
      </c>
      <c r="O28" s="133">
        <f t="shared" si="1"/>
        <v>678</v>
      </c>
      <c r="P28" s="138"/>
      <c r="Q28" s="135"/>
      <c r="R28" s="49"/>
    </row>
    <row r="29" spans="1:18" s="50" customFormat="1" ht="15" x14ac:dyDescent="0.2">
      <c r="A29" s="36">
        <f t="shared" si="2"/>
        <v>24</v>
      </c>
      <c r="B29" s="159" t="s">
        <v>68</v>
      </c>
      <c r="C29" s="66" t="s">
        <v>35</v>
      </c>
      <c r="D29" s="66" t="s">
        <v>39</v>
      </c>
      <c r="E29" s="40">
        <v>3</v>
      </c>
      <c r="F29" s="67">
        <v>45170</v>
      </c>
      <c r="G29" s="67">
        <v>45351</v>
      </c>
      <c r="H29" s="129">
        <v>630</v>
      </c>
      <c r="I29" s="130">
        <v>86.4</v>
      </c>
      <c r="J29" s="134"/>
      <c r="K29" s="130">
        <f t="shared" si="0"/>
        <v>716.4</v>
      </c>
      <c r="L29" s="134"/>
      <c r="M29" s="134"/>
      <c r="N29" s="134"/>
      <c r="O29" s="133">
        <f t="shared" si="1"/>
        <v>716.4</v>
      </c>
      <c r="P29" s="135"/>
      <c r="Q29" s="135"/>
      <c r="R29" s="49"/>
    </row>
    <row r="30" spans="1:18" s="50" customFormat="1" ht="15" x14ac:dyDescent="0.2">
      <c r="A30" s="36">
        <f t="shared" si="2"/>
        <v>25</v>
      </c>
      <c r="B30" s="160" t="s">
        <v>65</v>
      </c>
      <c r="C30" s="68" t="s">
        <v>66</v>
      </c>
      <c r="D30" s="68" t="s">
        <v>40</v>
      </c>
      <c r="E30" s="40">
        <v>1</v>
      </c>
      <c r="F30" s="69">
        <v>45048</v>
      </c>
      <c r="G30" s="69">
        <v>45413</v>
      </c>
      <c r="H30" s="129">
        <v>630</v>
      </c>
      <c r="I30" s="130">
        <v>86.4</v>
      </c>
      <c r="J30" s="137"/>
      <c r="K30" s="130">
        <f t="shared" si="0"/>
        <v>716.4</v>
      </c>
      <c r="L30" s="137"/>
      <c r="M30" s="137"/>
      <c r="N30" s="137"/>
      <c r="O30" s="133">
        <f t="shared" si="1"/>
        <v>716.4</v>
      </c>
      <c r="P30" s="135"/>
      <c r="Q30" s="135"/>
      <c r="R30" s="49"/>
    </row>
    <row r="31" spans="1:18" s="50" customFormat="1" ht="15" x14ac:dyDescent="0.2">
      <c r="A31" s="36">
        <f t="shared" si="2"/>
        <v>26</v>
      </c>
      <c r="B31" s="160" t="s">
        <v>79</v>
      </c>
      <c r="C31" s="68" t="s">
        <v>178</v>
      </c>
      <c r="D31" s="68" t="s">
        <v>52</v>
      </c>
      <c r="E31" s="40">
        <v>1</v>
      </c>
      <c r="F31" s="69">
        <v>45352</v>
      </c>
      <c r="G31" s="69">
        <v>45535</v>
      </c>
      <c r="H31" s="129">
        <v>630</v>
      </c>
      <c r="I31" s="130">
        <v>86.4</v>
      </c>
      <c r="J31" s="137"/>
      <c r="K31" s="130">
        <f t="shared" si="0"/>
        <v>716.4</v>
      </c>
      <c r="L31" s="137"/>
      <c r="M31" s="137"/>
      <c r="N31" s="137"/>
      <c r="O31" s="133">
        <f t="shared" si="1"/>
        <v>716.4</v>
      </c>
      <c r="P31" s="135"/>
      <c r="Q31" s="135"/>
      <c r="R31" s="49"/>
    </row>
    <row r="32" spans="1:18" s="50" customFormat="1" ht="15" x14ac:dyDescent="0.2">
      <c r="A32" s="36">
        <f t="shared" si="2"/>
        <v>27</v>
      </c>
      <c r="B32" s="161" t="s">
        <v>162</v>
      </c>
      <c r="C32" s="70" t="s">
        <v>163</v>
      </c>
      <c r="D32" s="70" t="s">
        <v>41</v>
      </c>
      <c r="E32" s="40">
        <v>2</v>
      </c>
      <c r="F32" s="39">
        <v>45352</v>
      </c>
      <c r="G32" s="39">
        <v>45535</v>
      </c>
      <c r="H32" s="129">
        <v>630</v>
      </c>
      <c r="I32" s="130">
        <v>86.4</v>
      </c>
      <c r="J32" s="134"/>
      <c r="K32" s="130">
        <f t="shared" si="0"/>
        <v>716.4</v>
      </c>
      <c r="L32" s="134"/>
      <c r="M32" s="134"/>
      <c r="N32" s="134"/>
      <c r="O32" s="133">
        <f t="shared" si="1"/>
        <v>716.4</v>
      </c>
      <c r="P32" s="135"/>
      <c r="Q32" s="135"/>
      <c r="R32" s="49"/>
    </row>
    <row r="33" spans="1:19" s="50" customFormat="1" ht="15" x14ac:dyDescent="0.2">
      <c r="A33" s="36">
        <f t="shared" si="2"/>
        <v>28</v>
      </c>
      <c r="B33" s="160" t="s">
        <v>137</v>
      </c>
      <c r="C33" s="68" t="s">
        <v>66</v>
      </c>
      <c r="D33" s="68" t="s">
        <v>41</v>
      </c>
      <c r="E33" s="40">
        <v>1</v>
      </c>
      <c r="F33" s="69">
        <v>45323</v>
      </c>
      <c r="G33" s="69"/>
      <c r="H33" s="129">
        <v>630</v>
      </c>
      <c r="I33" s="130">
        <v>86.4</v>
      </c>
      <c r="J33" s="137"/>
      <c r="K33" s="130">
        <f t="shared" si="0"/>
        <v>716.4</v>
      </c>
      <c r="L33" s="137"/>
      <c r="M33" s="137"/>
      <c r="N33" s="137"/>
      <c r="O33" s="133">
        <f t="shared" si="1"/>
        <v>716.4</v>
      </c>
      <c r="P33" s="135"/>
      <c r="Q33" s="135"/>
      <c r="R33" s="49"/>
    </row>
    <row r="34" spans="1:19" s="50" customFormat="1" ht="15" x14ac:dyDescent="0.2">
      <c r="A34" s="36">
        <f t="shared" si="2"/>
        <v>29</v>
      </c>
      <c r="B34" s="160" t="s">
        <v>138</v>
      </c>
      <c r="C34" s="68" t="s">
        <v>50</v>
      </c>
      <c r="D34" s="68" t="s">
        <v>38</v>
      </c>
      <c r="E34" s="40">
        <v>1</v>
      </c>
      <c r="F34" s="69" t="s">
        <v>179</v>
      </c>
      <c r="G34" s="69">
        <v>45508</v>
      </c>
      <c r="H34" s="129">
        <v>630</v>
      </c>
      <c r="I34" s="130">
        <v>86.4</v>
      </c>
      <c r="J34" s="137"/>
      <c r="K34" s="130">
        <f t="shared" si="0"/>
        <v>716.4</v>
      </c>
      <c r="L34" s="137"/>
      <c r="M34" s="137"/>
      <c r="N34" s="137"/>
      <c r="O34" s="133">
        <f t="shared" si="1"/>
        <v>716.4</v>
      </c>
      <c r="P34" s="135"/>
      <c r="Q34" s="135"/>
      <c r="R34" s="49"/>
    </row>
    <row r="35" spans="1:19" s="50" customFormat="1" ht="15" x14ac:dyDescent="0.2">
      <c r="A35" s="36">
        <f t="shared" si="2"/>
        <v>30</v>
      </c>
      <c r="B35" s="162" t="s">
        <v>81</v>
      </c>
      <c r="C35" s="71" t="s">
        <v>82</v>
      </c>
      <c r="D35" s="71" t="s">
        <v>38</v>
      </c>
      <c r="E35" s="40">
        <v>1</v>
      </c>
      <c r="F35" s="72">
        <v>45145</v>
      </c>
      <c r="G35" s="72">
        <v>45328</v>
      </c>
      <c r="H35" s="129">
        <v>630</v>
      </c>
      <c r="I35" s="130">
        <v>86.4</v>
      </c>
      <c r="J35" s="137"/>
      <c r="K35" s="130">
        <f t="shared" si="0"/>
        <v>716.4</v>
      </c>
      <c r="L35" s="137"/>
      <c r="M35" s="137"/>
      <c r="N35" s="137"/>
      <c r="O35" s="133">
        <f t="shared" si="1"/>
        <v>716.4</v>
      </c>
      <c r="P35" s="139"/>
      <c r="Q35" s="135"/>
      <c r="R35" s="49"/>
      <c r="S35" s="51"/>
    </row>
    <row r="36" spans="1:19" s="50" customFormat="1" ht="15" x14ac:dyDescent="0.2">
      <c r="A36" s="36">
        <f t="shared" si="2"/>
        <v>31</v>
      </c>
      <c r="B36" s="162" t="s">
        <v>111</v>
      </c>
      <c r="C36" s="71" t="s">
        <v>66</v>
      </c>
      <c r="D36" s="71" t="s">
        <v>38</v>
      </c>
      <c r="E36" s="40">
        <v>1</v>
      </c>
      <c r="F36" s="72">
        <v>45236</v>
      </c>
      <c r="G36" s="72">
        <v>45417</v>
      </c>
      <c r="H36" s="129">
        <v>630</v>
      </c>
      <c r="I36" s="130">
        <v>86.4</v>
      </c>
      <c r="J36" s="134"/>
      <c r="K36" s="130">
        <f t="shared" si="0"/>
        <v>716.4</v>
      </c>
      <c r="L36" s="134"/>
      <c r="M36" s="134"/>
      <c r="N36" s="134"/>
      <c r="O36" s="133">
        <f t="shared" si="1"/>
        <v>716.4</v>
      </c>
      <c r="P36" s="139"/>
      <c r="Q36" s="135"/>
      <c r="R36" s="49"/>
      <c r="S36" s="51"/>
    </row>
    <row r="37" spans="1:19" s="50" customFormat="1" ht="15" x14ac:dyDescent="0.2">
      <c r="A37" s="36">
        <f t="shared" si="2"/>
        <v>32</v>
      </c>
      <c r="B37" s="162" t="s">
        <v>143</v>
      </c>
      <c r="C37" s="71" t="s">
        <v>80</v>
      </c>
      <c r="D37" s="71" t="s">
        <v>38</v>
      </c>
      <c r="E37" s="40">
        <v>1</v>
      </c>
      <c r="F37" s="72">
        <v>45327</v>
      </c>
      <c r="G37" s="72">
        <v>45508</v>
      </c>
      <c r="H37" s="129">
        <v>630</v>
      </c>
      <c r="I37" s="130">
        <v>86.4</v>
      </c>
      <c r="J37" s="134"/>
      <c r="K37" s="130">
        <f t="shared" si="0"/>
        <v>716.4</v>
      </c>
      <c r="L37" s="134"/>
      <c r="M37" s="134"/>
      <c r="N37" s="134"/>
      <c r="O37" s="133">
        <f t="shared" si="1"/>
        <v>716.4</v>
      </c>
      <c r="P37" s="139"/>
      <c r="Q37" s="135"/>
      <c r="R37" s="49"/>
      <c r="S37" s="51"/>
    </row>
    <row r="38" spans="1:19" s="50" customFormat="1" ht="15" x14ac:dyDescent="0.2">
      <c r="A38" s="36">
        <f t="shared" si="2"/>
        <v>33</v>
      </c>
      <c r="B38" s="162" t="s">
        <v>121</v>
      </c>
      <c r="C38" s="71" t="s">
        <v>35</v>
      </c>
      <c r="D38" s="71" t="s">
        <v>37</v>
      </c>
      <c r="E38" s="40" t="s">
        <v>180</v>
      </c>
      <c r="F38" s="72">
        <v>45261</v>
      </c>
      <c r="G38" s="72"/>
      <c r="H38" s="129">
        <v>231</v>
      </c>
      <c r="I38" s="130">
        <v>57.6</v>
      </c>
      <c r="J38" s="134">
        <v>168</v>
      </c>
      <c r="K38" s="130">
        <f t="shared" si="0"/>
        <v>456.6</v>
      </c>
      <c r="L38" s="134"/>
      <c r="M38" s="134"/>
      <c r="N38" s="134">
        <v>28.8</v>
      </c>
      <c r="O38" s="133">
        <f t="shared" si="1"/>
        <v>427.8</v>
      </c>
      <c r="P38" s="139"/>
      <c r="Q38" s="135"/>
      <c r="R38" s="49"/>
      <c r="S38" s="51"/>
    </row>
    <row r="39" spans="1:19" s="50" customFormat="1" ht="15" x14ac:dyDescent="0.2">
      <c r="A39" s="36">
        <f t="shared" si="2"/>
        <v>34</v>
      </c>
      <c r="B39" s="161" t="s">
        <v>83</v>
      </c>
      <c r="C39" s="70" t="s">
        <v>35</v>
      </c>
      <c r="D39" s="70" t="s">
        <v>38</v>
      </c>
      <c r="E39" s="40">
        <v>3</v>
      </c>
      <c r="F39" s="39">
        <v>45141</v>
      </c>
      <c r="G39" s="39">
        <v>45324</v>
      </c>
      <c r="H39" s="129">
        <v>630</v>
      </c>
      <c r="I39" s="130">
        <v>86.4</v>
      </c>
      <c r="J39" s="134"/>
      <c r="K39" s="130">
        <f t="shared" si="0"/>
        <v>716.4</v>
      </c>
      <c r="L39" s="134"/>
      <c r="M39" s="134"/>
      <c r="N39" s="134"/>
      <c r="O39" s="133">
        <f t="shared" si="1"/>
        <v>716.4</v>
      </c>
      <c r="P39" s="135"/>
      <c r="Q39" s="135"/>
      <c r="R39" s="49"/>
      <c r="S39" s="51"/>
    </row>
    <row r="40" spans="1:19" s="50" customFormat="1" ht="15" x14ac:dyDescent="0.2">
      <c r="A40" s="36">
        <f t="shared" si="2"/>
        <v>35</v>
      </c>
      <c r="B40" s="161" t="s">
        <v>158</v>
      </c>
      <c r="C40" s="70" t="s">
        <v>0</v>
      </c>
      <c r="D40" s="70" t="s">
        <v>159</v>
      </c>
      <c r="E40" s="40">
        <v>2</v>
      </c>
      <c r="F40" s="39">
        <v>45352</v>
      </c>
      <c r="G40" s="39">
        <v>45535</v>
      </c>
      <c r="H40" s="129">
        <v>630</v>
      </c>
      <c r="I40" s="130">
        <v>86.4</v>
      </c>
      <c r="J40" s="134"/>
      <c r="K40" s="130">
        <f t="shared" si="0"/>
        <v>716.4</v>
      </c>
      <c r="L40" s="134"/>
      <c r="M40" s="134"/>
      <c r="N40" s="134"/>
      <c r="O40" s="133">
        <f t="shared" si="1"/>
        <v>716.4</v>
      </c>
      <c r="P40" s="135"/>
      <c r="Q40" s="135"/>
      <c r="R40" s="49"/>
      <c r="S40" s="51"/>
    </row>
    <row r="41" spans="1:19" s="50" customFormat="1" ht="15" x14ac:dyDescent="0.2">
      <c r="A41" s="36">
        <f t="shared" si="2"/>
        <v>36</v>
      </c>
      <c r="B41" s="161" t="s">
        <v>112</v>
      </c>
      <c r="C41" s="70" t="s">
        <v>82</v>
      </c>
      <c r="D41" s="70" t="s">
        <v>38</v>
      </c>
      <c r="E41" s="40">
        <v>1</v>
      </c>
      <c r="F41" s="39">
        <v>45236</v>
      </c>
      <c r="G41" s="39">
        <v>45417</v>
      </c>
      <c r="H41" s="129">
        <v>630</v>
      </c>
      <c r="I41" s="130">
        <v>86.4</v>
      </c>
      <c r="J41" s="134"/>
      <c r="K41" s="130">
        <f t="shared" si="0"/>
        <v>716.4</v>
      </c>
      <c r="L41" s="134"/>
      <c r="M41" s="134"/>
      <c r="N41" s="134"/>
      <c r="O41" s="133">
        <f t="shared" si="1"/>
        <v>716.4</v>
      </c>
      <c r="P41" s="135"/>
      <c r="Q41" s="135"/>
      <c r="R41" s="49"/>
      <c r="S41" s="51"/>
    </row>
    <row r="42" spans="1:19" s="50" customFormat="1" ht="15" x14ac:dyDescent="0.2">
      <c r="A42" s="36">
        <f t="shared" si="2"/>
        <v>37</v>
      </c>
      <c r="B42" s="161" t="s">
        <v>64</v>
      </c>
      <c r="C42" s="70" t="s">
        <v>35</v>
      </c>
      <c r="D42" s="70" t="s">
        <v>36</v>
      </c>
      <c r="E42" s="40">
        <v>3</v>
      </c>
      <c r="F42" s="39">
        <v>44958</v>
      </c>
      <c r="G42" s="39">
        <v>45138</v>
      </c>
      <c r="H42" s="129">
        <v>630</v>
      </c>
      <c r="I42" s="130">
        <v>86.4</v>
      </c>
      <c r="J42" s="134"/>
      <c r="K42" s="130">
        <f t="shared" si="0"/>
        <v>716.4</v>
      </c>
      <c r="L42" s="134"/>
      <c r="M42" s="134"/>
      <c r="N42" s="134"/>
      <c r="O42" s="133">
        <f t="shared" si="1"/>
        <v>716.4</v>
      </c>
      <c r="P42" s="135"/>
      <c r="Q42" s="135"/>
      <c r="R42" s="49"/>
    </row>
    <row r="43" spans="1:19" s="50" customFormat="1" ht="15" x14ac:dyDescent="0.2">
      <c r="A43" s="36">
        <f t="shared" si="2"/>
        <v>38</v>
      </c>
      <c r="B43" s="161" t="s">
        <v>146</v>
      </c>
      <c r="C43" s="70" t="s">
        <v>66</v>
      </c>
      <c r="D43" s="70" t="s">
        <v>147</v>
      </c>
      <c r="E43" s="40">
        <v>2</v>
      </c>
      <c r="F43" s="39">
        <v>45352</v>
      </c>
      <c r="G43" s="39">
        <v>45507</v>
      </c>
      <c r="H43" s="129">
        <v>630</v>
      </c>
      <c r="I43" s="130">
        <v>86.4</v>
      </c>
      <c r="J43" s="134"/>
      <c r="K43" s="130">
        <f t="shared" si="0"/>
        <v>716.4</v>
      </c>
      <c r="L43" s="134"/>
      <c r="M43" s="134"/>
      <c r="N43" s="134"/>
      <c r="O43" s="133">
        <f t="shared" si="1"/>
        <v>716.4</v>
      </c>
      <c r="P43" s="135"/>
      <c r="Q43" s="135"/>
      <c r="R43" s="49"/>
    </row>
    <row r="44" spans="1:19" s="50" customFormat="1" ht="15" x14ac:dyDescent="0.2">
      <c r="A44" s="36">
        <f t="shared" si="2"/>
        <v>39</v>
      </c>
      <c r="B44" s="161" t="s">
        <v>168</v>
      </c>
      <c r="C44" s="70" t="s">
        <v>169</v>
      </c>
      <c r="D44" s="70" t="s">
        <v>153</v>
      </c>
      <c r="E44" s="40">
        <v>2</v>
      </c>
      <c r="F44" s="39">
        <v>45352</v>
      </c>
      <c r="G44" s="39">
        <v>45535</v>
      </c>
      <c r="H44" s="129">
        <v>630</v>
      </c>
      <c r="I44" s="130">
        <v>86.4</v>
      </c>
      <c r="J44" s="134"/>
      <c r="K44" s="130">
        <f t="shared" si="0"/>
        <v>716.4</v>
      </c>
      <c r="L44" s="134"/>
      <c r="M44" s="134"/>
      <c r="N44" s="134"/>
      <c r="O44" s="133">
        <f t="shared" si="1"/>
        <v>716.4</v>
      </c>
      <c r="P44" s="135"/>
      <c r="Q44" s="135"/>
      <c r="R44" s="49"/>
    </row>
    <row r="45" spans="1:19" s="50" customFormat="1" ht="15" x14ac:dyDescent="0.2">
      <c r="A45" s="36">
        <f t="shared" si="2"/>
        <v>40</v>
      </c>
      <c r="B45" s="161" t="s">
        <v>129</v>
      </c>
      <c r="C45" s="70" t="s">
        <v>50</v>
      </c>
      <c r="D45" s="70" t="s">
        <v>38</v>
      </c>
      <c r="E45" s="40">
        <v>1</v>
      </c>
      <c r="F45" s="39">
        <v>45323</v>
      </c>
      <c r="G45" s="39"/>
      <c r="H45" s="129">
        <v>630</v>
      </c>
      <c r="I45" s="130">
        <v>86.4</v>
      </c>
      <c r="J45" s="134"/>
      <c r="K45" s="130">
        <f t="shared" si="0"/>
        <v>716.4</v>
      </c>
      <c r="L45" s="134"/>
      <c r="M45" s="134"/>
      <c r="N45" s="134"/>
      <c r="O45" s="133">
        <f t="shared" si="1"/>
        <v>716.4</v>
      </c>
      <c r="P45" s="135"/>
      <c r="Q45" s="135"/>
      <c r="R45" s="49"/>
    </row>
    <row r="46" spans="1:19" s="50" customFormat="1" ht="15" x14ac:dyDescent="0.2">
      <c r="A46" s="36">
        <f t="shared" si="2"/>
        <v>41</v>
      </c>
      <c r="B46" s="161" t="s">
        <v>150</v>
      </c>
      <c r="C46" s="70" t="s">
        <v>50</v>
      </c>
      <c r="D46" s="70" t="s">
        <v>38</v>
      </c>
      <c r="E46" s="40">
        <v>2</v>
      </c>
      <c r="F46" s="39">
        <v>45352</v>
      </c>
      <c r="G46" s="39">
        <v>45535</v>
      </c>
      <c r="H46" s="129">
        <v>630</v>
      </c>
      <c r="I46" s="130">
        <v>86.4</v>
      </c>
      <c r="J46" s="134"/>
      <c r="K46" s="130">
        <f t="shared" si="0"/>
        <v>716.4</v>
      </c>
      <c r="L46" s="134"/>
      <c r="M46" s="134"/>
      <c r="N46" s="134"/>
      <c r="O46" s="133">
        <f t="shared" si="1"/>
        <v>716.4</v>
      </c>
      <c r="P46" s="135"/>
      <c r="Q46" s="135"/>
      <c r="R46" s="49"/>
    </row>
    <row r="47" spans="1:19" s="50" customFormat="1" ht="15" x14ac:dyDescent="0.2">
      <c r="A47" s="36">
        <f t="shared" si="2"/>
        <v>42</v>
      </c>
      <c r="B47" s="161" t="s">
        <v>148</v>
      </c>
      <c r="C47" s="70" t="s">
        <v>116</v>
      </c>
      <c r="D47" s="70" t="s">
        <v>149</v>
      </c>
      <c r="E47" s="40">
        <v>2</v>
      </c>
      <c r="F47" s="39">
        <v>45352</v>
      </c>
      <c r="G47" s="39">
        <v>45535</v>
      </c>
      <c r="H47" s="129">
        <v>630</v>
      </c>
      <c r="I47" s="130">
        <v>86.4</v>
      </c>
      <c r="J47" s="134"/>
      <c r="K47" s="130">
        <f t="shared" si="0"/>
        <v>716.4</v>
      </c>
      <c r="L47" s="134"/>
      <c r="M47" s="134"/>
      <c r="N47" s="134"/>
      <c r="O47" s="133">
        <f t="shared" si="1"/>
        <v>716.4</v>
      </c>
      <c r="P47" s="135"/>
      <c r="Q47" s="135"/>
      <c r="R47" s="49"/>
    </row>
    <row r="48" spans="1:19" s="50" customFormat="1" ht="15" x14ac:dyDescent="0.2">
      <c r="A48" s="36">
        <f t="shared" si="2"/>
        <v>43</v>
      </c>
      <c r="B48" s="161" t="s">
        <v>132</v>
      </c>
      <c r="C48" s="70" t="s">
        <v>35</v>
      </c>
      <c r="D48" s="70" t="s">
        <v>36</v>
      </c>
      <c r="E48" s="40">
        <v>1</v>
      </c>
      <c r="F48" s="39">
        <v>45323</v>
      </c>
      <c r="G48" s="39"/>
      <c r="H48" s="129">
        <v>630</v>
      </c>
      <c r="I48" s="130">
        <v>86.4</v>
      </c>
      <c r="J48" s="134"/>
      <c r="K48" s="130">
        <f t="shared" si="0"/>
        <v>716.4</v>
      </c>
      <c r="L48" s="134"/>
      <c r="M48" s="134"/>
      <c r="N48" s="134"/>
      <c r="O48" s="133">
        <f t="shared" si="1"/>
        <v>716.4</v>
      </c>
      <c r="P48" s="135"/>
      <c r="Q48" s="135"/>
      <c r="R48" s="49"/>
    </row>
    <row r="49" spans="1:18" s="50" customFormat="1" ht="15" x14ac:dyDescent="0.2">
      <c r="A49" s="36">
        <f t="shared" si="2"/>
        <v>44</v>
      </c>
      <c r="B49" s="161" t="s">
        <v>131</v>
      </c>
      <c r="C49" s="70" t="s">
        <v>130</v>
      </c>
      <c r="D49" s="70" t="s">
        <v>38</v>
      </c>
      <c r="E49" s="40">
        <v>1</v>
      </c>
      <c r="F49" s="39">
        <v>45323</v>
      </c>
      <c r="G49" s="39"/>
      <c r="H49" s="129">
        <v>630</v>
      </c>
      <c r="I49" s="130">
        <v>86.4</v>
      </c>
      <c r="J49" s="134"/>
      <c r="K49" s="130">
        <f t="shared" si="0"/>
        <v>716.4</v>
      </c>
      <c r="L49" s="134"/>
      <c r="M49" s="134"/>
      <c r="N49" s="134"/>
      <c r="O49" s="133">
        <f t="shared" si="1"/>
        <v>716.4</v>
      </c>
      <c r="P49" s="135"/>
      <c r="Q49" s="135"/>
      <c r="R49" s="49"/>
    </row>
    <row r="50" spans="1:18" s="50" customFormat="1" ht="15" x14ac:dyDescent="0.2">
      <c r="A50" s="36">
        <f t="shared" si="2"/>
        <v>45</v>
      </c>
      <c r="B50" s="161" t="s">
        <v>58</v>
      </c>
      <c r="C50" s="70" t="s">
        <v>35</v>
      </c>
      <c r="D50" s="70" t="s">
        <v>37</v>
      </c>
      <c r="E50" s="40" t="s">
        <v>180</v>
      </c>
      <c r="F50" s="39">
        <v>44652</v>
      </c>
      <c r="G50" s="39">
        <v>44926</v>
      </c>
      <c r="H50" s="129">
        <v>105</v>
      </c>
      <c r="I50" s="130">
        <v>48</v>
      </c>
      <c r="J50" s="134">
        <v>210</v>
      </c>
      <c r="K50" s="130">
        <f t="shared" si="0"/>
        <v>363</v>
      </c>
      <c r="L50" s="134"/>
      <c r="M50" s="134"/>
      <c r="N50" s="134">
        <v>33.6</v>
      </c>
      <c r="O50" s="133">
        <f t="shared" si="1"/>
        <v>329.4</v>
      </c>
      <c r="P50" s="135"/>
      <c r="Q50" s="135"/>
      <c r="R50" s="49"/>
    </row>
    <row r="51" spans="1:18" s="50" customFormat="1" ht="15" x14ac:dyDescent="0.2">
      <c r="A51" s="36">
        <f t="shared" si="2"/>
        <v>46</v>
      </c>
      <c r="B51" s="161" t="s">
        <v>175</v>
      </c>
      <c r="C51" s="70" t="s">
        <v>35</v>
      </c>
      <c r="D51" s="70" t="s">
        <v>153</v>
      </c>
      <c r="E51" s="40">
        <v>2</v>
      </c>
      <c r="F51" s="39">
        <v>45352</v>
      </c>
      <c r="G51" s="39">
        <v>45535</v>
      </c>
      <c r="H51" s="129">
        <v>630</v>
      </c>
      <c r="I51" s="130">
        <v>86.4</v>
      </c>
      <c r="J51" s="134"/>
      <c r="K51" s="130">
        <f t="shared" si="0"/>
        <v>716.4</v>
      </c>
      <c r="L51" s="134"/>
      <c r="M51" s="134"/>
      <c r="N51" s="134"/>
      <c r="O51" s="133">
        <f t="shared" si="1"/>
        <v>716.4</v>
      </c>
      <c r="P51" s="135"/>
      <c r="Q51" s="135"/>
      <c r="R51" s="49"/>
    </row>
    <row r="52" spans="1:18" s="50" customFormat="1" ht="15" x14ac:dyDescent="0.2">
      <c r="A52" s="36">
        <f t="shared" si="2"/>
        <v>47</v>
      </c>
      <c r="B52" s="161" t="s">
        <v>142</v>
      </c>
      <c r="C52" s="70" t="s">
        <v>50</v>
      </c>
      <c r="D52" s="70" t="s">
        <v>38</v>
      </c>
      <c r="E52" s="40">
        <v>1</v>
      </c>
      <c r="F52" s="39">
        <v>45323</v>
      </c>
      <c r="G52" s="39"/>
      <c r="H52" s="129">
        <v>630</v>
      </c>
      <c r="I52" s="130">
        <v>86.4</v>
      </c>
      <c r="J52" s="134"/>
      <c r="K52" s="130">
        <f t="shared" si="0"/>
        <v>716.4</v>
      </c>
      <c r="L52" s="134"/>
      <c r="M52" s="134"/>
      <c r="N52" s="134"/>
      <c r="O52" s="133">
        <f t="shared" si="1"/>
        <v>716.4</v>
      </c>
      <c r="P52" s="135"/>
      <c r="Q52" s="135"/>
      <c r="R52" s="49"/>
    </row>
    <row r="53" spans="1:18" s="50" customFormat="1" ht="15" x14ac:dyDescent="0.2">
      <c r="A53" s="36">
        <f t="shared" si="2"/>
        <v>48</v>
      </c>
      <c r="B53" s="161" t="s">
        <v>115</v>
      </c>
      <c r="C53" s="70" t="s">
        <v>50</v>
      </c>
      <c r="D53" s="70" t="s">
        <v>38</v>
      </c>
      <c r="E53" s="40">
        <v>1</v>
      </c>
      <c r="F53" s="39">
        <v>45231</v>
      </c>
      <c r="G53" s="39">
        <v>45412</v>
      </c>
      <c r="H53" s="129">
        <v>630</v>
      </c>
      <c r="I53" s="130">
        <v>86.4</v>
      </c>
      <c r="J53" s="134"/>
      <c r="K53" s="130">
        <f t="shared" si="0"/>
        <v>716.4</v>
      </c>
      <c r="L53" s="134"/>
      <c r="M53" s="134"/>
      <c r="N53" s="134"/>
      <c r="O53" s="133">
        <f t="shared" si="1"/>
        <v>716.4</v>
      </c>
      <c r="P53" s="135"/>
      <c r="Q53" s="135"/>
      <c r="R53" s="49"/>
    </row>
    <row r="54" spans="1:18" s="50" customFormat="1" ht="15" x14ac:dyDescent="0.2">
      <c r="A54" s="36">
        <f t="shared" si="2"/>
        <v>49</v>
      </c>
      <c r="B54" s="161" t="s">
        <v>114</v>
      </c>
      <c r="C54" s="70" t="s">
        <v>50</v>
      </c>
      <c r="D54" s="70" t="s">
        <v>38</v>
      </c>
      <c r="E54" s="40">
        <v>1</v>
      </c>
      <c r="F54" s="39">
        <v>45231</v>
      </c>
      <c r="G54" s="39">
        <v>45412</v>
      </c>
      <c r="H54" s="129">
        <v>630</v>
      </c>
      <c r="I54" s="130">
        <v>86.4</v>
      </c>
      <c r="J54" s="134"/>
      <c r="K54" s="130">
        <f t="shared" si="0"/>
        <v>716.4</v>
      </c>
      <c r="L54" s="134"/>
      <c r="M54" s="134"/>
      <c r="N54" s="134"/>
      <c r="O54" s="133">
        <f t="shared" si="1"/>
        <v>716.4</v>
      </c>
      <c r="P54" s="135"/>
      <c r="Q54" s="135"/>
      <c r="R54" s="49"/>
    </row>
    <row r="55" spans="1:18" s="50" customFormat="1" ht="15" x14ac:dyDescent="0.2">
      <c r="A55" s="36">
        <f t="shared" si="2"/>
        <v>50</v>
      </c>
      <c r="B55" s="161" t="s">
        <v>73</v>
      </c>
      <c r="C55" s="70" t="s">
        <v>35</v>
      </c>
      <c r="D55" s="70" t="s">
        <v>39</v>
      </c>
      <c r="E55" s="40">
        <v>1</v>
      </c>
      <c r="F55" s="39">
        <v>45110</v>
      </c>
      <c r="G55" s="39">
        <v>45293</v>
      </c>
      <c r="H55" s="129">
        <v>630</v>
      </c>
      <c r="I55" s="130">
        <v>86.4</v>
      </c>
      <c r="J55" s="134"/>
      <c r="K55" s="130">
        <f t="shared" si="0"/>
        <v>716.4</v>
      </c>
      <c r="L55" s="134"/>
      <c r="M55" s="134"/>
      <c r="N55" s="134"/>
      <c r="O55" s="133">
        <f t="shared" si="1"/>
        <v>716.4</v>
      </c>
      <c r="P55" s="135"/>
      <c r="Q55" s="135"/>
      <c r="R55" s="49"/>
    </row>
    <row r="56" spans="1:18" s="50" customFormat="1" ht="15" x14ac:dyDescent="0.2">
      <c r="A56" s="36">
        <f t="shared" si="2"/>
        <v>51</v>
      </c>
      <c r="B56" s="163" t="s">
        <v>84</v>
      </c>
      <c r="C56" s="37" t="s">
        <v>0</v>
      </c>
      <c r="D56" s="37" t="s">
        <v>52</v>
      </c>
      <c r="E56" s="40">
        <v>1</v>
      </c>
      <c r="F56" s="39">
        <v>45139</v>
      </c>
      <c r="G56" s="39">
        <v>44957</v>
      </c>
      <c r="H56" s="129">
        <v>630</v>
      </c>
      <c r="I56" s="130">
        <v>86.4</v>
      </c>
      <c r="J56" s="134"/>
      <c r="K56" s="130">
        <f t="shared" si="0"/>
        <v>716.4</v>
      </c>
      <c r="L56" s="134"/>
      <c r="M56" s="134"/>
      <c r="N56" s="134"/>
      <c r="O56" s="133">
        <f t="shared" si="1"/>
        <v>716.4</v>
      </c>
      <c r="P56" s="135"/>
      <c r="Q56" s="135"/>
      <c r="R56" s="49"/>
    </row>
    <row r="57" spans="1:18" s="50" customFormat="1" ht="15" x14ac:dyDescent="0.2">
      <c r="A57" s="36">
        <f t="shared" si="2"/>
        <v>52</v>
      </c>
      <c r="B57" s="163" t="s">
        <v>74</v>
      </c>
      <c r="C57" s="37" t="s">
        <v>35</v>
      </c>
      <c r="D57" s="37" t="s">
        <v>39</v>
      </c>
      <c r="E57" s="40">
        <v>1</v>
      </c>
      <c r="F57" s="39">
        <v>45112</v>
      </c>
      <c r="G57" s="39">
        <v>45295</v>
      </c>
      <c r="H57" s="129">
        <v>630</v>
      </c>
      <c r="I57" s="130">
        <v>86.4</v>
      </c>
      <c r="J57" s="134"/>
      <c r="K57" s="130">
        <f t="shared" si="0"/>
        <v>716.4</v>
      </c>
      <c r="L57" s="134"/>
      <c r="M57" s="134"/>
      <c r="N57" s="134"/>
      <c r="O57" s="133">
        <f t="shared" si="1"/>
        <v>716.4</v>
      </c>
      <c r="P57" s="135"/>
      <c r="Q57" s="135"/>
      <c r="R57" s="49"/>
    </row>
    <row r="58" spans="1:18" s="50" customFormat="1" ht="15" x14ac:dyDescent="0.2">
      <c r="A58" s="36">
        <f t="shared" si="2"/>
        <v>53</v>
      </c>
      <c r="B58" s="163" t="s">
        <v>85</v>
      </c>
      <c r="C58" s="37" t="s">
        <v>0</v>
      </c>
      <c r="D58" s="37" t="s">
        <v>38</v>
      </c>
      <c r="E58" s="40">
        <v>3</v>
      </c>
      <c r="F58" s="39">
        <v>45141</v>
      </c>
      <c r="G58" s="39">
        <v>45324</v>
      </c>
      <c r="H58" s="129">
        <v>630</v>
      </c>
      <c r="I58" s="130">
        <v>86.4</v>
      </c>
      <c r="J58" s="134"/>
      <c r="K58" s="130">
        <f t="shared" si="0"/>
        <v>716.4</v>
      </c>
      <c r="L58" s="134"/>
      <c r="M58" s="134"/>
      <c r="N58" s="134"/>
      <c r="O58" s="133">
        <f t="shared" si="1"/>
        <v>716.4</v>
      </c>
      <c r="P58" s="140"/>
      <c r="Q58" s="135"/>
      <c r="R58" s="49"/>
    </row>
    <row r="59" spans="1:18" s="50" customFormat="1" ht="15" x14ac:dyDescent="0.2">
      <c r="A59" s="36">
        <f t="shared" si="2"/>
        <v>54</v>
      </c>
      <c r="B59" s="163" t="s">
        <v>167</v>
      </c>
      <c r="C59" s="37" t="s">
        <v>82</v>
      </c>
      <c r="D59" s="37" t="s">
        <v>38</v>
      </c>
      <c r="E59" s="40">
        <v>2</v>
      </c>
      <c r="F59" s="39">
        <v>45352</v>
      </c>
      <c r="G59" s="39">
        <v>45535</v>
      </c>
      <c r="H59" s="129">
        <v>630</v>
      </c>
      <c r="I59" s="130">
        <v>86.4</v>
      </c>
      <c r="J59" s="134"/>
      <c r="K59" s="130">
        <f t="shared" si="0"/>
        <v>716.4</v>
      </c>
      <c r="L59" s="134"/>
      <c r="M59" s="134"/>
      <c r="N59" s="134"/>
      <c r="O59" s="133">
        <f t="shared" si="1"/>
        <v>716.4</v>
      </c>
      <c r="P59" s="140"/>
      <c r="Q59" s="135"/>
      <c r="R59" s="49"/>
    </row>
    <row r="60" spans="1:18" s="50" customFormat="1" ht="15" x14ac:dyDescent="0.2">
      <c r="A60" s="36">
        <f t="shared" si="2"/>
        <v>55</v>
      </c>
      <c r="B60" s="163" t="s">
        <v>136</v>
      </c>
      <c r="C60" s="37" t="s">
        <v>50</v>
      </c>
      <c r="D60" s="37" t="s">
        <v>38</v>
      </c>
      <c r="E60" s="40">
        <v>1</v>
      </c>
      <c r="F60" s="39">
        <v>45327</v>
      </c>
      <c r="G60" s="39"/>
      <c r="H60" s="129">
        <v>630</v>
      </c>
      <c r="I60" s="130">
        <v>86.4</v>
      </c>
      <c r="J60" s="134"/>
      <c r="K60" s="130">
        <f t="shared" si="0"/>
        <v>716.4</v>
      </c>
      <c r="L60" s="134"/>
      <c r="M60" s="134"/>
      <c r="N60" s="134"/>
      <c r="O60" s="133">
        <f t="shared" si="1"/>
        <v>716.4</v>
      </c>
      <c r="P60" s="140"/>
      <c r="Q60" s="135"/>
      <c r="R60" s="49"/>
    </row>
    <row r="61" spans="1:18" s="50" customFormat="1" ht="15" x14ac:dyDescent="0.2">
      <c r="A61" s="36">
        <f t="shared" si="2"/>
        <v>56</v>
      </c>
      <c r="B61" s="163" t="s">
        <v>134</v>
      </c>
      <c r="C61" s="37" t="s">
        <v>135</v>
      </c>
      <c r="D61" s="37" t="s">
        <v>38</v>
      </c>
      <c r="E61" s="40">
        <v>1</v>
      </c>
      <c r="F61" s="39">
        <v>45327</v>
      </c>
      <c r="G61" s="39"/>
      <c r="H61" s="129">
        <v>630</v>
      </c>
      <c r="I61" s="130">
        <v>86.4</v>
      </c>
      <c r="J61" s="134"/>
      <c r="K61" s="130">
        <f t="shared" si="0"/>
        <v>716.4</v>
      </c>
      <c r="L61" s="134"/>
      <c r="M61" s="134"/>
      <c r="N61" s="134"/>
      <c r="O61" s="133">
        <f t="shared" si="1"/>
        <v>716.4</v>
      </c>
      <c r="P61" s="140"/>
      <c r="Q61" s="135"/>
      <c r="R61" s="49"/>
    </row>
    <row r="62" spans="1:18" s="50" customFormat="1" ht="15" x14ac:dyDescent="0.2">
      <c r="A62" s="36">
        <f t="shared" si="2"/>
        <v>57</v>
      </c>
      <c r="B62" s="163" t="s">
        <v>139</v>
      </c>
      <c r="C62" s="37" t="s">
        <v>140</v>
      </c>
      <c r="D62" s="37" t="s">
        <v>38</v>
      </c>
      <c r="E62" s="40">
        <v>1</v>
      </c>
      <c r="F62" s="39">
        <v>45338</v>
      </c>
      <c r="G62" s="39"/>
      <c r="H62" s="129">
        <v>630</v>
      </c>
      <c r="I62" s="130">
        <v>86.4</v>
      </c>
      <c r="J62" s="134"/>
      <c r="K62" s="130">
        <f t="shared" si="0"/>
        <v>716.4</v>
      </c>
      <c r="L62" s="134"/>
      <c r="M62" s="134"/>
      <c r="N62" s="134"/>
      <c r="O62" s="133">
        <f t="shared" si="1"/>
        <v>716.4</v>
      </c>
      <c r="P62" s="140"/>
      <c r="Q62" s="135"/>
      <c r="R62" s="49"/>
    </row>
    <row r="63" spans="1:18" s="50" customFormat="1" ht="15" x14ac:dyDescent="0.2">
      <c r="A63" s="36">
        <f t="shared" si="2"/>
        <v>58</v>
      </c>
      <c r="B63" s="163" t="s">
        <v>171</v>
      </c>
      <c r="C63" s="37" t="s">
        <v>172</v>
      </c>
      <c r="D63" s="37" t="s">
        <v>38</v>
      </c>
      <c r="E63" s="40">
        <v>2</v>
      </c>
      <c r="F63" s="39">
        <v>45352</v>
      </c>
      <c r="G63" s="39">
        <v>45535</v>
      </c>
      <c r="H63" s="129">
        <v>630</v>
      </c>
      <c r="I63" s="130">
        <v>86.4</v>
      </c>
      <c r="J63" s="134"/>
      <c r="K63" s="130">
        <f t="shared" si="0"/>
        <v>716.4</v>
      </c>
      <c r="L63" s="134"/>
      <c r="M63" s="134"/>
      <c r="N63" s="134"/>
      <c r="O63" s="133">
        <f t="shared" si="1"/>
        <v>716.4</v>
      </c>
      <c r="P63" s="140"/>
      <c r="Q63" s="135"/>
      <c r="R63" s="49"/>
    </row>
    <row r="64" spans="1:18" s="50" customFormat="1" ht="15" x14ac:dyDescent="0.2">
      <c r="A64" s="36">
        <f t="shared" si="2"/>
        <v>59</v>
      </c>
      <c r="B64" s="163" t="s">
        <v>93</v>
      </c>
      <c r="C64" s="37" t="s">
        <v>35</v>
      </c>
      <c r="D64" s="37" t="s">
        <v>39</v>
      </c>
      <c r="E64" s="40">
        <v>1</v>
      </c>
      <c r="F64" s="39">
        <v>45170</v>
      </c>
      <c r="G64" s="39">
        <v>45351</v>
      </c>
      <c r="H64" s="129">
        <v>630</v>
      </c>
      <c r="I64" s="130">
        <v>86.4</v>
      </c>
      <c r="J64" s="134"/>
      <c r="K64" s="130">
        <f t="shared" si="0"/>
        <v>716.4</v>
      </c>
      <c r="L64" s="134"/>
      <c r="M64" s="134"/>
      <c r="N64" s="134"/>
      <c r="O64" s="133">
        <f t="shared" si="1"/>
        <v>716.4</v>
      </c>
      <c r="P64" s="140"/>
      <c r="Q64" s="135"/>
      <c r="R64" s="49"/>
    </row>
    <row r="65" spans="1:24" s="50" customFormat="1" ht="15" x14ac:dyDescent="0.2">
      <c r="A65" s="36">
        <f t="shared" si="2"/>
        <v>60</v>
      </c>
      <c r="B65" s="163" t="s">
        <v>94</v>
      </c>
      <c r="C65" s="37" t="s">
        <v>0</v>
      </c>
      <c r="D65" s="37" t="s">
        <v>36</v>
      </c>
      <c r="E65" s="40">
        <v>1</v>
      </c>
      <c r="F65" s="39">
        <v>45170</v>
      </c>
      <c r="G65" s="39">
        <v>45564</v>
      </c>
      <c r="H65" s="129">
        <v>630</v>
      </c>
      <c r="I65" s="130">
        <v>86.4</v>
      </c>
      <c r="J65" s="134"/>
      <c r="K65" s="130">
        <f t="shared" si="0"/>
        <v>716.4</v>
      </c>
      <c r="L65" s="134"/>
      <c r="M65" s="134"/>
      <c r="N65" s="134"/>
      <c r="O65" s="133">
        <f t="shared" si="1"/>
        <v>716.4</v>
      </c>
      <c r="P65" s="140"/>
      <c r="Q65" s="135"/>
      <c r="R65" s="49"/>
    </row>
    <row r="66" spans="1:24" s="50" customFormat="1" ht="15" x14ac:dyDescent="0.2">
      <c r="A66" s="36">
        <f t="shared" si="2"/>
        <v>61</v>
      </c>
      <c r="B66" s="163" t="s">
        <v>113</v>
      </c>
      <c r="C66" s="37" t="s">
        <v>82</v>
      </c>
      <c r="D66" s="37" t="s">
        <v>38</v>
      </c>
      <c r="E66" s="40">
        <v>1</v>
      </c>
      <c r="F66" s="39">
        <v>45243</v>
      </c>
      <c r="G66" s="39">
        <v>45424</v>
      </c>
      <c r="H66" s="129">
        <v>630</v>
      </c>
      <c r="I66" s="130">
        <v>86.4</v>
      </c>
      <c r="J66" s="134"/>
      <c r="K66" s="130">
        <f t="shared" si="0"/>
        <v>716.4</v>
      </c>
      <c r="L66" s="134"/>
      <c r="M66" s="134"/>
      <c r="N66" s="134"/>
      <c r="O66" s="133">
        <f t="shared" si="1"/>
        <v>716.4</v>
      </c>
      <c r="P66" s="135"/>
      <c r="Q66" s="135"/>
      <c r="R66" s="49"/>
    </row>
    <row r="67" spans="1:24" s="50" customFormat="1" ht="15" x14ac:dyDescent="0.2">
      <c r="A67" s="36">
        <f t="shared" si="2"/>
        <v>62</v>
      </c>
      <c r="B67" s="163" t="s">
        <v>182</v>
      </c>
      <c r="C67" s="37" t="s">
        <v>35</v>
      </c>
      <c r="D67" s="37" t="s">
        <v>39</v>
      </c>
      <c r="E67" s="40">
        <v>2</v>
      </c>
      <c r="F67" s="39">
        <v>45364</v>
      </c>
      <c r="G67" s="39"/>
      <c r="H67" s="129">
        <v>378</v>
      </c>
      <c r="I67" s="130">
        <v>52.8</v>
      </c>
      <c r="J67" s="134"/>
      <c r="K67" s="130">
        <f t="shared" si="0"/>
        <v>430.8</v>
      </c>
      <c r="L67" s="134"/>
      <c r="M67" s="134"/>
      <c r="N67" s="134"/>
      <c r="O67" s="133">
        <f t="shared" si="1"/>
        <v>430.8</v>
      </c>
      <c r="P67" s="135"/>
      <c r="Q67" s="135"/>
      <c r="R67" s="49"/>
    </row>
    <row r="68" spans="1:24" s="50" customFormat="1" ht="15" x14ac:dyDescent="0.2">
      <c r="A68" s="36">
        <f t="shared" si="2"/>
        <v>63</v>
      </c>
      <c r="B68" s="163" t="s">
        <v>122</v>
      </c>
      <c r="C68" s="37" t="s">
        <v>35</v>
      </c>
      <c r="D68" s="37" t="s">
        <v>38</v>
      </c>
      <c r="E68" s="40">
        <v>1</v>
      </c>
      <c r="F68" s="39">
        <v>45261</v>
      </c>
      <c r="G68" s="39"/>
      <c r="H68" s="129">
        <v>630</v>
      </c>
      <c r="I68" s="130">
        <v>86.4</v>
      </c>
      <c r="J68" s="134"/>
      <c r="K68" s="130">
        <f t="shared" si="0"/>
        <v>716.4</v>
      </c>
      <c r="L68" s="134"/>
      <c r="M68" s="134"/>
      <c r="N68" s="134"/>
      <c r="O68" s="133">
        <f t="shared" si="1"/>
        <v>716.4</v>
      </c>
      <c r="P68" s="135"/>
      <c r="Q68" s="135"/>
      <c r="R68" s="49"/>
    </row>
    <row r="69" spans="1:24" s="50" customFormat="1" ht="15" x14ac:dyDescent="0.2">
      <c r="A69" s="36">
        <f t="shared" si="2"/>
        <v>64</v>
      </c>
      <c r="B69" s="163" t="s">
        <v>151</v>
      </c>
      <c r="C69" s="37" t="s">
        <v>152</v>
      </c>
      <c r="D69" s="37" t="s">
        <v>153</v>
      </c>
      <c r="E69" s="40">
        <v>2</v>
      </c>
      <c r="F69" s="39">
        <v>45352</v>
      </c>
      <c r="G69" s="39">
        <v>45535</v>
      </c>
      <c r="H69" s="129">
        <v>630</v>
      </c>
      <c r="I69" s="130">
        <v>86.4</v>
      </c>
      <c r="J69" s="134"/>
      <c r="K69" s="130">
        <f t="shared" si="0"/>
        <v>716.4</v>
      </c>
      <c r="L69" s="134"/>
      <c r="M69" s="134"/>
      <c r="N69" s="134"/>
      <c r="O69" s="133">
        <f t="shared" si="1"/>
        <v>716.4</v>
      </c>
      <c r="P69" s="135"/>
      <c r="Q69" s="135"/>
      <c r="R69" s="49"/>
    </row>
    <row r="70" spans="1:24" s="50" customFormat="1" ht="15" x14ac:dyDescent="0.2">
      <c r="A70" s="36">
        <f t="shared" si="2"/>
        <v>65</v>
      </c>
      <c r="B70" s="163" t="s">
        <v>181</v>
      </c>
      <c r="C70" s="37" t="s">
        <v>50</v>
      </c>
      <c r="D70" s="37" t="s">
        <v>38</v>
      </c>
      <c r="E70" s="40">
        <v>1</v>
      </c>
      <c r="F70" s="39">
        <v>45231</v>
      </c>
      <c r="G70" s="39">
        <v>45412</v>
      </c>
      <c r="H70" s="129">
        <v>630</v>
      </c>
      <c r="I70" s="130">
        <v>86.4</v>
      </c>
      <c r="J70" s="134"/>
      <c r="K70" s="130">
        <f t="shared" si="0"/>
        <v>716.4</v>
      </c>
      <c r="L70" s="134"/>
      <c r="M70" s="134"/>
      <c r="N70" s="134"/>
      <c r="O70" s="133">
        <f t="shared" si="1"/>
        <v>716.4</v>
      </c>
      <c r="P70" s="135"/>
      <c r="Q70" s="135"/>
      <c r="R70" s="49"/>
    </row>
    <row r="71" spans="1:24" s="50" customFormat="1" ht="15" x14ac:dyDescent="0.2">
      <c r="A71" s="36">
        <f t="shared" si="2"/>
        <v>66</v>
      </c>
      <c r="B71" s="163" t="s">
        <v>164</v>
      </c>
      <c r="C71" s="37" t="s">
        <v>82</v>
      </c>
      <c r="D71" s="37" t="s">
        <v>38</v>
      </c>
      <c r="E71" s="40">
        <v>2</v>
      </c>
      <c r="F71" s="39">
        <v>45352</v>
      </c>
      <c r="G71" s="39">
        <v>45535</v>
      </c>
      <c r="H71" s="129">
        <v>630</v>
      </c>
      <c r="I71" s="130">
        <v>86.4</v>
      </c>
      <c r="J71" s="134"/>
      <c r="K71" s="130">
        <f t="shared" ref="K71:K84" si="3">H71+I71+J71</f>
        <v>716.4</v>
      </c>
      <c r="L71" s="134"/>
      <c r="M71" s="134"/>
      <c r="N71" s="134"/>
      <c r="O71" s="133">
        <f t="shared" ref="O71:O84" si="4">K71-M71-N71</f>
        <v>716.4</v>
      </c>
      <c r="P71" s="135"/>
      <c r="Q71" s="135"/>
      <c r="R71" s="49"/>
    </row>
    <row r="72" spans="1:24" s="50" customFormat="1" ht="15" x14ac:dyDescent="0.2">
      <c r="A72" s="36">
        <f t="shared" si="2"/>
        <v>67</v>
      </c>
      <c r="B72" s="163" t="s">
        <v>173</v>
      </c>
      <c r="C72" s="37" t="s">
        <v>174</v>
      </c>
      <c r="D72" s="37" t="s">
        <v>38</v>
      </c>
      <c r="E72" s="40">
        <v>2</v>
      </c>
      <c r="F72" s="39">
        <v>45352</v>
      </c>
      <c r="G72" s="39">
        <v>45535</v>
      </c>
      <c r="H72" s="129">
        <v>630</v>
      </c>
      <c r="I72" s="130">
        <v>86.4</v>
      </c>
      <c r="J72" s="134"/>
      <c r="K72" s="130">
        <f t="shared" si="3"/>
        <v>716.4</v>
      </c>
      <c r="L72" s="134"/>
      <c r="M72" s="134"/>
      <c r="N72" s="134"/>
      <c r="O72" s="133">
        <f t="shared" si="4"/>
        <v>716.4</v>
      </c>
      <c r="P72" s="135"/>
      <c r="Q72" s="135"/>
      <c r="R72" s="49"/>
    </row>
    <row r="73" spans="1:24" s="50" customFormat="1" ht="15" x14ac:dyDescent="0.2">
      <c r="A73" s="36">
        <f t="shared" ref="A73:A84" si="5">ROW(A68)</f>
        <v>68</v>
      </c>
      <c r="B73" s="163" t="s">
        <v>124</v>
      </c>
      <c r="C73" s="37" t="s">
        <v>116</v>
      </c>
      <c r="D73" s="37" t="s">
        <v>38</v>
      </c>
      <c r="E73" s="40" t="s">
        <v>180</v>
      </c>
      <c r="F73" s="39">
        <v>45231</v>
      </c>
      <c r="G73" s="39">
        <v>45412</v>
      </c>
      <c r="H73" s="129"/>
      <c r="I73" s="130"/>
      <c r="J73" s="134">
        <v>210</v>
      </c>
      <c r="K73" s="130">
        <f t="shared" si="3"/>
        <v>210</v>
      </c>
      <c r="L73" s="134"/>
      <c r="M73" s="134"/>
      <c r="N73" s="134"/>
      <c r="O73" s="133">
        <f t="shared" si="4"/>
        <v>210</v>
      </c>
      <c r="P73" s="135"/>
      <c r="Q73" s="135"/>
      <c r="R73" s="49"/>
    </row>
    <row r="74" spans="1:24" s="50" customFormat="1" ht="15" x14ac:dyDescent="0.2">
      <c r="A74" s="36">
        <f t="shared" si="5"/>
        <v>69</v>
      </c>
      <c r="B74" s="163" t="s">
        <v>87</v>
      </c>
      <c r="C74" s="37" t="s">
        <v>86</v>
      </c>
      <c r="D74" s="37" t="s">
        <v>41</v>
      </c>
      <c r="E74" s="40">
        <v>1</v>
      </c>
      <c r="F74" s="39">
        <v>45145</v>
      </c>
      <c r="G74" s="39">
        <v>45328</v>
      </c>
      <c r="H74" s="129">
        <v>630</v>
      </c>
      <c r="I74" s="130">
        <v>86.4</v>
      </c>
      <c r="J74" s="134"/>
      <c r="K74" s="130">
        <f t="shared" si="3"/>
        <v>716.4</v>
      </c>
      <c r="L74" s="134"/>
      <c r="M74" s="134"/>
      <c r="N74" s="134"/>
      <c r="O74" s="133">
        <f t="shared" si="4"/>
        <v>716.4</v>
      </c>
      <c r="P74" s="135"/>
      <c r="Q74" s="135"/>
      <c r="R74" s="49"/>
    </row>
    <row r="75" spans="1:24" s="50" customFormat="1" ht="15" x14ac:dyDescent="0.2">
      <c r="A75" s="36">
        <f t="shared" si="5"/>
        <v>70</v>
      </c>
      <c r="B75" s="163" t="s">
        <v>117</v>
      </c>
      <c r="C75" s="37" t="s">
        <v>50</v>
      </c>
      <c r="D75" s="37" t="s">
        <v>38</v>
      </c>
      <c r="E75" s="40">
        <v>1</v>
      </c>
      <c r="F75" s="39">
        <v>45231</v>
      </c>
      <c r="G75" s="39">
        <v>45412</v>
      </c>
      <c r="H75" s="129">
        <v>630</v>
      </c>
      <c r="I75" s="130">
        <v>86.4</v>
      </c>
      <c r="J75" s="134"/>
      <c r="K75" s="130">
        <f t="shared" si="3"/>
        <v>716.4</v>
      </c>
      <c r="L75" s="141"/>
      <c r="M75" s="134"/>
      <c r="N75" s="134"/>
      <c r="O75" s="133">
        <f t="shared" si="4"/>
        <v>716.4</v>
      </c>
      <c r="P75" s="135"/>
      <c r="Q75" s="135"/>
      <c r="R75" s="49"/>
    </row>
    <row r="76" spans="1:24" s="50" customFormat="1" ht="15" x14ac:dyDescent="0.2">
      <c r="A76" s="36">
        <f t="shared" si="5"/>
        <v>71</v>
      </c>
      <c r="B76" s="163" t="s">
        <v>69</v>
      </c>
      <c r="C76" s="37" t="s">
        <v>35</v>
      </c>
      <c r="D76" s="37" t="s">
        <v>39</v>
      </c>
      <c r="E76" s="40">
        <v>1</v>
      </c>
      <c r="F76" s="39">
        <v>45096</v>
      </c>
      <c r="G76" s="39">
        <v>45278</v>
      </c>
      <c r="H76" s="129">
        <v>630</v>
      </c>
      <c r="I76" s="130">
        <v>86.4</v>
      </c>
      <c r="J76" s="134"/>
      <c r="K76" s="130">
        <f t="shared" si="3"/>
        <v>716.4</v>
      </c>
      <c r="L76" s="134"/>
      <c r="M76" s="134"/>
      <c r="N76" s="134"/>
      <c r="O76" s="133">
        <f t="shared" si="4"/>
        <v>716.4</v>
      </c>
      <c r="P76" s="142"/>
      <c r="Q76" s="135"/>
      <c r="R76" s="49"/>
      <c r="S76" s="51"/>
      <c r="T76" s="51"/>
      <c r="U76" s="51"/>
      <c r="V76" s="51"/>
      <c r="W76" s="51"/>
      <c r="X76" s="51"/>
    </row>
    <row r="77" spans="1:24" s="50" customFormat="1" ht="15" x14ac:dyDescent="0.2">
      <c r="A77" s="36">
        <f t="shared" si="5"/>
        <v>72</v>
      </c>
      <c r="B77" s="163" t="s">
        <v>133</v>
      </c>
      <c r="C77" s="37" t="s">
        <v>50</v>
      </c>
      <c r="D77" s="37" t="s">
        <v>38</v>
      </c>
      <c r="E77" s="40">
        <v>1</v>
      </c>
      <c r="F77" s="39">
        <v>45323</v>
      </c>
      <c r="G77" s="39"/>
      <c r="H77" s="129">
        <v>630</v>
      </c>
      <c r="I77" s="130">
        <v>86.4</v>
      </c>
      <c r="J77" s="134"/>
      <c r="K77" s="130">
        <f t="shared" si="3"/>
        <v>716.4</v>
      </c>
      <c r="L77" s="134"/>
      <c r="M77" s="134"/>
      <c r="N77" s="134"/>
      <c r="O77" s="133">
        <f t="shared" si="4"/>
        <v>716.4</v>
      </c>
      <c r="P77" s="142"/>
      <c r="Q77" s="135"/>
      <c r="R77" s="49"/>
      <c r="S77" s="51"/>
      <c r="T77" s="51"/>
      <c r="U77" s="51"/>
      <c r="V77" s="51"/>
      <c r="W77" s="51"/>
      <c r="X77" s="51"/>
    </row>
    <row r="78" spans="1:24" s="50" customFormat="1" ht="15" x14ac:dyDescent="0.2">
      <c r="A78" s="36">
        <f t="shared" si="5"/>
        <v>73</v>
      </c>
      <c r="B78" s="163" t="s">
        <v>67</v>
      </c>
      <c r="C78" s="37" t="s">
        <v>53</v>
      </c>
      <c r="D78" s="37" t="s">
        <v>38</v>
      </c>
      <c r="E78" s="40">
        <v>1</v>
      </c>
      <c r="F78" s="39">
        <v>45061</v>
      </c>
      <c r="G78" s="39">
        <v>45244</v>
      </c>
      <c r="H78" s="129">
        <v>630</v>
      </c>
      <c r="I78" s="130">
        <v>86.4</v>
      </c>
      <c r="J78" s="134"/>
      <c r="K78" s="130">
        <f t="shared" si="3"/>
        <v>716.4</v>
      </c>
      <c r="L78" s="134"/>
      <c r="M78" s="134"/>
      <c r="N78" s="134"/>
      <c r="O78" s="133">
        <f t="shared" si="4"/>
        <v>716.4</v>
      </c>
      <c r="P78" s="142"/>
      <c r="Q78" s="135"/>
      <c r="R78" s="49"/>
      <c r="S78" s="51"/>
      <c r="T78" s="51"/>
      <c r="U78" s="51"/>
      <c r="V78" s="51"/>
      <c r="W78" s="51"/>
      <c r="X78" s="51"/>
    </row>
    <row r="79" spans="1:24" s="50" customFormat="1" ht="15" x14ac:dyDescent="0.2">
      <c r="A79" s="36">
        <f t="shared" si="5"/>
        <v>74</v>
      </c>
      <c r="B79" s="163" t="s">
        <v>118</v>
      </c>
      <c r="C79" s="37" t="s">
        <v>50</v>
      </c>
      <c r="D79" s="37" t="s">
        <v>38</v>
      </c>
      <c r="E79" s="40">
        <v>1</v>
      </c>
      <c r="F79" s="39">
        <v>45236</v>
      </c>
      <c r="G79" s="39">
        <v>45417</v>
      </c>
      <c r="H79" s="129">
        <v>630</v>
      </c>
      <c r="I79" s="130">
        <v>86.4</v>
      </c>
      <c r="J79" s="134"/>
      <c r="K79" s="130">
        <f t="shared" si="3"/>
        <v>716.4</v>
      </c>
      <c r="L79" s="134"/>
      <c r="M79" s="134"/>
      <c r="N79" s="134"/>
      <c r="O79" s="133">
        <f t="shared" si="4"/>
        <v>716.4</v>
      </c>
      <c r="P79" s="142"/>
      <c r="Q79" s="135"/>
      <c r="R79" s="49"/>
      <c r="S79" s="51"/>
      <c r="T79" s="51"/>
      <c r="U79" s="51"/>
      <c r="V79" s="51"/>
      <c r="W79" s="51"/>
      <c r="X79" s="51"/>
    </row>
    <row r="80" spans="1:24" s="50" customFormat="1" ht="15" x14ac:dyDescent="0.2">
      <c r="A80" s="36">
        <f t="shared" si="5"/>
        <v>75</v>
      </c>
      <c r="B80" s="163" t="s">
        <v>160</v>
      </c>
      <c r="C80" s="37" t="s">
        <v>161</v>
      </c>
      <c r="D80" s="37" t="s">
        <v>40</v>
      </c>
      <c r="E80" s="40">
        <v>2</v>
      </c>
      <c r="F80" s="39">
        <v>45352</v>
      </c>
      <c r="G80" s="39">
        <v>45535</v>
      </c>
      <c r="H80" s="129">
        <v>630</v>
      </c>
      <c r="I80" s="130">
        <v>86.4</v>
      </c>
      <c r="J80" s="134"/>
      <c r="K80" s="130">
        <f t="shared" si="3"/>
        <v>716.4</v>
      </c>
      <c r="L80" s="134"/>
      <c r="M80" s="134"/>
      <c r="N80" s="134"/>
      <c r="O80" s="133">
        <f t="shared" si="4"/>
        <v>716.4</v>
      </c>
      <c r="P80" s="142"/>
      <c r="Q80" s="135"/>
      <c r="R80" s="49"/>
      <c r="S80" s="51"/>
      <c r="T80" s="51"/>
      <c r="U80" s="51"/>
      <c r="V80" s="51"/>
      <c r="W80" s="51"/>
      <c r="X80" s="51"/>
    </row>
    <row r="81" spans="1:24" s="50" customFormat="1" ht="15" x14ac:dyDescent="0.2">
      <c r="A81" s="36">
        <f t="shared" si="5"/>
        <v>76</v>
      </c>
      <c r="B81" s="163" t="s">
        <v>95</v>
      </c>
      <c r="C81" s="37" t="s">
        <v>89</v>
      </c>
      <c r="D81" s="37" t="s">
        <v>36</v>
      </c>
      <c r="E81" s="40">
        <v>3</v>
      </c>
      <c r="F81" s="39">
        <v>45173</v>
      </c>
      <c r="G81" s="39">
        <v>45354</v>
      </c>
      <c r="H81" s="129">
        <v>315</v>
      </c>
      <c r="I81" s="130">
        <v>86.4</v>
      </c>
      <c r="J81" s="134">
        <v>315</v>
      </c>
      <c r="K81" s="130">
        <f t="shared" si="3"/>
        <v>716.4</v>
      </c>
      <c r="L81" s="141"/>
      <c r="M81" s="134"/>
      <c r="N81" s="134">
        <v>48</v>
      </c>
      <c r="O81" s="133">
        <f t="shared" si="4"/>
        <v>668.4</v>
      </c>
      <c r="P81" s="142"/>
      <c r="Q81" s="135"/>
      <c r="R81" s="49"/>
      <c r="S81" s="51"/>
      <c r="T81" s="51"/>
      <c r="U81" s="51"/>
      <c r="V81" s="51"/>
      <c r="W81" s="51"/>
      <c r="X81" s="51"/>
    </row>
    <row r="82" spans="1:24" s="50" customFormat="1" ht="15" x14ac:dyDescent="0.2">
      <c r="A82" s="36">
        <f t="shared" si="5"/>
        <v>77</v>
      </c>
      <c r="B82" s="163" t="s">
        <v>123</v>
      </c>
      <c r="C82" s="37" t="s">
        <v>35</v>
      </c>
      <c r="D82" s="37" t="s">
        <v>38</v>
      </c>
      <c r="E82" s="40">
        <v>1</v>
      </c>
      <c r="F82" s="39">
        <v>45261</v>
      </c>
      <c r="G82" s="39"/>
      <c r="H82" s="129">
        <v>630</v>
      </c>
      <c r="I82" s="130">
        <v>86.4</v>
      </c>
      <c r="J82" s="134"/>
      <c r="K82" s="130">
        <f t="shared" si="3"/>
        <v>716.4</v>
      </c>
      <c r="L82" s="141"/>
      <c r="M82" s="134"/>
      <c r="N82" s="134"/>
      <c r="O82" s="133">
        <f t="shared" si="4"/>
        <v>716.4</v>
      </c>
      <c r="P82" s="142"/>
      <c r="Q82" s="135"/>
      <c r="R82" s="49"/>
      <c r="S82" s="51"/>
      <c r="T82" s="51"/>
      <c r="U82" s="51"/>
      <c r="V82" s="51"/>
      <c r="W82" s="51"/>
      <c r="X82" s="51"/>
    </row>
    <row r="83" spans="1:24" s="50" customFormat="1" ht="15" x14ac:dyDescent="0.2">
      <c r="A83" s="36">
        <f t="shared" si="5"/>
        <v>78</v>
      </c>
      <c r="B83" s="163" t="s">
        <v>101</v>
      </c>
      <c r="C83" s="37" t="s">
        <v>50</v>
      </c>
      <c r="D83" s="37" t="s">
        <v>38</v>
      </c>
      <c r="E83" s="40">
        <v>1</v>
      </c>
      <c r="F83" s="39">
        <v>45201</v>
      </c>
      <c r="G83" s="39">
        <v>45383</v>
      </c>
      <c r="H83" s="129">
        <v>630</v>
      </c>
      <c r="I83" s="130">
        <v>86.4</v>
      </c>
      <c r="J83" s="134"/>
      <c r="K83" s="130">
        <f t="shared" si="3"/>
        <v>716.4</v>
      </c>
      <c r="L83" s="141"/>
      <c r="M83" s="134"/>
      <c r="N83" s="134"/>
      <c r="O83" s="133">
        <f t="shared" si="4"/>
        <v>716.4</v>
      </c>
      <c r="P83" s="142"/>
      <c r="Q83" s="135"/>
      <c r="R83" s="49"/>
      <c r="S83" s="51"/>
      <c r="T83" s="51"/>
      <c r="U83" s="51"/>
      <c r="V83" s="51"/>
      <c r="W83" s="51"/>
      <c r="X83" s="51"/>
    </row>
    <row r="84" spans="1:24" s="50" customFormat="1" ht="15.75" thickBot="1" x14ac:dyDescent="0.25">
      <c r="A84" s="164">
        <f t="shared" si="5"/>
        <v>79</v>
      </c>
      <c r="B84" s="159" t="s">
        <v>88</v>
      </c>
      <c r="C84" s="66" t="s">
        <v>0</v>
      </c>
      <c r="D84" s="66" t="s">
        <v>38</v>
      </c>
      <c r="E84" s="165">
        <v>1</v>
      </c>
      <c r="F84" s="67">
        <v>45145</v>
      </c>
      <c r="G84" s="67">
        <v>45328</v>
      </c>
      <c r="H84" s="166">
        <v>630</v>
      </c>
      <c r="I84" s="167">
        <v>86.4</v>
      </c>
      <c r="J84" s="168"/>
      <c r="K84" s="167">
        <f t="shared" si="3"/>
        <v>716.4</v>
      </c>
      <c r="L84" s="169"/>
      <c r="M84" s="168"/>
      <c r="N84" s="168"/>
      <c r="O84" s="170">
        <f t="shared" si="4"/>
        <v>716.4</v>
      </c>
      <c r="P84" s="142"/>
      <c r="Q84" s="135"/>
      <c r="R84" s="49"/>
      <c r="S84" s="51"/>
      <c r="T84" s="51"/>
      <c r="U84" s="51"/>
      <c r="V84" s="51"/>
      <c r="W84" s="51"/>
      <c r="X84" s="51"/>
    </row>
    <row r="85" spans="1:24" ht="24" thickBot="1" x14ac:dyDescent="0.4">
      <c r="A85" s="173"/>
      <c r="B85" s="174" t="s">
        <v>24</v>
      </c>
      <c r="C85" s="174"/>
      <c r="D85" s="174"/>
      <c r="E85" s="174"/>
      <c r="F85" s="174"/>
      <c r="G85" s="175"/>
      <c r="H85" s="176">
        <f>SUM(H6:H84)</f>
        <v>46305</v>
      </c>
      <c r="I85" s="176">
        <f>SUM(I6:I84)</f>
        <v>6551.9999999999927</v>
      </c>
      <c r="J85" s="176">
        <f>SUM(J6:J84)</f>
        <v>1827</v>
      </c>
      <c r="K85" s="176">
        <f>SUM(K6:K84)</f>
        <v>54684.000000000065</v>
      </c>
      <c r="L85" s="176"/>
      <c r="M85" s="177"/>
      <c r="N85" s="178">
        <f>SUM(N6:N84)</f>
        <v>206.4</v>
      </c>
      <c r="O85" s="179">
        <f>SUM(O6:O84)</f>
        <v>54477.600000000071</v>
      </c>
      <c r="Q85" s="143"/>
    </row>
    <row r="86" spans="1:24" ht="16.5" thickBot="1" x14ac:dyDescent="0.3">
      <c r="A86" s="180"/>
      <c r="B86" s="181"/>
      <c r="C86" s="181"/>
      <c r="D86" s="181"/>
      <c r="E86" s="181"/>
      <c r="F86" s="181"/>
      <c r="G86" s="181"/>
      <c r="H86" s="181"/>
      <c r="I86" s="181"/>
      <c r="J86" s="181"/>
      <c r="K86" s="181"/>
      <c r="L86" s="181"/>
      <c r="M86" s="181"/>
      <c r="N86" s="181"/>
      <c r="O86" s="182"/>
    </row>
    <row r="87" spans="1:24" ht="54.75" thickBot="1" x14ac:dyDescent="0.25">
      <c r="A87" s="189" t="s">
        <v>9</v>
      </c>
      <c r="B87" s="194" t="s">
        <v>10</v>
      </c>
      <c r="C87" s="194" t="s">
        <v>11</v>
      </c>
      <c r="D87" s="195" t="s">
        <v>12</v>
      </c>
      <c r="E87" s="190" t="s">
        <v>13</v>
      </c>
      <c r="F87" s="196" t="s">
        <v>25</v>
      </c>
      <c r="G87" s="196" t="s">
        <v>26</v>
      </c>
      <c r="H87" s="191" t="s">
        <v>27</v>
      </c>
      <c r="I87" s="191" t="s">
        <v>16</v>
      </c>
      <c r="J87" s="191" t="s">
        <v>28</v>
      </c>
      <c r="K87" s="191" t="s">
        <v>18</v>
      </c>
      <c r="L87" s="192" t="s">
        <v>21</v>
      </c>
      <c r="M87" s="191" t="s">
        <v>22</v>
      </c>
      <c r="N87" s="191" t="s">
        <v>23</v>
      </c>
      <c r="O87" s="193" t="s">
        <v>20</v>
      </c>
    </row>
    <row r="88" spans="1:24" s="7" customFormat="1" ht="15.75" x14ac:dyDescent="0.2">
      <c r="A88" s="24"/>
      <c r="B88" s="183"/>
      <c r="C88" s="183"/>
      <c r="D88" s="183"/>
      <c r="E88" s="184"/>
      <c r="F88" s="185"/>
      <c r="G88" s="185"/>
      <c r="H88" s="186"/>
      <c r="I88" s="186"/>
      <c r="J88" s="186"/>
      <c r="K88" s="186">
        <f t="shared" ref="K88" si="6">SUM(H88,I88,J88)</f>
        <v>0</v>
      </c>
      <c r="L88" s="187"/>
      <c r="M88" s="186"/>
      <c r="N88" s="186"/>
      <c r="O88" s="188"/>
      <c r="P88" s="105"/>
      <c r="Q88" s="105"/>
      <c r="R88" s="47"/>
      <c r="X88" s="7" t="s">
        <v>1</v>
      </c>
    </row>
    <row r="89" spans="1:24" ht="15.75" x14ac:dyDescent="0.2">
      <c r="A89" s="25" t="s">
        <v>1</v>
      </c>
      <c r="B89" s="45"/>
      <c r="C89" s="45"/>
      <c r="D89" s="45"/>
      <c r="E89" s="45"/>
      <c r="F89" s="45"/>
      <c r="G89" s="46"/>
      <c r="H89" s="43"/>
      <c r="I89" s="144"/>
      <c r="J89" s="26"/>
      <c r="K89" s="26"/>
      <c r="L89" s="145"/>
      <c r="M89" s="26">
        <v>0</v>
      </c>
      <c r="N89" s="26">
        <v>0</v>
      </c>
      <c r="O89" s="146"/>
    </row>
    <row r="90" spans="1:24" ht="15.75" thickBot="1" x14ac:dyDescent="0.25">
      <c r="A90" s="29"/>
      <c r="B90" s="60"/>
      <c r="C90" s="60"/>
      <c r="D90" s="60"/>
      <c r="E90" s="52"/>
      <c r="F90" s="52"/>
      <c r="G90" s="52"/>
      <c r="H90" s="147"/>
      <c r="I90" s="147"/>
      <c r="J90" s="147"/>
      <c r="K90" s="147"/>
      <c r="L90" s="147"/>
      <c r="M90" s="147"/>
      <c r="N90" s="147"/>
      <c r="O90" s="148"/>
    </row>
    <row r="91" spans="1:24" ht="16.5" thickBot="1" x14ac:dyDescent="0.25">
      <c r="A91" s="211" t="s">
        <v>1</v>
      </c>
      <c r="B91" s="197" t="s">
        <v>29</v>
      </c>
      <c r="C91" s="198"/>
      <c r="D91" s="198"/>
      <c r="E91" s="199"/>
      <c r="F91" s="199"/>
      <c r="G91" s="200"/>
      <c r="H91" s="201">
        <f>H85</f>
        <v>46305</v>
      </c>
      <c r="I91" s="201">
        <f>I85</f>
        <v>6551.9999999999927</v>
      </c>
      <c r="J91" s="201">
        <f>J85</f>
        <v>1827</v>
      </c>
      <c r="K91" s="201">
        <f>K85</f>
        <v>54684.000000000065</v>
      </c>
      <c r="L91" s="201"/>
      <c r="M91" s="202"/>
      <c r="N91" s="203">
        <f>N85</f>
        <v>206.4</v>
      </c>
      <c r="O91" s="204">
        <f>SUM(K91-N91)</f>
        <v>54477.600000000064</v>
      </c>
    </row>
    <row r="92" spans="1:24" ht="15.75" x14ac:dyDescent="0.25">
      <c r="A92" s="32" t="s">
        <v>62</v>
      </c>
      <c r="B92" s="59"/>
      <c r="C92" s="59"/>
      <c r="D92" s="60"/>
      <c r="E92" s="52"/>
      <c r="F92" s="52"/>
      <c r="G92" s="52"/>
      <c r="H92" s="147"/>
      <c r="I92" s="147"/>
      <c r="J92" s="147"/>
      <c r="K92" s="147"/>
      <c r="L92" s="147"/>
      <c r="M92" s="147"/>
      <c r="N92" s="147"/>
      <c r="O92" s="148"/>
    </row>
    <row r="93" spans="1:24" ht="15" x14ac:dyDescent="0.2">
      <c r="A93" s="29"/>
      <c r="B93" s="60"/>
      <c r="C93" s="60"/>
      <c r="D93" s="60"/>
      <c r="E93" s="52"/>
      <c r="F93" s="52"/>
      <c r="G93" s="33"/>
      <c r="H93" s="149" t="s">
        <v>47</v>
      </c>
      <c r="I93" s="150"/>
      <c r="J93" s="150"/>
      <c r="K93" s="150"/>
      <c r="L93" s="150"/>
      <c r="M93" s="150"/>
      <c r="N93" s="150"/>
      <c r="O93" s="151">
        <v>30</v>
      </c>
    </row>
    <row r="94" spans="1:24" ht="16.5" thickBot="1" x14ac:dyDescent="0.25">
      <c r="A94" s="53"/>
      <c r="B94" s="61"/>
      <c r="C94" s="61"/>
      <c r="D94" s="61"/>
      <c r="E94" s="42"/>
      <c r="F94" s="42"/>
      <c r="G94" s="42"/>
      <c r="H94" s="206" t="s">
        <v>48</v>
      </c>
      <c r="I94" s="206"/>
      <c r="J94" s="206"/>
      <c r="K94" s="206"/>
      <c r="L94" s="206"/>
      <c r="M94" s="206"/>
      <c r="N94" s="206"/>
      <c r="O94" s="207">
        <v>2370</v>
      </c>
    </row>
    <row r="95" spans="1:24" ht="16.5" thickBot="1" x14ac:dyDescent="0.25">
      <c r="A95" s="54"/>
      <c r="B95" s="62"/>
      <c r="C95" s="62"/>
      <c r="D95" s="62"/>
      <c r="E95" s="55"/>
      <c r="F95" s="55"/>
      <c r="G95" s="205"/>
      <c r="H95" s="208" t="s">
        <v>49</v>
      </c>
      <c r="I95" s="209"/>
      <c r="J95" s="209"/>
      <c r="K95" s="209"/>
      <c r="L95" s="209"/>
      <c r="M95" s="209"/>
      <c r="N95" s="209"/>
      <c r="O95" s="210">
        <f>SUM(O91+O94)</f>
        <v>56847.600000000064</v>
      </c>
    </row>
    <row r="96" spans="1:24" ht="15" x14ac:dyDescent="0.2">
      <c r="A96" s="6"/>
      <c r="B96" s="63"/>
      <c r="C96" s="63"/>
      <c r="D96" s="63"/>
      <c r="E96" s="6"/>
      <c r="F96" s="6"/>
      <c r="G96" s="6"/>
      <c r="O96" s="153"/>
    </row>
    <row r="97" spans="1:1" x14ac:dyDescent="0.2">
      <c r="A97" s="7"/>
    </row>
  </sheetData>
  <sortState ref="A5:R85">
    <sortCondition ref="A9:A75"/>
  </sortState>
  <mergeCells count="26">
    <mergeCell ref="A1:O1"/>
    <mergeCell ref="A2:C2"/>
    <mergeCell ref="D2:E2"/>
    <mergeCell ref="J2:O2"/>
    <mergeCell ref="A3:C3"/>
    <mergeCell ref="D3:E3"/>
    <mergeCell ref="J3:O3"/>
    <mergeCell ref="A4:A5"/>
    <mergeCell ref="B4:B5"/>
    <mergeCell ref="C4:C5"/>
    <mergeCell ref="D4:D5"/>
    <mergeCell ref="E4:E5"/>
    <mergeCell ref="F4:F5"/>
    <mergeCell ref="G4:G5"/>
    <mergeCell ref="H94:N94"/>
    <mergeCell ref="H95:N95"/>
    <mergeCell ref="H4:H5"/>
    <mergeCell ref="I4:I5"/>
    <mergeCell ref="J4:J5"/>
    <mergeCell ref="K4:K5"/>
    <mergeCell ref="L4:N4"/>
    <mergeCell ref="B85:G85"/>
    <mergeCell ref="A86:O86"/>
    <mergeCell ref="B89:G89"/>
    <mergeCell ref="H93:N93"/>
    <mergeCell ref="O4:O5"/>
  </mergeCells>
  <phoneticPr fontId="15" type="noConversion"/>
  <pageMargins left="3.937007874015748E-2" right="0.19685039370078741" top="0.35433070866141736" bottom="0.35433070866141736" header="0.11811023622047245" footer="0.11811023622047245"/>
  <pageSetup paperSize="9" scale="40" orientation="landscape" r:id="rId1"/>
  <rowBreaks count="1" manualBreakCount="1">
    <brk id="95" max="26" man="1"/>
  </rowBreaks>
  <colBreaks count="1" manualBreakCount="1">
    <brk id="15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25"/>
  <sheetViews>
    <sheetView zoomScale="80" zoomScaleNormal="80" workbookViewId="0">
      <selection activeCell="E21" sqref="E21"/>
    </sheetView>
  </sheetViews>
  <sheetFormatPr defaultRowHeight="15" x14ac:dyDescent="0.25"/>
  <cols>
    <col min="1" max="1" width="7.42578125" customWidth="1"/>
    <col min="2" max="2" width="53.5703125" style="230" bestFit="1" customWidth="1"/>
    <col min="3" max="3" width="20.85546875" style="230" customWidth="1"/>
    <col min="4" max="4" width="16.42578125" style="230" bestFit="1" customWidth="1"/>
    <col min="5" max="5" width="6.7109375" customWidth="1"/>
    <col min="6" max="6" width="13" customWidth="1"/>
    <col min="7" max="7" width="17.7109375" customWidth="1"/>
    <col min="8" max="8" width="15.5703125" style="312" customWidth="1"/>
    <col min="9" max="9" width="14.140625" style="312" customWidth="1"/>
    <col min="10" max="10" width="13.140625" style="312" customWidth="1"/>
    <col min="11" max="11" width="18.5703125" style="312" customWidth="1"/>
    <col min="12" max="12" width="5.28515625" style="312" customWidth="1"/>
    <col min="13" max="13" width="15" style="312" customWidth="1"/>
    <col min="14" max="14" width="15.5703125" style="312" customWidth="1"/>
    <col min="15" max="15" width="16.42578125" style="312" customWidth="1"/>
    <col min="16" max="16" width="12.5703125" bestFit="1" customWidth="1"/>
  </cols>
  <sheetData>
    <row r="1" spans="1:23" ht="84" customHeight="1" thickBot="1" x14ac:dyDescent="0.3">
      <c r="A1" s="218" t="s">
        <v>1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20"/>
    </row>
    <row r="2" spans="1:23" ht="42.75" customHeight="1" x14ac:dyDescent="0.25">
      <c r="A2" s="276" t="s">
        <v>63</v>
      </c>
      <c r="B2" s="277"/>
      <c r="C2" s="277"/>
      <c r="D2" s="272" t="s">
        <v>2</v>
      </c>
      <c r="E2" s="273"/>
      <c r="F2" s="274" t="s">
        <v>3</v>
      </c>
      <c r="G2" s="275" t="s">
        <v>4</v>
      </c>
      <c r="H2" s="282" t="s">
        <v>5</v>
      </c>
      <c r="I2" s="283" t="s">
        <v>6</v>
      </c>
      <c r="J2" s="284" t="s">
        <v>7</v>
      </c>
      <c r="K2" s="284"/>
      <c r="L2" s="284"/>
      <c r="M2" s="284"/>
      <c r="N2" s="284"/>
      <c r="O2" s="285"/>
    </row>
    <row r="3" spans="1:23" ht="43.5" customHeight="1" x14ac:dyDescent="0.25">
      <c r="A3" s="278" t="s">
        <v>185</v>
      </c>
      <c r="B3" s="85"/>
      <c r="C3" s="86"/>
      <c r="D3" s="212" t="s">
        <v>145</v>
      </c>
      <c r="E3" s="213"/>
      <c r="F3" s="214" t="s">
        <v>126</v>
      </c>
      <c r="G3" s="215" t="s">
        <v>144</v>
      </c>
      <c r="H3" s="286">
        <v>18</v>
      </c>
      <c r="I3" s="287">
        <v>4.8</v>
      </c>
      <c r="J3" s="288" t="s">
        <v>8</v>
      </c>
      <c r="K3" s="288"/>
      <c r="L3" s="288"/>
      <c r="M3" s="288"/>
      <c r="N3" s="288"/>
      <c r="O3" s="289"/>
    </row>
    <row r="4" spans="1:23" ht="15" customHeight="1" x14ac:dyDescent="0.25">
      <c r="A4" s="216" t="s">
        <v>9</v>
      </c>
      <c r="B4" s="226" t="s">
        <v>10</v>
      </c>
      <c r="C4" s="226" t="s">
        <v>11</v>
      </c>
      <c r="D4" s="226" t="s">
        <v>12</v>
      </c>
      <c r="E4" s="217" t="s">
        <v>13</v>
      </c>
      <c r="F4" s="217" t="s">
        <v>14</v>
      </c>
      <c r="G4" s="217" t="s">
        <v>15</v>
      </c>
      <c r="H4" s="290" t="s">
        <v>30</v>
      </c>
      <c r="I4" s="290" t="s">
        <v>16</v>
      </c>
      <c r="J4" s="290" t="s">
        <v>17</v>
      </c>
      <c r="K4" s="290" t="s">
        <v>32</v>
      </c>
      <c r="L4" s="291" t="s">
        <v>19</v>
      </c>
      <c r="M4" s="291"/>
      <c r="N4" s="291"/>
      <c r="O4" s="292" t="s">
        <v>20</v>
      </c>
    </row>
    <row r="5" spans="1:23" ht="48.75" customHeight="1" thickBot="1" x14ac:dyDescent="0.3">
      <c r="A5" s="224"/>
      <c r="B5" s="227"/>
      <c r="C5" s="227"/>
      <c r="D5" s="227"/>
      <c r="E5" s="225"/>
      <c r="F5" s="225"/>
      <c r="G5" s="225"/>
      <c r="H5" s="293"/>
      <c r="I5" s="293"/>
      <c r="J5" s="293"/>
      <c r="K5" s="293"/>
      <c r="L5" s="294" t="s">
        <v>21</v>
      </c>
      <c r="M5" s="295" t="s">
        <v>22</v>
      </c>
      <c r="N5" s="295" t="s">
        <v>23</v>
      </c>
      <c r="O5" s="296"/>
    </row>
    <row r="6" spans="1:23" s="5" customFormat="1" x14ac:dyDescent="0.2">
      <c r="A6" s="90">
        <v>1</v>
      </c>
      <c r="B6" s="281" t="s">
        <v>60</v>
      </c>
      <c r="C6" s="232" t="s">
        <v>0</v>
      </c>
      <c r="D6" s="231" t="s">
        <v>56</v>
      </c>
      <c r="E6" s="221" t="s">
        <v>180</v>
      </c>
      <c r="F6" s="222">
        <v>44652</v>
      </c>
      <c r="G6" s="223">
        <v>45382</v>
      </c>
      <c r="H6" s="297">
        <v>105</v>
      </c>
      <c r="I6" s="125">
        <v>52.8</v>
      </c>
      <c r="J6" s="297">
        <v>273</v>
      </c>
      <c r="K6" s="297">
        <v>428.8</v>
      </c>
      <c r="L6" s="297"/>
      <c r="M6" s="297"/>
      <c r="N6" s="297">
        <v>38.4</v>
      </c>
      <c r="O6" s="128">
        <f>K6-M6-N6</f>
        <v>390.40000000000003</v>
      </c>
    </row>
    <row r="7" spans="1:23" s="5" customFormat="1" x14ac:dyDescent="0.2">
      <c r="A7" s="36">
        <v>2</v>
      </c>
      <c r="B7" s="279" t="s">
        <v>102</v>
      </c>
      <c r="C7" s="228" t="s">
        <v>0</v>
      </c>
      <c r="D7" s="228" t="s">
        <v>36</v>
      </c>
      <c r="E7" s="40">
        <v>1</v>
      </c>
      <c r="F7" s="39">
        <v>45201</v>
      </c>
      <c r="G7" s="39">
        <v>45383</v>
      </c>
      <c r="H7" s="134">
        <v>630</v>
      </c>
      <c r="I7" s="130">
        <v>86.4</v>
      </c>
      <c r="J7" s="134"/>
      <c r="K7" s="134">
        <f t="shared" ref="K7" si="0">H7+I7+J7</f>
        <v>716.4</v>
      </c>
      <c r="L7" s="134"/>
      <c r="M7" s="134"/>
      <c r="N7" s="134">
        <v>33.6</v>
      </c>
      <c r="O7" s="133">
        <f t="shared" ref="O7:O9" si="1">K7-M7-N7</f>
        <v>682.8</v>
      </c>
    </row>
    <row r="8" spans="1:23" s="5" customFormat="1" x14ac:dyDescent="0.2">
      <c r="A8" s="36">
        <v>3</v>
      </c>
      <c r="B8" s="280" t="s">
        <v>54</v>
      </c>
      <c r="C8" s="233" t="s">
        <v>51</v>
      </c>
      <c r="D8" s="233" t="s">
        <v>56</v>
      </c>
      <c r="E8" s="38" t="s">
        <v>180</v>
      </c>
      <c r="F8" s="41">
        <v>44652</v>
      </c>
      <c r="G8" s="39">
        <v>45382</v>
      </c>
      <c r="H8" s="129">
        <v>315</v>
      </c>
      <c r="I8" s="130">
        <v>86.4</v>
      </c>
      <c r="J8" s="134">
        <v>315</v>
      </c>
      <c r="K8" s="130">
        <v>716.4</v>
      </c>
      <c r="L8" s="141"/>
      <c r="M8" s="134"/>
      <c r="N8" s="134">
        <v>38.4</v>
      </c>
      <c r="O8" s="133">
        <f t="shared" si="1"/>
        <v>678</v>
      </c>
    </row>
    <row r="9" spans="1:23" s="5" customFormat="1" x14ac:dyDescent="0.2">
      <c r="A9" s="36">
        <v>4</v>
      </c>
      <c r="B9" s="279" t="s">
        <v>55</v>
      </c>
      <c r="C9" s="234" t="s">
        <v>57</v>
      </c>
      <c r="D9" s="233" t="s">
        <v>56</v>
      </c>
      <c r="E9" s="38" t="s">
        <v>180</v>
      </c>
      <c r="F9" s="41">
        <v>44652</v>
      </c>
      <c r="G9" s="39">
        <v>45382</v>
      </c>
      <c r="H9" s="129">
        <v>315</v>
      </c>
      <c r="I9" s="130">
        <v>86.4</v>
      </c>
      <c r="J9" s="134">
        <v>315</v>
      </c>
      <c r="K9" s="130">
        <v>716.4</v>
      </c>
      <c r="L9" s="141"/>
      <c r="M9" s="134"/>
      <c r="N9" s="134">
        <v>38.4</v>
      </c>
      <c r="O9" s="133">
        <f t="shared" si="1"/>
        <v>678</v>
      </c>
    </row>
    <row r="10" spans="1:23" s="5" customFormat="1" x14ac:dyDescent="0.2">
      <c r="A10" s="237"/>
      <c r="B10" s="238" t="s">
        <v>24</v>
      </c>
      <c r="C10" s="238"/>
      <c r="D10" s="238"/>
      <c r="E10" s="238"/>
      <c r="F10" s="238"/>
      <c r="G10" s="239"/>
      <c r="H10" s="240">
        <f>SUM(H6:H9)</f>
        <v>1365</v>
      </c>
      <c r="I10" s="240">
        <f>SUM(I6:I9)</f>
        <v>312</v>
      </c>
      <c r="J10" s="240"/>
      <c r="K10" s="240">
        <f>SUM(K6:K9)</f>
        <v>2578</v>
      </c>
      <c r="L10" s="240"/>
      <c r="M10" s="241"/>
      <c r="N10" s="240">
        <f>SUM(N6:N9)</f>
        <v>148.80000000000001</v>
      </c>
      <c r="O10" s="298">
        <f>SUM(O6:O9)</f>
        <v>2429.1999999999998</v>
      </c>
      <c r="P10" s="235"/>
      <c r="W10" s="236" t="s">
        <v>125</v>
      </c>
    </row>
    <row r="11" spans="1:23" s="5" customFormat="1" ht="15.75" thickBot="1" x14ac:dyDescent="0.3">
      <c r="A11" s="242"/>
      <c r="B11" s="243"/>
      <c r="C11" s="243"/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4"/>
    </row>
    <row r="12" spans="1:23" s="5" customFormat="1" ht="60.75" thickBot="1" x14ac:dyDescent="0.25">
      <c r="A12" s="245" t="s">
        <v>9</v>
      </c>
      <c r="B12" s="270" t="s">
        <v>10</v>
      </c>
      <c r="C12" s="270" t="s">
        <v>11</v>
      </c>
      <c r="D12" s="271" t="s">
        <v>12</v>
      </c>
      <c r="E12" s="246" t="s">
        <v>13</v>
      </c>
      <c r="F12" s="247" t="s">
        <v>25</v>
      </c>
      <c r="G12" s="247" t="s">
        <v>26</v>
      </c>
      <c r="H12" s="299" t="s">
        <v>27</v>
      </c>
      <c r="I12" s="299" t="s">
        <v>16</v>
      </c>
      <c r="J12" s="299" t="s">
        <v>28</v>
      </c>
      <c r="K12" s="299" t="s">
        <v>18</v>
      </c>
      <c r="L12" s="300" t="s">
        <v>21</v>
      </c>
      <c r="M12" s="299" t="s">
        <v>22</v>
      </c>
      <c r="N12" s="299" t="s">
        <v>23</v>
      </c>
      <c r="O12" s="301" t="s">
        <v>20</v>
      </c>
    </row>
    <row r="13" spans="1:23" s="5" customFormat="1" x14ac:dyDescent="0.2">
      <c r="A13" s="248"/>
      <c r="B13" s="231"/>
      <c r="C13" s="232"/>
      <c r="D13" s="231"/>
      <c r="E13" s="249"/>
      <c r="F13" s="222"/>
      <c r="G13" s="223"/>
      <c r="H13" s="126"/>
      <c r="I13" s="126"/>
      <c r="J13" s="126"/>
      <c r="K13" s="126"/>
      <c r="L13" s="302"/>
      <c r="M13" s="250"/>
      <c r="N13" s="250"/>
      <c r="O13" s="251"/>
    </row>
    <row r="14" spans="1:23" s="5" customFormat="1" x14ac:dyDescent="0.2">
      <c r="A14" s="252" t="s">
        <v>1</v>
      </c>
      <c r="B14" s="253"/>
      <c r="C14" s="253"/>
      <c r="D14" s="253"/>
      <c r="E14" s="253"/>
      <c r="F14" s="253"/>
      <c r="G14" s="254"/>
      <c r="H14" s="129">
        <v>0</v>
      </c>
      <c r="I14" s="129">
        <v>0</v>
      </c>
      <c r="J14" s="255"/>
      <c r="K14" s="256">
        <v>0</v>
      </c>
      <c r="L14" s="255"/>
      <c r="M14" s="303">
        <v>0</v>
      </c>
      <c r="N14" s="303">
        <v>0</v>
      </c>
      <c r="O14" s="304">
        <v>0</v>
      </c>
      <c r="V14" s="7"/>
    </row>
    <row r="15" spans="1:23" s="5" customFormat="1" ht="14.25" x14ac:dyDescent="0.2">
      <c r="A15" s="257"/>
      <c r="B15" s="258"/>
      <c r="C15" s="258"/>
      <c r="D15" s="258"/>
      <c r="E15" s="259"/>
      <c r="F15" s="259"/>
      <c r="G15" s="259"/>
      <c r="H15" s="305"/>
      <c r="I15" s="305"/>
      <c r="J15" s="305"/>
      <c r="K15" s="305"/>
      <c r="L15" s="305"/>
      <c r="M15" s="305"/>
      <c r="N15" s="305"/>
      <c r="O15" s="306"/>
    </row>
    <row r="16" spans="1:23" s="5" customFormat="1" x14ac:dyDescent="0.2">
      <c r="A16" s="260" t="s">
        <v>1</v>
      </c>
      <c r="B16" s="261" t="s">
        <v>29</v>
      </c>
      <c r="C16" s="261"/>
      <c r="D16" s="261"/>
      <c r="E16" s="262"/>
      <c r="F16" s="263"/>
      <c r="G16" s="264"/>
      <c r="H16" s="240">
        <f>H10</f>
        <v>1365</v>
      </c>
      <c r="I16" s="240">
        <f>I10</f>
        <v>312</v>
      </c>
      <c r="J16" s="240"/>
      <c r="K16" s="240">
        <f>K10</f>
        <v>2578</v>
      </c>
      <c r="L16" s="240"/>
      <c r="M16" s="241"/>
      <c r="N16" s="240">
        <f>N10</f>
        <v>148.80000000000001</v>
      </c>
      <c r="O16" s="298">
        <f>SUM(K16-N16)</f>
        <v>2429.1999999999998</v>
      </c>
    </row>
    <row r="17" spans="1:15" s="5" customFormat="1" x14ac:dyDescent="0.25">
      <c r="A17" s="265" t="s">
        <v>184</v>
      </c>
      <c r="B17" s="266"/>
      <c r="C17" s="266"/>
      <c r="D17" s="258"/>
      <c r="E17" s="259"/>
      <c r="F17" s="259"/>
      <c r="G17" s="259"/>
      <c r="H17" s="305"/>
      <c r="I17" s="305"/>
      <c r="J17" s="305"/>
      <c r="K17" s="305"/>
      <c r="L17" s="305"/>
      <c r="M17" s="305"/>
      <c r="N17" s="305"/>
      <c r="O17" s="306"/>
    </row>
    <row r="18" spans="1:15" s="5" customFormat="1" ht="14.25" x14ac:dyDescent="0.2">
      <c r="A18" s="257"/>
      <c r="B18" s="258"/>
      <c r="C18" s="258"/>
      <c r="D18" s="258"/>
      <c r="E18" s="259"/>
      <c r="F18" s="259"/>
      <c r="G18" s="259"/>
      <c r="H18" s="307" t="s">
        <v>43</v>
      </c>
      <c r="I18" s="308"/>
      <c r="J18" s="308"/>
      <c r="K18" s="308"/>
      <c r="L18" s="308"/>
      <c r="M18" s="308"/>
      <c r="N18" s="308"/>
      <c r="O18" s="309">
        <v>30</v>
      </c>
    </row>
    <row r="19" spans="1:15" s="5" customFormat="1" ht="15.75" thickBot="1" x14ac:dyDescent="0.25">
      <c r="A19" s="257"/>
      <c r="B19" s="258"/>
      <c r="C19" s="258"/>
      <c r="D19" s="258"/>
      <c r="E19" s="259"/>
      <c r="F19" s="259"/>
      <c r="G19" s="259"/>
      <c r="H19" s="313" t="s">
        <v>44</v>
      </c>
      <c r="I19" s="314"/>
      <c r="J19" s="314"/>
      <c r="K19" s="314"/>
      <c r="L19" s="314"/>
      <c r="M19" s="314"/>
      <c r="N19" s="314"/>
      <c r="O19" s="315">
        <v>120</v>
      </c>
    </row>
    <row r="20" spans="1:15" s="5" customFormat="1" ht="15.75" thickBot="1" x14ac:dyDescent="0.25">
      <c r="A20" s="267"/>
      <c r="B20" s="268"/>
      <c r="C20" s="268"/>
      <c r="D20" s="268"/>
      <c r="E20" s="269"/>
      <c r="F20" s="269"/>
      <c r="G20" s="269"/>
      <c r="H20" s="316" t="s">
        <v>42</v>
      </c>
      <c r="I20" s="317"/>
      <c r="J20" s="317"/>
      <c r="K20" s="317"/>
      <c r="L20" s="317"/>
      <c r="M20" s="317"/>
      <c r="N20" s="317"/>
      <c r="O20" s="318">
        <f>SUM(O16+O19)</f>
        <v>2549.1999999999998</v>
      </c>
    </row>
    <row r="21" spans="1:15" ht="18" x14ac:dyDescent="0.25">
      <c r="A21" s="2"/>
      <c r="B21" s="229"/>
      <c r="C21" s="229"/>
      <c r="D21" s="229"/>
      <c r="E21" s="2"/>
      <c r="F21" s="2"/>
      <c r="G21" s="2"/>
      <c r="H21" s="310"/>
      <c r="I21" s="310"/>
      <c r="J21" s="310"/>
      <c r="K21" s="310"/>
      <c r="L21" s="310"/>
      <c r="M21" s="310"/>
      <c r="N21" s="310"/>
      <c r="O21" s="311"/>
    </row>
    <row r="22" spans="1:15" ht="18" x14ac:dyDescent="0.25">
      <c r="A22" s="2"/>
      <c r="B22" s="229"/>
      <c r="C22" s="229"/>
      <c r="D22" s="229"/>
      <c r="E22" s="2"/>
      <c r="F22" s="2"/>
      <c r="G22" s="2"/>
      <c r="H22" s="310"/>
      <c r="I22" s="310"/>
      <c r="J22" s="310"/>
      <c r="K22" s="310"/>
      <c r="L22" s="310"/>
      <c r="M22" s="310"/>
      <c r="N22" s="310"/>
      <c r="O22" s="311"/>
    </row>
    <row r="23" spans="1:15" ht="18" x14ac:dyDescent="0.25">
      <c r="A23" s="2"/>
      <c r="B23" s="229"/>
      <c r="C23" s="229"/>
      <c r="D23" s="229"/>
      <c r="E23" s="2"/>
      <c r="F23" s="2"/>
      <c r="G23" s="2"/>
      <c r="H23" s="310"/>
      <c r="I23" s="310"/>
      <c r="J23" s="310"/>
      <c r="K23" s="310"/>
      <c r="L23" s="310"/>
      <c r="M23" s="310"/>
      <c r="N23" s="310"/>
      <c r="O23" s="311"/>
    </row>
    <row r="24" spans="1:15" ht="18" x14ac:dyDescent="0.25">
      <c r="A24" s="2"/>
      <c r="B24" s="229"/>
      <c r="C24" s="229"/>
      <c r="D24" s="229"/>
      <c r="E24" s="2"/>
      <c r="F24" s="2"/>
      <c r="G24" s="2"/>
      <c r="H24" s="310"/>
      <c r="I24" s="310"/>
      <c r="J24" s="310"/>
      <c r="K24" s="310"/>
      <c r="L24" s="310"/>
      <c r="M24" s="310"/>
      <c r="N24" s="310"/>
      <c r="O24" s="311"/>
    </row>
    <row r="25" spans="1:15" ht="18" x14ac:dyDescent="0.25">
      <c r="A25" s="2"/>
      <c r="B25" s="229"/>
      <c r="C25" s="229"/>
      <c r="D25" s="229"/>
      <c r="E25" s="2"/>
      <c r="F25" s="2"/>
      <c r="G25" s="2"/>
      <c r="H25" s="310"/>
      <c r="I25" s="310"/>
      <c r="J25" s="310"/>
      <c r="K25" s="310"/>
      <c r="L25" s="310"/>
      <c r="M25" s="310"/>
      <c r="N25" s="310"/>
      <c r="O25" s="311"/>
    </row>
  </sheetData>
  <mergeCells count="26">
    <mergeCell ref="A1:O1"/>
    <mergeCell ref="A2:C2"/>
    <mergeCell ref="D2:E2"/>
    <mergeCell ref="J2:O2"/>
    <mergeCell ref="A3:C3"/>
    <mergeCell ref="D3:E3"/>
    <mergeCell ref="J3:O3"/>
    <mergeCell ref="A4:A5"/>
    <mergeCell ref="B4:B5"/>
    <mergeCell ref="C4:C5"/>
    <mergeCell ref="D4:D5"/>
    <mergeCell ref="E4:E5"/>
    <mergeCell ref="F4:F5"/>
    <mergeCell ref="H20:N20"/>
    <mergeCell ref="O4:O5"/>
    <mergeCell ref="B10:G10"/>
    <mergeCell ref="A11:O11"/>
    <mergeCell ref="B14:G14"/>
    <mergeCell ref="H18:N18"/>
    <mergeCell ref="H19:N19"/>
    <mergeCell ref="G4:G5"/>
    <mergeCell ref="H4:H5"/>
    <mergeCell ref="I4:I5"/>
    <mergeCell ref="J4:J5"/>
    <mergeCell ref="K4:K5"/>
    <mergeCell ref="L4:N4"/>
  </mergeCells>
  <phoneticPr fontId="15" type="noConversion"/>
  <pageMargins left="0.51181102362204722" right="0.51181102362204722" top="0.78740157480314965" bottom="0.78740157480314965" header="0.31496062992125984" footer="0.31496062992125984"/>
  <pageSetup paperSize="9" scale="45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zoomScale="80" zoomScaleNormal="80" workbookViewId="0">
      <selection activeCell="B25" sqref="B25"/>
    </sheetView>
  </sheetViews>
  <sheetFormatPr defaultColWidth="9.140625" defaultRowHeight="12.75" x14ac:dyDescent="0.2"/>
  <cols>
    <col min="1" max="1" width="6.85546875" style="1" customWidth="1"/>
    <col min="2" max="2" width="48.85546875" style="320" customWidth="1"/>
    <col min="3" max="3" width="21.28515625" style="320" customWidth="1"/>
    <col min="4" max="4" width="30" style="320" bestFit="1" customWidth="1"/>
    <col min="5" max="5" width="5.7109375" style="1" customWidth="1"/>
    <col min="6" max="6" width="13" style="1" customWidth="1"/>
    <col min="7" max="7" width="15.5703125" style="1" customWidth="1"/>
    <col min="8" max="8" width="17" style="1" customWidth="1"/>
    <col min="9" max="9" width="16.85546875" style="1" customWidth="1"/>
    <col min="10" max="10" width="14.42578125" style="1" customWidth="1"/>
    <col min="11" max="11" width="17.85546875" style="1" customWidth="1"/>
    <col min="12" max="12" width="4.7109375" style="1" customWidth="1"/>
    <col min="13" max="13" width="13.85546875" style="1" customWidth="1"/>
    <col min="14" max="14" width="15" style="1" customWidth="1"/>
    <col min="15" max="15" width="18.5703125" style="1" customWidth="1"/>
    <col min="16" max="16" width="9.140625" style="1"/>
    <col min="17" max="17" width="11.7109375" style="1" bestFit="1" customWidth="1"/>
    <col min="18" max="16384" width="9.140625" style="1"/>
  </cols>
  <sheetData>
    <row r="1" spans="1:20" ht="72" customHeight="1" thickBot="1" x14ac:dyDescent="0.25">
      <c r="A1" s="321" t="s">
        <v>1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1"/>
    </row>
    <row r="2" spans="1:20" s="6" customFormat="1" ht="18" x14ac:dyDescent="0.2">
      <c r="A2" s="93" t="s">
        <v>63</v>
      </c>
      <c r="B2" s="94"/>
      <c r="C2" s="95"/>
      <c r="D2" s="360" t="s">
        <v>2</v>
      </c>
      <c r="E2" s="361"/>
      <c r="F2" s="362" t="s">
        <v>3</v>
      </c>
      <c r="G2" s="97" t="s">
        <v>4</v>
      </c>
      <c r="H2" s="363" t="s">
        <v>5</v>
      </c>
      <c r="I2" s="363" t="s">
        <v>6</v>
      </c>
      <c r="J2" s="96" t="s">
        <v>7</v>
      </c>
      <c r="K2" s="96"/>
      <c r="L2" s="96"/>
      <c r="M2" s="96"/>
      <c r="N2" s="96"/>
      <c r="O2" s="98"/>
    </row>
    <row r="3" spans="1:20" s="6" customFormat="1" ht="48" customHeight="1" x14ac:dyDescent="0.2">
      <c r="A3" s="278" t="s">
        <v>186</v>
      </c>
      <c r="B3" s="85"/>
      <c r="C3" s="86"/>
      <c r="D3" s="73" t="s">
        <v>145</v>
      </c>
      <c r="E3" s="74"/>
      <c r="F3" s="345" t="s">
        <v>126</v>
      </c>
      <c r="G3" s="75" t="s">
        <v>144</v>
      </c>
      <c r="H3" s="76">
        <v>18</v>
      </c>
      <c r="I3" s="346">
        <v>4.8</v>
      </c>
      <c r="J3" s="77" t="s">
        <v>8</v>
      </c>
      <c r="K3" s="77"/>
      <c r="L3" s="77"/>
      <c r="M3" s="77"/>
      <c r="N3" s="77"/>
      <c r="O3" s="78"/>
    </row>
    <row r="4" spans="1:20" s="2" customFormat="1" ht="15.75" customHeight="1" x14ac:dyDescent="0.25">
      <c r="A4" s="82" t="s">
        <v>9</v>
      </c>
      <c r="B4" s="80" t="s">
        <v>10</v>
      </c>
      <c r="C4" s="80" t="s">
        <v>11</v>
      </c>
      <c r="D4" s="80" t="s">
        <v>12</v>
      </c>
      <c r="E4" s="79" t="s">
        <v>13</v>
      </c>
      <c r="F4" s="79" t="s">
        <v>14</v>
      </c>
      <c r="G4" s="79" t="s">
        <v>15</v>
      </c>
      <c r="H4" s="79" t="s">
        <v>30</v>
      </c>
      <c r="I4" s="79" t="s">
        <v>16</v>
      </c>
      <c r="J4" s="79" t="s">
        <v>17</v>
      </c>
      <c r="K4" s="79" t="s">
        <v>18</v>
      </c>
      <c r="L4" s="81" t="s">
        <v>19</v>
      </c>
      <c r="M4" s="81"/>
      <c r="N4" s="81"/>
      <c r="O4" s="83" t="s">
        <v>20</v>
      </c>
    </row>
    <row r="5" spans="1:20" s="3" customFormat="1" ht="54.75" thickBot="1" x14ac:dyDescent="0.25">
      <c r="A5" s="99"/>
      <c r="B5" s="101"/>
      <c r="C5" s="101"/>
      <c r="D5" s="101"/>
      <c r="E5" s="100"/>
      <c r="F5" s="100"/>
      <c r="G5" s="100"/>
      <c r="H5" s="100"/>
      <c r="I5" s="100"/>
      <c r="J5" s="100"/>
      <c r="K5" s="100"/>
      <c r="L5" s="102" t="s">
        <v>21</v>
      </c>
      <c r="M5" s="103" t="s">
        <v>31</v>
      </c>
      <c r="N5" s="103" t="s">
        <v>23</v>
      </c>
      <c r="O5" s="104"/>
    </row>
    <row r="6" spans="1:20" s="3" customFormat="1" ht="15.75" x14ac:dyDescent="0.2">
      <c r="A6" s="24">
        <v>1</v>
      </c>
      <c r="B6" s="352" t="s">
        <v>127</v>
      </c>
      <c r="C6" s="353" t="s">
        <v>0</v>
      </c>
      <c r="D6" s="353" t="s">
        <v>128</v>
      </c>
      <c r="E6" s="354">
        <v>1</v>
      </c>
      <c r="F6" s="355">
        <v>45323</v>
      </c>
      <c r="G6" s="356"/>
      <c r="H6" s="357">
        <v>630</v>
      </c>
      <c r="I6" s="357">
        <v>86.4</v>
      </c>
      <c r="J6" s="356"/>
      <c r="K6" s="356">
        <f>H6+I6+J6</f>
        <v>716.4</v>
      </c>
      <c r="L6" s="358"/>
      <c r="M6" s="356"/>
      <c r="N6" s="356"/>
      <c r="O6" s="359">
        <f>K6-M6-N6</f>
        <v>716.4</v>
      </c>
    </row>
    <row r="7" spans="1:20" s="3" customFormat="1" ht="15.75" x14ac:dyDescent="0.2">
      <c r="A7" s="48">
        <v>2</v>
      </c>
      <c r="B7" s="344" t="s">
        <v>70</v>
      </c>
      <c r="C7" s="58" t="s">
        <v>35</v>
      </c>
      <c r="D7" s="58" t="s">
        <v>71</v>
      </c>
      <c r="E7" s="322">
        <v>1</v>
      </c>
      <c r="F7" s="13">
        <v>45091</v>
      </c>
      <c r="G7" s="13">
        <v>45273</v>
      </c>
      <c r="H7" s="324">
        <v>630</v>
      </c>
      <c r="I7" s="323">
        <v>86.4</v>
      </c>
      <c r="J7" s="18"/>
      <c r="K7" s="34">
        <f t="shared" ref="K7:K9" si="0">H7+I7+J7</f>
        <v>716.4</v>
      </c>
      <c r="L7" s="12"/>
      <c r="M7" s="325"/>
      <c r="N7" s="325"/>
      <c r="O7" s="35">
        <f t="shared" ref="O7:O9" si="1">K7-M7-N7</f>
        <v>716.4</v>
      </c>
    </row>
    <row r="8" spans="1:20" s="3" customFormat="1" ht="15.75" x14ac:dyDescent="0.2">
      <c r="A8" s="48">
        <v>3</v>
      </c>
      <c r="B8" s="344" t="s">
        <v>98</v>
      </c>
      <c r="C8" s="58" t="s">
        <v>96</v>
      </c>
      <c r="D8" s="58" t="s">
        <v>97</v>
      </c>
      <c r="E8" s="322">
        <v>1</v>
      </c>
      <c r="F8" s="13">
        <v>45170</v>
      </c>
      <c r="G8" s="13">
        <v>45351</v>
      </c>
      <c r="H8" s="326">
        <v>630</v>
      </c>
      <c r="I8" s="323">
        <v>86.4</v>
      </c>
      <c r="J8" s="15"/>
      <c r="K8" s="34">
        <f t="shared" si="0"/>
        <v>716.4</v>
      </c>
      <c r="L8" s="22"/>
      <c r="M8" s="21"/>
      <c r="N8" s="15"/>
      <c r="O8" s="35">
        <f t="shared" si="1"/>
        <v>716.4</v>
      </c>
    </row>
    <row r="9" spans="1:20" s="3" customFormat="1" ht="16.5" thickBot="1" x14ac:dyDescent="0.25">
      <c r="A9" s="48">
        <v>4</v>
      </c>
      <c r="B9" s="364" t="s">
        <v>72</v>
      </c>
      <c r="C9" s="56" t="s">
        <v>0</v>
      </c>
      <c r="D9" s="56" t="s">
        <v>71</v>
      </c>
      <c r="E9" s="365">
        <v>1</v>
      </c>
      <c r="F9" s="17">
        <v>45091</v>
      </c>
      <c r="G9" s="17">
        <v>45273</v>
      </c>
      <c r="H9" s="366">
        <v>630</v>
      </c>
      <c r="I9" s="367">
        <v>86.4</v>
      </c>
      <c r="J9" s="368"/>
      <c r="K9" s="369">
        <f t="shared" si="0"/>
        <v>716.4</v>
      </c>
      <c r="L9" s="16"/>
      <c r="M9" s="370"/>
      <c r="N9" s="370"/>
      <c r="O9" s="371">
        <f t="shared" si="1"/>
        <v>716.4</v>
      </c>
    </row>
    <row r="10" spans="1:20" s="2" customFormat="1" ht="16.5" thickBot="1" x14ac:dyDescent="0.25">
      <c r="A10" s="23"/>
      <c r="B10" s="372" t="s">
        <v>24</v>
      </c>
      <c r="C10" s="373"/>
      <c r="D10" s="373"/>
      <c r="E10" s="373"/>
      <c r="F10" s="373"/>
      <c r="G10" s="374"/>
      <c r="H10" s="201">
        <f>SUM(H6:H9)</f>
        <v>2520</v>
      </c>
      <c r="I10" s="201">
        <f>SUM(I6:I9)</f>
        <v>345.6</v>
      </c>
      <c r="J10" s="201"/>
      <c r="K10" s="201">
        <f>SUM(K6:K9)</f>
        <v>2865.6</v>
      </c>
      <c r="L10" s="375"/>
      <c r="M10" s="376"/>
      <c r="N10" s="376"/>
      <c r="O10" s="377">
        <f>SUM(O6:O9)</f>
        <v>2865.6</v>
      </c>
    </row>
    <row r="11" spans="1:20" s="2" customFormat="1" ht="15.75" x14ac:dyDescent="0.25">
      <c r="A11" s="44"/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2"/>
    </row>
    <row r="12" spans="1:20" s="3" customFormat="1" ht="60" x14ac:dyDescent="0.2">
      <c r="A12" s="378" t="s">
        <v>9</v>
      </c>
      <c r="B12" s="379" t="s">
        <v>10</v>
      </c>
      <c r="C12" s="379" t="s">
        <v>11</v>
      </c>
      <c r="D12" s="380" t="s">
        <v>12</v>
      </c>
      <c r="E12" s="349" t="s">
        <v>13</v>
      </c>
      <c r="F12" s="381" t="s">
        <v>25</v>
      </c>
      <c r="G12" s="381" t="s">
        <v>26</v>
      </c>
      <c r="H12" s="382" t="s">
        <v>27</v>
      </c>
      <c r="I12" s="382" t="s">
        <v>16</v>
      </c>
      <c r="J12" s="382" t="s">
        <v>28</v>
      </c>
      <c r="K12" s="382" t="s">
        <v>18</v>
      </c>
      <c r="L12" s="383" t="s">
        <v>21</v>
      </c>
      <c r="M12" s="384" t="s">
        <v>22</v>
      </c>
      <c r="N12" s="384" t="s">
        <v>23</v>
      </c>
      <c r="O12" s="385" t="s">
        <v>20</v>
      </c>
      <c r="T12" s="3" t="s">
        <v>1</v>
      </c>
    </row>
    <row r="13" spans="1:20" s="2" customFormat="1" ht="15.75" x14ac:dyDescent="0.2">
      <c r="A13" s="24"/>
      <c r="B13" s="57"/>
      <c r="C13" s="57"/>
      <c r="D13" s="57"/>
      <c r="E13" s="327"/>
      <c r="F13" s="328"/>
      <c r="G13" s="328"/>
      <c r="H13" s="329"/>
      <c r="I13" s="14"/>
      <c r="J13" s="14">
        <v>0</v>
      </c>
      <c r="K13" s="330"/>
      <c r="L13" s="19"/>
      <c r="M13" s="20"/>
      <c r="N13" s="20"/>
      <c r="O13" s="331"/>
    </row>
    <row r="14" spans="1:20" s="2" customFormat="1" ht="15.75" x14ac:dyDescent="0.2">
      <c r="A14" s="25" t="s">
        <v>1</v>
      </c>
      <c r="B14" s="45"/>
      <c r="C14" s="45"/>
      <c r="D14" s="45"/>
      <c r="E14" s="45"/>
      <c r="F14" s="45"/>
      <c r="G14" s="46"/>
      <c r="H14" s="332">
        <v>0</v>
      </c>
      <c r="I14" s="332">
        <v>0</v>
      </c>
      <c r="J14" s="145"/>
      <c r="K14" s="26">
        <f>SUM(K13:K13)</f>
        <v>0</v>
      </c>
      <c r="L14" s="27"/>
      <c r="M14" s="28">
        <f>SUM(M13:M13)</f>
        <v>0</v>
      </c>
      <c r="N14" s="28">
        <f>SUM(N13:N13)</f>
        <v>0</v>
      </c>
      <c r="O14" s="333">
        <f>SUM(O13:O13)</f>
        <v>0</v>
      </c>
    </row>
    <row r="15" spans="1:20" s="2" customFormat="1" ht="15.75" thickBot="1" x14ac:dyDescent="0.25">
      <c r="A15" s="29"/>
      <c r="B15" s="60"/>
      <c r="C15" s="60"/>
      <c r="D15" s="60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30"/>
    </row>
    <row r="16" spans="1:20" s="2" customFormat="1" ht="16.5" thickBot="1" x14ac:dyDescent="0.25">
      <c r="A16" s="31" t="s">
        <v>1</v>
      </c>
      <c r="B16" s="386" t="s">
        <v>29</v>
      </c>
      <c r="C16" s="387"/>
      <c r="D16" s="387"/>
      <c r="E16" s="388"/>
      <c r="F16" s="388"/>
      <c r="G16" s="389"/>
      <c r="H16" s="176">
        <f>H10</f>
        <v>2520</v>
      </c>
      <c r="I16" s="176">
        <f>I10</f>
        <v>345.6</v>
      </c>
      <c r="J16" s="176"/>
      <c r="K16" s="176">
        <f>K10</f>
        <v>2865.6</v>
      </c>
      <c r="L16" s="390"/>
      <c r="M16" s="391"/>
      <c r="N16" s="391"/>
      <c r="O16" s="392">
        <f>SUM(K16)</f>
        <v>2865.6</v>
      </c>
    </row>
    <row r="17" spans="1:17" s="2" customFormat="1" ht="15.75" x14ac:dyDescent="0.25">
      <c r="A17" s="32" t="s">
        <v>62</v>
      </c>
      <c r="B17" s="59"/>
      <c r="C17" s="59"/>
      <c r="D17" s="60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30"/>
    </row>
    <row r="18" spans="1:17" s="6" customFormat="1" ht="15" x14ac:dyDescent="0.2">
      <c r="A18" s="29"/>
      <c r="B18" s="60"/>
      <c r="C18" s="60"/>
      <c r="D18" s="60"/>
      <c r="E18" s="52"/>
      <c r="F18" s="52"/>
      <c r="G18" s="52"/>
      <c r="H18" s="334" t="s">
        <v>43</v>
      </c>
      <c r="I18" s="335"/>
      <c r="J18" s="335"/>
      <c r="K18" s="335"/>
      <c r="L18" s="335"/>
      <c r="M18" s="335"/>
      <c r="N18" s="335"/>
      <c r="O18" s="347">
        <v>30</v>
      </c>
    </row>
    <row r="19" spans="1:17" s="6" customFormat="1" ht="16.5" thickBot="1" x14ac:dyDescent="0.25">
      <c r="A19" s="29"/>
      <c r="B19" s="60"/>
      <c r="C19" s="60"/>
      <c r="D19" s="60"/>
      <c r="E19" s="52"/>
      <c r="F19" s="52"/>
      <c r="G19" s="52"/>
      <c r="H19" s="336" t="s">
        <v>45</v>
      </c>
      <c r="I19" s="337"/>
      <c r="J19" s="337"/>
      <c r="K19" s="337"/>
      <c r="L19" s="337"/>
      <c r="M19" s="337"/>
      <c r="N19" s="337"/>
      <c r="O19" s="348">
        <v>120</v>
      </c>
    </row>
    <row r="20" spans="1:17" s="6" customFormat="1" ht="16.5" thickBot="1" x14ac:dyDescent="0.25">
      <c r="A20" s="338"/>
      <c r="B20" s="340"/>
      <c r="C20" s="340"/>
      <c r="D20" s="340"/>
      <c r="E20" s="339"/>
      <c r="F20" s="339"/>
      <c r="G20" s="339"/>
      <c r="H20" s="341" t="s">
        <v>46</v>
      </c>
      <c r="I20" s="342"/>
      <c r="J20" s="342"/>
      <c r="K20" s="342"/>
      <c r="L20" s="342"/>
      <c r="M20" s="342"/>
      <c r="N20" s="342"/>
      <c r="O20" s="343">
        <f>SUM(O16+O19)</f>
        <v>2985.6</v>
      </c>
      <c r="Q20" s="11"/>
    </row>
    <row r="21" spans="1:17" s="4" customFormat="1" x14ac:dyDescent="0.2">
      <c r="B21" s="319"/>
      <c r="C21" s="319"/>
      <c r="D21" s="319"/>
    </row>
    <row r="22" spans="1:17" s="4" customFormat="1" x14ac:dyDescent="0.2">
      <c r="B22" s="319"/>
      <c r="C22" s="319"/>
      <c r="D22" s="319"/>
    </row>
    <row r="23" spans="1:17" s="4" customFormat="1" x14ac:dyDescent="0.2">
      <c r="B23" s="319"/>
      <c r="C23" s="319"/>
      <c r="D23" s="319"/>
    </row>
    <row r="24" spans="1:17" s="4" customFormat="1" x14ac:dyDescent="0.2">
      <c r="B24" s="319"/>
      <c r="C24" s="319"/>
      <c r="D24" s="319"/>
    </row>
    <row r="25" spans="1:17" s="4" customFormat="1" x14ac:dyDescent="0.2">
      <c r="B25" s="319"/>
      <c r="C25" s="319"/>
      <c r="D25" s="319"/>
    </row>
    <row r="26" spans="1:17" s="4" customFormat="1" x14ac:dyDescent="0.2">
      <c r="B26" s="319"/>
      <c r="C26" s="319"/>
      <c r="D26" s="319"/>
      <c r="I26" s="10"/>
    </row>
    <row r="27" spans="1:17" s="4" customFormat="1" x14ac:dyDescent="0.2">
      <c r="B27" s="319"/>
      <c r="C27" s="319"/>
      <c r="D27" s="319"/>
      <c r="I27" s="10"/>
    </row>
    <row r="28" spans="1:17" s="4" customFormat="1" x14ac:dyDescent="0.2">
      <c r="B28" s="319"/>
      <c r="C28" s="319"/>
      <c r="D28" s="319"/>
      <c r="I28" s="10"/>
    </row>
    <row r="29" spans="1:17" s="4" customFormat="1" x14ac:dyDescent="0.2">
      <c r="B29" s="319"/>
      <c r="C29" s="319"/>
      <c r="D29" s="319"/>
    </row>
    <row r="30" spans="1:17" s="4" customFormat="1" x14ac:dyDescent="0.2">
      <c r="B30" s="319"/>
      <c r="C30" s="319"/>
      <c r="D30" s="319"/>
    </row>
    <row r="31" spans="1:17" s="4" customFormat="1" x14ac:dyDescent="0.2">
      <c r="B31" s="319"/>
      <c r="C31" s="319"/>
      <c r="D31" s="319"/>
    </row>
    <row r="32" spans="1:17" s="4" customFormat="1" x14ac:dyDescent="0.2">
      <c r="B32" s="319"/>
      <c r="C32" s="319"/>
      <c r="D32" s="319"/>
    </row>
    <row r="33" spans="2:15" s="4" customFormat="1" x14ac:dyDescent="0.2">
      <c r="B33" s="319"/>
      <c r="C33" s="319"/>
      <c r="D33" s="319"/>
    </row>
    <row r="34" spans="2:15" s="4" customFormat="1" x14ac:dyDescent="0.2">
      <c r="B34" s="319"/>
      <c r="C34" s="319"/>
      <c r="D34" s="319"/>
    </row>
    <row r="35" spans="2:15" s="4" customFormat="1" x14ac:dyDescent="0.2">
      <c r="B35" s="319"/>
      <c r="C35" s="319"/>
      <c r="D35" s="319"/>
    </row>
    <row r="36" spans="2:15" s="4" customFormat="1" x14ac:dyDescent="0.2">
      <c r="B36" s="319"/>
      <c r="C36" s="319"/>
      <c r="D36" s="319"/>
    </row>
    <row r="37" spans="2:15" s="4" customFormat="1" x14ac:dyDescent="0.2">
      <c r="B37" s="319"/>
      <c r="C37" s="319"/>
      <c r="D37" s="319"/>
    </row>
    <row r="38" spans="2:15" s="4" customFormat="1" x14ac:dyDescent="0.2">
      <c r="B38" s="319"/>
      <c r="C38" s="319"/>
      <c r="D38" s="319"/>
    </row>
    <row r="39" spans="2:15" s="4" customFormat="1" x14ac:dyDescent="0.2">
      <c r="B39" s="319"/>
      <c r="C39" s="319"/>
      <c r="D39" s="319"/>
    </row>
    <row r="40" spans="2:15" s="4" customFormat="1" x14ac:dyDescent="0.2">
      <c r="B40" s="319"/>
      <c r="C40" s="319"/>
      <c r="D40" s="319"/>
    </row>
    <row r="41" spans="2:15" s="4" customFormat="1" x14ac:dyDescent="0.2">
      <c r="B41" s="319"/>
      <c r="C41" s="319"/>
      <c r="D41" s="319"/>
    </row>
    <row r="42" spans="2:15" s="4" customFormat="1" x14ac:dyDescent="0.2">
      <c r="B42" s="319"/>
      <c r="C42" s="319"/>
      <c r="D42" s="319"/>
    </row>
    <row r="43" spans="2:15" s="2" customFormat="1" ht="18" x14ac:dyDescent="0.2">
      <c r="B43" s="319"/>
      <c r="C43" s="319"/>
      <c r="D43" s="319"/>
      <c r="H43" s="8"/>
      <c r="I43" s="8"/>
      <c r="J43" s="8"/>
      <c r="K43" s="8"/>
      <c r="L43" s="8"/>
      <c r="M43" s="8"/>
      <c r="N43" s="8"/>
      <c r="O43" s="9"/>
    </row>
  </sheetData>
  <mergeCells count="26">
    <mergeCell ref="A1:O1"/>
    <mergeCell ref="A2:C2"/>
    <mergeCell ref="D2:E2"/>
    <mergeCell ref="J2:O2"/>
    <mergeCell ref="A3:C3"/>
    <mergeCell ref="D3:E3"/>
    <mergeCell ref="J3:O3"/>
    <mergeCell ref="H19:N19"/>
    <mergeCell ref="H20:N20"/>
    <mergeCell ref="O4:O5"/>
    <mergeCell ref="A4:A5"/>
    <mergeCell ref="B4:B5"/>
    <mergeCell ref="C4:C5"/>
    <mergeCell ref="D4:D5"/>
    <mergeCell ref="E4:E5"/>
    <mergeCell ref="F4:F5"/>
    <mergeCell ref="G4:G5"/>
    <mergeCell ref="B10:G10"/>
    <mergeCell ref="A11:O11"/>
    <mergeCell ref="B14:G14"/>
    <mergeCell ref="H18:N18"/>
    <mergeCell ref="H4:H5"/>
    <mergeCell ref="I4:I5"/>
    <mergeCell ref="J4:J5"/>
    <mergeCell ref="K4:K5"/>
    <mergeCell ref="L4:N4"/>
  </mergeCells>
  <phoneticPr fontId="15" type="noConversion"/>
  <pageMargins left="0.31496062992125984" right="0.11811023622047245" top="0.39370078740157483" bottom="0.39370078740157483" header="0.31496062992125984" footer="0.31496062992125984"/>
  <pageSetup paperSize="9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Prog. Estágio</vt:lpstr>
      <vt:lpstr>IGD-M</vt:lpstr>
      <vt:lpstr>CRAS</vt:lpstr>
      <vt:lpstr>'Prog. Estágio'!Area_de_impressao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cgmrb</cp:lastModifiedBy>
  <cp:lastPrinted>2024-03-21T13:35:01Z</cp:lastPrinted>
  <dcterms:created xsi:type="dcterms:W3CDTF">2017-01-27T13:47:29Z</dcterms:created>
  <dcterms:modified xsi:type="dcterms:W3CDTF">2024-04-09T13:43:00Z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0aa25f9-02cd-4cbd-87d8-d4a5179b21ee_Enabled">
    <vt:lpwstr>true</vt:lpwstr>
  </property>
  <property fmtid="{D5CDD505-2E9C-101B-9397-08002B2CF9AE}" pid="3" name="MSIP_Label_40aa25f9-02cd-4cbd-87d8-d4a5179b21ee_SetDate">
    <vt:lpwstr>2023-11-22T15:38:06Z</vt:lpwstr>
  </property>
  <property fmtid="{D5CDD505-2E9C-101B-9397-08002B2CF9AE}" pid="4" name="MSIP_Label_40aa25f9-02cd-4cbd-87d8-d4a5179b21ee_Method">
    <vt:lpwstr>Standard</vt:lpwstr>
  </property>
  <property fmtid="{D5CDD505-2E9C-101B-9397-08002B2CF9AE}" pid="5" name="MSIP_Label_40aa25f9-02cd-4cbd-87d8-d4a5179b21ee_Name">
    <vt:lpwstr>defa4170-0d19-0005-0004-bc88714345d2</vt:lpwstr>
  </property>
  <property fmtid="{D5CDD505-2E9C-101B-9397-08002B2CF9AE}" pid="6" name="MSIP_Label_40aa25f9-02cd-4cbd-87d8-d4a5179b21ee_SiteId">
    <vt:lpwstr>8e302684-0245-48e2-9345-31008cbfcf66</vt:lpwstr>
  </property>
  <property fmtid="{D5CDD505-2E9C-101B-9397-08002B2CF9AE}" pid="7" name="MSIP_Label_40aa25f9-02cd-4cbd-87d8-d4a5179b21ee_ActionId">
    <vt:lpwstr>886bfc3b-5fd8-499a-ac25-8e05158ac821</vt:lpwstr>
  </property>
  <property fmtid="{D5CDD505-2E9C-101B-9397-08002B2CF9AE}" pid="8" name="MSIP_Label_40aa25f9-02cd-4cbd-87d8-d4a5179b21ee_ContentBits">
    <vt:lpwstr>0</vt:lpwstr>
  </property>
</Properties>
</file>