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Prog. Estágio" sheetId="102" r:id="rId1"/>
    <sheet name="CRAS" sheetId="101" r:id="rId2"/>
    <sheet name="IGD-M" sheetId="103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03" l="1"/>
  <c r="I14" i="103" s="1"/>
  <c r="J8" i="103"/>
  <c r="K6" i="103"/>
  <c r="O6" i="103" s="1"/>
  <c r="O8" i="103" s="1"/>
  <c r="O18" i="101"/>
  <c r="I6" i="101"/>
  <c r="K6" i="101" s="1"/>
  <c r="O90" i="102"/>
  <c r="O89" i="102"/>
  <c r="N81" i="102"/>
  <c r="M81" i="102"/>
  <c r="H81" i="102"/>
  <c r="I80" i="102"/>
  <c r="I79" i="102"/>
  <c r="K79" i="102" s="1"/>
  <c r="O79" i="102" s="1"/>
  <c r="I78" i="102"/>
  <c r="K78" i="102" s="1"/>
  <c r="O78" i="102" s="1"/>
  <c r="I77" i="102"/>
  <c r="K77" i="102" s="1"/>
  <c r="O77" i="102" s="1"/>
  <c r="I76" i="102"/>
  <c r="K76" i="102" s="1"/>
  <c r="O76" i="102" s="1"/>
  <c r="I75" i="102"/>
  <c r="I74" i="102"/>
  <c r="K74" i="102" s="1"/>
  <c r="O74" i="102" s="1"/>
  <c r="I73" i="102"/>
  <c r="K73" i="102" s="1"/>
  <c r="O73" i="102" s="1"/>
  <c r="I72" i="102"/>
  <c r="K72" i="102" s="1"/>
  <c r="O72" i="102" s="1"/>
  <c r="I71" i="102"/>
  <c r="K71" i="102" s="1"/>
  <c r="O71" i="102" s="1"/>
  <c r="I70" i="102"/>
  <c r="K70" i="102" s="1"/>
  <c r="O70" i="102" s="1"/>
  <c r="I69" i="102"/>
  <c r="K69" i="102" s="1"/>
  <c r="O69" i="102" s="1"/>
  <c r="I68" i="102"/>
  <c r="I67" i="102"/>
  <c r="K67" i="102" s="1"/>
  <c r="O67" i="102" s="1"/>
  <c r="I66" i="102"/>
  <c r="K66" i="102" s="1"/>
  <c r="O66" i="102" s="1"/>
  <c r="I65" i="102"/>
  <c r="K65" i="102" s="1"/>
  <c r="O65" i="102" s="1"/>
  <c r="I64" i="102"/>
  <c r="K64" i="102" s="1"/>
  <c r="O64" i="102" s="1"/>
  <c r="I63" i="102"/>
  <c r="I62" i="102"/>
  <c r="K62" i="102" s="1"/>
  <c r="O62" i="102" s="1"/>
  <c r="I61" i="102"/>
  <c r="K61" i="102" s="1"/>
  <c r="O61" i="102" s="1"/>
  <c r="I60" i="102"/>
  <c r="K60" i="102" s="1"/>
  <c r="O60" i="102" s="1"/>
  <c r="I59" i="102"/>
  <c r="K59" i="102" s="1"/>
  <c r="O59" i="102" s="1"/>
  <c r="I58" i="102"/>
  <c r="K58" i="102" s="1"/>
  <c r="O58" i="102" s="1"/>
  <c r="I57" i="102"/>
  <c r="K57" i="102" s="1"/>
  <c r="O57" i="102" s="1"/>
  <c r="I56" i="102"/>
  <c r="K56" i="102" s="1"/>
  <c r="O56" i="102" s="1"/>
  <c r="I55" i="102"/>
  <c r="K55" i="102" s="1"/>
  <c r="O55" i="102" s="1"/>
  <c r="I54" i="102"/>
  <c r="K54" i="102" s="1"/>
  <c r="O54" i="102" s="1"/>
  <c r="I53" i="102"/>
  <c r="K53" i="102" s="1"/>
  <c r="O53" i="102" s="1"/>
  <c r="I52" i="102"/>
  <c r="K52" i="102" s="1"/>
  <c r="O52" i="102" s="1"/>
  <c r="I51" i="102"/>
  <c r="K51" i="102" s="1"/>
  <c r="O51" i="102" s="1"/>
  <c r="I50" i="102"/>
  <c r="K50" i="102" s="1"/>
  <c r="O50" i="102" s="1"/>
  <c r="I49" i="102"/>
  <c r="K49" i="102" s="1"/>
  <c r="O49" i="102" s="1"/>
  <c r="I48" i="102"/>
  <c r="K48" i="102" s="1"/>
  <c r="O48" i="102" s="1"/>
  <c r="I47" i="102"/>
  <c r="K47" i="102" s="1"/>
  <c r="O47" i="102" s="1"/>
  <c r="I46" i="102"/>
  <c r="K46" i="102" s="1"/>
  <c r="O46" i="102" s="1"/>
  <c r="I45" i="102"/>
  <c r="K45" i="102" s="1"/>
  <c r="O45" i="102" s="1"/>
  <c r="I44" i="102"/>
  <c r="K44" i="102" s="1"/>
  <c r="O44" i="102" s="1"/>
  <c r="I43" i="102"/>
  <c r="K43" i="102" s="1"/>
  <c r="O43" i="102" s="1"/>
  <c r="I42" i="102"/>
  <c r="K42" i="102" s="1"/>
  <c r="O42" i="102" s="1"/>
  <c r="I41" i="102"/>
  <c r="K41" i="102" s="1"/>
  <c r="O41" i="102" s="1"/>
  <c r="I40" i="102"/>
  <c r="K40" i="102" s="1"/>
  <c r="O40" i="102" s="1"/>
  <c r="I39" i="102"/>
  <c r="K39" i="102" s="1"/>
  <c r="O39" i="102" s="1"/>
  <c r="I38" i="102"/>
  <c r="K38" i="102" s="1"/>
  <c r="O38" i="102" s="1"/>
  <c r="I37" i="102"/>
  <c r="K37" i="102" s="1"/>
  <c r="O37" i="102" s="1"/>
  <c r="I36" i="102"/>
  <c r="K36" i="102" s="1"/>
  <c r="O36" i="102" s="1"/>
  <c r="I35" i="102"/>
  <c r="K35" i="102" s="1"/>
  <c r="O35" i="102" s="1"/>
  <c r="I34" i="102"/>
  <c r="K34" i="102" s="1"/>
  <c r="O34" i="102" s="1"/>
  <c r="I33" i="102"/>
  <c r="K33" i="102" s="1"/>
  <c r="O33" i="102" s="1"/>
  <c r="I32" i="102"/>
  <c r="K32" i="102" s="1"/>
  <c r="O32" i="102" s="1"/>
  <c r="I31" i="102"/>
  <c r="K31" i="102" s="1"/>
  <c r="O31" i="102" s="1"/>
  <c r="I30" i="102"/>
  <c r="K30" i="102" s="1"/>
  <c r="O30" i="102" s="1"/>
  <c r="I29" i="102"/>
  <c r="K29" i="102" s="1"/>
  <c r="O29" i="102" s="1"/>
  <c r="I28" i="102"/>
  <c r="K28" i="102" s="1"/>
  <c r="O28" i="102" s="1"/>
  <c r="I27" i="102"/>
  <c r="K27" i="102" s="1"/>
  <c r="O27" i="102" s="1"/>
  <c r="I26" i="102"/>
  <c r="K26" i="102" s="1"/>
  <c r="O26" i="102" s="1"/>
  <c r="I25" i="102"/>
  <c r="K25" i="102" s="1"/>
  <c r="O25" i="102" s="1"/>
  <c r="I24" i="102"/>
  <c r="K24" i="102" s="1"/>
  <c r="O24" i="102" s="1"/>
  <c r="I23" i="102"/>
  <c r="K23" i="102" s="1"/>
  <c r="O23" i="102" s="1"/>
  <c r="I22" i="102"/>
  <c r="K22" i="102" s="1"/>
  <c r="O22" i="102" s="1"/>
  <c r="I21" i="102"/>
  <c r="K21" i="102" s="1"/>
  <c r="O21" i="102" s="1"/>
  <c r="I20" i="102"/>
  <c r="K20" i="102" s="1"/>
  <c r="O20" i="102" s="1"/>
  <c r="I19" i="102"/>
  <c r="K19" i="102" s="1"/>
  <c r="O19" i="102" s="1"/>
  <c r="I18" i="102"/>
  <c r="K18" i="102" s="1"/>
  <c r="O18" i="102" s="1"/>
  <c r="I17" i="102"/>
  <c r="I16" i="102"/>
  <c r="K16" i="102" s="1"/>
  <c r="O16" i="102" s="1"/>
  <c r="I15" i="102"/>
  <c r="K15" i="102" s="1"/>
  <c r="O15" i="102" s="1"/>
  <c r="I14" i="102"/>
  <c r="K14" i="102" s="1"/>
  <c r="O14" i="102" s="1"/>
  <c r="I13" i="102"/>
  <c r="K13" i="102" s="1"/>
  <c r="O13" i="102" s="1"/>
  <c r="I12" i="102"/>
  <c r="I11" i="102"/>
  <c r="I10" i="102"/>
  <c r="I9" i="102"/>
  <c r="K9" i="102" s="1"/>
  <c r="O9" i="102" s="1"/>
  <c r="I8" i="102"/>
  <c r="K8" i="102" s="1"/>
  <c r="O8" i="102" s="1"/>
  <c r="I7" i="102"/>
  <c r="I6" i="102"/>
  <c r="K17" i="102"/>
  <c r="O17" i="102" s="1"/>
  <c r="K63" i="102"/>
  <c r="O63" i="102" s="1"/>
  <c r="K68" i="102"/>
  <c r="O68" i="102" s="1"/>
  <c r="K75" i="102"/>
  <c r="O75" i="102" s="1"/>
  <c r="K80" i="102"/>
  <c r="O80" i="102" s="1"/>
  <c r="I81" i="102" l="1"/>
  <c r="K8" i="103"/>
  <c r="I8" i="101"/>
  <c r="I14" i="101" s="1"/>
  <c r="K6" i="102"/>
  <c r="K8" i="101"/>
  <c r="O6" i="101"/>
  <c r="K10" i="102"/>
  <c r="O10" i="102" s="1"/>
  <c r="K12" i="102"/>
  <c r="O12" i="102" s="1"/>
  <c r="K11" i="102"/>
  <c r="O11" i="102" s="1"/>
  <c r="K7" i="102"/>
  <c r="O7" i="102" s="1"/>
  <c r="O6" i="102" l="1"/>
  <c r="O81" i="102" s="1"/>
  <c r="K81" i="102"/>
  <c r="K87" i="102" s="1"/>
  <c r="H8" i="103"/>
  <c r="H14" i="103" s="1"/>
  <c r="H8" i="101" l="1"/>
  <c r="H14" i="101" s="1"/>
  <c r="K14" i="101" s="1"/>
  <c r="J85" i="102" l="1"/>
  <c r="M87" i="102" l="1"/>
  <c r="O85" i="102" l="1"/>
  <c r="N8" i="103" l="1"/>
  <c r="N14" i="103" s="1"/>
  <c r="M8" i="103"/>
  <c r="M14" i="103" s="1"/>
  <c r="J14" i="103"/>
  <c r="K14" i="103" s="1"/>
  <c r="O14" i="103" l="1"/>
  <c r="O18" i="103" s="1"/>
  <c r="O12" i="101"/>
  <c r="N12" i="101"/>
  <c r="M12" i="101"/>
  <c r="K12" i="101"/>
  <c r="N8" i="101"/>
  <c r="N14" i="101" s="1"/>
  <c r="M8" i="101"/>
  <c r="M14" i="101" s="1"/>
  <c r="J8" i="101"/>
  <c r="J14" i="101" s="1"/>
  <c r="N87" i="102" l="1"/>
  <c r="O87" i="102" s="1"/>
  <c r="O91" i="102" s="1"/>
  <c r="I87" i="102"/>
  <c r="H87" i="102"/>
</calcChain>
</file>

<file path=xl/comments1.xml><?xml version="1.0" encoding="utf-8"?>
<comments xmlns="http://schemas.openxmlformats.org/spreadsheetml/2006/main">
  <authors>
    <author>DESIGN</author>
  </authors>
  <commentList>
    <comment ref="D55" authorId="0">
      <text>
        <r>
          <rPr>
            <b/>
            <sz val="9"/>
            <color indexed="81"/>
            <rFont val="Tahoma"/>
            <family val="2"/>
          </rPr>
          <t>SOFTPLAN</t>
        </r>
      </text>
    </comment>
  </commentList>
</comments>
</file>

<file path=xl/sharedStrings.xml><?xml version="1.0" encoding="utf-8"?>
<sst xmlns="http://schemas.openxmlformats.org/spreadsheetml/2006/main" count="392" uniqueCount="175">
  <si>
    <t>PSICOLOGIA</t>
  </si>
  <si>
    <t>ADMINISTRAÇÃO</t>
  </si>
  <si>
    <t xml:space="preserve"> </t>
  </si>
  <si>
    <t>FOLHA MENSAL DE PAGAMENTO DE ESTAGIÁRIOS</t>
  </si>
  <si>
    <t>DATA PROCESS</t>
  </si>
  <si>
    <t>ANO</t>
  </si>
  <si>
    <t>MÊS REF</t>
  </si>
  <si>
    <t>Dias úteis</t>
  </si>
  <si>
    <t>V. TRANSP</t>
  </si>
  <si>
    <t>TIPO DE DOCUMENTO</t>
  </si>
  <si>
    <t>FOLHA ANALÍTICA ORDINÁRIA</t>
  </si>
  <si>
    <t>SEQ</t>
  </si>
  <si>
    <t>NOME</t>
  </si>
  <si>
    <t>CURSO</t>
  </si>
  <si>
    <t>LOTAÇÃO</t>
  </si>
  <si>
    <t>ST</t>
  </si>
  <si>
    <t>INÍCIO</t>
  </si>
  <si>
    <t>TÉRMINO</t>
  </si>
  <si>
    <t>AUXÍLIO TRANSP</t>
  </si>
  <si>
    <t>RECESSO REMUNERADO</t>
  </si>
  <si>
    <t>TOTAL   BRUTO</t>
  </si>
  <si>
    <t>DESCONTOS  - R$</t>
  </si>
  <si>
    <t>VALOR LÍQUIDO (PAGO)</t>
  </si>
  <si>
    <t>FALTAS</t>
  </si>
  <si>
    <t>DA    BOLSA</t>
  </si>
  <si>
    <t>DO   AUXÍLIO TRANSP</t>
  </si>
  <si>
    <t>TOTAL DA FOLHA DO MÊS................................R$</t>
  </si>
  <si>
    <t>DT-CONTR</t>
  </si>
  <si>
    <t>REFERÊNCIA</t>
  </si>
  <si>
    <t>VALOR BOLSA</t>
  </si>
  <si>
    <t>RECESSO REMUN / DIFERENÇAS</t>
  </si>
  <si>
    <t>TOTAL GERAL DA FOLHA.......................................R$</t>
  </si>
  <si>
    <t xml:space="preserve">ANDERSON DA SILVA BEZERRA </t>
  </si>
  <si>
    <t>VALOR DA BOLSA</t>
  </si>
  <si>
    <t>DA BOLSA</t>
  </si>
  <si>
    <t>TOTAL BRUTO</t>
  </si>
  <si>
    <r>
      <rPr>
        <b/>
        <sz val="10"/>
        <rFont val="Arial"/>
        <family val="2"/>
      </rPr>
      <t>ST</t>
    </r>
    <r>
      <rPr>
        <sz val="10"/>
        <rFont val="Arial"/>
        <family val="2"/>
      </rPr>
      <t>=SITUAÇÃO NO MÊS = {</t>
    </r>
    <r>
      <rPr>
        <b/>
        <sz val="10"/>
        <rFont val="Arial"/>
        <family val="2"/>
      </rPr>
      <t xml:space="preserve"> 1</t>
    </r>
    <r>
      <rPr>
        <sz val="10"/>
        <rFont val="Arial"/>
        <family val="2"/>
      </rPr>
      <t xml:space="preserve">- Ativo regular 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-Contrato novo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-Recesso remunerado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>-Contrato encerrado}</t>
    </r>
  </si>
  <si>
    <t>BOLSA FAMÍLIA</t>
  </si>
  <si>
    <t>DIAS ÚTEIS</t>
  </si>
  <si>
    <t>BOLSA AUXÍLIO</t>
  </si>
  <si>
    <t>DIREITO</t>
  </si>
  <si>
    <t>SASDH</t>
  </si>
  <si>
    <t>ALEXANDRE LIMA DELAGUILA</t>
  </si>
  <si>
    <t>EDUCAÇÃO FÍSICA</t>
  </si>
  <si>
    <t>FGB</t>
  </si>
  <si>
    <t>SEMSA</t>
  </si>
  <si>
    <t>PGM</t>
  </si>
  <si>
    <t>PMG</t>
  </si>
  <si>
    <t>SEINFRA</t>
  </si>
  <si>
    <t>DPJ</t>
  </si>
  <si>
    <t>ARQ. E URBANISMO</t>
  </si>
  <si>
    <t>HISTÓRIA</t>
  </si>
  <si>
    <t>SEGATI</t>
  </si>
  <si>
    <t>SIST. DE INFORMAÇÃO</t>
  </si>
  <si>
    <t>FARMÁCIA</t>
  </si>
  <si>
    <t>JOÃO PEDRO LUCAS DE LIMA</t>
  </si>
  <si>
    <t>QUIMICA</t>
  </si>
  <si>
    <t>DTI</t>
  </si>
  <si>
    <t>SEMEIA</t>
  </si>
  <si>
    <t>LUANN OLIVEIRA</t>
  </si>
  <si>
    <t>MATHEUS DIÓGENES CORREIA</t>
  </si>
  <si>
    <t>THAINÁ DE MORAES BERNARDI</t>
  </si>
  <si>
    <t>CONTRATO Nº 044/2020   -   PREFEITURA DE RIO BRANCO                                                PROGRAMA BOLSA ESTÁGIO</t>
  </si>
  <si>
    <t>TOTAL DA DESPESA - PROGRAMA BOLSA-ESTÁGIO......</t>
  </si>
  <si>
    <t xml:space="preserve">TAXA DE AGENCIAMENTO  - Valor Unitário........................... </t>
  </si>
  <si>
    <t>TOTAL DOS SERVIÇOS MENSAIS A FATURAR...................</t>
  </si>
  <si>
    <t>TOTAL DOS SERVIÇOS MENSAIS A FATURAR..................</t>
  </si>
  <si>
    <t>TOTAL DA DESPESA - PROGRAMA BOLSA-ESTÁGIO.......</t>
  </si>
  <si>
    <t xml:space="preserve">TAXA DE AGENCIAMENTO  - Valor Unitário........................................ </t>
  </si>
  <si>
    <t>TOTAL DOS SERVIÇOS MENSAIS A FATURAR.................................</t>
  </si>
  <si>
    <t>TOTAL DA DESPESA - PROGRAMA BOLSA-ESTÁGIO........................</t>
  </si>
  <si>
    <t>JULIANA VITOR DE OLIVEIRA</t>
  </si>
  <si>
    <t>LETRAS</t>
  </si>
  <si>
    <t>ANDREYNA NEPOMUCENO DE MOURA</t>
  </si>
  <si>
    <t>ANDRÊSSA DE SOUZA PEIXE</t>
  </si>
  <si>
    <t>TEC EM REC. HUMANOS</t>
  </si>
  <si>
    <t>AMARILDO GOMES DA SILVA JÚNIOR</t>
  </si>
  <si>
    <t>ANA KAROLINE COSTA DA SILVA</t>
  </si>
  <si>
    <t>ODONTOLOGIA</t>
  </si>
  <si>
    <t>MARCELA SAFIRA SARAIVA DA SILVA</t>
  </si>
  <si>
    <t>ELLEN CRISTINA MAGALHÃES NOBRE</t>
  </si>
  <si>
    <t xml:space="preserve">NUTRIÇÃO </t>
  </si>
  <si>
    <t>ENFERMAGEM</t>
  </si>
  <si>
    <t>ROBERTS ESTEVAM MOURA ALVES</t>
  </si>
  <si>
    <t>ELIANA DE SOUZA MARTINS LIMA</t>
  </si>
  <si>
    <t>PEDAGOGIA</t>
  </si>
  <si>
    <r>
      <rPr>
        <b/>
        <sz val="11"/>
        <rFont val="Arial"/>
        <family val="2"/>
      </rPr>
      <t>ST</t>
    </r>
    <r>
      <rPr>
        <sz val="11"/>
        <rFont val="Arial"/>
        <family val="2"/>
      </rPr>
      <t>=SITUAÇÃO NO MÊS = {</t>
    </r>
    <r>
      <rPr>
        <b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- Ativo regular 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-Contrato novo  </t>
    </r>
    <r>
      <rPr>
        <b/>
        <sz val="11"/>
        <rFont val="Arial"/>
        <family val="2"/>
      </rPr>
      <t>3</t>
    </r>
    <r>
      <rPr>
        <sz val="11"/>
        <rFont val="Arial"/>
        <family val="2"/>
      </rPr>
      <t xml:space="preserve">-Recesso remunerado 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>-Contrato encerrado}</t>
    </r>
  </si>
  <si>
    <t>JAMILE JADE DE ARAÚJO THOMAZ</t>
  </si>
  <si>
    <t xml:space="preserve">ANTHONY CARDOSO DE SOUZA </t>
  </si>
  <si>
    <t>IGOR RODRIGUES DE LIMA</t>
  </si>
  <si>
    <t>JOÃO SANTOS CRAVEIRO</t>
  </si>
  <si>
    <t>MATHEUS HENRIQUE CRABREIRO VIEIRA</t>
  </si>
  <si>
    <t xml:space="preserve">STHEFANY SANTOS NASCIMENTO </t>
  </si>
  <si>
    <t>TAINA CAVALCANTE BEZERRA</t>
  </si>
  <si>
    <t>UDERLANIO VINICIOS VASCONCELOS</t>
  </si>
  <si>
    <t>WESLEY DE ASSIS AD VINCOLA</t>
  </si>
  <si>
    <t>SISTEMA DE INFORMAÇÃO</t>
  </si>
  <si>
    <t>SEME</t>
  </si>
  <si>
    <t>EVANDER DE OLIVEIRA FREITAS</t>
  </si>
  <si>
    <t>JORNALISMO</t>
  </si>
  <si>
    <t>DICOM</t>
  </si>
  <si>
    <t>JÚLIA PROGÊNIO DA SILVA</t>
  </si>
  <si>
    <t>MANOEL FRANCISCO LIMA DE SOUZA</t>
  </si>
  <si>
    <t>LIC. QUÍMICA</t>
  </si>
  <si>
    <t>AISHA INGRID FERREIRA DE LIMA P. DA SILVA</t>
  </si>
  <si>
    <t>PEDRO HENRIQUE FERN. SANTARÉM (PCD)</t>
  </si>
  <si>
    <t>RAFAEL GÓES MARTINS (PCD)</t>
  </si>
  <si>
    <t>CIÊNCIAS BIOLÓGICAS</t>
  </si>
  <si>
    <t>ANA JÚLIA TOMAZ TORQUATO LUÍZ</t>
  </si>
  <si>
    <t>ANNA LUÍZA DA SILVA RODRIGUES</t>
  </si>
  <si>
    <t>BÁRBARA LORANY DE ALMEIDA GUEDES</t>
  </si>
  <si>
    <t>SHEURE LORRANE RODRIGUES SILVA</t>
  </si>
  <si>
    <t>SERV. JURÍDICOS E NOTÓRIOS</t>
  </si>
  <si>
    <t>FRANCISCO RAMON MAIA DA SILVA</t>
  </si>
  <si>
    <t>PABLO SILVA DE OLIVEIRA</t>
  </si>
  <si>
    <t>JULIANA DA SILVA BORGES</t>
  </si>
  <si>
    <t>EDUARDO VICTOR PAULINO LIMA</t>
  </si>
  <si>
    <t>ENG. AGRÔNOMO</t>
  </si>
  <si>
    <t>SAFRA</t>
  </si>
  <si>
    <t xml:space="preserve">ANDRESSA ALMEIDA DOS SANTOS </t>
  </si>
  <si>
    <t>ISABEL CRISTINA DE OLIVEIRA LIMA</t>
  </si>
  <si>
    <t>JOÃO PEDRO CAVALCANTE PINTO</t>
  </si>
  <si>
    <t>SUAMIR GOMES VIANA</t>
  </si>
  <si>
    <t>MARCOS ROBERTO LIMA DE OLIVEIRA</t>
  </si>
  <si>
    <t>ANÁLISE E DES. DE SISTEMA</t>
  </si>
  <si>
    <t>ANA KEYLA DA SILVA MACÊDO (PCD)</t>
  </si>
  <si>
    <t>PSICÓLOGA</t>
  </si>
  <si>
    <t>31/09/2022</t>
  </si>
  <si>
    <t>ANNYELLE DA SILVA BASTISTA</t>
  </si>
  <si>
    <t>CIÊNCIAS CONTÁBEIS</t>
  </si>
  <si>
    <t>BÁRBARA CAETANO DOS SANTOS</t>
  </si>
  <si>
    <t>RH</t>
  </si>
  <si>
    <t>EMILLY EDI SOLON BARBOSA</t>
  </si>
  <si>
    <t>BIOMEDICINA</t>
  </si>
  <si>
    <t>FABIANA DO NASCIMENTO LONGUI</t>
  </si>
  <si>
    <t>FELIPE GOMES DE FONSECA</t>
  </si>
  <si>
    <t>MATEMÁTICA</t>
  </si>
  <si>
    <t xml:space="preserve">GABRIELLE FREITAS DE ARAÚJO RAMOS </t>
  </si>
  <si>
    <t>GERLÃ FERREIRA DA SILVA</t>
  </si>
  <si>
    <t>JAMERSON LIMA BARBOSA</t>
  </si>
  <si>
    <t>GEOGRAFIA</t>
  </si>
  <si>
    <t>JOCIANE DE MENEZES BARRETO</t>
  </si>
  <si>
    <t>JOÃO MARCOS RIBEIRO BENTO</t>
  </si>
  <si>
    <t>ENGENHARIA ELÉTRICA</t>
  </si>
  <si>
    <t>LÍDIA CRISTINA DA SILVA AQUINO</t>
  </si>
  <si>
    <t>LUAN DE ARAÚJO SOUZA (PCD)</t>
  </si>
  <si>
    <t xml:space="preserve">LUAN ARGOLO PEREIRA </t>
  </si>
  <si>
    <t>MAYKO SILVA DO NASCIMENTO</t>
  </si>
  <si>
    <t>MARCOS MARTINS DE LIMA (EMANUELLE)</t>
  </si>
  <si>
    <t>MARIA JOSÉ DE BARROS SANTOS</t>
  </si>
  <si>
    <t>MARIA KETLEM BEZERRA DA ROCHA (PCD)</t>
  </si>
  <si>
    <t>MARIA VALQUILENE DE OLIVEIRA RIOS</t>
  </si>
  <si>
    <t>SERVIÇO SOCIAL</t>
  </si>
  <si>
    <t>PEDRO HENRIQUE FONSECA DA SILVA PONCE</t>
  </si>
  <si>
    <t>ROGER GABRIEL NERY F. PINTO</t>
  </si>
  <si>
    <t>TIAGO LIMA DE ARAÚJO</t>
  </si>
  <si>
    <t>VANESSA DE ARAÚJO GONÇALVES</t>
  </si>
  <si>
    <t>ANA LETÍCIA S. P. GONÇALVES</t>
  </si>
  <si>
    <t>DAYANE COSTA DE OLIVEIRA</t>
  </si>
  <si>
    <t xml:space="preserve">EVILÁSIO DE SOUZA GALVÃO </t>
  </si>
  <si>
    <t>MIKAELLY LOURENÇO CARNEIRO</t>
  </si>
  <si>
    <t>NAYRA STHEPHANNY DA SILVA SANTOS</t>
  </si>
  <si>
    <t>REBECA EVELYN SOBRINHO MORAIS</t>
  </si>
  <si>
    <t>TIAGO DAMASCENO SARMENTO DE LIMA</t>
  </si>
  <si>
    <t>RECURSOS HUMANOS</t>
  </si>
  <si>
    <t>JOÃO VICTOR DE LIMA VIEIRA</t>
  </si>
  <si>
    <t>CIÊNCIAS ECONÔMICAS</t>
  </si>
  <si>
    <t>SAXA MARIA SILVA SOUSA</t>
  </si>
  <si>
    <t>2022</t>
  </si>
  <si>
    <t xml:space="preserve">ANDREA BEATRIZ ANDRADE HANSSEM </t>
  </si>
  <si>
    <t>GABRIEL DE ABREU PAULA ROCHA</t>
  </si>
  <si>
    <t>Fevereiro</t>
  </si>
  <si>
    <t>11/02/2022</t>
  </si>
  <si>
    <r>
      <t xml:space="preserve">CONTRATO Nº 044/2020 -   PREFEITURA DE RIO BRANCO                                                     </t>
    </r>
    <r>
      <rPr>
        <b/>
        <sz val="18"/>
        <rFont val="Arial"/>
        <family val="2"/>
      </rPr>
      <t>RECURSO 117-CRAS</t>
    </r>
  </si>
  <si>
    <r>
      <t xml:space="preserve">CONTRATO Nº 044/2020  -   PREFEITURA DE RIO BRANCO - </t>
    </r>
    <r>
      <rPr>
        <b/>
        <sz val="18"/>
        <rFont val="Arial"/>
        <family val="2"/>
      </rPr>
      <t>RECURSO 117- IGD-M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</si>
</sst>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6" formatCode="&quot;R$ &quot;#,##0.00;&quot;(R$ &quot;#,##0.00\)"/>
    <numFmt numFmtId="167" formatCode="_(* #,##0_);_(* \(#,##0\);_(* &quot;-&quot;_);_(@_)"/>
    <numFmt numFmtId="168" formatCode="_(* #,##0.00_);_(* \(#,##0.00\);_(* &quot;-&quot;??_);_(@_)"/>
    <numFmt numFmtId="169" formatCode="[$R$-416]\ #,##0.00;[Red]\-[$R$-416]\ #,##0.00"/>
    <numFmt numFmtId="170" formatCode="&quot;R$&quot;\ #,##0.00"/>
    <numFmt numFmtId="171" formatCode="_-[$R$-416]\ * #,##0.00_-;\-[$R$-416]\ * #,##0.00_-;_-[$R$-416]\ * &quot;-&quot;??_-;_-@_-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C00000"/>
      <name val="Arial"/>
      <family val="2"/>
    </font>
    <font>
      <sz val="9"/>
      <name val="Arial"/>
      <family val="2"/>
    </font>
    <font>
      <b/>
      <sz val="10"/>
      <color rgb="FFC0000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9"/>
      <color theme="3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color rgb="FFC0000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3"/>
      <name val="Arial"/>
      <family val="2"/>
    </font>
    <font>
      <sz val="11"/>
      <color theme="3"/>
      <name val="Arial"/>
      <family val="2"/>
    </font>
    <font>
      <sz val="11"/>
      <color rgb="FFC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Times New Roman"/>
      <family val="1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/>
        <bgColor indexed="42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34"/>
      </patternFill>
    </fill>
    <fill>
      <patternFill patternType="solid">
        <fgColor theme="2"/>
        <bgColor indexed="9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</cellStyleXfs>
  <cellXfs count="331">
    <xf numFmtId="0" fontId="0" fillId="0" borderId="0" xfId="0"/>
    <xf numFmtId="0" fontId="4" fillId="0" borderId="0" xfId="0" applyFont="1"/>
    <xf numFmtId="0" fontId="1" fillId="2" borderId="0" xfId="0" applyFont="1" applyFill="1"/>
    <xf numFmtId="0" fontId="7" fillId="0" borderId="0" xfId="0" applyFont="1"/>
    <xf numFmtId="164" fontId="1" fillId="3" borderId="2" xfId="2" applyFont="1" applyFill="1" applyBorder="1" applyAlignment="1">
      <alignment horizontal="center" vertical="center"/>
    </xf>
    <xf numFmtId="164" fontId="1" fillId="3" borderId="2" xfId="2" applyFont="1" applyFill="1" applyBorder="1" applyAlignment="1">
      <alignment vertical="center"/>
    </xf>
    <xf numFmtId="164" fontId="6" fillId="3" borderId="2" xfId="2" applyFont="1" applyFill="1" applyBorder="1" applyAlignment="1">
      <alignment vertical="center"/>
    </xf>
    <xf numFmtId="168" fontId="1" fillId="3" borderId="2" xfId="0" applyNumberFormat="1" applyFont="1" applyFill="1" applyBorder="1" applyAlignment="1">
      <alignment vertical="center"/>
    </xf>
    <xf numFmtId="4" fontId="11" fillId="3" borderId="2" xfId="2" applyNumberFormat="1" applyFont="1" applyFill="1" applyBorder="1" applyAlignment="1">
      <alignment vertical="center"/>
    </xf>
    <xf numFmtId="0" fontId="7" fillId="0" borderId="0" xfId="0" applyFont="1" applyAlignment="1">
      <alignment wrapText="1"/>
    </xf>
    <xf numFmtId="0" fontId="15" fillId="0" borderId="0" xfId="0" applyFont="1"/>
    <xf numFmtId="0" fontId="18" fillId="0" borderId="0" xfId="0" applyFont="1"/>
    <xf numFmtId="0" fontId="15" fillId="2" borderId="0" xfId="0" applyFont="1" applyFill="1"/>
    <xf numFmtId="0" fontId="7" fillId="2" borderId="19" xfId="0" applyFont="1" applyFill="1" applyBorder="1"/>
    <xf numFmtId="0" fontId="1" fillId="2" borderId="0" xfId="0" applyFont="1" applyFill="1" applyBorder="1"/>
    <xf numFmtId="0" fontId="1" fillId="2" borderId="22" xfId="0" applyFont="1" applyFill="1" applyBorder="1"/>
    <xf numFmtId="0" fontId="7" fillId="2" borderId="2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/>
    </xf>
    <xf numFmtId="169" fontId="6" fillId="3" borderId="18" xfId="2" applyNumberFormat="1" applyFont="1" applyFill="1" applyBorder="1" applyAlignment="1">
      <alignment horizontal="right" vertical="center"/>
    </xf>
    <xf numFmtId="0" fontId="7" fillId="2" borderId="0" xfId="0" applyFont="1" applyFill="1" applyBorder="1"/>
    <xf numFmtId="0" fontId="7" fillId="2" borderId="22" xfId="0" applyFont="1" applyFill="1" applyBorder="1"/>
    <xf numFmtId="0" fontId="1" fillId="2" borderId="19" xfId="0" applyFont="1" applyFill="1" applyBorder="1"/>
    <xf numFmtId="0" fontId="1" fillId="2" borderId="0" xfId="0" applyFont="1" applyFill="1" applyBorder="1" applyAlignment="1">
      <alignment horizontal="center"/>
    </xf>
    <xf numFmtId="0" fontId="18" fillId="2" borderId="19" xfId="0" applyFont="1" applyFill="1" applyBorder="1"/>
    <xf numFmtId="0" fontId="18" fillId="2" borderId="0" xfId="0" applyFont="1" applyFill="1" applyBorder="1"/>
    <xf numFmtId="0" fontId="18" fillId="2" borderId="24" xfId="0" applyFont="1" applyFill="1" applyBorder="1"/>
    <xf numFmtId="0" fontId="18" fillId="2" borderId="25" xfId="0" applyFont="1" applyFill="1" applyBorder="1"/>
    <xf numFmtId="0" fontId="7" fillId="0" borderId="0" xfId="0" applyFont="1" applyFill="1" applyBorder="1"/>
    <xf numFmtId="0" fontId="21" fillId="0" borderId="0" xfId="0" applyFont="1" applyFill="1" applyBorder="1" applyAlignment="1">
      <alignment horizontal="left" vertical="center"/>
    </xf>
    <xf numFmtId="169" fontId="22" fillId="0" borderId="0" xfId="1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0" fontId="7" fillId="2" borderId="24" xfId="0" applyFont="1" applyFill="1" applyBorder="1"/>
    <xf numFmtId="0" fontId="7" fillId="2" borderId="25" xfId="0" applyFont="1" applyFill="1" applyBorder="1"/>
    <xf numFmtId="0" fontId="15" fillId="2" borderId="15" xfId="0" applyFont="1" applyFill="1" applyBorder="1" applyAlignment="1">
      <alignment horizontal="center"/>
    </xf>
    <xf numFmtId="164" fontId="10" fillId="3" borderId="2" xfId="2" applyFont="1" applyFill="1" applyBorder="1" applyAlignment="1">
      <alignment horizontal="center" vertical="center"/>
    </xf>
    <xf numFmtId="0" fontId="15" fillId="2" borderId="19" xfId="0" applyFont="1" applyFill="1" applyBorder="1"/>
    <xf numFmtId="0" fontId="15" fillId="2" borderId="0" xfId="0" applyFont="1" applyFill="1" applyBorder="1"/>
    <xf numFmtId="0" fontId="15" fillId="2" borderId="22" xfId="0" applyFont="1" applyFill="1" applyBorder="1"/>
    <xf numFmtId="0" fontId="13" fillId="2" borderId="0" xfId="0" applyFont="1" applyFill="1" applyBorder="1" applyAlignment="1">
      <alignment horizontal="center"/>
    </xf>
    <xf numFmtId="0" fontId="15" fillId="2" borderId="12" xfId="0" applyFont="1" applyFill="1" applyBorder="1"/>
    <xf numFmtId="0" fontId="15" fillId="2" borderId="24" xfId="0" applyFont="1" applyFill="1" applyBorder="1"/>
    <xf numFmtId="0" fontId="15" fillId="2" borderId="25" xfId="0" applyFont="1" applyFill="1" applyBorder="1"/>
    <xf numFmtId="0" fontId="15" fillId="2" borderId="27" xfId="0" applyFont="1" applyFill="1" applyBorder="1"/>
    <xf numFmtId="169" fontId="22" fillId="5" borderId="30" xfId="1" applyNumberFormat="1" applyFont="1" applyFill="1" applyBorder="1" applyAlignment="1">
      <alignment horizontal="right" vertical="center" wrapText="1"/>
    </xf>
    <xf numFmtId="0" fontId="0" fillId="0" borderId="0" xfId="0" applyFill="1"/>
    <xf numFmtId="44" fontId="20" fillId="2" borderId="23" xfId="1" applyNumberFormat="1" applyFont="1" applyFill="1" applyBorder="1" applyAlignment="1">
      <alignment horizontal="right" vertical="center"/>
    </xf>
    <xf numFmtId="44" fontId="22" fillId="6" borderId="23" xfId="1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wrapText="1"/>
    </xf>
    <xf numFmtId="165" fontId="22" fillId="5" borderId="33" xfId="1" applyNumberFormat="1" applyFont="1" applyFill="1" applyBorder="1" applyAlignment="1">
      <alignment horizontal="right" vertical="center" wrapText="1"/>
    </xf>
    <xf numFmtId="165" fontId="20" fillId="2" borderId="23" xfId="1" applyNumberFormat="1" applyFont="1" applyFill="1" applyBorder="1" applyAlignment="1">
      <alignment horizontal="right" vertical="center"/>
    </xf>
    <xf numFmtId="165" fontId="21" fillId="6" borderId="34" xfId="1" applyNumberFormat="1" applyFont="1" applyFill="1" applyBorder="1" applyAlignment="1">
      <alignment horizontal="right" vertical="center"/>
    </xf>
    <xf numFmtId="0" fontId="29" fillId="0" borderId="0" xfId="0" applyFont="1" applyFill="1"/>
    <xf numFmtId="170" fontId="17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170" fontId="15" fillId="2" borderId="0" xfId="0" applyNumberFormat="1" applyFont="1" applyFill="1" applyBorder="1"/>
    <xf numFmtId="164" fontId="17" fillId="3" borderId="2" xfId="2" applyFont="1" applyFill="1" applyBorder="1" applyAlignment="1">
      <alignment vertical="center"/>
    </xf>
    <xf numFmtId="164" fontId="16" fillId="3" borderId="2" xfId="2" applyFont="1" applyFill="1" applyBorder="1" applyAlignment="1">
      <alignment vertical="center"/>
    </xf>
    <xf numFmtId="0" fontId="13" fillId="2" borderId="19" xfId="0" applyFont="1" applyFill="1" applyBorder="1"/>
    <xf numFmtId="0" fontId="17" fillId="7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2" xfId="4" applyFont="1" applyFill="1" applyBorder="1" applyAlignment="1">
      <alignment horizontal="center" vertical="center"/>
    </xf>
    <xf numFmtId="0" fontId="16" fillId="2" borderId="2" xfId="5" applyFont="1" applyFill="1" applyBorder="1" applyAlignment="1">
      <alignment horizontal="center" vertical="center"/>
    </xf>
    <xf numFmtId="14" fontId="17" fillId="2" borderId="2" xfId="0" applyNumberFormat="1" applyFont="1" applyFill="1" applyBorder="1" applyAlignment="1">
      <alignment horizontal="center" vertical="center"/>
    </xf>
    <xf numFmtId="164" fontId="17" fillId="2" borderId="2" xfId="2" applyFont="1" applyFill="1" applyBorder="1" applyAlignment="1">
      <alignment horizontal="center" vertical="center"/>
    </xf>
    <xf numFmtId="167" fontId="16" fillId="2" borderId="2" xfId="1" applyNumberFormat="1" applyFont="1" applyFill="1" applyBorder="1" applyAlignment="1">
      <alignment horizontal="center" vertical="center"/>
    </xf>
    <xf numFmtId="168" fontId="17" fillId="2" borderId="2" xfId="5" applyNumberFormat="1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vertical="center"/>
    </xf>
    <xf numFmtId="0" fontId="29" fillId="2" borderId="0" xfId="0" applyFont="1" applyFill="1"/>
    <xf numFmtId="0" fontId="15" fillId="2" borderId="21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164" fontId="32" fillId="3" borderId="5" xfId="2" applyFont="1" applyFill="1" applyBorder="1" applyAlignment="1">
      <alignment horizontal="center" vertical="center" wrapText="1"/>
    </xf>
    <xf numFmtId="0" fontId="33" fillId="3" borderId="5" xfId="0" applyFont="1" applyFill="1" applyBorder="1" applyAlignment="1">
      <alignment horizontal="center" vertical="center" textRotation="90" wrapText="1"/>
    </xf>
    <xf numFmtId="164" fontId="13" fillId="3" borderId="5" xfId="2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43" fontId="17" fillId="2" borderId="2" xfId="1" applyFont="1" applyFill="1" applyBorder="1" applyAlignment="1">
      <alignment horizontal="center" vertical="center"/>
    </xf>
    <xf numFmtId="44" fontId="17" fillId="2" borderId="2" xfId="2" applyNumberFormat="1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14" fontId="17" fillId="2" borderId="11" xfId="0" applyNumberFormat="1" applyFont="1" applyFill="1" applyBorder="1" applyAlignment="1">
      <alignment horizontal="center" vertical="center"/>
    </xf>
    <xf numFmtId="171" fontId="17" fillId="2" borderId="2" xfId="1" applyNumberFormat="1" applyFont="1" applyFill="1" applyBorder="1" applyAlignment="1">
      <alignment horizontal="center" vertical="center"/>
    </xf>
    <xf numFmtId="167" fontId="17" fillId="2" borderId="2" xfId="1" applyNumberFormat="1" applyFont="1" applyFill="1" applyBorder="1" applyAlignment="1">
      <alignment horizontal="center" vertical="center"/>
    </xf>
    <xf numFmtId="49" fontId="16" fillId="9" borderId="2" xfId="0" applyNumberFormat="1" applyFont="1" applyFill="1" applyBorder="1" applyAlignment="1">
      <alignment horizontal="center" vertical="center" wrapText="1"/>
    </xf>
    <xf numFmtId="37" fontId="16" fillId="9" borderId="2" xfId="0" applyNumberFormat="1" applyFont="1" applyFill="1" applyBorder="1" applyAlignment="1">
      <alignment horizontal="center" vertical="center" wrapText="1"/>
    </xf>
    <xf numFmtId="44" fontId="16" fillId="9" borderId="2" xfId="0" applyNumberFormat="1" applyFont="1" applyFill="1" applyBorder="1" applyAlignment="1">
      <alignment vertical="center" wrapText="1"/>
    </xf>
    <xf numFmtId="0" fontId="17" fillId="2" borderId="11" xfId="4" applyFont="1" applyFill="1" applyBorder="1" applyAlignment="1">
      <alignment horizontal="center" vertical="center" wrapText="1"/>
    </xf>
    <xf numFmtId="164" fontId="17" fillId="2" borderId="11" xfId="2" applyFont="1" applyFill="1" applyBorder="1" applyAlignment="1">
      <alignment horizontal="center" vertical="center"/>
    </xf>
    <xf numFmtId="44" fontId="17" fillId="2" borderId="11" xfId="2" applyNumberFormat="1" applyFont="1" applyFill="1" applyBorder="1" applyAlignment="1">
      <alignment horizontal="center" vertical="center"/>
    </xf>
    <xf numFmtId="167" fontId="16" fillId="2" borderId="11" xfId="1" applyNumberFormat="1" applyFont="1" applyFill="1" applyBorder="1" applyAlignment="1">
      <alignment horizontal="center" vertical="center"/>
    </xf>
    <xf numFmtId="168" fontId="17" fillId="2" borderId="11" xfId="5" applyNumberFormat="1" applyFont="1" applyFill="1" applyBorder="1" applyAlignment="1">
      <alignment horizontal="center" vertical="center"/>
    </xf>
    <xf numFmtId="0" fontId="13" fillId="9" borderId="31" xfId="0" applyFont="1" applyFill="1" applyBorder="1" applyAlignment="1">
      <alignment horizontal="center"/>
    </xf>
    <xf numFmtId="0" fontId="6" fillId="11" borderId="32" xfId="0" applyFont="1" applyFill="1" applyBorder="1" applyAlignment="1">
      <alignment horizontal="center" vertical="center"/>
    </xf>
    <xf numFmtId="164" fontId="28" fillId="11" borderId="36" xfId="2" applyFont="1" applyFill="1" applyBorder="1" applyAlignment="1">
      <alignment vertical="center"/>
    </xf>
    <xf numFmtId="44" fontId="28" fillId="11" borderId="36" xfId="0" applyNumberFormat="1" applyFont="1" applyFill="1" applyBorder="1" applyAlignment="1">
      <alignment vertical="center"/>
    </xf>
    <xf numFmtId="167" fontId="6" fillId="9" borderId="36" xfId="1" applyNumberFormat="1" applyFont="1" applyFill="1" applyBorder="1" applyAlignment="1">
      <alignment horizontal="center" vertical="center"/>
    </xf>
    <xf numFmtId="169" fontId="22" fillId="11" borderId="37" xfId="0" applyNumberFormat="1" applyFont="1" applyFill="1" applyBorder="1" applyAlignment="1">
      <alignment vertical="center"/>
    </xf>
    <xf numFmtId="0" fontId="17" fillId="2" borderId="5" xfId="4" applyFont="1" applyFill="1" applyBorder="1" applyAlignment="1">
      <alignment horizontal="center" vertical="center" wrapText="1"/>
    </xf>
    <xf numFmtId="0" fontId="17" fillId="2" borderId="5" xfId="4" applyFont="1" applyFill="1" applyBorder="1" applyAlignment="1">
      <alignment horizontal="center" vertical="center"/>
    </xf>
    <xf numFmtId="0" fontId="16" fillId="2" borderId="5" xfId="5" applyFont="1" applyFill="1" applyBorder="1" applyAlignment="1">
      <alignment horizontal="center" vertical="center"/>
    </xf>
    <xf numFmtId="14" fontId="17" fillId="2" borderId="5" xfId="0" applyNumberFormat="1" applyFont="1" applyFill="1" applyBorder="1" applyAlignment="1">
      <alignment horizontal="center" vertical="center"/>
    </xf>
    <xf numFmtId="164" fontId="17" fillId="2" borderId="5" xfId="2" applyFont="1" applyFill="1" applyBorder="1" applyAlignment="1">
      <alignment horizontal="center" vertical="center"/>
    </xf>
    <xf numFmtId="170" fontId="17" fillId="2" borderId="5" xfId="0" applyNumberFormat="1" applyFont="1" applyFill="1" applyBorder="1" applyAlignment="1">
      <alignment horizontal="center" vertical="center" wrapText="1"/>
    </xf>
    <xf numFmtId="166" fontId="17" fillId="2" borderId="5" xfId="5" applyNumberFormat="1" applyFont="1" applyFill="1" applyBorder="1" applyAlignment="1">
      <alignment horizontal="right" vertical="center"/>
    </xf>
    <xf numFmtId="167" fontId="16" fillId="2" borderId="5" xfId="1" applyNumberFormat="1" applyFont="1" applyFill="1" applyBorder="1" applyAlignment="1">
      <alignment horizontal="center" vertical="center"/>
    </xf>
    <xf numFmtId="168" fontId="17" fillId="2" borderId="5" xfId="5" applyNumberFormat="1" applyFont="1" applyFill="1" applyBorder="1" applyAlignment="1">
      <alignment horizontal="center" vertical="center"/>
    </xf>
    <xf numFmtId="169" fontId="16" fillId="2" borderId="16" xfId="6" applyNumberFormat="1" applyFont="1" applyFill="1" applyBorder="1" applyAlignment="1">
      <alignment horizontal="right" vertical="center"/>
    </xf>
    <xf numFmtId="0" fontId="26" fillId="9" borderId="38" xfId="0" applyFont="1" applyFill="1" applyBorder="1" applyAlignment="1">
      <alignment horizontal="center" vertical="center"/>
    </xf>
    <xf numFmtId="0" fontId="5" fillId="11" borderId="36" xfId="0" applyFont="1" applyFill="1" applyBorder="1" applyAlignment="1">
      <alignment horizontal="center" vertical="center" wrapText="1"/>
    </xf>
    <xf numFmtId="0" fontId="5" fillId="11" borderId="39" xfId="0" applyFont="1" applyFill="1" applyBorder="1" applyAlignment="1">
      <alignment horizontal="center" vertical="center" wrapText="1"/>
    </xf>
    <xf numFmtId="0" fontId="5" fillId="11" borderId="39" xfId="0" applyFont="1" applyFill="1" applyBorder="1" applyAlignment="1">
      <alignment vertical="center" wrapText="1"/>
    </xf>
    <xf numFmtId="0" fontId="12" fillId="11" borderId="39" xfId="0" applyFont="1" applyFill="1" applyBorder="1" applyAlignment="1">
      <alignment vertical="center" wrapText="1"/>
    </xf>
    <xf numFmtId="0" fontId="19" fillId="11" borderId="36" xfId="0" applyFont="1" applyFill="1" applyBorder="1" applyAlignment="1">
      <alignment horizontal="center" vertical="center" wrapText="1"/>
    </xf>
    <xf numFmtId="0" fontId="9" fillId="11" borderId="36" xfId="0" applyFont="1" applyFill="1" applyBorder="1" applyAlignment="1">
      <alignment horizontal="center" vertical="center" textRotation="90" wrapText="1"/>
    </xf>
    <xf numFmtId="0" fontId="19" fillId="11" borderId="37" xfId="0" applyFont="1" applyFill="1" applyBorder="1" applyAlignment="1">
      <alignment horizontal="center" vertical="center" wrapText="1"/>
    </xf>
    <xf numFmtId="0" fontId="7" fillId="9" borderId="31" xfId="0" applyFont="1" applyFill="1" applyBorder="1" applyAlignment="1">
      <alignment horizontal="center"/>
    </xf>
    <xf numFmtId="0" fontId="22" fillId="11" borderId="32" xfId="0" applyFont="1" applyFill="1" applyBorder="1" applyAlignment="1">
      <alignment horizontal="center" vertical="center"/>
    </xf>
    <xf numFmtId="0" fontId="6" fillId="11" borderId="35" xfId="0" applyFont="1" applyFill="1" applyBorder="1" applyAlignment="1">
      <alignment horizontal="center" vertical="center"/>
    </xf>
    <xf numFmtId="164" fontId="22" fillId="11" borderId="36" xfId="2" applyFont="1" applyFill="1" applyBorder="1" applyAlignment="1">
      <alignment vertical="center"/>
    </xf>
    <xf numFmtId="168" fontId="1" fillId="11" borderId="36" xfId="0" applyNumberFormat="1" applyFont="1" applyFill="1" applyBorder="1" applyAlignment="1">
      <alignment vertical="center"/>
    </xf>
    <xf numFmtId="4" fontId="23" fillId="11" borderId="36" xfId="2" applyNumberFormat="1" applyFont="1" applyFill="1" applyBorder="1" applyAlignment="1">
      <alignment vertical="center"/>
    </xf>
    <xf numFmtId="169" fontId="22" fillId="11" borderId="37" xfId="2" applyNumberFormat="1" applyFont="1" applyFill="1" applyBorder="1" applyAlignment="1">
      <alignment vertical="center"/>
    </xf>
    <xf numFmtId="0" fontId="17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14" fontId="17" fillId="2" borderId="5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/>
    </xf>
    <xf numFmtId="0" fontId="16" fillId="8" borderId="42" xfId="0" applyFont="1" applyFill="1" applyBorder="1" applyAlignment="1">
      <alignment horizontal="center" vertical="center" wrapText="1"/>
    </xf>
    <xf numFmtId="0" fontId="5" fillId="11" borderId="45" xfId="0" applyFont="1" applyFill="1" applyBorder="1" applyAlignment="1">
      <alignment horizontal="center" vertical="center" wrapText="1"/>
    </xf>
    <xf numFmtId="0" fontId="10" fillId="11" borderId="3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vertical="center" wrapText="1"/>
    </xf>
    <xf numFmtId="0" fontId="16" fillId="2" borderId="11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0" fontId="16" fillId="2" borderId="2" xfId="4" applyFont="1" applyFill="1" applyBorder="1" applyAlignment="1">
      <alignment horizontal="left" vertical="center" wrapText="1"/>
    </xf>
    <xf numFmtId="0" fontId="16" fillId="2" borderId="5" xfId="4" applyFont="1" applyFill="1" applyBorder="1" applyAlignment="1">
      <alignment horizontal="left" vertical="center"/>
    </xf>
    <xf numFmtId="0" fontId="26" fillId="2" borderId="0" xfId="0" applyFont="1" applyFill="1" applyBorder="1"/>
    <xf numFmtId="0" fontId="14" fillId="2" borderId="0" xfId="0" applyFont="1" applyFill="1" applyBorder="1"/>
    <xf numFmtId="0" fontId="26" fillId="2" borderId="25" xfId="0" applyFont="1" applyFill="1" applyBorder="1"/>
    <xf numFmtId="0" fontId="26" fillId="0" borderId="0" xfId="0" applyFont="1"/>
    <xf numFmtId="0" fontId="24" fillId="0" borderId="0" xfId="0" applyFont="1"/>
    <xf numFmtId="0" fontId="6" fillId="2" borderId="0" xfId="0" applyFont="1" applyFill="1" applyBorder="1"/>
    <xf numFmtId="0" fontId="8" fillId="2" borderId="0" xfId="0" applyFont="1" applyFill="1" applyBorder="1"/>
    <xf numFmtId="0" fontId="34" fillId="2" borderId="0" xfId="0" applyFont="1" applyFill="1" applyBorder="1"/>
    <xf numFmtId="0" fontId="34" fillId="2" borderId="25" xfId="0" applyFont="1" applyFill="1" applyBorder="1"/>
    <xf numFmtId="0" fontId="8" fillId="0" borderId="0" xfId="0" applyFont="1" applyAlignment="1">
      <alignment wrapText="1"/>
    </xf>
    <xf numFmtId="0" fontId="8" fillId="0" borderId="0" xfId="0" applyFont="1" applyFill="1" applyBorder="1"/>
    <xf numFmtId="0" fontId="35" fillId="0" borderId="0" xfId="0" applyFont="1"/>
    <xf numFmtId="0" fontId="17" fillId="2" borderId="5" xfId="0" applyFont="1" applyFill="1" applyBorder="1" applyAlignment="1" applyProtection="1">
      <alignment vertical="center"/>
    </xf>
    <xf numFmtId="0" fontId="16" fillId="2" borderId="5" xfId="0" applyFont="1" applyFill="1" applyBorder="1" applyAlignment="1" applyProtection="1">
      <alignment vertical="center"/>
    </xf>
    <xf numFmtId="0" fontId="17" fillId="2" borderId="5" xfId="0" applyFont="1" applyFill="1" applyBorder="1" applyAlignment="1">
      <alignment vertical="center"/>
    </xf>
    <xf numFmtId="0" fontId="17" fillId="2" borderId="5" xfId="5" applyFont="1" applyFill="1" applyBorder="1" applyAlignment="1">
      <alignment horizontal="center" vertical="center"/>
    </xf>
    <xf numFmtId="14" fontId="17" fillId="2" borderId="5" xfId="0" applyNumberFormat="1" applyFont="1" applyFill="1" applyBorder="1" applyAlignment="1" applyProtection="1">
      <alignment horizontal="left" vertical="center"/>
    </xf>
    <xf numFmtId="44" fontId="17" fillId="2" borderId="5" xfId="1" applyNumberFormat="1" applyFont="1" applyFill="1" applyBorder="1" applyAlignment="1">
      <alignment horizontal="center" vertical="center"/>
    </xf>
    <xf numFmtId="43" fontId="17" fillId="2" borderId="5" xfId="1" applyFont="1" applyFill="1" applyBorder="1" applyAlignment="1">
      <alignment horizontal="center" vertical="center"/>
    </xf>
    <xf numFmtId="49" fontId="16" fillId="9" borderId="48" xfId="0" applyNumberFormat="1" applyFont="1" applyFill="1" applyBorder="1" applyAlignment="1">
      <alignment horizontal="center" vertical="center" wrapText="1"/>
    </xf>
    <xf numFmtId="49" fontId="16" fillId="9" borderId="42" xfId="0" applyNumberFormat="1" applyFont="1" applyFill="1" applyBorder="1" applyAlignment="1">
      <alignment horizontal="center" vertical="center" wrapText="1"/>
    </xf>
    <xf numFmtId="37" fontId="16" fillId="9" borderId="42" xfId="0" applyNumberFormat="1" applyFont="1" applyFill="1" applyBorder="1" applyAlignment="1">
      <alignment horizontal="center" vertical="center" wrapText="1"/>
    </xf>
    <xf numFmtId="165" fontId="16" fillId="9" borderId="42" xfId="0" applyNumberFormat="1" applyFont="1" applyFill="1" applyBorder="1" applyAlignment="1">
      <alignment vertical="center" wrapText="1"/>
    </xf>
    <xf numFmtId="0" fontId="6" fillId="2" borderId="5" xfId="4" applyFont="1" applyFill="1" applyBorder="1" applyAlignment="1">
      <alignment horizontal="left" vertical="center"/>
    </xf>
    <xf numFmtId="0" fontId="1" fillId="2" borderId="5" xfId="4" applyFont="1" applyFill="1" applyBorder="1" applyAlignment="1">
      <alignment horizontal="left" vertical="center"/>
    </xf>
    <xf numFmtId="0" fontId="1" fillId="2" borderId="5" xfId="4" applyFont="1" applyFill="1" applyBorder="1" applyAlignment="1">
      <alignment horizontal="center" vertical="center"/>
    </xf>
    <xf numFmtId="0" fontId="1" fillId="2" borderId="5" xfId="5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  <xf numFmtId="164" fontId="1" fillId="2" borderId="5" xfId="2" applyFont="1" applyFill="1" applyBorder="1" applyAlignment="1">
      <alignment horizontal="center"/>
    </xf>
    <xf numFmtId="164" fontId="1" fillId="2" borderId="5" xfId="2" applyFont="1" applyFill="1" applyBorder="1" applyAlignment="1">
      <alignment horizontal="center" vertical="center"/>
    </xf>
    <xf numFmtId="166" fontId="6" fillId="2" borderId="5" xfId="5" applyNumberFormat="1" applyFont="1" applyFill="1" applyBorder="1" applyAlignment="1">
      <alignment horizontal="right" vertical="center"/>
    </xf>
    <xf numFmtId="167" fontId="6" fillId="2" borderId="5" xfId="1" applyNumberFormat="1" applyFont="1" applyFill="1" applyBorder="1" applyAlignment="1">
      <alignment horizontal="center" vertical="center"/>
    </xf>
    <xf numFmtId="168" fontId="1" fillId="2" borderId="5" xfId="5" applyNumberFormat="1" applyFont="1" applyFill="1" applyBorder="1" applyAlignment="1">
      <alignment horizontal="center" vertical="center"/>
    </xf>
    <xf numFmtId="169" fontId="6" fillId="2" borderId="16" xfId="6" applyNumberFormat="1" applyFont="1" applyFill="1" applyBorder="1" applyAlignment="1">
      <alignment horizontal="right" vertical="center"/>
    </xf>
    <xf numFmtId="0" fontId="4" fillId="0" borderId="0" xfId="0" applyFont="1" applyFill="1"/>
    <xf numFmtId="0" fontId="1" fillId="0" borderId="0" xfId="0" applyFont="1" applyFill="1"/>
    <xf numFmtId="0" fontId="10" fillId="0" borderId="0" xfId="0" applyFont="1" applyFill="1"/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8" fillId="0" borderId="0" xfId="0" applyFont="1" applyFill="1"/>
    <xf numFmtId="0" fontId="7" fillId="0" borderId="0" xfId="0" applyFont="1" applyFill="1" applyAlignment="1">
      <alignment wrapText="1"/>
    </xf>
    <xf numFmtId="0" fontId="16" fillId="8" borderId="41" xfId="0" applyFont="1" applyFill="1" applyBorder="1" applyAlignment="1">
      <alignment horizontal="center" vertical="center" wrapText="1"/>
    </xf>
    <xf numFmtId="0" fontId="16" fillId="8" borderId="53" xfId="0" applyFont="1" applyFill="1" applyBorder="1" applyAlignment="1">
      <alignment vertical="center" wrapText="1"/>
    </xf>
    <xf numFmtId="0" fontId="16" fillId="8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/>
    </xf>
    <xf numFmtId="0" fontId="1" fillId="9" borderId="31" xfId="0" applyFont="1" applyFill="1" applyBorder="1" applyAlignment="1">
      <alignment horizontal="center"/>
    </xf>
    <xf numFmtId="164" fontId="17" fillId="11" borderId="36" xfId="2" applyFont="1" applyFill="1" applyBorder="1" applyAlignment="1">
      <alignment vertical="center"/>
    </xf>
    <xf numFmtId="44" fontId="16" fillId="11" borderId="36" xfId="0" applyNumberFormat="1" applyFont="1" applyFill="1" applyBorder="1" applyAlignment="1">
      <alignment vertical="center"/>
    </xf>
    <xf numFmtId="167" fontId="16" fillId="9" borderId="36" xfId="1" applyNumberFormat="1" applyFont="1" applyFill="1" applyBorder="1" applyAlignment="1">
      <alignment horizontal="center" vertical="center"/>
    </xf>
    <xf numFmtId="0" fontId="1" fillId="11" borderId="32" xfId="0" applyFont="1" applyFill="1" applyBorder="1" applyAlignment="1">
      <alignment horizontal="center" vertical="center"/>
    </xf>
    <xf numFmtId="164" fontId="16" fillId="11" borderId="36" xfId="2" applyFont="1" applyFill="1" applyBorder="1" applyAlignment="1">
      <alignment vertical="center"/>
    </xf>
    <xf numFmtId="168" fontId="17" fillId="11" borderId="36" xfId="0" applyNumberFormat="1" applyFont="1" applyFill="1" applyBorder="1" applyAlignment="1">
      <alignment vertical="center"/>
    </xf>
    <xf numFmtId="169" fontId="16" fillId="11" borderId="37" xfId="2" applyNumberFormat="1" applyFont="1" applyFill="1" applyBorder="1" applyAlignment="1">
      <alignment vertical="center"/>
    </xf>
    <xf numFmtId="49" fontId="16" fillId="9" borderId="57" xfId="0" applyNumberFormat="1" applyFont="1" applyFill="1" applyBorder="1" applyAlignment="1">
      <alignment horizontal="center" vertical="center" wrapText="1"/>
    </xf>
    <xf numFmtId="49" fontId="16" fillId="9" borderId="45" xfId="0" applyNumberFormat="1" applyFont="1" applyFill="1" applyBorder="1" applyAlignment="1">
      <alignment horizontal="center" vertical="center" wrapText="1"/>
    </xf>
    <xf numFmtId="37" fontId="16" fillId="9" borderId="45" xfId="0" applyNumberFormat="1" applyFont="1" applyFill="1" applyBorder="1" applyAlignment="1">
      <alignment horizontal="center" vertical="center" wrapText="1"/>
    </xf>
    <xf numFmtId="165" fontId="16" fillId="9" borderId="45" xfId="0" applyNumberFormat="1" applyFont="1" applyFill="1" applyBorder="1" applyAlignment="1">
      <alignment vertical="center" wrapText="1"/>
    </xf>
    <xf numFmtId="0" fontId="13" fillId="2" borderId="5" xfId="0" applyFont="1" applyFill="1" applyBorder="1" applyAlignment="1" applyProtection="1">
      <alignment vertical="center"/>
    </xf>
    <xf numFmtId="0" fontId="13" fillId="2" borderId="5" xfId="4" applyFont="1" applyFill="1" applyBorder="1" applyAlignment="1">
      <alignment horizontal="left" vertical="center"/>
    </xf>
    <xf numFmtId="0" fontId="13" fillId="2" borderId="5" xfId="5" applyFont="1" applyFill="1" applyBorder="1" applyAlignment="1">
      <alignment horizontal="center" vertical="center"/>
    </xf>
    <xf numFmtId="14" fontId="13" fillId="2" borderId="5" xfId="0" applyNumberFormat="1" applyFont="1" applyFill="1" applyBorder="1" applyAlignment="1" applyProtection="1">
      <alignment horizontal="left" vertical="center"/>
    </xf>
    <xf numFmtId="14" fontId="13" fillId="2" borderId="5" xfId="0" applyNumberFormat="1" applyFont="1" applyFill="1" applyBorder="1" applyAlignment="1">
      <alignment horizontal="center" vertical="center"/>
    </xf>
    <xf numFmtId="0" fontId="6" fillId="11" borderId="45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vertical="center"/>
    </xf>
    <xf numFmtId="0" fontId="8" fillId="2" borderId="25" xfId="0" applyFont="1" applyFill="1" applyBorder="1"/>
    <xf numFmtId="164" fontId="13" fillId="11" borderId="36" xfId="2" applyFont="1" applyFill="1" applyBorder="1" applyAlignment="1">
      <alignment vertical="center"/>
    </xf>
    <xf numFmtId="44" fontId="14" fillId="11" borderId="36" xfId="0" applyNumberFormat="1" applyFont="1" applyFill="1" applyBorder="1" applyAlignment="1">
      <alignment vertical="center"/>
    </xf>
    <xf numFmtId="167" fontId="14" fillId="9" borderId="36" xfId="1" applyNumberFormat="1" applyFont="1" applyFill="1" applyBorder="1" applyAlignment="1">
      <alignment horizontal="center" vertical="center"/>
    </xf>
    <xf numFmtId="0" fontId="6" fillId="11" borderId="36" xfId="0" applyFont="1" applyFill="1" applyBorder="1" applyAlignment="1">
      <alignment horizontal="center" vertical="center" wrapText="1"/>
    </xf>
    <xf numFmtId="0" fontId="6" fillId="11" borderId="39" xfId="0" applyFont="1" applyFill="1" applyBorder="1" applyAlignment="1">
      <alignment horizontal="center" vertical="center" wrapText="1"/>
    </xf>
    <xf numFmtId="0" fontId="1" fillId="11" borderId="36" xfId="0" applyFont="1" applyFill="1" applyBorder="1" applyAlignment="1">
      <alignment horizontal="center" vertical="center" wrapText="1"/>
    </xf>
    <xf numFmtId="0" fontId="6" fillId="11" borderId="39" xfId="0" applyFont="1" applyFill="1" applyBorder="1" applyAlignment="1">
      <alignment vertical="center" wrapText="1"/>
    </xf>
    <xf numFmtId="0" fontId="18" fillId="9" borderId="31" xfId="0" applyFont="1" applyFill="1" applyBorder="1" applyAlignment="1">
      <alignment horizontal="center"/>
    </xf>
    <xf numFmtId="0" fontId="16" fillId="11" borderId="32" xfId="0" applyFont="1" applyFill="1" applyBorder="1" applyAlignment="1">
      <alignment horizontal="center" vertical="center"/>
    </xf>
    <xf numFmtId="0" fontId="17" fillId="11" borderId="32" xfId="0" applyFont="1" applyFill="1" applyBorder="1" applyAlignment="1">
      <alignment horizontal="center" vertical="center"/>
    </xf>
    <xf numFmtId="0" fontId="16" fillId="11" borderId="35" xfId="0" applyFont="1" applyFill="1" applyBorder="1" applyAlignment="1">
      <alignment horizontal="center" vertical="center"/>
    </xf>
    <xf numFmtId="0" fontId="25" fillId="11" borderId="32" xfId="0" applyFont="1" applyFill="1" applyBorder="1" applyAlignment="1">
      <alignment horizontal="center" vertical="center"/>
    </xf>
    <xf numFmtId="0" fontId="25" fillId="11" borderId="35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 wrapText="1"/>
    </xf>
    <xf numFmtId="0" fontId="16" fillId="2" borderId="22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left" vertical="center"/>
    </xf>
    <xf numFmtId="0" fontId="20" fillId="2" borderId="6" xfId="0" applyFont="1" applyFill="1" applyBorder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21" fillId="2" borderId="6" xfId="0" applyFont="1" applyFill="1" applyBorder="1" applyAlignment="1">
      <alignment horizontal="left" vertical="center"/>
    </xf>
    <xf numFmtId="0" fontId="21" fillId="4" borderId="28" xfId="0" applyFont="1" applyFill="1" applyBorder="1" applyAlignment="1">
      <alignment horizontal="left" vertical="center"/>
    </xf>
    <xf numFmtId="0" fontId="21" fillId="4" borderId="29" xfId="0" applyFont="1" applyFill="1" applyBorder="1" applyAlignment="1">
      <alignment horizontal="left" vertical="center"/>
    </xf>
    <xf numFmtId="0" fontId="5" fillId="11" borderId="2" xfId="0" applyFont="1" applyFill="1" applyBorder="1" applyAlignment="1">
      <alignment horizontal="center" vertical="center"/>
    </xf>
    <xf numFmtId="0" fontId="5" fillId="11" borderId="45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11" borderId="45" xfId="0" applyFont="1" applyFill="1" applyBorder="1" applyAlignment="1">
      <alignment horizontal="center" vertical="center" wrapText="1"/>
    </xf>
    <xf numFmtId="0" fontId="25" fillId="8" borderId="13" xfId="0" applyFont="1" applyFill="1" applyBorder="1" applyAlignment="1">
      <alignment horizontal="center" vertical="center" wrapText="1"/>
    </xf>
    <xf numFmtId="0" fontId="25" fillId="8" borderId="40" xfId="0" applyFont="1" applyFill="1" applyBorder="1" applyAlignment="1">
      <alignment horizontal="center" vertical="center" wrapText="1"/>
    </xf>
    <xf numFmtId="0" fontId="25" fillId="8" borderId="41" xfId="0" applyFont="1" applyFill="1" applyBorder="1" applyAlignment="1">
      <alignment horizontal="center" vertical="center" wrapText="1"/>
    </xf>
    <xf numFmtId="0" fontId="16" fillId="8" borderId="42" xfId="0" applyFont="1" applyFill="1" applyBorder="1" applyAlignment="1">
      <alignment horizontal="center" vertical="center" wrapText="1"/>
    </xf>
    <xf numFmtId="0" fontId="16" fillId="8" borderId="43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 wrapText="1"/>
    </xf>
    <xf numFmtId="0" fontId="27" fillId="8" borderId="10" xfId="0" applyFont="1" applyFill="1" applyBorder="1" applyAlignment="1">
      <alignment horizontal="center" vertical="center" wrapText="1"/>
    </xf>
    <xf numFmtId="49" fontId="16" fillId="8" borderId="2" xfId="0" applyNumberFormat="1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6" fillId="9" borderId="18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left" vertical="center"/>
    </xf>
    <xf numFmtId="0" fontId="21" fillId="2" borderId="8" xfId="0" applyFont="1" applyFill="1" applyBorder="1" applyAlignment="1">
      <alignment horizontal="left" vertical="center"/>
    </xf>
    <xf numFmtId="0" fontId="21" fillId="4" borderId="31" xfId="0" applyFont="1" applyFill="1" applyBorder="1" applyAlignment="1">
      <alignment horizontal="left" vertical="center"/>
    </xf>
    <xf numFmtId="0" fontId="21" fillId="4" borderId="32" xfId="0" applyFont="1" applyFill="1" applyBorder="1" applyAlignment="1">
      <alignment horizontal="left" vertical="center"/>
    </xf>
    <xf numFmtId="0" fontId="6" fillId="11" borderId="11" xfId="0" applyFont="1" applyFill="1" applyBorder="1" applyAlignment="1">
      <alignment horizontal="center" vertical="center" wrapText="1"/>
    </xf>
    <xf numFmtId="0" fontId="6" fillId="11" borderId="51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27" xfId="0" applyFont="1" applyFill="1" applyBorder="1" applyAlignment="1">
      <alignment horizontal="center" vertical="center" wrapText="1"/>
    </xf>
    <xf numFmtId="0" fontId="16" fillId="11" borderId="32" xfId="0" applyFont="1" applyFill="1" applyBorder="1" applyAlignment="1">
      <alignment horizontal="center" vertical="center"/>
    </xf>
    <xf numFmtId="0" fontId="16" fillId="11" borderId="35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16" fillId="8" borderId="52" xfId="0" applyFont="1" applyFill="1" applyBorder="1" applyAlignment="1">
      <alignment horizontal="center" vertical="center" wrapText="1"/>
    </xf>
    <xf numFmtId="0" fontId="16" fillId="8" borderId="41" xfId="0" applyFont="1" applyFill="1" applyBorder="1" applyAlignment="1">
      <alignment horizontal="center" vertical="center" wrapText="1"/>
    </xf>
    <xf numFmtId="0" fontId="16" fillId="8" borderId="53" xfId="0" applyFont="1" applyFill="1" applyBorder="1" applyAlignment="1">
      <alignment horizontal="center" vertical="center" wrapText="1"/>
    </xf>
    <xf numFmtId="0" fontId="16" fillId="8" borderId="54" xfId="0" applyFont="1" applyFill="1" applyBorder="1" applyAlignment="1">
      <alignment horizontal="center" vertical="center" wrapText="1"/>
    </xf>
    <xf numFmtId="0" fontId="25" fillId="8" borderId="47" xfId="0" applyFont="1" applyFill="1" applyBorder="1" applyAlignment="1">
      <alignment horizontal="center" vertical="center" wrapText="1"/>
    </xf>
    <xf numFmtId="0" fontId="25" fillId="8" borderId="14" xfId="0" applyFont="1" applyFill="1" applyBorder="1" applyAlignment="1">
      <alignment horizontal="center" vertical="center" wrapText="1"/>
    </xf>
    <xf numFmtId="0" fontId="25" fillId="8" borderId="48" xfId="0" applyFont="1" applyFill="1" applyBorder="1" applyAlignment="1">
      <alignment horizontal="center" vertical="center" wrapText="1"/>
    </xf>
    <xf numFmtId="49" fontId="16" fillId="8" borderId="49" xfId="0" applyNumberFormat="1" applyFont="1" applyFill="1" applyBorder="1" applyAlignment="1">
      <alignment horizontal="center" vertical="center" wrapText="1"/>
    </xf>
    <xf numFmtId="49" fontId="16" fillId="8" borderId="48" xfId="0" applyNumberFormat="1" applyFont="1" applyFill="1" applyBorder="1" applyAlignment="1">
      <alignment horizontal="center" vertical="center" wrapText="1"/>
    </xf>
    <xf numFmtId="0" fontId="16" fillId="9" borderId="42" xfId="0" applyFont="1" applyFill="1" applyBorder="1" applyAlignment="1">
      <alignment horizontal="center" vertical="center" wrapText="1"/>
    </xf>
    <xf numFmtId="0" fontId="16" fillId="9" borderId="43" xfId="0" applyFont="1" applyFill="1" applyBorder="1" applyAlignment="1">
      <alignment horizontal="center" vertical="center" wrapText="1"/>
    </xf>
    <xf numFmtId="0" fontId="14" fillId="11" borderId="32" xfId="0" applyFont="1" applyFill="1" applyBorder="1" applyAlignment="1">
      <alignment horizontal="center" vertical="center"/>
    </xf>
    <xf numFmtId="0" fontId="14" fillId="11" borderId="35" xfId="0" applyFont="1" applyFill="1" applyBorder="1" applyAlignment="1">
      <alignment horizontal="center" vertical="center"/>
    </xf>
    <xf numFmtId="0" fontId="6" fillId="11" borderId="42" xfId="0" applyFont="1" applyFill="1" applyBorder="1" applyAlignment="1">
      <alignment horizontal="center" vertical="center" wrapText="1"/>
    </xf>
    <xf numFmtId="0" fontId="6" fillId="11" borderId="45" xfId="0" applyFont="1" applyFill="1" applyBorder="1" applyAlignment="1">
      <alignment horizontal="center" vertical="center" wrapText="1"/>
    </xf>
    <xf numFmtId="0" fontId="6" fillId="10" borderId="42" xfId="0" applyFont="1" applyFill="1" applyBorder="1" applyAlignment="1">
      <alignment horizontal="center" wrapText="1"/>
    </xf>
    <xf numFmtId="0" fontId="25" fillId="8" borderId="56" xfId="0" applyFont="1" applyFill="1" applyBorder="1" applyAlignment="1">
      <alignment horizontal="center" vertical="center" wrapText="1"/>
    </xf>
    <xf numFmtId="0" fontId="25" fillId="8" borderId="42" xfId="0" applyFont="1" applyFill="1" applyBorder="1" applyAlignment="1">
      <alignment horizontal="center" vertical="center" wrapText="1"/>
    </xf>
    <xf numFmtId="0" fontId="25" fillId="8" borderId="24" xfId="0" applyFont="1" applyFill="1" applyBorder="1" applyAlignment="1">
      <alignment horizontal="center" vertical="center" wrapText="1"/>
    </xf>
    <xf numFmtId="0" fontId="25" fillId="8" borderId="25" xfId="0" applyFont="1" applyFill="1" applyBorder="1" applyAlignment="1">
      <alignment horizontal="center" vertical="center" wrapText="1"/>
    </xf>
    <xf numFmtId="0" fontId="25" fillId="8" borderId="27" xfId="0" applyFont="1" applyFill="1" applyBorder="1" applyAlignment="1">
      <alignment horizontal="center" vertical="center" wrapText="1"/>
    </xf>
    <xf numFmtId="49" fontId="16" fillId="8" borderId="28" xfId="0" applyNumberFormat="1" applyFont="1" applyFill="1" applyBorder="1" applyAlignment="1">
      <alignment horizontal="center" vertical="center" wrapText="1"/>
    </xf>
    <xf numFmtId="49" fontId="16" fillId="8" borderId="57" xfId="0" applyNumberFormat="1" applyFont="1" applyFill="1" applyBorder="1" applyAlignment="1">
      <alignment horizontal="center" vertical="center" wrapText="1"/>
    </xf>
    <xf numFmtId="0" fontId="16" fillId="9" borderId="45" xfId="0" applyFont="1" applyFill="1" applyBorder="1" applyAlignment="1">
      <alignment horizontal="center" vertical="center" wrapText="1"/>
    </xf>
    <xf numFmtId="0" fontId="16" fillId="9" borderId="46" xfId="0" applyFont="1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17" fillId="2" borderId="21" xfId="0" applyFont="1" applyFill="1" applyBorder="1" applyAlignment="1">
      <alignment horizontal="center" vertical="center" wrapText="1"/>
    </xf>
    <xf numFmtId="164" fontId="16" fillId="2" borderId="16" xfId="2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164" fontId="16" fillId="2" borderId="18" xfId="2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164" fontId="16" fillId="2" borderId="58" xfId="2" applyFont="1" applyFill="1" applyBorder="1" applyAlignment="1">
      <alignment horizontal="center" vertical="center"/>
    </xf>
    <xf numFmtId="0" fontId="29" fillId="0" borderId="0" xfId="0" applyFont="1"/>
    <xf numFmtId="0" fontId="27" fillId="8" borderId="17" xfId="0" applyFont="1" applyFill="1" applyBorder="1" applyAlignment="1">
      <alignment horizontal="center" vertical="center" wrapText="1"/>
    </xf>
    <xf numFmtId="0" fontId="36" fillId="9" borderId="26" xfId="0" applyFont="1" applyFill="1" applyBorder="1" applyAlignment="1">
      <alignment horizontal="center" vertical="center"/>
    </xf>
    <xf numFmtId="0" fontId="5" fillId="11" borderId="18" xfId="0" applyFont="1" applyFill="1" applyBorder="1" applyAlignment="1">
      <alignment horizontal="center" vertical="center" wrapText="1"/>
    </xf>
    <xf numFmtId="0" fontId="36" fillId="9" borderId="44" xfId="0" applyFont="1" applyFill="1" applyBorder="1" applyAlignment="1">
      <alignment horizontal="center" vertical="center"/>
    </xf>
    <xf numFmtId="0" fontId="5" fillId="11" borderId="45" xfId="0" applyFont="1" applyFill="1" applyBorder="1" applyAlignment="1">
      <alignment horizontal="center" vertical="center" textRotation="90" wrapText="1"/>
    </xf>
    <xf numFmtId="0" fontId="5" fillId="11" borderId="46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2" xfId="4" applyFont="1" applyFill="1" applyBorder="1" applyAlignment="1">
      <alignment horizontal="left" vertical="center" wrapText="1"/>
    </xf>
    <xf numFmtId="0" fontId="17" fillId="2" borderId="11" xfId="4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17" fillId="0" borderId="0" xfId="0" applyFont="1"/>
    <xf numFmtId="0" fontId="6" fillId="9" borderId="20" xfId="0" applyFont="1" applyFill="1" applyBorder="1" applyAlignment="1">
      <alignment horizontal="center" vertical="center"/>
    </xf>
    <xf numFmtId="0" fontId="6" fillId="11" borderId="18" xfId="0" applyFont="1" applyFill="1" applyBorder="1" applyAlignment="1">
      <alignment horizontal="center" vertical="center" wrapText="1"/>
    </xf>
    <xf numFmtId="0" fontId="1" fillId="0" borderId="0" xfId="0" applyFont="1"/>
    <xf numFmtId="0" fontId="6" fillId="9" borderId="50" xfId="0" applyFont="1" applyFill="1" applyBorder="1" applyAlignment="1">
      <alignment horizontal="center" vertical="center"/>
    </xf>
    <xf numFmtId="0" fontId="6" fillId="11" borderId="46" xfId="0" applyFont="1" applyFill="1" applyBorder="1" applyAlignment="1">
      <alignment horizontal="center" vertical="center" wrapText="1"/>
    </xf>
    <xf numFmtId="0" fontId="10" fillId="0" borderId="0" xfId="0" applyFont="1"/>
    <xf numFmtId="0" fontId="5" fillId="9" borderId="38" xfId="0" applyFont="1" applyFill="1" applyBorder="1" applyAlignment="1">
      <alignment horizontal="center" vertical="center"/>
    </xf>
    <xf numFmtId="0" fontId="12" fillId="11" borderId="36" xfId="0" applyFont="1" applyFill="1" applyBorder="1" applyAlignment="1">
      <alignment horizontal="center" vertical="center" textRotation="90" wrapText="1"/>
    </xf>
    <xf numFmtId="0" fontId="5" fillId="11" borderId="37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164" fontId="31" fillId="3" borderId="16" xfId="2" applyFont="1" applyFill="1" applyBorder="1" applyAlignment="1">
      <alignment horizontal="center" vertical="center"/>
    </xf>
    <xf numFmtId="0" fontId="6" fillId="9" borderId="56" xfId="0" applyFont="1" applyFill="1" applyBorder="1" applyAlignment="1">
      <alignment horizontal="center" vertical="center"/>
    </xf>
    <xf numFmtId="0" fontId="6" fillId="11" borderId="43" xfId="0" applyFont="1" applyFill="1" applyBorder="1" applyAlignment="1">
      <alignment horizontal="center" vertical="center" wrapText="1"/>
    </xf>
    <xf numFmtId="0" fontId="6" fillId="9" borderId="44" xfId="0" applyFont="1" applyFill="1" applyBorder="1" applyAlignment="1">
      <alignment horizontal="center" vertical="center"/>
    </xf>
    <xf numFmtId="0" fontId="6" fillId="9" borderId="38" xfId="0" applyFont="1" applyFill="1" applyBorder="1" applyAlignment="1">
      <alignment horizontal="center" vertical="center"/>
    </xf>
    <xf numFmtId="0" fontId="6" fillId="11" borderId="36" xfId="0" applyFont="1" applyFill="1" applyBorder="1" applyAlignment="1">
      <alignment horizontal="center" vertical="center" textRotation="90" wrapText="1"/>
    </xf>
    <xf numFmtId="0" fontId="6" fillId="11" borderId="37" xfId="0" applyFont="1" applyFill="1" applyBorder="1" applyAlignment="1">
      <alignment horizontal="center" vertical="center" wrapText="1"/>
    </xf>
    <xf numFmtId="0" fontId="16" fillId="8" borderId="49" xfId="0" applyFont="1" applyFill="1" applyBorder="1" applyAlignment="1">
      <alignment horizontal="center" vertical="center" wrapText="1"/>
    </xf>
    <xf numFmtId="0" fontId="16" fillId="8" borderId="48" xfId="0" applyFont="1" applyFill="1" applyBorder="1" applyAlignment="1">
      <alignment horizontal="center" vertical="center" wrapText="1"/>
    </xf>
    <xf numFmtId="0" fontId="16" fillId="8" borderId="48" xfId="0" applyFont="1" applyFill="1" applyBorder="1" applyAlignment="1">
      <alignment horizontal="center" vertical="center" wrapText="1"/>
    </xf>
    <xf numFmtId="0" fontId="16" fillId="8" borderId="42" xfId="0" applyFont="1" applyFill="1" applyBorder="1" applyAlignment="1">
      <alignment vertical="center" wrapText="1"/>
    </xf>
    <xf numFmtId="0" fontId="36" fillId="0" borderId="0" xfId="0" applyFont="1"/>
  </cellXfs>
  <cellStyles count="8">
    <cellStyle name="Moeda" xfId="2" builtinId="4"/>
    <cellStyle name="Normal" xfId="0" builtinId="0"/>
    <cellStyle name="Normal 2" xfId="3"/>
    <cellStyle name="Normal 2 2 2" xfId="4"/>
    <cellStyle name="Normal_Plan1" xfId="6"/>
    <cellStyle name="Normal_Plan3" xfId="5"/>
    <cellStyle name="Vírgula" xfId="1" builtinId="3"/>
    <cellStyle name="Vírgula 2" xfId="7"/>
  </cellStyles>
  <dxfs count="0"/>
  <tableStyles count="0" defaultTableStyle="TableStyleMedium2" defaultPivotStyle="PivotStyleLight16"/>
  <colors>
    <mruColors>
      <color rgb="FFFFFFCC"/>
      <color rgb="FF66FFFF"/>
      <color rgb="FF2EC44B"/>
      <color rgb="FF0033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69736</xdr:rowOff>
    </xdr:from>
    <xdr:to>
      <xdr:col>1</xdr:col>
      <xdr:colOff>2214563</xdr:colOff>
      <xdr:row>0</xdr:row>
      <xdr:rowOff>1085482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800258D3-6264-4A19-84B3-7175272AA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156" y="69736"/>
          <a:ext cx="2119313" cy="10157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119064</xdr:colOff>
      <xdr:row>0</xdr:row>
      <xdr:rowOff>35719</xdr:rowOff>
    </xdr:from>
    <xdr:to>
      <xdr:col>1</xdr:col>
      <xdr:colOff>2416969</xdr:colOff>
      <xdr:row>0</xdr:row>
      <xdr:rowOff>899058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970" y="35719"/>
          <a:ext cx="2297905" cy="863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238126</xdr:colOff>
      <xdr:row>0</xdr:row>
      <xdr:rowOff>35717</xdr:rowOff>
    </xdr:from>
    <xdr:to>
      <xdr:col>1</xdr:col>
      <xdr:colOff>2655094</xdr:colOff>
      <xdr:row>0</xdr:row>
      <xdr:rowOff>999154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4845" y="35717"/>
          <a:ext cx="2416968" cy="9634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U95"/>
  <sheetViews>
    <sheetView tabSelected="1" zoomScale="80" zoomScaleNormal="80" workbookViewId="0">
      <selection activeCell="B12" sqref="B12"/>
    </sheetView>
  </sheetViews>
  <sheetFormatPr defaultRowHeight="15" x14ac:dyDescent="0.25"/>
  <cols>
    <col min="1" max="1" width="5.85546875" customWidth="1"/>
    <col min="2" max="2" width="68.7109375" style="143" bestFit="1" customWidth="1"/>
    <col min="3" max="3" width="36.7109375" customWidth="1"/>
    <col min="4" max="4" width="11.28515625" bestFit="1" customWidth="1"/>
    <col min="5" max="5" width="8.7109375" customWidth="1"/>
    <col min="6" max="6" width="14.140625" customWidth="1"/>
    <col min="7" max="7" width="15.28515625" customWidth="1"/>
    <col min="8" max="8" width="18" customWidth="1"/>
    <col min="9" max="10" width="16.140625" customWidth="1"/>
    <col min="11" max="11" width="18.28515625" customWidth="1"/>
    <col min="12" max="12" width="5.85546875" bestFit="1" customWidth="1"/>
    <col min="13" max="13" width="17.28515625" customWidth="1"/>
    <col min="14" max="14" width="15.5703125" customWidth="1"/>
    <col min="15" max="15" width="18" customWidth="1"/>
  </cols>
  <sheetData>
    <row r="1" spans="1:16" s="44" customFormat="1" ht="90" customHeight="1" thickBot="1" x14ac:dyDescent="0.3">
      <c r="A1" s="281" t="s">
        <v>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3"/>
    </row>
    <row r="2" spans="1:16" s="291" customFormat="1" ht="20.25" x14ac:dyDescent="0.25">
      <c r="A2" s="233" t="s">
        <v>3</v>
      </c>
      <c r="B2" s="234"/>
      <c r="C2" s="235"/>
      <c r="D2" s="236" t="s">
        <v>4</v>
      </c>
      <c r="E2" s="236"/>
      <c r="F2" s="129" t="s">
        <v>5</v>
      </c>
      <c r="G2" s="129" t="s">
        <v>6</v>
      </c>
      <c r="H2" s="129" t="s">
        <v>38</v>
      </c>
      <c r="I2" s="129" t="s">
        <v>8</v>
      </c>
      <c r="J2" s="236" t="s">
        <v>9</v>
      </c>
      <c r="K2" s="236"/>
      <c r="L2" s="236"/>
      <c r="M2" s="236"/>
      <c r="N2" s="236"/>
      <c r="O2" s="237"/>
    </row>
    <row r="3" spans="1:16" s="291" customFormat="1" ht="23.25" x14ac:dyDescent="0.25">
      <c r="A3" s="292" t="s">
        <v>62</v>
      </c>
      <c r="B3" s="238"/>
      <c r="C3" s="239"/>
      <c r="D3" s="240" t="s">
        <v>172</v>
      </c>
      <c r="E3" s="240"/>
      <c r="F3" s="86" t="s">
        <v>168</v>
      </c>
      <c r="G3" s="86" t="s">
        <v>171</v>
      </c>
      <c r="H3" s="87">
        <v>19</v>
      </c>
      <c r="I3" s="88">
        <v>4.8</v>
      </c>
      <c r="J3" s="241" t="s">
        <v>10</v>
      </c>
      <c r="K3" s="241"/>
      <c r="L3" s="241"/>
      <c r="M3" s="241"/>
      <c r="N3" s="241"/>
      <c r="O3" s="242"/>
    </row>
    <row r="4" spans="1:16" s="291" customFormat="1" x14ac:dyDescent="0.25">
      <c r="A4" s="293" t="s">
        <v>11</v>
      </c>
      <c r="B4" s="231" t="s">
        <v>12</v>
      </c>
      <c r="C4" s="231" t="s">
        <v>13</v>
      </c>
      <c r="D4" s="231" t="s">
        <v>14</v>
      </c>
      <c r="E4" s="231" t="s">
        <v>15</v>
      </c>
      <c r="F4" s="231" t="s">
        <v>16</v>
      </c>
      <c r="G4" s="231" t="s">
        <v>17</v>
      </c>
      <c r="H4" s="228" t="s">
        <v>39</v>
      </c>
      <c r="I4" s="231" t="s">
        <v>18</v>
      </c>
      <c r="J4" s="231" t="s">
        <v>19</v>
      </c>
      <c r="K4" s="231" t="s">
        <v>20</v>
      </c>
      <c r="L4" s="230" t="s">
        <v>21</v>
      </c>
      <c r="M4" s="230"/>
      <c r="N4" s="230"/>
      <c r="O4" s="294" t="s">
        <v>22</v>
      </c>
    </row>
    <row r="5" spans="1:16" s="291" customFormat="1" ht="56.25" customHeight="1" thickBot="1" x14ac:dyDescent="0.3">
      <c r="A5" s="295"/>
      <c r="B5" s="232"/>
      <c r="C5" s="232"/>
      <c r="D5" s="232"/>
      <c r="E5" s="232"/>
      <c r="F5" s="232"/>
      <c r="G5" s="232"/>
      <c r="H5" s="229"/>
      <c r="I5" s="232"/>
      <c r="J5" s="232"/>
      <c r="K5" s="232"/>
      <c r="L5" s="296" t="s">
        <v>23</v>
      </c>
      <c r="M5" s="130" t="s">
        <v>24</v>
      </c>
      <c r="N5" s="130" t="s">
        <v>25</v>
      </c>
      <c r="O5" s="297"/>
    </row>
    <row r="6" spans="1:16" ht="15.75" x14ac:dyDescent="0.25">
      <c r="A6" s="284">
        <v>1</v>
      </c>
      <c r="B6" s="132" t="s">
        <v>42</v>
      </c>
      <c r="C6" s="298" t="s">
        <v>43</v>
      </c>
      <c r="D6" s="125" t="s">
        <v>44</v>
      </c>
      <c r="E6" s="126">
        <v>1</v>
      </c>
      <c r="F6" s="127">
        <v>44460</v>
      </c>
      <c r="G6" s="127">
        <v>44824</v>
      </c>
      <c r="H6" s="104">
        <v>630</v>
      </c>
      <c r="I6" s="104">
        <f>H3*I3</f>
        <v>91.2</v>
      </c>
      <c r="J6" s="128"/>
      <c r="K6" s="104">
        <f>SUM(H6,I6,J6)</f>
        <v>721.2</v>
      </c>
      <c r="L6" s="128"/>
      <c r="M6" s="128"/>
      <c r="N6" s="128"/>
      <c r="O6" s="285">
        <f>K6-M6-N6</f>
        <v>721.2</v>
      </c>
    </row>
    <row r="7" spans="1:16" s="51" customFormat="1" ht="15.75" x14ac:dyDescent="0.25">
      <c r="A7" s="286">
        <v>2</v>
      </c>
      <c r="B7" s="133" t="s">
        <v>104</v>
      </c>
      <c r="C7" s="299" t="s">
        <v>85</v>
      </c>
      <c r="D7" s="76" t="s">
        <v>97</v>
      </c>
      <c r="E7" s="77">
        <v>1</v>
      </c>
      <c r="F7" s="64">
        <v>44440</v>
      </c>
      <c r="G7" s="64">
        <v>44804</v>
      </c>
      <c r="H7" s="65">
        <v>630</v>
      </c>
      <c r="I7" s="65">
        <f>H3*I3</f>
        <v>91.2</v>
      </c>
      <c r="J7" s="76"/>
      <c r="K7" s="65">
        <f t="shared" ref="K7:K70" si="0">SUM(H7,I7,J7)</f>
        <v>721.2</v>
      </c>
      <c r="L7" s="76"/>
      <c r="M7" s="76"/>
      <c r="N7" s="76"/>
      <c r="O7" s="287">
        <f t="shared" ref="O7:O70" si="1">K7-M7-N7</f>
        <v>721.2</v>
      </c>
    </row>
    <row r="8" spans="1:16" s="51" customFormat="1" ht="15.75" x14ac:dyDescent="0.25">
      <c r="A8" s="286">
        <v>3</v>
      </c>
      <c r="B8" s="133" t="s">
        <v>157</v>
      </c>
      <c r="C8" s="299" t="s">
        <v>0</v>
      </c>
      <c r="D8" s="76" t="s">
        <v>97</v>
      </c>
      <c r="E8" s="77">
        <v>1</v>
      </c>
      <c r="F8" s="64">
        <v>44505</v>
      </c>
      <c r="G8" s="64">
        <v>44869</v>
      </c>
      <c r="H8" s="65">
        <v>630</v>
      </c>
      <c r="I8" s="65">
        <f>H3*I3</f>
        <v>91.2</v>
      </c>
      <c r="J8" s="76"/>
      <c r="K8" s="65">
        <f t="shared" si="0"/>
        <v>721.2</v>
      </c>
      <c r="L8" s="76"/>
      <c r="M8" s="76"/>
      <c r="N8" s="65">
        <v>24</v>
      </c>
      <c r="O8" s="287">
        <f t="shared" si="1"/>
        <v>697.2</v>
      </c>
    </row>
    <row r="9" spans="1:16" s="51" customFormat="1" ht="15.75" x14ac:dyDescent="0.25">
      <c r="A9" s="286">
        <v>4</v>
      </c>
      <c r="B9" s="134" t="s">
        <v>109</v>
      </c>
      <c r="C9" s="299" t="s">
        <v>54</v>
      </c>
      <c r="D9" s="76" t="s">
        <v>45</v>
      </c>
      <c r="E9" s="77">
        <v>1</v>
      </c>
      <c r="F9" s="64">
        <v>44440</v>
      </c>
      <c r="G9" s="64">
        <v>44804</v>
      </c>
      <c r="H9" s="65">
        <v>630</v>
      </c>
      <c r="I9" s="65">
        <f>H3*I3</f>
        <v>91.2</v>
      </c>
      <c r="J9" s="76"/>
      <c r="K9" s="65">
        <f t="shared" si="0"/>
        <v>721.2</v>
      </c>
      <c r="L9" s="76"/>
      <c r="M9" s="78"/>
      <c r="N9" s="78"/>
      <c r="O9" s="287">
        <f t="shared" si="1"/>
        <v>721.2</v>
      </c>
    </row>
    <row r="10" spans="1:16" s="51" customFormat="1" ht="15.75" x14ac:dyDescent="0.25">
      <c r="A10" s="286">
        <v>5</v>
      </c>
      <c r="B10" s="133" t="s">
        <v>108</v>
      </c>
      <c r="C10" s="299" t="s">
        <v>50</v>
      </c>
      <c r="D10" s="76" t="s">
        <v>48</v>
      </c>
      <c r="E10" s="77">
        <v>1</v>
      </c>
      <c r="F10" s="64">
        <v>44440</v>
      </c>
      <c r="G10" s="64">
        <v>44804</v>
      </c>
      <c r="H10" s="65">
        <v>630</v>
      </c>
      <c r="I10" s="65">
        <f>H3*I3</f>
        <v>91.2</v>
      </c>
      <c r="J10" s="76"/>
      <c r="K10" s="65">
        <f t="shared" si="0"/>
        <v>721.2</v>
      </c>
      <c r="L10" s="76">
        <v>3</v>
      </c>
      <c r="M10" s="65">
        <v>99.47</v>
      </c>
      <c r="N10" s="65">
        <v>43.2</v>
      </c>
      <c r="O10" s="287">
        <f t="shared" si="1"/>
        <v>578.53</v>
      </c>
    </row>
    <row r="11" spans="1:16" s="51" customFormat="1" ht="15.75" x14ac:dyDescent="0.25">
      <c r="A11" s="286">
        <v>6</v>
      </c>
      <c r="B11" s="133" t="s">
        <v>125</v>
      </c>
      <c r="C11" s="299" t="s">
        <v>103</v>
      </c>
      <c r="D11" s="76" t="s">
        <v>97</v>
      </c>
      <c r="E11" s="77">
        <v>1</v>
      </c>
      <c r="F11" s="64">
        <v>44440</v>
      </c>
      <c r="G11" s="64">
        <v>44804</v>
      </c>
      <c r="H11" s="65">
        <v>630</v>
      </c>
      <c r="I11" s="65">
        <f>H3*I3</f>
        <v>91.2</v>
      </c>
      <c r="J11" s="76"/>
      <c r="K11" s="65">
        <f t="shared" si="0"/>
        <v>721.2</v>
      </c>
      <c r="L11" s="76"/>
      <c r="M11" s="76"/>
      <c r="N11" s="76"/>
      <c r="O11" s="287">
        <f t="shared" si="1"/>
        <v>721.2</v>
      </c>
    </row>
    <row r="12" spans="1:16" s="51" customFormat="1" ht="15.75" x14ac:dyDescent="0.25">
      <c r="A12" s="286">
        <v>7</v>
      </c>
      <c r="B12" s="133" t="s">
        <v>119</v>
      </c>
      <c r="C12" s="299" t="s">
        <v>40</v>
      </c>
      <c r="D12" s="76" t="s">
        <v>46</v>
      </c>
      <c r="E12" s="77">
        <v>1</v>
      </c>
      <c r="F12" s="64">
        <v>44440</v>
      </c>
      <c r="G12" s="64">
        <v>44804</v>
      </c>
      <c r="H12" s="65">
        <v>630</v>
      </c>
      <c r="I12" s="65">
        <f>H3*I3</f>
        <v>91.2</v>
      </c>
      <c r="J12" s="76"/>
      <c r="K12" s="65">
        <f t="shared" si="0"/>
        <v>721.2</v>
      </c>
      <c r="L12" s="76"/>
      <c r="M12" s="76"/>
      <c r="N12" s="65">
        <v>24</v>
      </c>
      <c r="O12" s="287">
        <f t="shared" si="1"/>
        <v>697.2</v>
      </c>
      <c r="P12" s="69"/>
    </row>
    <row r="13" spans="1:16" s="51" customFormat="1" ht="15.75" x14ac:dyDescent="0.25">
      <c r="A13" s="286">
        <v>8</v>
      </c>
      <c r="B13" s="133" t="s">
        <v>169</v>
      </c>
      <c r="C13" s="299" t="s">
        <v>40</v>
      </c>
      <c r="D13" s="76" t="s">
        <v>41</v>
      </c>
      <c r="E13" s="77">
        <v>1</v>
      </c>
      <c r="F13" s="64">
        <v>44504</v>
      </c>
      <c r="G13" s="64">
        <v>44868</v>
      </c>
      <c r="H13" s="65">
        <v>630</v>
      </c>
      <c r="I13" s="65">
        <f>H3*I3</f>
        <v>91.2</v>
      </c>
      <c r="J13" s="76"/>
      <c r="K13" s="65">
        <f t="shared" si="0"/>
        <v>721.2</v>
      </c>
      <c r="L13" s="76"/>
      <c r="M13" s="76"/>
      <c r="N13" s="76"/>
      <c r="O13" s="287">
        <f t="shared" si="1"/>
        <v>721.2</v>
      </c>
    </row>
    <row r="14" spans="1:16" s="51" customFormat="1" ht="15.75" x14ac:dyDescent="0.25">
      <c r="A14" s="288">
        <v>9</v>
      </c>
      <c r="B14" s="134" t="s">
        <v>74</v>
      </c>
      <c r="C14" s="299" t="s">
        <v>75</v>
      </c>
      <c r="D14" s="76" t="s">
        <v>45</v>
      </c>
      <c r="E14" s="63">
        <v>1</v>
      </c>
      <c r="F14" s="64">
        <v>44319</v>
      </c>
      <c r="G14" s="64">
        <v>44683</v>
      </c>
      <c r="H14" s="65">
        <v>630</v>
      </c>
      <c r="I14" s="65">
        <f>H3*I3</f>
        <v>91.2</v>
      </c>
      <c r="J14" s="76"/>
      <c r="K14" s="65">
        <f t="shared" si="0"/>
        <v>721.2</v>
      </c>
      <c r="L14" s="76"/>
      <c r="M14" s="76"/>
      <c r="N14" s="76"/>
      <c r="O14" s="287">
        <f t="shared" si="1"/>
        <v>721.2</v>
      </c>
    </row>
    <row r="15" spans="1:16" s="51" customFormat="1" ht="15.75" x14ac:dyDescent="0.25">
      <c r="A15" s="288">
        <v>10</v>
      </c>
      <c r="B15" s="135" t="s">
        <v>73</v>
      </c>
      <c r="C15" s="300" t="s">
        <v>40</v>
      </c>
      <c r="D15" s="81" t="s">
        <v>41</v>
      </c>
      <c r="E15" s="82">
        <v>1</v>
      </c>
      <c r="F15" s="83">
        <v>44301</v>
      </c>
      <c r="G15" s="83">
        <v>44665</v>
      </c>
      <c r="H15" s="65">
        <v>630</v>
      </c>
      <c r="I15" s="65">
        <f>H3*I3</f>
        <v>91.2</v>
      </c>
      <c r="J15" s="76"/>
      <c r="K15" s="65">
        <f t="shared" si="0"/>
        <v>721.2</v>
      </c>
      <c r="L15" s="76"/>
      <c r="M15" s="76"/>
      <c r="N15" s="65">
        <v>19.2</v>
      </c>
      <c r="O15" s="287">
        <f t="shared" si="1"/>
        <v>702</v>
      </c>
    </row>
    <row r="16" spans="1:16" s="51" customFormat="1" ht="15.75" x14ac:dyDescent="0.25">
      <c r="A16" s="286">
        <v>11</v>
      </c>
      <c r="B16" s="133" t="s">
        <v>128</v>
      </c>
      <c r="C16" s="299" t="s">
        <v>129</v>
      </c>
      <c r="D16" s="76" t="s">
        <v>41</v>
      </c>
      <c r="E16" s="77">
        <v>1</v>
      </c>
      <c r="F16" s="64">
        <v>44470</v>
      </c>
      <c r="G16" s="64">
        <v>44834</v>
      </c>
      <c r="H16" s="65">
        <v>630</v>
      </c>
      <c r="I16" s="65">
        <f>H3*I3</f>
        <v>91.2</v>
      </c>
      <c r="J16" s="76"/>
      <c r="K16" s="65">
        <f t="shared" si="0"/>
        <v>721.2</v>
      </c>
      <c r="L16" s="76"/>
      <c r="M16" s="78"/>
      <c r="N16" s="78"/>
      <c r="O16" s="287">
        <f t="shared" si="1"/>
        <v>721.2</v>
      </c>
    </row>
    <row r="17" spans="1:15" s="51" customFormat="1" ht="15.75" x14ac:dyDescent="0.25">
      <c r="A17" s="288">
        <v>12</v>
      </c>
      <c r="B17" s="136" t="s">
        <v>77</v>
      </c>
      <c r="C17" s="299" t="s">
        <v>78</v>
      </c>
      <c r="D17" s="62" t="s">
        <v>45</v>
      </c>
      <c r="E17" s="63">
        <v>1</v>
      </c>
      <c r="F17" s="64">
        <v>44342</v>
      </c>
      <c r="G17" s="64">
        <v>44706</v>
      </c>
      <c r="H17" s="65">
        <v>630</v>
      </c>
      <c r="I17" s="65">
        <f>H3*I3</f>
        <v>91.2</v>
      </c>
      <c r="J17" s="76"/>
      <c r="K17" s="65">
        <f t="shared" si="0"/>
        <v>721.2</v>
      </c>
      <c r="L17" s="76"/>
      <c r="M17" s="76"/>
      <c r="N17" s="65">
        <v>19.2</v>
      </c>
      <c r="O17" s="287">
        <f t="shared" si="1"/>
        <v>702</v>
      </c>
    </row>
    <row r="18" spans="1:15" s="51" customFormat="1" ht="15.75" x14ac:dyDescent="0.25">
      <c r="A18" s="288">
        <v>13</v>
      </c>
      <c r="B18" s="135" t="s">
        <v>88</v>
      </c>
      <c r="C18" s="300" t="s">
        <v>40</v>
      </c>
      <c r="D18" s="81" t="s">
        <v>46</v>
      </c>
      <c r="E18" s="82">
        <v>1</v>
      </c>
      <c r="F18" s="83">
        <v>44409</v>
      </c>
      <c r="G18" s="83">
        <v>44773</v>
      </c>
      <c r="H18" s="65">
        <v>630</v>
      </c>
      <c r="I18" s="65">
        <f>H3*I3</f>
        <v>91.2</v>
      </c>
      <c r="J18" s="76"/>
      <c r="K18" s="65">
        <f t="shared" si="0"/>
        <v>721.2</v>
      </c>
      <c r="L18" s="76"/>
      <c r="M18" s="76"/>
      <c r="N18" s="76"/>
      <c r="O18" s="287">
        <f t="shared" si="1"/>
        <v>721.2</v>
      </c>
    </row>
    <row r="19" spans="1:15" s="51" customFormat="1" ht="15.75" x14ac:dyDescent="0.25">
      <c r="A19" s="288">
        <v>14</v>
      </c>
      <c r="B19" s="135" t="s">
        <v>130</v>
      </c>
      <c r="C19" s="300" t="s">
        <v>126</v>
      </c>
      <c r="D19" s="81" t="s">
        <v>41</v>
      </c>
      <c r="E19" s="82">
        <v>1</v>
      </c>
      <c r="F19" s="64">
        <v>44480</v>
      </c>
      <c r="G19" s="64">
        <v>44742</v>
      </c>
      <c r="H19" s="65">
        <v>630</v>
      </c>
      <c r="I19" s="65">
        <f>H3*I3</f>
        <v>91.2</v>
      </c>
      <c r="J19" s="76"/>
      <c r="K19" s="65">
        <f t="shared" si="0"/>
        <v>721.2</v>
      </c>
      <c r="L19" s="76"/>
      <c r="M19" s="76"/>
      <c r="N19" s="65">
        <v>4.8</v>
      </c>
      <c r="O19" s="287">
        <f t="shared" si="1"/>
        <v>716.40000000000009</v>
      </c>
    </row>
    <row r="20" spans="1:15" s="51" customFormat="1" ht="15.75" x14ac:dyDescent="0.25">
      <c r="A20" s="288">
        <v>15</v>
      </c>
      <c r="B20" s="135" t="s">
        <v>110</v>
      </c>
      <c r="C20" s="300" t="s">
        <v>40</v>
      </c>
      <c r="D20" s="81" t="s">
        <v>52</v>
      </c>
      <c r="E20" s="82">
        <v>1</v>
      </c>
      <c r="F20" s="83">
        <v>44440</v>
      </c>
      <c r="G20" s="64">
        <v>44804</v>
      </c>
      <c r="H20" s="65">
        <v>630</v>
      </c>
      <c r="I20" s="65">
        <f>H3*I3</f>
        <v>91.2</v>
      </c>
      <c r="J20" s="76"/>
      <c r="K20" s="65">
        <f t="shared" si="0"/>
        <v>721.2</v>
      </c>
      <c r="L20" s="76"/>
      <c r="M20" s="76"/>
      <c r="N20" s="76"/>
      <c r="O20" s="287">
        <f t="shared" si="1"/>
        <v>721.2</v>
      </c>
    </row>
    <row r="21" spans="1:15" s="51" customFormat="1" ht="15.75" x14ac:dyDescent="0.25">
      <c r="A21" s="288">
        <v>16</v>
      </c>
      <c r="B21" s="135" t="s">
        <v>158</v>
      </c>
      <c r="C21" s="300" t="s">
        <v>164</v>
      </c>
      <c r="D21" s="81" t="s">
        <v>41</v>
      </c>
      <c r="E21" s="82">
        <v>1</v>
      </c>
      <c r="F21" s="64">
        <v>44505</v>
      </c>
      <c r="G21" s="64">
        <v>44869</v>
      </c>
      <c r="H21" s="65">
        <v>630</v>
      </c>
      <c r="I21" s="65">
        <f>H3*I3</f>
        <v>91.2</v>
      </c>
      <c r="J21" s="76"/>
      <c r="K21" s="65">
        <f t="shared" si="0"/>
        <v>721.2</v>
      </c>
      <c r="L21" s="76"/>
      <c r="M21" s="76"/>
      <c r="N21" s="76"/>
      <c r="O21" s="287">
        <f t="shared" si="1"/>
        <v>721.2</v>
      </c>
    </row>
    <row r="22" spans="1:15" s="51" customFormat="1" ht="15.75" x14ac:dyDescent="0.25">
      <c r="A22" s="288">
        <v>17</v>
      </c>
      <c r="B22" s="135" t="s">
        <v>116</v>
      </c>
      <c r="C22" s="300" t="s">
        <v>117</v>
      </c>
      <c r="D22" s="81" t="s">
        <v>118</v>
      </c>
      <c r="E22" s="82">
        <v>1</v>
      </c>
      <c r="F22" s="83">
        <v>44440</v>
      </c>
      <c r="G22" s="64">
        <v>44804</v>
      </c>
      <c r="H22" s="65">
        <v>630</v>
      </c>
      <c r="I22" s="65">
        <f>H3*I3</f>
        <v>91.2</v>
      </c>
      <c r="J22" s="76"/>
      <c r="K22" s="65">
        <f t="shared" si="0"/>
        <v>721.2</v>
      </c>
      <c r="L22" s="76"/>
      <c r="M22" s="78"/>
      <c r="N22" s="78"/>
      <c r="O22" s="287">
        <f t="shared" si="1"/>
        <v>721.2</v>
      </c>
    </row>
    <row r="23" spans="1:15" s="51" customFormat="1" ht="15.75" x14ac:dyDescent="0.25">
      <c r="A23" s="288">
        <v>18</v>
      </c>
      <c r="B23" s="134" t="s">
        <v>84</v>
      </c>
      <c r="C23" s="299" t="s">
        <v>85</v>
      </c>
      <c r="D23" s="76" t="s">
        <v>41</v>
      </c>
      <c r="E23" s="63">
        <v>1</v>
      </c>
      <c r="F23" s="64">
        <v>44378</v>
      </c>
      <c r="G23" s="64">
        <v>44742</v>
      </c>
      <c r="H23" s="65">
        <v>630</v>
      </c>
      <c r="I23" s="65">
        <f>H3*I3</f>
        <v>91.2</v>
      </c>
      <c r="J23" s="76"/>
      <c r="K23" s="65">
        <f t="shared" si="0"/>
        <v>721.2</v>
      </c>
      <c r="L23" s="76"/>
      <c r="M23" s="78"/>
      <c r="N23" s="65">
        <v>38.4</v>
      </c>
      <c r="O23" s="287">
        <f t="shared" si="1"/>
        <v>682.80000000000007</v>
      </c>
    </row>
    <row r="24" spans="1:15" s="51" customFormat="1" ht="15.75" x14ac:dyDescent="0.25">
      <c r="A24" s="288">
        <v>19</v>
      </c>
      <c r="B24" s="134" t="s">
        <v>80</v>
      </c>
      <c r="C24" s="299" t="s">
        <v>81</v>
      </c>
      <c r="D24" s="76" t="s">
        <v>41</v>
      </c>
      <c r="E24" s="63">
        <v>1</v>
      </c>
      <c r="F24" s="64">
        <v>44354</v>
      </c>
      <c r="G24" s="64">
        <v>44718</v>
      </c>
      <c r="H24" s="65">
        <v>630</v>
      </c>
      <c r="I24" s="65">
        <f>H3*I3</f>
        <v>91.2</v>
      </c>
      <c r="J24" s="79"/>
      <c r="K24" s="65">
        <f t="shared" si="0"/>
        <v>721.2</v>
      </c>
      <c r="L24" s="76"/>
      <c r="M24" s="76"/>
      <c r="N24" s="76"/>
      <c r="O24" s="287">
        <f t="shared" si="1"/>
        <v>721.2</v>
      </c>
    </row>
    <row r="25" spans="1:15" s="51" customFormat="1" ht="15.75" x14ac:dyDescent="0.25">
      <c r="A25" s="288">
        <v>20</v>
      </c>
      <c r="B25" s="134" t="s">
        <v>132</v>
      </c>
      <c r="C25" s="299" t="s">
        <v>133</v>
      </c>
      <c r="D25" s="76" t="s">
        <v>45</v>
      </c>
      <c r="E25" s="63">
        <v>1</v>
      </c>
      <c r="F25" s="64">
        <v>44470</v>
      </c>
      <c r="G25" s="64" t="s">
        <v>127</v>
      </c>
      <c r="H25" s="65">
        <v>630</v>
      </c>
      <c r="I25" s="65">
        <f>H3*I3</f>
        <v>91.2</v>
      </c>
      <c r="J25" s="79"/>
      <c r="K25" s="65">
        <f t="shared" si="0"/>
        <v>721.2</v>
      </c>
      <c r="L25" s="76"/>
      <c r="M25" s="76"/>
      <c r="N25" s="76"/>
      <c r="O25" s="287">
        <f t="shared" si="1"/>
        <v>721.2</v>
      </c>
    </row>
    <row r="26" spans="1:15" s="51" customFormat="1" ht="15.75" x14ac:dyDescent="0.25">
      <c r="A26" s="288">
        <v>21</v>
      </c>
      <c r="B26" s="134" t="s">
        <v>98</v>
      </c>
      <c r="C26" s="299" t="s">
        <v>99</v>
      </c>
      <c r="D26" s="76" t="s">
        <v>100</v>
      </c>
      <c r="E26" s="63">
        <v>1</v>
      </c>
      <c r="F26" s="64">
        <v>44440</v>
      </c>
      <c r="G26" s="64">
        <v>44804</v>
      </c>
      <c r="H26" s="65">
        <v>630</v>
      </c>
      <c r="I26" s="65">
        <f>H3*I3</f>
        <v>91.2</v>
      </c>
      <c r="J26" s="79"/>
      <c r="K26" s="65">
        <f t="shared" si="0"/>
        <v>721.2</v>
      </c>
      <c r="L26" s="76"/>
      <c r="M26" s="76"/>
      <c r="N26" s="76"/>
      <c r="O26" s="287">
        <f t="shared" si="1"/>
        <v>721.2</v>
      </c>
    </row>
    <row r="27" spans="1:15" s="51" customFormat="1" ht="15.75" x14ac:dyDescent="0.25">
      <c r="A27" s="288">
        <v>22</v>
      </c>
      <c r="B27" s="134" t="s">
        <v>159</v>
      </c>
      <c r="C27" s="299" t="s">
        <v>152</v>
      </c>
      <c r="D27" s="76" t="s">
        <v>41</v>
      </c>
      <c r="E27" s="63">
        <v>1</v>
      </c>
      <c r="F27" s="64">
        <v>44505</v>
      </c>
      <c r="G27" s="64">
        <v>44869</v>
      </c>
      <c r="H27" s="65">
        <v>630</v>
      </c>
      <c r="I27" s="65">
        <f>H3*I3</f>
        <v>91.2</v>
      </c>
      <c r="J27" s="76"/>
      <c r="K27" s="65">
        <f t="shared" si="0"/>
        <v>721.2</v>
      </c>
      <c r="L27" s="76"/>
      <c r="M27" s="76"/>
      <c r="N27" s="76"/>
      <c r="O27" s="287">
        <f t="shared" si="1"/>
        <v>721.2</v>
      </c>
    </row>
    <row r="28" spans="1:15" s="51" customFormat="1" ht="15.75" x14ac:dyDescent="0.25">
      <c r="A28" s="288">
        <v>23</v>
      </c>
      <c r="B28" s="134" t="s">
        <v>134</v>
      </c>
      <c r="C28" s="299" t="s">
        <v>51</v>
      </c>
      <c r="D28" s="76" t="s">
        <v>41</v>
      </c>
      <c r="E28" s="63">
        <v>1</v>
      </c>
      <c r="F28" s="64">
        <v>44470</v>
      </c>
      <c r="G28" s="64">
        <v>44834</v>
      </c>
      <c r="H28" s="65">
        <v>630</v>
      </c>
      <c r="I28" s="65">
        <f>H3*I3</f>
        <v>91.2</v>
      </c>
      <c r="J28" s="79"/>
      <c r="K28" s="65">
        <f t="shared" si="0"/>
        <v>721.2</v>
      </c>
      <c r="L28" s="76"/>
      <c r="M28" s="76"/>
      <c r="N28" s="76"/>
      <c r="O28" s="287">
        <f t="shared" si="1"/>
        <v>721.2</v>
      </c>
    </row>
    <row r="29" spans="1:15" s="51" customFormat="1" ht="15.75" x14ac:dyDescent="0.25">
      <c r="A29" s="288">
        <v>24</v>
      </c>
      <c r="B29" s="134" t="s">
        <v>135</v>
      </c>
      <c r="C29" s="299" t="s">
        <v>136</v>
      </c>
      <c r="D29" s="76" t="s">
        <v>45</v>
      </c>
      <c r="E29" s="63">
        <v>1</v>
      </c>
      <c r="F29" s="64">
        <v>44470</v>
      </c>
      <c r="G29" s="64" t="s">
        <v>127</v>
      </c>
      <c r="H29" s="65">
        <v>630</v>
      </c>
      <c r="I29" s="65">
        <f>H3*I3</f>
        <v>91.2</v>
      </c>
      <c r="J29" s="79"/>
      <c r="K29" s="65">
        <f t="shared" si="0"/>
        <v>721.2</v>
      </c>
      <c r="L29" s="76"/>
      <c r="M29" s="76"/>
      <c r="N29" s="76"/>
      <c r="O29" s="287">
        <f t="shared" si="1"/>
        <v>721.2</v>
      </c>
    </row>
    <row r="30" spans="1:15" s="51" customFormat="1" ht="15.75" x14ac:dyDescent="0.25">
      <c r="A30" s="288">
        <v>25</v>
      </c>
      <c r="B30" s="137" t="s">
        <v>113</v>
      </c>
      <c r="C30" s="301" t="s">
        <v>51</v>
      </c>
      <c r="D30" s="62" t="s">
        <v>44</v>
      </c>
      <c r="E30" s="63">
        <v>1</v>
      </c>
      <c r="F30" s="64">
        <v>44440</v>
      </c>
      <c r="G30" s="64">
        <v>44804</v>
      </c>
      <c r="H30" s="65">
        <v>630</v>
      </c>
      <c r="I30" s="65">
        <f>H3*I3</f>
        <v>91.2</v>
      </c>
      <c r="J30" s="79"/>
      <c r="K30" s="65">
        <f t="shared" si="0"/>
        <v>721.2</v>
      </c>
      <c r="L30" s="76"/>
      <c r="M30" s="76"/>
      <c r="N30" s="76"/>
      <c r="O30" s="287">
        <f t="shared" si="1"/>
        <v>721.2</v>
      </c>
    </row>
    <row r="31" spans="1:15" s="51" customFormat="1" ht="15.75" x14ac:dyDescent="0.25">
      <c r="A31" s="288">
        <v>26</v>
      </c>
      <c r="B31" s="137" t="s">
        <v>170</v>
      </c>
      <c r="C31" s="301" t="s">
        <v>40</v>
      </c>
      <c r="D31" s="62" t="s">
        <v>46</v>
      </c>
      <c r="E31" s="63">
        <v>1</v>
      </c>
      <c r="F31" s="64">
        <v>44409</v>
      </c>
      <c r="G31" s="64">
        <v>44773</v>
      </c>
      <c r="H31" s="65">
        <v>630</v>
      </c>
      <c r="I31" s="65">
        <f>H3*I3</f>
        <v>91.2</v>
      </c>
      <c r="J31" s="79"/>
      <c r="K31" s="65">
        <f t="shared" si="0"/>
        <v>721.2</v>
      </c>
      <c r="L31" s="76"/>
      <c r="M31" s="76"/>
      <c r="N31" s="76"/>
      <c r="O31" s="287">
        <f t="shared" si="1"/>
        <v>721.2</v>
      </c>
    </row>
    <row r="32" spans="1:15" s="51" customFormat="1" ht="15.75" x14ac:dyDescent="0.25">
      <c r="A32" s="288">
        <v>27</v>
      </c>
      <c r="B32" s="137" t="s">
        <v>137</v>
      </c>
      <c r="C32" s="301" t="s">
        <v>82</v>
      </c>
      <c r="D32" s="62" t="s">
        <v>45</v>
      </c>
      <c r="E32" s="63">
        <v>1</v>
      </c>
      <c r="F32" s="64">
        <v>44470</v>
      </c>
      <c r="G32" s="64">
        <v>44834</v>
      </c>
      <c r="H32" s="65">
        <v>630</v>
      </c>
      <c r="I32" s="65">
        <f>H3*I3</f>
        <v>91.2</v>
      </c>
      <c r="J32" s="79"/>
      <c r="K32" s="65">
        <f t="shared" si="0"/>
        <v>721.2</v>
      </c>
      <c r="L32" s="76"/>
      <c r="M32" s="76"/>
      <c r="N32" s="76"/>
      <c r="O32" s="287">
        <f t="shared" si="1"/>
        <v>721.2</v>
      </c>
    </row>
    <row r="33" spans="1:99" s="51" customFormat="1" ht="15.75" x14ac:dyDescent="0.25">
      <c r="A33" s="288">
        <v>28</v>
      </c>
      <c r="B33" s="133" t="s">
        <v>138</v>
      </c>
      <c r="C33" s="299" t="s">
        <v>131</v>
      </c>
      <c r="D33" s="76" t="s">
        <v>41</v>
      </c>
      <c r="E33" s="63">
        <v>1</v>
      </c>
      <c r="F33" s="64">
        <v>44470</v>
      </c>
      <c r="G33" s="64">
        <v>44834</v>
      </c>
      <c r="H33" s="65">
        <v>630</v>
      </c>
      <c r="I33" s="65">
        <f>H3*I3</f>
        <v>91.2</v>
      </c>
      <c r="J33" s="79"/>
      <c r="K33" s="65">
        <f t="shared" si="0"/>
        <v>721.2</v>
      </c>
      <c r="L33" s="76"/>
      <c r="M33" s="76"/>
      <c r="N33" s="76"/>
      <c r="O33" s="287">
        <f t="shared" si="1"/>
        <v>721.2</v>
      </c>
    </row>
    <row r="34" spans="1:99" s="51" customFormat="1" ht="15.75" x14ac:dyDescent="0.25">
      <c r="A34" s="288">
        <v>29</v>
      </c>
      <c r="B34" s="134" t="s">
        <v>89</v>
      </c>
      <c r="C34" s="299" t="s">
        <v>40</v>
      </c>
      <c r="D34" s="76" t="s">
        <v>46</v>
      </c>
      <c r="E34" s="63">
        <v>1</v>
      </c>
      <c r="F34" s="64">
        <v>44409</v>
      </c>
      <c r="G34" s="64">
        <v>44773</v>
      </c>
      <c r="H34" s="65">
        <v>630</v>
      </c>
      <c r="I34" s="65">
        <f>H3*I3</f>
        <v>91.2</v>
      </c>
      <c r="J34" s="79"/>
      <c r="K34" s="65">
        <f t="shared" si="0"/>
        <v>721.2</v>
      </c>
      <c r="L34" s="76"/>
      <c r="M34" s="76"/>
      <c r="N34" s="65">
        <v>14.4</v>
      </c>
      <c r="O34" s="287">
        <f t="shared" si="1"/>
        <v>706.80000000000007</v>
      </c>
    </row>
    <row r="35" spans="1:99" s="51" customFormat="1" ht="15.75" x14ac:dyDescent="0.25">
      <c r="A35" s="288">
        <v>30</v>
      </c>
      <c r="B35" s="134" t="s">
        <v>120</v>
      </c>
      <c r="C35" s="299" t="s">
        <v>40</v>
      </c>
      <c r="D35" s="76" t="s">
        <v>46</v>
      </c>
      <c r="E35" s="63">
        <v>1</v>
      </c>
      <c r="F35" s="64">
        <v>44440</v>
      </c>
      <c r="G35" s="64">
        <v>44804</v>
      </c>
      <c r="H35" s="65">
        <v>630</v>
      </c>
      <c r="I35" s="65">
        <f>H3*I3</f>
        <v>91.2</v>
      </c>
      <c r="J35" s="79"/>
      <c r="K35" s="65">
        <f t="shared" si="0"/>
        <v>721.2</v>
      </c>
      <c r="L35" s="76"/>
      <c r="M35" s="76"/>
      <c r="N35" s="76"/>
      <c r="O35" s="287">
        <f t="shared" si="1"/>
        <v>721.2</v>
      </c>
    </row>
    <row r="36" spans="1:99" s="51" customFormat="1" ht="15.75" x14ac:dyDescent="0.25">
      <c r="A36" s="288">
        <v>31</v>
      </c>
      <c r="B36" s="134" t="s">
        <v>139</v>
      </c>
      <c r="C36" s="299" t="s">
        <v>140</v>
      </c>
      <c r="D36" s="76" t="s">
        <v>97</v>
      </c>
      <c r="E36" s="63">
        <v>1</v>
      </c>
      <c r="F36" s="64">
        <v>44470</v>
      </c>
      <c r="G36" s="64">
        <v>44834</v>
      </c>
      <c r="H36" s="65">
        <v>630</v>
      </c>
      <c r="I36" s="65">
        <f>H3*I3</f>
        <v>91.2</v>
      </c>
      <c r="J36" s="76"/>
      <c r="K36" s="65">
        <f t="shared" si="0"/>
        <v>721.2</v>
      </c>
      <c r="L36" s="76"/>
      <c r="M36" s="78"/>
      <c r="N36" s="65">
        <v>19.2</v>
      </c>
      <c r="O36" s="287">
        <f t="shared" si="1"/>
        <v>702</v>
      </c>
    </row>
    <row r="37" spans="1:99" s="58" customFormat="1" ht="15.75" x14ac:dyDescent="0.25">
      <c r="A37" s="286">
        <v>32</v>
      </c>
      <c r="B37" s="134" t="s">
        <v>87</v>
      </c>
      <c r="C37" s="299" t="s">
        <v>124</v>
      </c>
      <c r="D37" s="76" t="s">
        <v>57</v>
      </c>
      <c r="E37" s="77">
        <v>1</v>
      </c>
      <c r="F37" s="64">
        <v>44409</v>
      </c>
      <c r="G37" s="64">
        <v>44742</v>
      </c>
      <c r="H37" s="65">
        <v>630</v>
      </c>
      <c r="I37" s="65">
        <f>H3*I3</f>
        <v>91.2</v>
      </c>
      <c r="J37" s="79"/>
      <c r="K37" s="65">
        <f t="shared" si="0"/>
        <v>721.2</v>
      </c>
      <c r="L37" s="76"/>
      <c r="M37" s="76"/>
      <c r="N37" s="76"/>
      <c r="O37" s="287">
        <f t="shared" si="1"/>
        <v>721.2</v>
      </c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0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</row>
    <row r="38" spans="1:99" s="68" customFormat="1" ht="15.75" x14ac:dyDescent="0.25">
      <c r="A38" s="286">
        <v>33</v>
      </c>
      <c r="B38" s="134" t="s">
        <v>141</v>
      </c>
      <c r="C38" s="299" t="s">
        <v>1</v>
      </c>
      <c r="D38" s="76" t="s">
        <v>97</v>
      </c>
      <c r="E38" s="77">
        <v>1</v>
      </c>
      <c r="F38" s="64">
        <v>44470</v>
      </c>
      <c r="G38" s="64">
        <v>44834</v>
      </c>
      <c r="H38" s="65">
        <v>630</v>
      </c>
      <c r="I38" s="65">
        <f>H3*I3</f>
        <v>91.2</v>
      </c>
      <c r="J38" s="76"/>
      <c r="K38" s="65">
        <f t="shared" si="0"/>
        <v>721.2</v>
      </c>
      <c r="L38" s="76"/>
      <c r="M38" s="78"/>
      <c r="N38" s="78"/>
      <c r="O38" s="287">
        <f t="shared" si="1"/>
        <v>721.2</v>
      </c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</row>
    <row r="39" spans="1:99" s="68" customFormat="1" ht="15.75" x14ac:dyDescent="0.25">
      <c r="A39" s="286">
        <v>34</v>
      </c>
      <c r="B39" s="134" t="s">
        <v>121</v>
      </c>
      <c r="C39" s="299" t="s">
        <v>40</v>
      </c>
      <c r="D39" s="76" t="s">
        <v>46</v>
      </c>
      <c r="E39" s="77">
        <v>1</v>
      </c>
      <c r="F39" s="64">
        <v>44440</v>
      </c>
      <c r="G39" s="64">
        <v>44804</v>
      </c>
      <c r="H39" s="65">
        <v>630</v>
      </c>
      <c r="I39" s="65">
        <f>H3*I3</f>
        <v>91.2</v>
      </c>
      <c r="J39" s="79"/>
      <c r="K39" s="65">
        <f t="shared" si="0"/>
        <v>721.2</v>
      </c>
      <c r="L39" s="76"/>
      <c r="M39" s="76"/>
      <c r="N39" s="65">
        <v>28.8</v>
      </c>
      <c r="O39" s="287">
        <f t="shared" si="1"/>
        <v>692.40000000000009</v>
      </c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</row>
    <row r="40" spans="1:99" s="68" customFormat="1" ht="15.75" x14ac:dyDescent="0.25">
      <c r="A40" s="286">
        <v>35</v>
      </c>
      <c r="B40" s="134" t="s">
        <v>142</v>
      </c>
      <c r="C40" s="299" t="s">
        <v>143</v>
      </c>
      <c r="D40" s="76" t="s">
        <v>48</v>
      </c>
      <c r="E40" s="77">
        <v>1</v>
      </c>
      <c r="F40" s="64">
        <v>44470</v>
      </c>
      <c r="G40" s="64">
        <v>44834</v>
      </c>
      <c r="H40" s="65">
        <v>630</v>
      </c>
      <c r="I40" s="65">
        <f>H3*I3</f>
        <v>91.2</v>
      </c>
      <c r="J40" s="79"/>
      <c r="K40" s="65">
        <f t="shared" si="0"/>
        <v>721.2</v>
      </c>
      <c r="L40" s="76">
        <v>6</v>
      </c>
      <c r="M40" s="65">
        <v>198.95</v>
      </c>
      <c r="N40" s="65">
        <v>28.8</v>
      </c>
      <c r="O40" s="287">
        <f t="shared" si="1"/>
        <v>493.45</v>
      </c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</row>
    <row r="41" spans="1:99" s="51" customFormat="1" ht="15.75" x14ac:dyDescent="0.25">
      <c r="A41" s="288">
        <v>36</v>
      </c>
      <c r="B41" s="137" t="s">
        <v>55</v>
      </c>
      <c r="C41" s="301" t="s">
        <v>56</v>
      </c>
      <c r="D41" s="62" t="s">
        <v>49</v>
      </c>
      <c r="E41" s="63">
        <v>1</v>
      </c>
      <c r="F41" s="64">
        <v>44561</v>
      </c>
      <c r="G41" s="64">
        <v>44926</v>
      </c>
      <c r="H41" s="65">
        <v>630</v>
      </c>
      <c r="I41" s="65">
        <f>H3*I3</f>
        <v>91.2</v>
      </c>
      <c r="J41" s="79"/>
      <c r="K41" s="65">
        <f t="shared" si="0"/>
        <v>721.2</v>
      </c>
      <c r="L41" s="76"/>
      <c r="M41" s="76"/>
      <c r="N41" s="76"/>
      <c r="O41" s="287">
        <f t="shared" si="1"/>
        <v>721.2</v>
      </c>
    </row>
    <row r="42" spans="1:99" s="51" customFormat="1" ht="15.75" x14ac:dyDescent="0.25">
      <c r="A42" s="288">
        <v>37</v>
      </c>
      <c r="B42" s="137" t="s">
        <v>165</v>
      </c>
      <c r="C42" s="301" t="s">
        <v>166</v>
      </c>
      <c r="D42" s="62" t="s">
        <v>41</v>
      </c>
      <c r="E42" s="63">
        <v>1</v>
      </c>
      <c r="F42" s="64">
        <v>44484</v>
      </c>
      <c r="G42" s="64">
        <v>44848</v>
      </c>
      <c r="H42" s="65">
        <v>630</v>
      </c>
      <c r="I42" s="65">
        <f>H3*I3</f>
        <v>91.2</v>
      </c>
      <c r="J42" s="79"/>
      <c r="K42" s="65">
        <f t="shared" si="0"/>
        <v>721.2</v>
      </c>
      <c r="L42" s="66"/>
      <c r="M42" s="67"/>
      <c r="N42" s="67"/>
      <c r="O42" s="287">
        <f t="shared" si="1"/>
        <v>721.2</v>
      </c>
    </row>
    <row r="43" spans="1:99" s="51" customFormat="1" ht="15.75" x14ac:dyDescent="0.25">
      <c r="A43" s="288">
        <v>38</v>
      </c>
      <c r="B43" s="137" t="s">
        <v>90</v>
      </c>
      <c r="C43" s="301" t="s">
        <v>96</v>
      </c>
      <c r="D43" s="62" t="s">
        <v>57</v>
      </c>
      <c r="E43" s="63">
        <v>1</v>
      </c>
      <c r="F43" s="64">
        <v>44409</v>
      </c>
      <c r="G43" s="64">
        <v>44773</v>
      </c>
      <c r="H43" s="65">
        <v>630</v>
      </c>
      <c r="I43" s="65">
        <f>H3*I3</f>
        <v>91.2</v>
      </c>
      <c r="J43" s="76"/>
      <c r="K43" s="65">
        <f t="shared" si="0"/>
        <v>721.2</v>
      </c>
      <c r="L43" s="76"/>
      <c r="M43" s="78"/>
      <c r="N43" s="78"/>
      <c r="O43" s="287">
        <f t="shared" si="1"/>
        <v>721.2</v>
      </c>
    </row>
    <row r="44" spans="1:99" s="51" customFormat="1" ht="15.75" x14ac:dyDescent="0.25">
      <c r="A44" s="288">
        <v>39</v>
      </c>
      <c r="B44" s="134" t="s">
        <v>101</v>
      </c>
      <c r="C44" s="299" t="s">
        <v>99</v>
      </c>
      <c r="D44" s="76" t="s">
        <v>100</v>
      </c>
      <c r="E44" s="63">
        <v>1</v>
      </c>
      <c r="F44" s="64">
        <v>44440</v>
      </c>
      <c r="G44" s="64">
        <v>44804</v>
      </c>
      <c r="H44" s="65">
        <v>630</v>
      </c>
      <c r="I44" s="65">
        <f>H3*I3</f>
        <v>91.2</v>
      </c>
      <c r="J44" s="79"/>
      <c r="K44" s="65">
        <f t="shared" si="0"/>
        <v>721.2</v>
      </c>
      <c r="L44" s="76"/>
      <c r="M44" s="76"/>
      <c r="N44" s="76"/>
      <c r="O44" s="287">
        <f t="shared" si="1"/>
        <v>721.2</v>
      </c>
    </row>
    <row r="45" spans="1:99" s="51" customFormat="1" ht="15.75" x14ac:dyDescent="0.25">
      <c r="A45" s="288">
        <v>40</v>
      </c>
      <c r="B45" s="134" t="s">
        <v>115</v>
      </c>
      <c r="C45" s="299" t="s">
        <v>54</v>
      </c>
      <c r="D45" s="76" t="s">
        <v>45</v>
      </c>
      <c r="E45" s="63">
        <v>1</v>
      </c>
      <c r="F45" s="64">
        <v>44440</v>
      </c>
      <c r="G45" s="64">
        <v>44804</v>
      </c>
      <c r="H45" s="65">
        <v>630</v>
      </c>
      <c r="I45" s="65">
        <f>H3*I3</f>
        <v>91.2</v>
      </c>
      <c r="J45" s="76"/>
      <c r="K45" s="65">
        <f t="shared" si="0"/>
        <v>721.2</v>
      </c>
      <c r="L45" s="76"/>
      <c r="M45" s="78"/>
      <c r="N45" s="78"/>
      <c r="O45" s="287">
        <f t="shared" si="1"/>
        <v>721.2</v>
      </c>
    </row>
    <row r="46" spans="1:99" s="51" customFormat="1" ht="15.75" x14ac:dyDescent="0.25">
      <c r="A46" s="288">
        <v>41</v>
      </c>
      <c r="B46" s="134" t="s">
        <v>71</v>
      </c>
      <c r="C46" s="299" t="s">
        <v>72</v>
      </c>
      <c r="D46" s="76" t="s">
        <v>41</v>
      </c>
      <c r="E46" s="63">
        <v>1</v>
      </c>
      <c r="F46" s="64">
        <v>44287</v>
      </c>
      <c r="G46" s="64">
        <v>44651</v>
      </c>
      <c r="H46" s="65">
        <v>630</v>
      </c>
      <c r="I46" s="65">
        <f>H3*I3</f>
        <v>91.2</v>
      </c>
      <c r="J46" s="84"/>
      <c r="K46" s="65">
        <f t="shared" si="0"/>
        <v>721.2</v>
      </c>
      <c r="L46" s="76"/>
      <c r="M46" s="78"/>
      <c r="N46" s="65">
        <v>19.2</v>
      </c>
      <c r="O46" s="287">
        <f t="shared" si="1"/>
        <v>702</v>
      </c>
    </row>
    <row r="47" spans="1:99" s="51" customFormat="1" ht="15.75" x14ac:dyDescent="0.25">
      <c r="A47" s="288">
        <v>42</v>
      </c>
      <c r="B47" s="134" t="s">
        <v>144</v>
      </c>
      <c r="C47" s="299" t="s">
        <v>131</v>
      </c>
      <c r="D47" s="76" t="s">
        <v>45</v>
      </c>
      <c r="E47" s="63">
        <v>1</v>
      </c>
      <c r="F47" s="64">
        <v>44470</v>
      </c>
      <c r="G47" s="64">
        <v>44834</v>
      </c>
      <c r="H47" s="65">
        <v>630</v>
      </c>
      <c r="I47" s="65">
        <f>H3*I3</f>
        <v>91.2</v>
      </c>
      <c r="J47" s="76"/>
      <c r="K47" s="65">
        <f t="shared" si="0"/>
        <v>721.2</v>
      </c>
      <c r="L47" s="76"/>
      <c r="M47" s="78"/>
      <c r="N47" s="78"/>
      <c r="O47" s="287">
        <f t="shared" si="1"/>
        <v>721.2</v>
      </c>
    </row>
    <row r="48" spans="1:99" s="51" customFormat="1" ht="15.75" x14ac:dyDescent="0.25">
      <c r="A48" s="288">
        <v>43</v>
      </c>
      <c r="B48" s="134" t="s">
        <v>145</v>
      </c>
      <c r="C48" s="299" t="s">
        <v>1</v>
      </c>
      <c r="D48" s="76" t="s">
        <v>45</v>
      </c>
      <c r="E48" s="63">
        <v>1</v>
      </c>
      <c r="F48" s="64">
        <v>44470</v>
      </c>
      <c r="G48" s="64">
        <v>44834</v>
      </c>
      <c r="H48" s="65">
        <v>630</v>
      </c>
      <c r="I48" s="65">
        <f>H3*I3</f>
        <v>91.2</v>
      </c>
      <c r="J48" s="79"/>
      <c r="K48" s="65">
        <f t="shared" si="0"/>
        <v>721.2</v>
      </c>
      <c r="L48" s="76"/>
      <c r="M48" s="76"/>
      <c r="N48" s="76"/>
      <c r="O48" s="287">
        <f t="shared" si="1"/>
        <v>721.2</v>
      </c>
    </row>
    <row r="49" spans="1:15" s="51" customFormat="1" ht="15.75" x14ac:dyDescent="0.25">
      <c r="A49" s="288">
        <v>44</v>
      </c>
      <c r="B49" s="134" t="s">
        <v>146</v>
      </c>
      <c r="C49" s="299" t="s">
        <v>43</v>
      </c>
      <c r="D49" s="76" t="s">
        <v>41</v>
      </c>
      <c r="E49" s="63">
        <v>1</v>
      </c>
      <c r="F49" s="64">
        <v>44470</v>
      </c>
      <c r="G49" s="64">
        <v>44834</v>
      </c>
      <c r="H49" s="65">
        <v>630</v>
      </c>
      <c r="I49" s="65">
        <f>H3*I3</f>
        <v>91.2</v>
      </c>
      <c r="J49" s="76"/>
      <c r="K49" s="65">
        <f t="shared" si="0"/>
        <v>721.2</v>
      </c>
      <c r="L49" s="76"/>
      <c r="M49" s="78"/>
      <c r="N49" s="78"/>
      <c r="O49" s="287">
        <f t="shared" si="1"/>
        <v>721.2</v>
      </c>
    </row>
    <row r="50" spans="1:15" s="51" customFormat="1" ht="15.75" x14ac:dyDescent="0.25">
      <c r="A50" s="288">
        <v>45</v>
      </c>
      <c r="B50" s="134" t="s">
        <v>59</v>
      </c>
      <c r="C50" s="299" t="s">
        <v>40</v>
      </c>
      <c r="D50" s="76" t="s">
        <v>46</v>
      </c>
      <c r="E50" s="63">
        <v>1</v>
      </c>
      <c r="F50" s="64">
        <v>44151</v>
      </c>
      <c r="G50" s="64">
        <v>44880</v>
      </c>
      <c r="H50" s="65">
        <v>630</v>
      </c>
      <c r="I50" s="65">
        <f>H3*I3</f>
        <v>91.2</v>
      </c>
      <c r="J50" s="79"/>
      <c r="K50" s="65">
        <f t="shared" si="0"/>
        <v>721.2</v>
      </c>
      <c r="L50" s="66"/>
      <c r="M50" s="67"/>
      <c r="N50" s="67"/>
      <c r="O50" s="287">
        <f t="shared" si="1"/>
        <v>721.2</v>
      </c>
    </row>
    <row r="51" spans="1:15" s="51" customFormat="1" ht="15.75" x14ac:dyDescent="0.25">
      <c r="A51" s="288">
        <v>46</v>
      </c>
      <c r="B51" s="134" t="s">
        <v>147</v>
      </c>
      <c r="C51" s="299" t="s">
        <v>124</v>
      </c>
      <c r="D51" s="76" t="s">
        <v>97</v>
      </c>
      <c r="E51" s="63">
        <v>1</v>
      </c>
      <c r="F51" s="64">
        <v>44470</v>
      </c>
      <c r="G51" s="64">
        <v>44834</v>
      </c>
      <c r="H51" s="65">
        <v>630</v>
      </c>
      <c r="I51" s="65">
        <f>H3*I3</f>
        <v>91.2</v>
      </c>
      <c r="J51" s="79"/>
      <c r="K51" s="65">
        <f t="shared" si="0"/>
        <v>721.2</v>
      </c>
      <c r="L51" s="66"/>
      <c r="M51" s="67"/>
      <c r="N51" s="67"/>
      <c r="O51" s="287">
        <f t="shared" si="1"/>
        <v>721.2</v>
      </c>
    </row>
    <row r="52" spans="1:15" s="51" customFormat="1" ht="15.75" x14ac:dyDescent="0.25">
      <c r="A52" s="288">
        <v>47</v>
      </c>
      <c r="B52" s="134" t="s">
        <v>102</v>
      </c>
      <c r="C52" s="299" t="s">
        <v>99</v>
      </c>
      <c r="D52" s="76" t="s">
        <v>45</v>
      </c>
      <c r="E52" s="63">
        <v>1</v>
      </c>
      <c r="F52" s="64">
        <v>44440</v>
      </c>
      <c r="G52" s="64">
        <v>44804</v>
      </c>
      <c r="H52" s="65">
        <v>630</v>
      </c>
      <c r="I52" s="65">
        <f>H3*I3</f>
        <v>91.2</v>
      </c>
      <c r="J52" s="76"/>
      <c r="K52" s="65">
        <f t="shared" si="0"/>
        <v>721.2</v>
      </c>
      <c r="L52" s="76"/>
      <c r="M52" s="78"/>
      <c r="N52" s="78"/>
      <c r="O52" s="287">
        <f t="shared" si="1"/>
        <v>721.2</v>
      </c>
    </row>
    <row r="53" spans="1:15" s="51" customFormat="1" ht="15.75" x14ac:dyDescent="0.25">
      <c r="A53" s="288">
        <v>48</v>
      </c>
      <c r="B53" s="134" t="s">
        <v>79</v>
      </c>
      <c r="C53" s="299" t="s">
        <v>40</v>
      </c>
      <c r="D53" s="76" t="s">
        <v>41</v>
      </c>
      <c r="E53" s="63">
        <v>1</v>
      </c>
      <c r="F53" s="64">
        <v>44336</v>
      </c>
      <c r="G53" s="64">
        <v>44700</v>
      </c>
      <c r="H53" s="65">
        <v>630</v>
      </c>
      <c r="I53" s="65">
        <f>H3*I3</f>
        <v>91.2</v>
      </c>
      <c r="J53" s="79"/>
      <c r="K53" s="65">
        <f t="shared" si="0"/>
        <v>721.2</v>
      </c>
      <c r="L53" s="66"/>
      <c r="M53" s="67"/>
      <c r="N53" s="67"/>
      <c r="O53" s="287">
        <f t="shared" si="1"/>
        <v>721.2</v>
      </c>
    </row>
    <row r="54" spans="1:15" s="51" customFormat="1" ht="15.75" x14ac:dyDescent="0.25">
      <c r="A54" s="288">
        <v>49</v>
      </c>
      <c r="B54" s="134" t="s">
        <v>148</v>
      </c>
      <c r="C54" s="299" t="s">
        <v>85</v>
      </c>
      <c r="D54" s="76" t="s">
        <v>41</v>
      </c>
      <c r="E54" s="63">
        <v>1</v>
      </c>
      <c r="F54" s="64">
        <v>44470</v>
      </c>
      <c r="G54" s="64" t="s">
        <v>127</v>
      </c>
      <c r="H54" s="65">
        <v>630</v>
      </c>
      <c r="I54" s="65">
        <f>H3*I3</f>
        <v>91.2</v>
      </c>
      <c r="J54" s="79"/>
      <c r="K54" s="65">
        <f t="shared" si="0"/>
        <v>721.2</v>
      </c>
      <c r="L54" s="66"/>
      <c r="M54" s="67"/>
      <c r="N54" s="67"/>
      <c r="O54" s="287">
        <f t="shared" si="1"/>
        <v>721.2</v>
      </c>
    </row>
    <row r="55" spans="1:15" s="51" customFormat="1" ht="15.75" x14ac:dyDescent="0.25">
      <c r="A55" s="288">
        <v>50</v>
      </c>
      <c r="B55" s="134" t="s">
        <v>123</v>
      </c>
      <c r="C55" s="299" t="s">
        <v>96</v>
      </c>
      <c r="D55" s="76" t="s">
        <v>46</v>
      </c>
      <c r="E55" s="63">
        <v>1</v>
      </c>
      <c r="F55" s="64">
        <v>44440</v>
      </c>
      <c r="G55" s="64">
        <v>44804</v>
      </c>
      <c r="H55" s="65">
        <v>630</v>
      </c>
      <c r="I55" s="65">
        <f>H3*I3</f>
        <v>91.2</v>
      </c>
      <c r="J55" s="79"/>
      <c r="K55" s="65">
        <f t="shared" si="0"/>
        <v>721.2</v>
      </c>
      <c r="L55" s="66"/>
      <c r="M55" s="67"/>
      <c r="N55" s="67"/>
      <c r="O55" s="287">
        <f t="shared" si="1"/>
        <v>721.2</v>
      </c>
    </row>
    <row r="56" spans="1:15" s="51" customFormat="1" ht="15.75" x14ac:dyDescent="0.25">
      <c r="A56" s="288">
        <v>51</v>
      </c>
      <c r="B56" s="134" t="s">
        <v>149</v>
      </c>
      <c r="C56" s="299" t="s">
        <v>152</v>
      </c>
      <c r="D56" s="76" t="s">
        <v>41</v>
      </c>
      <c r="E56" s="63">
        <v>1</v>
      </c>
      <c r="F56" s="64">
        <v>44470</v>
      </c>
      <c r="G56" s="64" t="s">
        <v>127</v>
      </c>
      <c r="H56" s="65">
        <v>630</v>
      </c>
      <c r="I56" s="65">
        <f>H3*I3</f>
        <v>91.2</v>
      </c>
      <c r="J56" s="79"/>
      <c r="K56" s="65">
        <f t="shared" si="0"/>
        <v>721.2</v>
      </c>
      <c r="L56" s="66"/>
      <c r="M56" s="67"/>
      <c r="N56" s="67"/>
      <c r="O56" s="287">
        <f t="shared" si="1"/>
        <v>721.2</v>
      </c>
    </row>
    <row r="57" spans="1:15" s="51" customFormat="1" ht="15.75" x14ac:dyDescent="0.25">
      <c r="A57" s="288">
        <v>52</v>
      </c>
      <c r="B57" s="134" t="s">
        <v>150</v>
      </c>
      <c r="C57" s="299" t="s">
        <v>131</v>
      </c>
      <c r="D57" s="76" t="s">
        <v>45</v>
      </c>
      <c r="E57" s="63">
        <v>1</v>
      </c>
      <c r="F57" s="64">
        <v>44470</v>
      </c>
      <c r="G57" s="64" t="s">
        <v>127</v>
      </c>
      <c r="H57" s="65">
        <v>630</v>
      </c>
      <c r="I57" s="65">
        <f>H3*I3</f>
        <v>91.2</v>
      </c>
      <c r="J57" s="79"/>
      <c r="K57" s="65">
        <f t="shared" si="0"/>
        <v>721.2</v>
      </c>
      <c r="L57" s="66"/>
      <c r="M57" s="67"/>
      <c r="N57" s="67"/>
      <c r="O57" s="287">
        <f t="shared" si="1"/>
        <v>721.2</v>
      </c>
    </row>
    <row r="58" spans="1:15" s="51" customFormat="1" ht="15.75" x14ac:dyDescent="0.25">
      <c r="A58" s="288">
        <v>53</v>
      </c>
      <c r="B58" s="134" t="s">
        <v>151</v>
      </c>
      <c r="C58" s="299" t="s">
        <v>152</v>
      </c>
      <c r="D58" s="76" t="s">
        <v>41</v>
      </c>
      <c r="E58" s="63">
        <v>1</v>
      </c>
      <c r="F58" s="64">
        <v>44470</v>
      </c>
      <c r="G58" s="64">
        <v>44834</v>
      </c>
      <c r="H58" s="65">
        <v>630</v>
      </c>
      <c r="I58" s="65">
        <f>H3*I3</f>
        <v>91.2</v>
      </c>
      <c r="J58" s="79"/>
      <c r="K58" s="65">
        <f t="shared" si="0"/>
        <v>721.2</v>
      </c>
      <c r="L58" s="66"/>
      <c r="M58" s="67"/>
      <c r="N58" s="65">
        <v>33.6</v>
      </c>
      <c r="O58" s="287">
        <f t="shared" si="1"/>
        <v>687.6</v>
      </c>
    </row>
    <row r="59" spans="1:15" s="51" customFormat="1" ht="15.75" x14ac:dyDescent="0.25">
      <c r="A59" s="288">
        <v>54</v>
      </c>
      <c r="B59" s="134" t="s">
        <v>91</v>
      </c>
      <c r="C59" s="299" t="s">
        <v>96</v>
      </c>
      <c r="D59" s="76" t="s">
        <v>57</v>
      </c>
      <c r="E59" s="63">
        <v>1</v>
      </c>
      <c r="F59" s="64">
        <v>44409</v>
      </c>
      <c r="G59" s="64">
        <v>44773</v>
      </c>
      <c r="H59" s="65">
        <v>630</v>
      </c>
      <c r="I59" s="65">
        <f>H3*I3</f>
        <v>91.2</v>
      </c>
      <c r="J59" s="76"/>
      <c r="K59" s="65">
        <f t="shared" si="0"/>
        <v>721.2</v>
      </c>
      <c r="L59" s="76"/>
      <c r="M59" s="78"/>
      <c r="N59" s="78"/>
      <c r="O59" s="287">
        <f t="shared" si="1"/>
        <v>721.2</v>
      </c>
    </row>
    <row r="60" spans="1:15" s="51" customFormat="1" ht="15.75" x14ac:dyDescent="0.25">
      <c r="A60" s="288">
        <v>55</v>
      </c>
      <c r="B60" s="134" t="s">
        <v>60</v>
      </c>
      <c r="C60" s="299" t="s">
        <v>53</v>
      </c>
      <c r="D60" s="76" t="s">
        <v>57</v>
      </c>
      <c r="E60" s="63">
        <v>1</v>
      </c>
      <c r="F60" s="64">
        <v>43902</v>
      </c>
      <c r="G60" s="64">
        <v>44631</v>
      </c>
      <c r="H60" s="65">
        <v>630</v>
      </c>
      <c r="I60" s="65">
        <f>H3*I3</f>
        <v>91.2</v>
      </c>
      <c r="J60" s="79"/>
      <c r="K60" s="65">
        <f t="shared" si="0"/>
        <v>721.2</v>
      </c>
      <c r="L60" s="66"/>
      <c r="M60" s="67"/>
      <c r="N60" s="67"/>
      <c r="O60" s="287">
        <f t="shared" si="1"/>
        <v>721.2</v>
      </c>
    </row>
    <row r="61" spans="1:15" s="51" customFormat="1" ht="15.75" x14ac:dyDescent="0.25">
      <c r="A61" s="288">
        <v>56</v>
      </c>
      <c r="B61" s="134" t="s">
        <v>160</v>
      </c>
      <c r="C61" s="299" t="s">
        <v>40</v>
      </c>
      <c r="D61" s="76" t="s">
        <v>44</v>
      </c>
      <c r="E61" s="63">
        <v>1</v>
      </c>
      <c r="F61" s="64">
        <v>44510</v>
      </c>
      <c r="G61" s="64">
        <v>44874</v>
      </c>
      <c r="H61" s="65">
        <v>630</v>
      </c>
      <c r="I61" s="65">
        <f>H3*I3</f>
        <v>91.2</v>
      </c>
      <c r="J61" s="79"/>
      <c r="K61" s="65">
        <f t="shared" si="0"/>
        <v>721.2</v>
      </c>
      <c r="L61" s="66"/>
      <c r="M61" s="67"/>
      <c r="N61" s="67"/>
      <c r="O61" s="287">
        <f t="shared" si="1"/>
        <v>721.2</v>
      </c>
    </row>
    <row r="62" spans="1:15" s="51" customFormat="1" ht="15.75" x14ac:dyDescent="0.25">
      <c r="A62" s="288">
        <v>57</v>
      </c>
      <c r="B62" s="134" t="s">
        <v>161</v>
      </c>
      <c r="C62" s="299" t="s">
        <v>43</v>
      </c>
      <c r="D62" s="76" t="s">
        <v>97</v>
      </c>
      <c r="E62" s="63">
        <v>1</v>
      </c>
      <c r="F62" s="64">
        <v>44505</v>
      </c>
      <c r="G62" s="64">
        <v>44869</v>
      </c>
      <c r="H62" s="65">
        <v>630</v>
      </c>
      <c r="I62" s="65">
        <f>H3*I3</f>
        <v>91.2</v>
      </c>
      <c r="J62" s="76"/>
      <c r="K62" s="65">
        <f t="shared" si="0"/>
        <v>721.2</v>
      </c>
      <c r="L62" s="76"/>
      <c r="M62" s="76"/>
      <c r="N62" s="76"/>
      <c r="O62" s="287">
        <f t="shared" si="1"/>
        <v>721.2</v>
      </c>
    </row>
    <row r="63" spans="1:15" s="51" customFormat="1" ht="15.75" x14ac:dyDescent="0.25">
      <c r="A63" s="288">
        <v>58</v>
      </c>
      <c r="B63" s="134" t="s">
        <v>114</v>
      </c>
      <c r="C63" s="299" t="s">
        <v>40</v>
      </c>
      <c r="D63" s="76" t="s">
        <v>46</v>
      </c>
      <c r="E63" s="63">
        <v>1</v>
      </c>
      <c r="F63" s="64">
        <v>44440</v>
      </c>
      <c r="G63" s="64">
        <v>44804</v>
      </c>
      <c r="H63" s="65">
        <v>630</v>
      </c>
      <c r="I63" s="65">
        <f>H3*I3</f>
        <v>91.2</v>
      </c>
      <c r="J63" s="79"/>
      <c r="K63" s="65">
        <f t="shared" si="0"/>
        <v>721.2</v>
      </c>
      <c r="L63" s="66"/>
      <c r="M63" s="67"/>
      <c r="N63" s="65">
        <v>24</v>
      </c>
      <c r="O63" s="287">
        <f t="shared" si="1"/>
        <v>697.2</v>
      </c>
    </row>
    <row r="64" spans="1:15" s="51" customFormat="1" ht="15.75" x14ac:dyDescent="0.25">
      <c r="A64" s="288">
        <v>59</v>
      </c>
      <c r="B64" s="134" t="s">
        <v>105</v>
      </c>
      <c r="C64" s="299" t="s">
        <v>40</v>
      </c>
      <c r="D64" s="76" t="s">
        <v>46</v>
      </c>
      <c r="E64" s="63">
        <v>1</v>
      </c>
      <c r="F64" s="64">
        <v>44440</v>
      </c>
      <c r="G64" s="64">
        <v>44804</v>
      </c>
      <c r="H64" s="65">
        <v>630</v>
      </c>
      <c r="I64" s="65">
        <f>H3*I3</f>
        <v>91.2</v>
      </c>
      <c r="J64" s="79"/>
      <c r="K64" s="65">
        <f t="shared" si="0"/>
        <v>721.2</v>
      </c>
      <c r="L64" s="66"/>
      <c r="M64" s="67"/>
      <c r="N64" s="65">
        <v>14.4</v>
      </c>
      <c r="O64" s="287">
        <f t="shared" si="1"/>
        <v>706.80000000000007</v>
      </c>
    </row>
    <row r="65" spans="1:15" s="51" customFormat="1" ht="15.75" x14ac:dyDescent="0.25">
      <c r="A65" s="288">
        <v>60</v>
      </c>
      <c r="B65" s="134" t="s">
        <v>153</v>
      </c>
      <c r="C65" s="299" t="s">
        <v>96</v>
      </c>
      <c r="D65" s="76" t="s">
        <v>41</v>
      </c>
      <c r="E65" s="63">
        <v>1</v>
      </c>
      <c r="F65" s="64">
        <v>44470</v>
      </c>
      <c r="G65" s="64">
        <v>44834</v>
      </c>
      <c r="H65" s="65">
        <v>630</v>
      </c>
      <c r="I65" s="65">
        <f>H3*I3</f>
        <v>91.2</v>
      </c>
      <c r="J65" s="76"/>
      <c r="K65" s="65">
        <f t="shared" si="0"/>
        <v>721.2</v>
      </c>
      <c r="L65" s="76"/>
      <c r="M65" s="78"/>
      <c r="N65" s="78"/>
      <c r="O65" s="287">
        <f t="shared" si="1"/>
        <v>721.2</v>
      </c>
    </row>
    <row r="66" spans="1:15" s="51" customFormat="1" ht="15.75" x14ac:dyDescent="0.25">
      <c r="A66" s="288">
        <v>61</v>
      </c>
      <c r="B66" s="134" t="s">
        <v>106</v>
      </c>
      <c r="C66" s="299" t="s">
        <v>107</v>
      </c>
      <c r="D66" s="76" t="s">
        <v>58</v>
      </c>
      <c r="E66" s="63">
        <v>1</v>
      </c>
      <c r="F66" s="64">
        <v>44440</v>
      </c>
      <c r="G66" s="64">
        <v>44804</v>
      </c>
      <c r="H66" s="65">
        <v>630</v>
      </c>
      <c r="I66" s="65">
        <f>H3*I3</f>
        <v>91.2</v>
      </c>
      <c r="J66" s="79"/>
      <c r="K66" s="65">
        <f t="shared" si="0"/>
        <v>721.2</v>
      </c>
      <c r="L66" s="66"/>
      <c r="M66" s="67"/>
      <c r="N66" s="67"/>
      <c r="O66" s="287">
        <f t="shared" si="1"/>
        <v>721.2</v>
      </c>
    </row>
    <row r="67" spans="1:15" s="51" customFormat="1" ht="15.75" x14ac:dyDescent="0.25">
      <c r="A67" s="288">
        <v>62</v>
      </c>
      <c r="B67" s="134" t="s">
        <v>162</v>
      </c>
      <c r="C67" s="299" t="s">
        <v>40</v>
      </c>
      <c r="D67" s="76" t="s">
        <v>46</v>
      </c>
      <c r="E67" s="63">
        <v>1</v>
      </c>
      <c r="F67" s="64">
        <v>44505</v>
      </c>
      <c r="G67" s="64">
        <v>44869</v>
      </c>
      <c r="H67" s="65">
        <v>630</v>
      </c>
      <c r="I67" s="65">
        <f>H3*I3</f>
        <v>91.2</v>
      </c>
      <c r="J67" s="76"/>
      <c r="K67" s="65">
        <f t="shared" si="0"/>
        <v>721.2</v>
      </c>
      <c r="L67" s="76"/>
      <c r="M67" s="76"/>
      <c r="N67" s="76"/>
      <c r="O67" s="287">
        <f t="shared" si="1"/>
        <v>721.2</v>
      </c>
    </row>
    <row r="68" spans="1:15" s="51" customFormat="1" ht="15.75" x14ac:dyDescent="0.25">
      <c r="A68" s="288">
        <v>63</v>
      </c>
      <c r="B68" s="134" t="s">
        <v>83</v>
      </c>
      <c r="C68" s="299" t="s">
        <v>53</v>
      </c>
      <c r="D68" s="76" t="s">
        <v>57</v>
      </c>
      <c r="E68" s="63">
        <v>1</v>
      </c>
      <c r="F68" s="64">
        <v>44384</v>
      </c>
      <c r="G68" s="64">
        <v>44748</v>
      </c>
      <c r="H68" s="65">
        <v>630</v>
      </c>
      <c r="I68" s="65">
        <f>H3*I3</f>
        <v>91.2</v>
      </c>
      <c r="J68" s="79"/>
      <c r="K68" s="65">
        <f t="shared" si="0"/>
        <v>721.2</v>
      </c>
      <c r="L68" s="66"/>
      <c r="M68" s="67"/>
      <c r="N68" s="67"/>
      <c r="O68" s="287">
        <f t="shared" si="1"/>
        <v>721.2</v>
      </c>
    </row>
    <row r="69" spans="1:15" s="51" customFormat="1" ht="15.75" x14ac:dyDescent="0.25">
      <c r="A69" s="288">
        <v>64</v>
      </c>
      <c r="B69" s="134" t="s">
        <v>154</v>
      </c>
      <c r="C69" s="299" t="s">
        <v>40</v>
      </c>
      <c r="D69" s="76" t="s">
        <v>45</v>
      </c>
      <c r="E69" s="63">
        <v>1</v>
      </c>
      <c r="F69" s="64">
        <v>44470</v>
      </c>
      <c r="G69" s="64">
        <v>44834</v>
      </c>
      <c r="H69" s="65">
        <v>630</v>
      </c>
      <c r="I69" s="65">
        <f>H3*I3</f>
        <v>91.2</v>
      </c>
      <c r="J69" s="79"/>
      <c r="K69" s="65">
        <f t="shared" si="0"/>
        <v>721.2</v>
      </c>
      <c r="L69" s="66"/>
      <c r="M69" s="67"/>
      <c r="N69" s="67"/>
      <c r="O69" s="287">
        <f t="shared" si="1"/>
        <v>721.2</v>
      </c>
    </row>
    <row r="70" spans="1:15" s="51" customFormat="1" ht="15.75" x14ac:dyDescent="0.25">
      <c r="A70" s="288">
        <v>65</v>
      </c>
      <c r="B70" s="134" t="s">
        <v>167</v>
      </c>
      <c r="C70" s="299" t="s">
        <v>40</v>
      </c>
      <c r="D70" s="76" t="s">
        <v>46</v>
      </c>
      <c r="E70" s="63">
        <v>1</v>
      </c>
      <c r="F70" s="64">
        <v>44531</v>
      </c>
      <c r="G70" s="64">
        <v>44895</v>
      </c>
      <c r="H70" s="65">
        <v>630</v>
      </c>
      <c r="I70" s="65">
        <f>H3*I3</f>
        <v>91.2</v>
      </c>
      <c r="J70" s="79"/>
      <c r="K70" s="65">
        <f t="shared" si="0"/>
        <v>721.2</v>
      </c>
      <c r="L70" s="66"/>
      <c r="M70" s="67"/>
      <c r="N70" s="65">
        <v>28.8</v>
      </c>
      <c r="O70" s="287">
        <f t="shared" si="1"/>
        <v>692.40000000000009</v>
      </c>
    </row>
    <row r="71" spans="1:15" s="51" customFormat="1" ht="15.75" x14ac:dyDescent="0.25">
      <c r="A71" s="288">
        <v>66</v>
      </c>
      <c r="B71" s="134" t="s">
        <v>111</v>
      </c>
      <c r="C71" s="299" t="s">
        <v>112</v>
      </c>
      <c r="D71" s="76" t="s">
        <v>41</v>
      </c>
      <c r="E71" s="63">
        <v>1</v>
      </c>
      <c r="F71" s="64">
        <v>44498</v>
      </c>
      <c r="G71" s="64">
        <v>44862</v>
      </c>
      <c r="H71" s="65">
        <v>630</v>
      </c>
      <c r="I71" s="65">
        <f>H3*I3</f>
        <v>91.2</v>
      </c>
      <c r="J71" s="79"/>
      <c r="K71" s="65">
        <f t="shared" ref="K71:K80" si="2">SUM(H71,I71,J71)</f>
        <v>721.2</v>
      </c>
      <c r="L71" s="85"/>
      <c r="M71" s="67"/>
      <c r="N71" s="65">
        <v>24</v>
      </c>
      <c r="O71" s="287">
        <f t="shared" ref="O71:O80" si="3">K71-M71-N71</f>
        <v>697.2</v>
      </c>
    </row>
    <row r="72" spans="1:15" s="51" customFormat="1" ht="15.75" x14ac:dyDescent="0.25">
      <c r="A72" s="288">
        <v>67</v>
      </c>
      <c r="B72" s="134" t="s">
        <v>92</v>
      </c>
      <c r="C72" s="299" t="s">
        <v>96</v>
      </c>
      <c r="D72" s="76" t="s">
        <v>57</v>
      </c>
      <c r="E72" s="63">
        <v>1</v>
      </c>
      <c r="F72" s="64">
        <v>44409</v>
      </c>
      <c r="G72" s="64">
        <v>44773</v>
      </c>
      <c r="H72" s="65">
        <v>630</v>
      </c>
      <c r="I72" s="65">
        <f>H3*I3</f>
        <v>91.2</v>
      </c>
      <c r="J72" s="79"/>
      <c r="K72" s="65">
        <f t="shared" si="2"/>
        <v>721.2</v>
      </c>
      <c r="L72" s="66"/>
      <c r="M72" s="67"/>
      <c r="N72" s="67"/>
      <c r="O72" s="287">
        <f t="shared" si="3"/>
        <v>721.2</v>
      </c>
    </row>
    <row r="73" spans="1:15" s="51" customFormat="1" ht="15.75" x14ac:dyDescent="0.25">
      <c r="A73" s="288">
        <v>68</v>
      </c>
      <c r="B73" s="134" t="s">
        <v>122</v>
      </c>
      <c r="C73" s="299" t="s">
        <v>40</v>
      </c>
      <c r="D73" s="76" t="s">
        <v>46</v>
      </c>
      <c r="E73" s="63">
        <v>1</v>
      </c>
      <c r="F73" s="64">
        <v>44440</v>
      </c>
      <c r="G73" s="64">
        <v>44804</v>
      </c>
      <c r="H73" s="65">
        <v>630</v>
      </c>
      <c r="I73" s="65">
        <f>H3*I3</f>
        <v>91.2</v>
      </c>
      <c r="J73" s="76"/>
      <c r="K73" s="65">
        <f t="shared" si="2"/>
        <v>721.2</v>
      </c>
      <c r="L73" s="76"/>
      <c r="M73" s="78"/>
      <c r="N73" s="78"/>
      <c r="O73" s="287">
        <f t="shared" si="3"/>
        <v>721.2</v>
      </c>
    </row>
    <row r="74" spans="1:15" s="51" customFormat="1" ht="15.75" x14ac:dyDescent="0.25">
      <c r="A74" s="288">
        <v>69</v>
      </c>
      <c r="B74" s="134" t="s">
        <v>93</v>
      </c>
      <c r="C74" s="299" t="s">
        <v>96</v>
      </c>
      <c r="D74" s="76" t="s">
        <v>57</v>
      </c>
      <c r="E74" s="63">
        <v>1</v>
      </c>
      <c r="F74" s="64">
        <v>44409</v>
      </c>
      <c r="G74" s="64">
        <v>44773</v>
      </c>
      <c r="H74" s="65">
        <v>630</v>
      </c>
      <c r="I74" s="65">
        <f>H3*I3</f>
        <v>91.2</v>
      </c>
      <c r="J74" s="79"/>
      <c r="K74" s="65">
        <f t="shared" si="2"/>
        <v>721.2</v>
      </c>
      <c r="L74" s="66"/>
      <c r="M74" s="67"/>
      <c r="N74" s="67"/>
      <c r="O74" s="287">
        <f t="shared" si="3"/>
        <v>721.2</v>
      </c>
    </row>
    <row r="75" spans="1:15" s="51" customFormat="1" ht="15.75" x14ac:dyDescent="0.25">
      <c r="A75" s="288">
        <v>70</v>
      </c>
      <c r="B75" s="134" t="s">
        <v>163</v>
      </c>
      <c r="C75" s="299" t="s">
        <v>40</v>
      </c>
      <c r="D75" s="76" t="s">
        <v>97</v>
      </c>
      <c r="E75" s="63">
        <v>1</v>
      </c>
      <c r="F75" s="64">
        <v>44505</v>
      </c>
      <c r="G75" s="64">
        <v>44869</v>
      </c>
      <c r="H75" s="65">
        <v>630</v>
      </c>
      <c r="I75" s="65">
        <f>H3*I3</f>
        <v>91.2</v>
      </c>
      <c r="J75" s="76"/>
      <c r="K75" s="65">
        <f t="shared" si="2"/>
        <v>721.2</v>
      </c>
      <c r="L75" s="76"/>
      <c r="M75" s="76"/>
      <c r="N75" s="76"/>
      <c r="O75" s="287">
        <f t="shared" si="3"/>
        <v>721.2</v>
      </c>
    </row>
    <row r="76" spans="1:15" s="51" customFormat="1" ht="15.75" x14ac:dyDescent="0.25">
      <c r="A76" s="288">
        <v>71</v>
      </c>
      <c r="B76" s="134" t="s">
        <v>61</v>
      </c>
      <c r="C76" s="301" t="s">
        <v>40</v>
      </c>
      <c r="D76" s="62" t="s">
        <v>47</v>
      </c>
      <c r="E76" s="63">
        <v>1</v>
      </c>
      <c r="F76" s="64">
        <v>44151</v>
      </c>
      <c r="G76" s="64">
        <v>44880</v>
      </c>
      <c r="H76" s="65">
        <v>630</v>
      </c>
      <c r="I76" s="65">
        <f>H3*I3</f>
        <v>91.2</v>
      </c>
      <c r="J76" s="79"/>
      <c r="K76" s="65">
        <f t="shared" si="2"/>
        <v>721.2</v>
      </c>
      <c r="L76" s="66"/>
      <c r="M76" s="67"/>
      <c r="N76" s="67">
        <v>28.8</v>
      </c>
      <c r="O76" s="287">
        <f t="shared" si="3"/>
        <v>692.40000000000009</v>
      </c>
    </row>
    <row r="77" spans="1:15" s="51" customFormat="1" ht="15.75" x14ac:dyDescent="0.25">
      <c r="A77" s="288">
        <v>72</v>
      </c>
      <c r="B77" s="134" t="s">
        <v>155</v>
      </c>
      <c r="C77" s="301" t="s">
        <v>124</v>
      </c>
      <c r="D77" s="62" t="s">
        <v>97</v>
      </c>
      <c r="E77" s="63">
        <v>1</v>
      </c>
      <c r="F77" s="64">
        <v>44470</v>
      </c>
      <c r="G77" s="64">
        <v>44834</v>
      </c>
      <c r="H77" s="65">
        <v>630</v>
      </c>
      <c r="I77" s="65">
        <f>H3*I3</f>
        <v>91.2</v>
      </c>
      <c r="J77" s="79"/>
      <c r="K77" s="65">
        <f t="shared" si="2"/>
        <v>721.2</v>
      </c>
      <c r="L77" s="66"/>
      <c r="M77" s="67"/>
      <c r="N77" s="67"/>
      <c r="O77" s="287">
        <f t="shared" si="3"/>
        <v>721.2</v>
      </c>
    </row>
    <row r="78" spans="1:15" s="51" customFormat="1" ht="15.75" x14ac:dyDescent="0.25">
      <c r="A78" s="288">
        <v>73</v>
      </c>
      <c r="B78" s="134" t="s">
        <v>94</v>
      </c>
      <c r="C78" s="301" t="s">
        <v>96</v>
      </c>
      <c r="D78" s="62" t="s">
        <v>57</v>
      </c>
      <c r="E78" s="63">
        <v>1</v>
      </c>
      <c r="F78" s="64">
        <v>44409</v>
      </c>
      <c r="G78" s="64">
        <v>44773</v>
      </c>
      <c r="H78" s="65">
        <v>630</v>
      </c>
      <c r="I78" s="65">
        <f>H3*I3</f>
        <v>91.2</v>
      </c>
      <c r="J78" s="79"/>
      <c r="K78" s="65">
        <f t="shared" si="2"/>
        <v>721.2</v>
      </c>
      <c r="L78" s="66"/>
      <c r="M78" s="67"/>
      <c r="N78" s="67"/>
      <c r="O78" s="287">
        <f t="shared" si="3"/>
        <v>721.2</v>
      </c>
    </row>
    <row r="79" spans="1:15" s="51" customFormat="1" ht="15.75" x14ac:dyDescent="0.25">
      <c r="A79" s="288">
        <v>74</v>
      </c>
      <c r="B79" s="134" t="s">
        <v>156</v>
      </c>
      <c r="C79" s="301" t="s">
        <v>143</v>
      </c>
      <c r="D79" s="62" t="s">
        <v>48</v>
      </c>
      <c r="E79" s="63">
        <v>1</v>
      </c>
      <c r="F79" s="64">
        <v>44470</v>
      </c>
      <c r="G79" s="64">
        <v>44834</v>
      </c>
      <c r="H79" s="65">
        <v>630</v>
      </c>
      <c r="I79" s="65">
        <f>H3*I3</f>
        <v>91.2</v>
      </c>
      <c r="J79" s="79"/>
      <c r="K79" s="65">
        <f t="shared" si="2"/>
        <v>721.2</v>
      </c>
      <c r="L79" s="66"/>
      <c r="M79" s="67"/>
      <c r="N79" s="67">
        <v>62.4</v>
      </c>
      <c r="O79" s="287">
        <f t="shared" si="3"/>
        <v>658.80000000000007</v>
      </c>
    </row>
    <row r="80" spans="1:15" s="51" customFormat="1" ht="16.5" thickBot="1" x14ac:dyDescent="0.3">
      <c r="A80" s="289">
        <v>75</v>
      </c>
      <c r="B80" s="135" t="s">
        <v>95</v>
      </c>
      <c r="C80" s="302" t="s">
        <v>85</v>
      </c>
      <c r="D80" s="89" t="s">
        <v>41</v>
      </c>
      <c r="E80" s="82">
        <v>1</v>
      </c>
      <c r="F80" s="83">
        <v>44409</v>
      </c>
      <c r="G80" s="83">
        <v>44773</v>
      </c>
      <c r="H80" s="90">
        <v>630</v>
      </c>
      <c r="I80" s="90">
        <f>H3*I3</f>
        <v>91.2</v>
      </c>
      <c r="J80" s="91"/>
      <c r="K80" s="90">
        <f t="shared" si="2"/>
        <v>721.2</v>
      </c>
      <c r="L80" s="92"/>
      <c r="M80" s="93"/>
      <c r="N80" s="93"/>
      <c r="O80" s="290">
        <f t="shared" si="3"/>
        <v>721.2</v>
      </c>
    </row>
    <row r="81" spans="1:15" ht="21" thickBot="1" x14ac:dyDescent="0.3">
      <c r="A81" s="94"/>
      <c r="B81" s="215" t="s">
        <v>26</v>
      </c>
      <c r="C81" s="215"/>
      <c r="D81" s="215"/>
      <c r="E81" s="215"/>
      <c r="F81" s="215"/>
      <c r="G81" s="216"/>
      <c r="H81" s="96">
        <f>SUM(H6:H80)</f>
        <v>47250</v>
      </c>
      <c r="I81" s="96">
        <f>SUM(I6:I80)</f>
        <v>6839.9999999999918</v>
      </c>
      <c r="J81" s="96"/>
      <c r="K81" s="97">
        <f>SUM(K6:K80)</f>
        <v>54089.999999999935</v>
      </c>
      <c r="L81" s="98">
        <v>0</v>
      </c>
      <c r="M81" s="97">
        <f>SUM(M6:M80)</f>
        <v>298.41999999999996</v>
      </c>
      <c r="N81" s="97">
        <f>SUM(N6:N80)</f>
        <v>499.2</v>
      </c>
      <c r="O81" s="99">
        <f>SUM(O6:O80)</f>
        <v>53292.379999999954</v>
      </c>
    </row>
    <row r="82" spans="1:15" ht="16.5" thickBot="1" x14ac:dyDescent="0.3">
      <c r="A82" s="217"/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9"/>
    </row>
    <row r="83" spans="1:15" ht="39" thickBot="1" x14ac:dyDescent="0.3">
      <c r="A83" s="110" t="s">
        <v>11</v>
      </c>
      <c r="B83" s="111" t="s">
        <v>12</v>
      </c>
      <c r="C83" s="111" t="s">
        <v>13</v>
      </c>
      <c r="D83" s="112" t="s">
        <v>14</v>
      </c>
      <c r="E83" s="111" t="s">
        <v>15</v>
      </c>
      <c r="F83" s="113" t="s">
        <v>27</v>
      </c>
      <c r="G83" s="114" t="s">
        <v>28</v>
      </c>
      <c r="H83" s="115" t="s">
        <v>29</v>
      </c>
      <c r="I83" s="115" t="s">
        <v>18</v>
      </c>
      <c r="J83" s="115" t="s">
        <v>30</v>
      </c>
      <c r="K83" s="115" t="s">
        <v>20</v>
      </c>
      <c r="L83" s="116" t="s">
        <v>23</v>
      </c>
      <c r="M83" s="111" t="s">
        <v>24</v>
      </c>
      <c r="N83" s="111" t="s">
        <v>25</v>
      </c>
      <c r="O83" s="117" t="s">
        <v>22</v>
      </c>
    </row>
    <row r="84" spans="1:15" s="44" customFormat="1" ht="15.75" x14ac:dyDescent="0.25">
      <c r="A84" s="70"/>
      <c r="B84" s="138"/>
      <c r="C84" s="100"/>
      <c r="D84" s="101"/>
      <c r="E84" s="102"/>
      <c r="F84" s="103"/>
      <c r="G84" s="103"/>
      <c r="H84" s="104"/>
      <c r="I84" s="105"/>
      <c r="J84" s="104"/>
      <c r="K84" s="106"/>
      <c r="L84" s="107"/>
      <c r="M84" s="108"/>
      <c r="N84" s="108"/>
      <c r="O84" s="109"/>
    </row>
    <row r="85" spans="1:15" ht="15.75" x14ac:dyDescent="0.25">
      <c r="A85" s="33" t="s">
        <v>2</v>
      </c>
      <c r="B85" s="220"/>
      <c r="C85" s="220"/>
      <c r="D85" s="220"/>
      <c r="E85" s="220"/>
      <c r="F85" s="220"/>
      <c r="G85" s="221"/>
      <c r="H85" s="34">
        <v>0</v>
      </c>
      <c r="I85" s="52"/>
      <c r="J85" s="55">
        <f>SUM(J84:J84)</f>
        <v>0</v>
      </c>
      <c r="K85" s="56">
        <v>0</v>
      </c>
      <c r="L85" s="7"/>
      <c r="M85" s="8">
        <v>0</v>
      </c>
      <c r="N85" s="8">
        <v>0</v>
      </c>
      <c r="O85" s="18">
        <f>SUM(O84:O84)</f>
        <v>0</v>
      </c>
    </row>
    <row r="86" spans="1:15" ht="15.75" thickBot="1" x14ac:dyDescent="0.3">
      <c r="A86" s="35"/>
      <c r="B86" s="139"/>
      <c r="C86" s="36"/>
      <c r="D86" s="36"/>
      <c r="E86" s="36"/>
      <c r="F86" s="36"/>
      <c r="G86" s="36"/>
      <c r="H86" s="36"/>
      <c r="I86" s="54"/>
      <c r="J86" s="36"/>
      <c r="K86" s="36"/>
      <c r="L86" s="36"/>
      <c r="M86" s="36"/>
      <c r="N86" s="36"/>
      <c r="O86" s="37"/>
    </row>
    <row r="87" spans="1:15" ht="18.75" thickBot="1" x14ac:dyDescent="0.3">
      <c r="A87" s="118" t="s">
        <v>2</v>
      </c>
      <c r="B87" s="119" t="s">
        <v>31</v>
      </c>
      <c r="C87" s="119"/>
      <c r="D87" s="119"/>
      <c r="E87" s="95"/>
      <c r="F87" s="95"/>
      <c r="G87" s="120"/>
      <c r="H87" s="96">
        <f>H85+H81</f>
        <v>47250</v>
      </c>
      <c r="I87" s="96">
        <f>I85+I81</f>
        <v>6839.9999999999918</v>
      </c>
      <c r="J87" s="96">
        <v>0</v>
      </c>
      <c r="K87" s="121">
        <f>K81</f>
        <v>54089.999999999935</v>
      </c>
      <c r="L87" s="122"/>
      <c r="M87" s="123">
        <f>M81</f>
        <v>298.41999999999996</v>
      </c>
      <c r="N87" s="123">
        <f>N81</f>
        <v>499.2</v>
      </c>
      <c r="O87" s="124">
        <f>K87-M87-N87</f>
        <v>53292.379999999939</v>
      </c>
    </row>
    <row r="88" spans="1:15" x14ac:dyDescent="0.25">
      <c r="A88" s="57" t="s">
        <v>86</v>
      </c>
      <c r="B88" s="140"/>
      <c r="C88" s="38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7"/>
    </row>
    <row r="89" spans="1:15" ht="18" x14ac:dyDescent="0.25">
      <c r="A89" s="35"/>
      <c r="B89" s="139"/>
      <c r="C89" s="36"/>
      <c r="D89" s="36"/>
      <c r="E89" s="36"/>
      <c r="F89" s="36"/>
      <c r="G89" s="39"/>
      <c r="H89" s="222" t="s">
        <v>68</v>
      </c>
      <c r="I89" s="223"/>
      <c r="J89" s="223"/>
      <c r="K89" s="223"/>
      <c r="L89" s="223"/>
      <c r="M89" s="223"/>
      <c r="N89" s="223"/>
      <c r="O89" s="45">
        <f>30</f>
        <v>30</v>
      </c>
    </row>
    <row r="90" spans="1:15" ht="18" x14ac:dyDescent="0.25">
      <c r="A90" s="35"/>
      <c r="B90" s="139"/>
      <c r="C90" s="36"/>
      <c r="D90" s="36"/>
      <c r="E90" s="36"/>
      <c r="F90" s="36"/>
      <c r="G90" s="39"/>
      <c r="H90" s="224" t="s">
        <v>69</v>
      </c>
      <c r="I90" s="225"/>
      <c r="J90" s="225"/>
      <c r="K90" s="225"/>
      <c r="L90" s="225"/>
      <c r="M90" s="225"/>
      <c r="N90" s="225"/>
      <c r="O90" s="46">
        <f>30*75</f>
        <v>2250</v>
      </c>
    </row>
    <row r="91" spans="1:15" ht="18.75" thickBot="1" x14ac:dyDescent="0.3">
      <c r="A91" s="40"/>
      <c r="B91" s="141"/>
      <c r="C91" s="41"/>
      <c r="D91" s="41"/>
      <c r="E91" s="41"/>
      <c r="F91" s="41"/>
      <c r="G91" s="42"/>
      <c r="H91" s="226" t="s">
        <v>70</v>
      </c>
      <c r="I91" s="227"/>
      <c r="J91" s="227"/>
      <c r="K91" s="227"/>
      <c r="L91" s="227"/>
      <c r="M91" s="227"/>
      <c r="N91" s="227"/>
      <c r="O91" s="43">
        <f>O87+O90</f>
        <v>55542.379999999939</v>
      </c>
    </row>
    <row r="92" spans="1:15" x14ac:dyDescent="0.25">
      <c r="A92" s="10"/>
      <c r="B92" s="142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x14ac:dyDescent="0.25">
      <c r="A93" s="10"/>
      <c r="B93" s="142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x14ac:dyDescent="0.25">
      <c r="B94" s="142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x14ac:dyDescent="0.25">
      <c r="A95" s="12"/>
      <c r="B95" s="142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</sheetData>
  <sortState ref="A8:A81">
    <sortCondition ref="A8:A81"/>
  </sortState>
  <mergeCells count="26">
    <mergeCell ref="A1:O1"/>
    <mergeCell ref="A2:C2"/>
    <mergeCell ref="D2:E2"/>
    <mergeCell ref="J2:O2"/>
    <mergeCell ref="A3:C3"/>
    <mergeCell ref="D3:E3"/>
    <mergeCell ref="J3:O3"/>
    <mergeCell ref="H90:N90"/>
    <mergeCell ref="H91:N91"/>
    <mergeCell ref="H4:H5"/>
    <mergeCell ref="I4:I5"/>
    <mergeCell ref="J4:J5"/>
    <mergeCell ref="K4:K5"/>
    <mergeCell ref="L4:N4"/>
    <mergeCell ref="B81:G81"/>
    <mergeCell ref="A82:O82"/>
    <mergeCell ref="B85:G85"/>
    <mergeCell ref="H89:N89"/>
    <mergeCell ref="O4:O5"/>
    <mergeCell ref="A4:A5"/>
    <mergeCell ref="B4:B5"/>
    <mergeCell ref="C4:C5"/>
    <mergeCell ref="D4:D5"/>
    <mergeCell ref="E4:E5"/>
    <mergeCell ref="F4:F5"/>
    <mergeCell ref="G4:G5"/>
  </mergeCells>
  <pageMargins left="0.31496062992125984" right="0.31496062992125984" top="0.39370078740157483" bottom="0.39370078740157483" header="0.31496062992125984" footer="0.31496062992125984"/>
  <pageSetup paperSize="9" scale="49" orientation="landscape" horizontalDpi="4294967293" vertic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="80" zoomScaleNormal="80" workbookViewId="0">
      <selection activeCell="B24" sqref="B24"/>
    </sheetView>
  </sheetViews>
  <sheetFormatPr defaultColWidth="9.140625" defaultRowHeight="12.75" x14ac:dyDescent="0.2"/>
  <cols>
    <col min="1" max="1" width="5.85546875" style="1" customWidth="1"/>
    <col min="2" max="2" width="64.7109375" style="150" customWidth="1"/>
    <col min="3" max="3" width="20.5703125" style="1" bestFit="1" customWidth="1"/>
    <col min="4" max="4" width="19.140625" style="1" bestFit="1" customWidth="1"/>
    <col min="5" max="5" width="4.5703125" style="1" customWidth="1"/>
    <col min="6" max="6" width="13" style="1" customWidth="1"/>
    <col min="7" max="7" width="14.7109375" style="1" customWidth="1"/>
    <col min="8" max="8" width="17" style="1" customWidth="1"/>
    <col min="9" max="9" width="16.85546875" style="1" customWidth="1"/>
    <col min="10" max="10" width="14.42578125" style="1" customWidth="1"/>
    <col min="11" max="11" width="20.85546875" style="1" customWidth="1"/>
    <col min="12" max="12" width="4.7109375" style="1" customWidth="1"/>
    <col min="13" max="13" width="13.85546875" style="1" customWidth="1"/>
    <col min="14" max="14" width="15" style="1" customWidth="1"/>
    <col min="15" max="15" width="18.42578125" style="1" customWidth="1"/>
    <col min="16" max="16" width="18.5703125" style="173" customWidth="1"/>
    <col min="17" max="17" width="9.140625" style="1"/>
    <col min="18" max="18" width="21.7109375" style="1" customWidth="1"/>
    <col min="19" max="16384" width="9.140625" style="1"/>
  </cols>
  <sheetData>
    <row r="1" spans="1:16" ht="78" customHeight="1" thickBot="1" x14ac:dyDescent="0.25">
      <c r="A1" s="303" t="s">
        <v>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5"/>
    </row>
    <row r="2" spans="1:16" s="306" customFormat="1" ht="21" thickBot="1" x14ac:dyDescent="0.25">
      <c r="A2" s="233" t="s">
        <v>3</v>
      </c>
      <c r="B2" s="234"/>
      <c r="C2" s="235"/>
      <c r="D2" s="256" t="s">
        <v>4</v>
      </c>
      <c r="E2" s="257"/>
      <c r="F2" s="180" t="s">
        <v>5</v>
      </c>
      <c r="G2" s="182" t="s">
        <v>6</v>
      </c>
      <c r="H2" s="181" t="s">
        <v>7</v>
      </c>
      <c r="I2" s="181" t="s">
        <v>8</v>
      </c>
      <c r="J2" s="258" t="s">
        <v>9</v>
      </c>
      <c r="K2" s="258"/>
      <c r="L2" s="258"/>
      <c r="M2" s="258"/>
      <c r="N2" s="258"/>
      <c r="O2" s="259"/>
      <c r="P2" s="53"/>
    </row>
    <row r="3" spans="1:16" s="306" customFormat="1" ht="20.25" x14ac:dyDescent="0.2">
      <c r="A3" s="260" t="s">
        <v>173</v>
      </c>
      <c r="B3" s="261"/>
      <c r="C3" s="262"/>
      <c r="D3" s="263" t="s">
        <v>172</v>
      </c>
      <c r="E3" s="264"/>
      <c r="F3" s="158" t="s">
        <v>168</v>
      </c>
      <c r="G3" s="159" t="s">
        <v>171</v>
      </c>
      <c r="H3" s="160">
        <v>19</v>
      </c>
      <c r="I3" s="161">
        <v>4.8</v>
      </c>
      <c r="J3" s="265" t="s">
        <v>10</v>
      </c>
      <c r="K3" s="265"/>
      <c r="L3" s="265"/>
      <c r="M3" s="265"/>
      <c r="N3" s="265"/>
      <c r="O3" s="266"/>
      <c r="P3" s="53"/>
    </row>
    <row r="4" spans="1:16" s="309" customFormat="1" x14ac:dyDescent="0.2">
      <c r="A4" s="307" t="s">
        <v>11</v>
      </c>
      <c r="B4" s="247" t="s">
        <v>12</v>
      </c>
      <c r="C4" s="247" t="s">
        <v>13</v>
      </c>
      <c r="D4" s="247" t="s">
        <v>14</v>
      </c>
      <c r="E4" s="247" t="s">
        <v>15</v>
      </c>
      <c r="F4" s="247" t="s">
        <v>16</v>
      </c>
      <c r="G4" s="249" t="s">
        <v>17</v>
      </c>
      <c r="H4" s="247" t="s">
        <v>33</v>
      </c>
      <c r="I4" s="247" t="s">
        <v>18</v>
      </c>
      <c r="J4" s="247" t="s">
        <v>19</v>
      </c>
      <c r="K4" s="247" t="s">
        <v>20</v>
      </c>
      <c r="L4" s="230" t="s">
        <v>21</v>
      </c>
      <c r="M4" s="230"/>
      <c r="N4" s="230"/>
      <c r="O4" s="308" t="s">
        <v>22</v>
      </c>
      <c r="P4" s="174"/>
    </row>
    <row r="5" spans="1:16" s="312" customFormat="1" ht="53.25" customHeight="1" thickBot="1" x14ac:dyDescent="0.25">
      <c r="A5" s="310"/>
      <c r="B5" s="248"/>
      <c r="C5" s="248"/>
      <c r="D5" s="248"/>
      <c r="E5" s="248"/>
      <c r="F5" s="248"/>
      <c r="G5" s="250"/>
      <c r="H5" s="248"/>
      <c r="I5" s="248"/>
      <c r="J5" s="248"/>
      <c r="K5" s="248"/>
      <c r="L5" s="296" t="s">
        <v>23</v>
      </c>
      <c r="M5" s="130" t="s">
        <v>34</v>
      </c>
      <c r="N5" s="130" t="s">
        <v>25</v>
      </c>
      <c r="O5" s="311"/>
      <c r="P5" s="175"/>
    </row>
    <row r="6" spans="1:16" s="53" customFormat="1" ht="15.75" x14ac:dyDescent="0.2">
      <c r="A6" s="80">
        <v>1</v>
      </c>
      <c r="B6" s="152" t="s">
        <v>32</v>
      </c>
      <c r="C6" s="153" t="s">
        <v>1</v>
      </c>
      <c r="D6" s="151" t="s">
        <v>37</v>
      </c>
      <c r="E6" s="154">
        <v>1</v>
      </c>
      <c r="F6" s="155">
        <v>43899</v>
      </c>
      <c r="G6" s="103">
        <v>44628</v>
      </c>
      <c r="H6" s="156">
        <v>630</v>
      </c>
      <c r="I6" s="104">
        <f>H3*I3</f>
        <v>91.2</v>
      </c>
      <c r="J6" s="128"/>
      <c r="K6" s="104">
        <f>H6+I6</f>
        <v>721.2</v>
      </c>
      <c r="L6" s="128"/>
      <c r="M6" s="157"/>
      <c r="N6" s="157"/>
      <c r="O6" s="285">
        <f>K6-M6-N6</f>
        <v>721.2</v>
      </c>
      <c r="P6" s="75"/>
    </row>
    <row r="7" spans="1:16" s="2" customFormat="1" ht="13.5" thickBot="1" x14ac:dyDescent="0.25">
      <c r="A7" s="183"/>
      <c r="B7" s="14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  <c r="P7" s="176"/>
    </row>
    <row r="8" spans="1:16" s="3" customFormat="1" ht="18.75" thickBot="1" x14ac:dyDescent="0.25">
      <c r="A8" s="184"/>
      <c r="B8" s="251" t="s">
        <v>26</v>
      </c>
      <c r="C8" s="251"/>
      <c r="D8" s="251"/>
      <c r="E8" s="251"/>
      <c r="F8" s="251"/>
      <c r="G8" s="252"/>
      <c r="H8" s="185">
        <f>SUM(H6:H7)</f>
        <v>630</v>
      </c>
      <c r="I8" s="185">
        <f>I6</f>
        <v>91.2</v>
      </c>
      <c r="J8" s="185">
        <f>SUM(J6:J6)</f>
        <v>0</v>
      </c>
      <c r="K8" s="186">
        <f>K6</f>
        <v>721.2</v>
      </c>
      <c r="L8" s="187">
        <v>0</v>
      </c>
      <c r="M8" s="186">
        <f>SUM(M6:M6)</f>
        <v>0</v>
      </c>
      <c r="N8" s="186">
        <f>SUM(N6:N6)</f>
        <v>0</v>
      </c>
      <c r="O8" s="99">
        <v>721.2</v>
      </c>
      <c r="P8" s="177"/>
    </row>
    <row r="9" spans="1:16" s="3" customFormat="1" ht="13.5" thickBot="1" x14ac:dyDescent="0.25">
      <c r="A9" s="253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5"/>
      <c r="P9" s="30"/>
    </row>
    <row r="10" spans="1:16" s="312" customFormat="1" ht="56.25" customHeight="1" thickBot="1" x14ac:dyDescent="0.25">
      <c r="A10" s="313" t="s">
        <v>11</v>
      </c>
      <c r="B10" s="111" t="s">
        <v>12</v>
      </c>
      <c r="C10" s="111" t="s">
        <v>13</v>
      </c>
      <c r="D10" s="112" t="s">
        <v>14</v>
      </c>
      <c r="E10" s="131" t="s">
        <v>15</v>
      </c>
      <c r="F10" s="113" t="s">
        <v>27</v>
      </c>
      <c r="G10" s="113" t="s">
        <v>28</v>
      </c>
      <c r="H10" s="111" t="s">
        <v>29</v>
      </c>
      <c r="I10" s="111" t="s">
        <v>18</v>
      </c>
      <c r="J10" s="111" t="s">
        <v>30</v>
      </c>
      <c r="K10" s="111" t="s">
        <v>20</v>
      </c>
      <c r="L10" s="314" t="s">
        <v>23</v>
      </c>
      <c r="M10" s="111" t="s">
        <v>24</v>
      </c>
      <c r="N10" s="111" t="s">
        <v>25</v>
      </c>
      <c r="O10" s="315" t="s">
        <v>22</v>
      </c>
      <c r="P10" s="175"/>
    </row>
    <row r="11" spans="1:16" s="3" customFormat="1" x14ac:dyDescent="0.2">
      <c r="A11" s="16"/>
      <c r="B11" s="162"/>
      <c r="C11" s="163"/>
      <c r="D11" s="164"/>
      <c r="E11" s="165"/>
      <c r="F11" s="166"/>
      <c r="G11" s="166"/>
      <c r="H11" s="167"/>
      <c r="I11" s="168"/>
      <c r="J11" s="168">
        <v>0</v>
      </c>
      <c r="K11" s="169"/>
      <c r="L11" s="170"/>
      <c r="M11" s="171"/>
      <c r="N11" s="171"/>
      <c r="O11" s="172"/>
      <c r="P11" s="30"/>
    </row>
    <row r="12" spans="1:16" s="3" customFormat="1" x14ac:dyDescent="0.2">
      <c r="A12" s="17" t="s">
        <v>2</v>
      </c>
      <c r="B12" s="220"/>
      <c r="C12" s="220"/>
      <c r="D12" s="220"/>
      <c r="E12" s="220"/>
      <c r="F12" s="220"/>
      <c r="G12" s="221"/>
      <c r="H12" s="4">
        <v>0</v>
      </c>
      <c r="I12" s="4">
        <v>0</v>
      </c>
      <c r="J12" s="5"/>
      <c r="K12" s="6">
        <f>SUM(K11:K11)</f>
        <v>0</v>
      </c>
      <c r="L12" s="7"/>
      <c r="M12" s="8">
        <f>SUM(M11:M11)</f>
        <v>0</v>
      </c>
      <c r="N12" s="8">
        <f>SUM(N11:N11)</f>
        <v>0</v>
      </c>
      <c r="O12" s="18">
        <f>SUM(O11:O11)</f>
        <v>0</v>
      </c>
      <c r="P12" s="30"/>
    </row>
    <row r="13" spans="1:16" s="3" customFormat="1" ht="13.5" thickBot="1" x14ac:dyDescent="0.25">
      <c r="A13" s="13"/>
      <c r="B13" s="145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  <c r="P13" s="30"/>
    </row>
    <row r="14" spans="1:16" s="3" customFormat="1" ht="18.75" thickBot="1" x14ac:dyDescent="0.25">
      <c r="A14" s="118" t="s">
        <v>2</v>
      </c>
      <c r="B14" s="119" t="s">
        <v>31</v>
      </c>
      <c r="C14" s="95"/>
      <c r="D14" s="95"/>
      <c r="E14" s="188"/>
      <c r="F14" s="95"/>
      <c r="G14" s="120"/>
      <c r="H14" s="185">
        <f>H12+H8</f>
        <v>630</v>
      </c>
      <c r="I14" s="185">
        <f>I8</f>
        <v>91.2</v>
      </c>
      <c r="J14" s="185">
        <f>J8</f>
        <v>0</v>
      </c>
      <c r="K14" s="189">
        <f>H14+I14</f>
        <v>721.2</v>
      </c>
      <c r="L14" s="190"/>
      <c r="M14" s="123">
        <f>M8</f>
        <v>0</v>
      </c>
      <c r="N14" s="123">
        <f>N8</f>
        <v>0</v>
      </c>
      <c r="O14" s="191">
        <v>721.2</v>
      </c>
      <c r="P14" s="30"/>
    </row>
    <row r="15" spans="1:16" s="3" customFormat="1" x14ac:dyDescent="0.2">
      <c r="A15" s="21" t="s">
        <v>36</v>
      </c>
      <c r="B15" s="144"/>
      <c r="C15" s="22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/>
      <c r="P15" s="30"/>
    </row>
    <row r="16" spans="1:16" s="11" customFormat="1" ht="18" x14ac:dyDescent="0.25">
      <c r="A16" s="23"/>
      <c r="B16" s="146"/>
      <c r="C16" s="24"/>
      <c r="D16" s="24"/>
      <c r="E16" s="24"/>
      <c r="F16" s="24"/>
      <c r="G16" s="24"/>
      <c r="H16" s="222" t="s">
        <v>64</v>
      </c>
      <c r="I16" s="223"/>
      <c r="J16" s="223"/>
      <c r="K16" s="223"/>
      <c r="L16" s="223"/>
      <c r="M16" s="223"/>
      <c r="N16" s="223"/>
      <c r="O16" s="49">
        <v>30</v>
      </c>
      <c r="P16" s="178"/>
    </row>
    <row r="17" spans="1:16" s="11" customFormat="1" ht="18.75" thickBot="1" x14ac:dyDescent="0.3">
      <c r="A17" s="23"/>
      <c r="B17" s="146"/>
      <c r="C17" s="24"/>
      <c r="D17" s="24"/>
      <c r="E17" s="24"/>
      <c r="F17" s="24"/>
      <c r="G17" s="24"/>
      <c r="H17" s="243" t="s">
        <v>66</v>
      </c>
      <c r="I17" s="244"/>
      <c r="J17" s="244"/>
      <c r="K17" s="244"/>
      <c r="L17" s="244"/>
      <c r="M17" s="244"/>
      <c r="N17" s="244"/>
      <c r="O17" s="50">
        <v>30</v>
      </c>
      <c r="P17" s="178"/>
    </row>
    <row r="18" spans="1:16" s="11" customFormat="1" ht="18.75" thickBot="1" x14ac:dyDescent="0.3">
      <c r="A18" s="25"/>
      <c r="B18" s="147"/>
      <c r="C18" s="26"/>
      <c r="D18" s="26"/>
      <c r="E18" s="26"/>
      <c r="F18" s="26"/>
      <c r="G18" s="26"/>
      <c r="H18" s="245" t="s">
        <v>67</v>
      </c>
      <c r="I18" s="246"/>
      <c r="J18" s="246"/>
      <c r="K18" s="246"/>
      <c r="L18" s="246"/>
      <c r="M18" s="246"/>
      <c r="N18" s="246"/>
      <c r="O18" s="48">
        <f>O14+O17</f>
        <v>751.2</v>
      </c>
      <c r="P18" s="178"/>
    </row>
    <row r="19" spans="1:16" s="9" customFormat="1" x14ac:dyDescent="0.2">
      <c r="B19" s="148"/>
      <c r="H19" s="47"/>
      <c r="I19" s="47"/>
      <c r="J19" s="47"/>
      <c r="K19" s="47"/>
      <c r="L19" s="47"/>
      <c r="M19" s="47"/>
      <c r="N19" s="47"/>
      <c r="O19" s="47"/>
      <c r="P19" s="179"/>
    </row>
    <row r="20" spans="1:16" s="9" customFormat="1" x14ac:dyDescent="0.2">
      <c r="B20" s="148"/>
      <c r="P20" s="179"/>
    </row>
    <row r="21" spans="1:16" s="9" customFormat="1" x14ac:dyDescent="0.2">
      <c r="B21" s="148"/>
      <c r="P21" s="179"/>
    </row>
    <row r="22" spans="1:16" s="9" customFormat="1" x14ac:dyDescent="0.2">
      <c r="B22" s="148"/>
      <c r="P22" s="179"/>
    </row>
    <row r="23" spans="1:16" s="9" customFormat="1" x14ac:dyDescent="0.2">
      <c r="B23" s="148"/>
      <c r="P23" s="179"/>
    </row>
    <row r="24" spans="1:16" s="9" customFormat="1" x14ac:dyDescent="0.2">
      <c r="B24" s="148"/>
      <c r="P24" s="179"/>
    </row>
    <row r="25" spans="1:16" s="9" customFormat="1" x14ac:dyDescent="0.2">
      <c r="B25" s="148"/>
      <c r="P25" s="179"/>
    </row>
    <row r="26" spans="1:16" s="9" customFormat="1" x14ac:dyDescent="0.2">
      <c r="B26" s="148"/>
      <c r="P26" s="179"/>
    </row>
    <row r="27" spans="1:16" s="9" customFormat="1" x14ac:dyDescent="0.2">
      <c r="B27" s="148"/>
      <c r="P27" s="179"/>
    </row>
    <row r="28" spans="1:16" s="9" customFormat="1" x14ac:dyDescent="0.2">
      <c r="B28" s="148"/>
      <c r="P28" s="179"/>
    </row>
    <row r="29" spans="1:16" s="9" customFormat="1" x14ac:dyDescent="0.2">
      <c r="B29" s="148"/>
      <c r="P29" s="179"/>
    </row>
    <row r="30" spans="1:16" s="9" customFormat="1" x14ac:dyDescent="0.2">
      <c r="B30" s="148"/>
      <c r="P30" s="179"/>
    </row>
    <row r="31" spans="1:16" s="9" customFormat="1" x14ac:dyDescent="0.2">
      <c r="B31" s="148"/>
      <c r="P31" s="179"/>
    </row>
    <row r="32" spans="1:16" s="9" customFormat="1" x14ac:dyDescent="0.2">
      <c r="B32" s="148"/>
      <c r="P32" s="179"/>
    </row>
    <row r="33" spans="1:16" s="9" customFormat="1" x14ac:dyDescent="0.2">
      <c r="B33" s="148"/>
      <c r="P33" s="179"/>
    </row>
    <row r="34" spans="1:16" s="9" customFormat="1" x14ac:dyDescent="0.2">
      <c r="B34" s="148"/>
      <c r="P34" s="179"/>
    </row>
    <row r="35" spans="1:16" s="9" customFormat="1" x14ac:dyDescent="0.2">
      <c r="B35" s="148"/>
      <c r="P35" s="179"/>
    </row>
    <row r="36" spans="1:16" s="9" customFormat="1" x14ac:dyDescent="0.2">
      <c r="B36" s="148"/>
      <c r="P36" s="179"/>
    </row>
    <row r="37" spans="1:16" s="9" customFormat="1" x14ac:dyDescent="0.2">
      <c r="B37" s="148"/>
      <c r="P37" s="179"/>
    </row>
    <row r="38" spans="1:16" s="9" customFormat="1" x14ac:dyDescent="0.2">
      <c r="B38" s="148"/>
      <c r="P38" s="179"/>
    </row>
    <row r="39" spans="1:16" s="9" customFormat="1" x14ac:dyDescent="0.2">
      <c r="B39" s="148"/>
      <c r="P39" s="179"/>
    </row>
    <row r="40" spans="1:16" s="9" customFormat="1" x14ac:dyDescent="0.2">
      <c r="B40" s="148"/>
      <c r="P40" s="179"/>
    </row>
    <row r="41" spans="1:16" s="30" customFormat="1" ht="18" x14ac:dyDescent="0.2">
      <c r="A41" s="27"/>
      <c r="B41" s="149"/>
      <c r="C41" s="27"/>
      <c r="D41" s="27"/>
      <c r="E41" s="27"/>
      <c r="F41" s="27"/>
      <c r="G41" s="27"/>
      <c r="H41" s="28"/>
      <c r="I41" s="28"/>
      <c r="J41" s="28"/>
      <c r="K41" s="28"/>
      <c r="L41" s="28"/>
      <c r="M41" s="28"/>
      <c r="N41" s="28"/>
      <c r="O41" s="29"/>
    </row>
  </sheetData>
  <mergeCells count="26">
    <mergeCell ref="A1:O1"/>
    <mergeCell ref="A2:C2"/>
    <mergeCell ref="D2:E2"/>
    <mergeCell ref="J2:O2"/>
    <mergeCell ref="A3:C3"/>
    <mergeCell ref="D3:E3"/>
    <mergeCell ref="J3:O3"/>
    <mergeCell ref="H17:N17"/>
    <mergeCell ref="H18:N18"/>
    <mergeCell ref="O4:O5"/>
    <mergeCell ref="A4:A5"/>
    <mergeCell ref="B4:B5"/>
    <mergeCell ref="C4:C5"/>
    <mergeCell ref="D4:D5"/>
    <mergeCell ref="E4:E5"/>
    <mergeCell ref="F4:F5"/>
    <mergeCell ref="G4:G5"/>
    <mergeCell ref="B8:G8"/>
    <mergeCell ref="A9:O9"/>
    <mergeCell ref="B12:G12"/>
    <mergeCell ref="H16:N16"/>
    <mergeCell ref="H4:H5"/>
    <mergeCell ref="I4:I5"/>
    <mergeCell ref="J4:J5"/>
    <mergeCell ref="K4:K5"/>
    <mergeCell ref="L4:N4"/>
  </mergeCells>
  <pageMargins left="0.31496062992125984" right="0.11811023622047245" top="0.39370078740157483" bottom="0.39370078740157483" header="0.31496062992125984" footer="0.31496062992125984"/>
  <pageSetup paperSize="9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="80" zoomScaleNormal="80" workbookViewId="0">
      <selection activeCell="B21" sqref="B20:B21"/>
    </sheetView>
  </sheetViews>
  <sheetFormatPr defaultRowHeight="15" x14ac:dyDescent="0.25"/>
  <cols>
    <col min="1" max="1" width="6.28515625" customWidth="1"/>
    <col min="2" max="2" width="68.7109375" style="143" bestFit="1" customWidth="1"/>
    <col min="3" max="3" width="18.7109375" bestFit="1" customWidth="1"/>
    <col min="4" max="4" width="16.5703125" bestFit="1" customWidth="1"/>
    <col min="5" max="5" width="7.42578125" customWidth="1"/>
    <col min="6" max="6" width="12.140625" customWidth="1"/>
    <col min="7" max="7" width="13.140625" customWidth="1"/>
    <col min="8" max="8" width="15.85546875" customWidth="1"/>
    <col min="9" max="9" width="13.140625" customWidth="1"/>
    <col min="10" max="10" width="13.42578125" customWidth="1"/>
    <col min="11" max="11" width="18.85546875" bestFit="1" customWidth="1"/>
    <col min="12" max="12" width="5" customWidth="1"/>
    <col min="13" max="13" width="17" customWidth="1"/>
    <col min="14" max="14" width="14.28515625" customWidth="1"/>
    <col min="15" max="15" width="18.28515625" customWidth="1"/>
  </cols>
  <sheetData>
    <row r="1" spans="1:15" ht="84.75" customHeight="1" thickBot="1" x14ac:dyDescent="0.3">
      <c r="A1" s="316" t="s">
        <v>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8"/>
    </row>
    <row r="2" spans="1:15" s="330" customFormat="1" ht="31.5" x14ac:dyDescent="0.25">
      <c r="A2" s="272" t="s">
        <v>3</v>
      </c>
      <c r="B2" s="273"/>
      <c r="C2" s="273"/>
      <c r="D2" s="326" t="s">
        <v>4</v>
      </c>
      <c r="E2" s="327"/>
      <c r="F2" s="328" t="s">
        <v>5</v>
      </c>
      <c r="G2" s="129" t="s">
        <v>6</v>
      </c>
      <c r="H2" s="129" t="s">
        <v>7</v>
      </c>
      <c r="I2" s="329" t="s">
        <v>8</v>
      </c>
      <c r="J2" s="236" t="s">
        <v>9</v>
      </c>
      <c r="K2" s="236"/>
      <c r="L2" s="236"/>
      <c r="M2" s="236"/>
      <c r="N2" s="236"/>
      <c r="O2" s="237"/>
    </row>
    <row r="3" spans="1:15" s="330" customFormat="1" ht="21" thickBot="1" x14ac:dyDescent="0.3">
      <c r="A3" s="274" t="s">
        <v>174</v>
      </c>
      <c r="B3" s="275"/>
      <c r="C3" s="276"/>
      <c r="D3" s="277" t="s">
        <v>172</v>
      </c>
      <c r="E3" s="278"/>
      <c r="F3" s="192" t="s">
        <v>168</v>
      </c>
      <c r="G3" s="193" t="s">
        <v>171</v>
      </c>
      <c r="H3" s="194">
        <v>19</v>
      </c>
      <c r="I3" s="195">
        <v>4.8</v>
      </c>
      <c r="J3" s="279" t="s">
        <v>10</v>
      </c>
      <c r="K3" s="279"/>
      <c r="L3" s="279"/>
      <c r="M3" s="279"/>
      <c r="N3" s="279"/>
      <c r="O3" s="280"/>
    </row>
    <row r="4" spans="1:15" s="291" customFormat="1" x14ac:dyDescent="0.25">
      <c r="A4" s="320" t="s">
        <v>11</v>
      </c>
      <c r="B4" s="269" t="s">
        <v>12</v>
      </c>
      <c r="C4" s="269" t="s">
        <v>13</v>
      </c>
      <c r="D4" s="269" t="s">
        <v>14</v>
      </c>
      <c r="E4" s="269" t="s">
        <v>15</v>
      </c>
      <c r="F4" s="269" t="s">
        <v>16</v>
      </c>
      <c r="G4" s="269" t="s">
        <v>17</v>
      </c>
      <c r="H4" s="269" t="s">
        <v>33</v>
      </c>
      <c r="I4" s="269" t="s">
        <v>18</v>
      </c>
      <c r="J4" s="269" t="s">
        <v>19</v>
      </c>
      <c r="K4" s="269" t="s">
        <v>35</v>
      </c>
      <c r="L4" s="271" t="s">
        <v>21</v>
      </c>
      <c r="M4" s="271"/>
      <c r="N4" s="271"/>
      <c r="O4" s="321" t="s">
        <v>22</v>
      </c>
    </row>
    <row r="5" spans="1:15" s="291" customFormat="1" ht="54" customHeight="1" thickBot="1" x14ac:dyDescent="0.3">
      <c r="A5" s="322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96" t="s">
        <v>23</v>
      </c>
      <c r="M5" s="201" t="s">
        <v>24</v>
      </c>
      <c r="N5" s="201" t="s">
        <v>25</v>
      </c>
      <c r="O5" s="311"/>
    </row>
    <row r="6" spans="1:15" s="51" customFormat="1" ht="15.75" x14ac:dyDescent="0.25">
      <c r="A6" s="71">
        <v>1</v>
      </c>
      <c r="B6" s="202" t="s">
        <v>76</v>
      </c>
      <c r="C6" s="197" t="s">
        <v>1</v>
      </c>
      <c r="D6" s="196" t="s">
        <v>37</v>
      </c>
      <c r="E6" s="198">
        <v>3</v>
      </c>
      <c r="F6" s="199">
        <v>44317</v>
      </c>
      <c r="G6" s="200">
        <v>44681</v>
      </c>
      <c r="H6" s="156">
        <v>165.79</v>
      </c>
      <c r="I6" s="104">
        <v>24</v>
      </c>
      <c r="J6" s="128">
        <v>464.21</v>
      </c>
      <c r="K6" s="104">
        <f>H6+I6+J6</f>
        <v>654</v>
      </c>
      <c r="L6" s="128"/>
      <c r="M6" s="157"/>
      <c r="N6" s="157"/>
      <c r="O6" s="285">
        <f>K6-M6-N6</f>
        <v>654</v>
      </c>
    </row>
    <row r="7" spans="1:15" ht="15.75" thickBot="1" x14ac:dyDescent="0.3">
      <c r="A7" s="183"/>
      <c r="B7" s="14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</row>
    <row r="8" spans="1:15" ht="18.75" thickBot="1" x14ac:dyDescent="0.3">
      <c r="A8" s="94"/>
      <c r="B8" s="267" t="s">
        <v>26</v>
      </c>
      <c r="C8" s="267"/>
      <c r="D8" s="267"/>
      <c r="E8" s="267"/>
      <c r="F8" s="267"/>
      <c r="G8" s="268"/>
      <c r="H8" s="204">
        <f>SUM(H6:H7)</f>
        <v>165.79</v>
      </c>
      <c r="I8" s="204">
        <f>I6</f>
        <v>24</v>
      </c>
      <c r="J8" s="204">
        <f>SUM(J6:J7)</f>
        <v>464.21</v>
      </c>
      <c r="K8" s="205">
        <f>K6</f>
        <v>654</v>
      </c>
      <c r="L8" s="206">
        <v>0</v>
      </c>
      <c r="M8" s="205">
        <f>SUM(M6:M6)</f>
        <v>0</v>
      </c>
      <c r="N8" s="205">
        <f>SUM(N6:N6)</f>
        <v>0</v>
      </c>
      <c r="O8" s="99">
        <f>O6</f>
        <v>654</v>
      </c>
    </row>
    <row r="9" spans="1:15" ht="15.75" thickBot="1" x14ac:dyDescent="0.3">
      <c r="A9" s="253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5"/>
    </row>
    <row r="10" spans="1:15" s="291" customFormat="1" ht="56.25" customHeight="1" thickBot="1" x14ac:dyDescent="0.3">
      <c r="A10" s="323" t="s">
        <v>11</v>
      </c>
      <c r="B10" s="207" t="s">
        <v>12</v>
      </c>
      <c r="C10" s="207" t="s">
        <v>13</v>
      </c>
      <c r="D10" s="208" t="s">
        <v>14</v>
      </c>
      <c r="E10" s="209" t="s">
        <v>15</v>
      </c>
      <c r="F10" s="210" t="s">
        <v>27</v>
      </c>
      <c r="G10" s="210" t="s">
        <v>28</v>
      </c>
      <c r="H10" s="207" t="s">
        <v>29</v>
      </c>
      <c r="I10" s="207" t="s">
        <v>18</v>
      </c>
      <c r="J10" s="207" t="s">
        <v>30</v>
      </c>
      <c r="K10" s="207" t="s">
        <v>20</v>
      </c>
      <c r="L10" s="324" t="s">
        <v>23</v>
      </c>
      <c r="M10" s="207" t="s">
        <v>24</v>
      </c>
      <c r="N10" s="207" t="s">
        <v>25</v>
      </c>
      <c r="O10" s="325" t="s">
        <v>22</v>
      </c>
    </row>
    <row r="11" spans="1:15" x14ac:dyDescent="0.25">
      <c r="A11" s="71"/>
      <c r="B11" s="202"/>
      <c r="C11" s="197"/>
      <c r="D11" s="196"/>
      <c r="E11" s="198"/>
      <c r="F11" s="199"/>
      <c r="G11" s="200"/>
      <c r="H11" s="72"/>
      <c r="I11" s="72"/>
      <c r="J11" s="72"/>
      <c r="K11" s="72"/>
      <c r="L11" s="73"/>
      <c r="M11" s="74"/>
      <c r="N11" s="74"/>
      <c r="O11" s="319"/>
    </row>
    <row r="12" spans="1:15" x14ac:dyDescent="0.25">
      <c r="A12" s="17" t="s">
        <v>2</v>
      </c>
      <c r="B12" s="220"/>
      <c r="C12" s="220"/>
      <c r="D12" s="220"/>
      <c r="E12" s="220"/>
      <c r="F12" s="220"/>
      <c r="G12" s="221"/>
      <c r="H12" s="4">
        <v>0</v>
      </c>
      <c r="I12" s="4">
        <v>0</v>
      </c>
      <c r="J12" s="5"/>
      <c r="K12" s="6">
        <v>0</v>
      </c>
      <c r="L12" s="7"/>
      <c r="M12" s="8">
        <v>0</v>
      </c>
      <c r="N12" s="8">
        <v>0</v>
      </c>
      <c r="O12" s="18">
        <v>0</v>
      </c>
    </row>
    <row r="13" spans="1:15" ht="15.75" thickBot="1" x14ac:dyDescent="0.3">
      <c r="A13" s="13"/>
      <c r="B13" s="145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</row>
    <row r="14" spans="1:15" ht="18.75" thickBot="1" x14ac:dyDescent="0.3">
      <c r="A14" s="211" t="s">
        <v>2</v>
      </c>
      <c r="B14" s="119" t="s">
        <v>31</v>
      </c>
      <c r="C14" s="212"/>
      <c r="D14" s="212"/>
      <c r="E14" s="213"/>
      <c r="F14" s="212"/>
      <c r="G14" s="214"/>
      <c r="H14" s="185">
        <f>H8</f>
        <v>165.79</v>
      </c>
      <c r="I14" s="185">
        <f>I8</f>
        <v>24</v>
      </c>
      <c r="J14" s="185">
        <f>J8</f>
        <v>464.21</v>
      </c>
      <c r="K14" s="189">
        <f>H14+I14+J14</f>
        <v>654</v>
      </c>
      <c r="L14" s="190"/>
      <c r="M14" s="123">
        <f>M8</f>
        <v>0</v>
      </c>
      <c r="N14" s="123">
        <f>N8</f>
        <v>0</v>
      </c>
      <c r="O14" s="124">
        <f>K14-M14-N14</f>
        <v>654</v>
      </c>
    </row>
    <row r="15" spans="1:15" x14ac:dyDescent="0.25">
      <c r="A15" s="21" t="s">
        <v>36</v>
      </c>
      <c r="B15" s="144"/>
      <c r="C15" s="22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/>
    </row>
    <row r="16" spans="1:15" ht="18" x14ac:dyDescent="0.25">
      <c r="A16" s="13"/>
      <c r="B16" s="145"/>
      <c r="C16" s="19"/>
      <c r="D16" s="19"/>
      <c r="E16" s="19"/>
      <c r="F16" s="19"/>
      <c r="G16" s="19"/>
      <c r="H16" s="222" t="s">
        <v>64</v>
      </c>
      <c r="I16" s="223"/>
      <c r="J16" s="223"/>
      <c r="K16" s="223"/>
      <c r="L16" s="223"/>
      <c r="M16" s="223"/>
      <c r="N16" s="223"/>
      <c r="O16" s="45">
        <v>30</v>
      </c>
    </row>
    <row r="17" spans="1:15" ht="18" x14ac:dyDescent="0.25">
      <c r="A17" s="13"/>
      <c r="B17" s="145"/>
      <c r="C17" s="19"/>
      <c r="D17" s="19"/>
      <c r="E17" s="19"/>
      <c r="F17" s="19"/>
      <c r="G17" s="19"/>
      <c r="H17" s="224" t="s">
        <v>65</v>
      </c>
      <c r="I17" s="225"/>
      <c r="J17" s="225"/>
      <c r="K17" s="225"/>
      <c r="L17" s="225"/>
      <c r="M17" s="225"/>
      <c r="N17" s="225"/>
      <c r="O17" s="46">
        <v>30</v>
      </c>
    </row>
    <row r="18" spans="1:15" ht="18.75" thickBot="1" x14ac:dyDescent="0.3">
      <c r="A18" s="31"/>
      <c r="B18" s="203"/>
      <c r="C18" s="32"/>
      <c r="D18" s="32"/>
      <c r="E18" s="32"/>
      <c r="F18" s="32"/>
      <c r="G18" s="32"/>
      <c r="H18" s="226" t="s">
        <v>63</v>
      </c>
      <c r="I18" s="227"/>
      <c r="J18" s="227"/>
      <c r="K18" s="227"/>
      <c r="L18" s="227"/>
      <c r="M18" s="227"/>
      <c r="N18" s="227"/>
      <c r="O18" s="43">
        <f>O14+O17</f>
        <v>684</v>
      </c>
    </row>
    <row r="19" spans="1:15" ht="18" x14ac:dyDescent="0.25">
      <c r="A19" s="27"/>
      <c r="B19" s="149"/>
      <c r="C19" s="27"/>
      <c r="D19" s="27"/>
      <c r="E19" s="27"/>
      <c r="F19" s="27"/>
      <c r="G19" s="27"/>
      <c r="H19" s="28"/>
      <c r="I19" s="28"/>
      <c r="J19" s="28"/>
      <c r="K19" s="28"/>
      <c r="L19" s="28"/>
      <c r="M19" s="28"/>
      <c r="N19" s="28"/>
      <c r="O19" s="29"/>
    </row>
    <row r="20" spans="1:15" ht="18" x14ac:dyDescent="0.25">
      <c r="A20" s="27"/>
      <c r="B20" s="149"/>
      <c r="C20" s="27"/>
      <c r="D20" s="27"/>
      <c r="E20" s="27"/>
      <c r="F20" s="27"/>
      <c r="G20" s="27"/>
      <c r="H20" s="28"/>
      <c r="I20" s="28"/>
      <c r="J20" s="28"/>
      <c r="K20" s="28"/>
      <c r="L20" s="28"/>
      <c r="M20" s="28"/>
      <c r="N20" s="28"/>
      <c r="O20" s="29"/>
    </row>
    <row r="21" spans="1:15" ht="18" x14ac:dyDescent="0.25">
      <c r="A21" s="27"/>
      <c r="B21" s="149"/>
      <c r="C21" s="27"/>
      <c r="D21" s="27"/>
      <c r="E21" s="27"/>
      <c r="F21" s="27"/>
      <c r="G21" s="27"/>
      <c r="H21" s="28"/>
      <c r="I21" s="28"/>
      <c r="J21" s="28"/>
      <c r="K21" s="28"/>
      <c r="L21" s="28"/>
      <c r="M21" s="28"/>
      <c r="N21" s="28"/>
      <c r="O21" s="29"/>
    </row>
    <row r="22" spans="1:15" ht="18" x14ac:dyDescent="0.25">
      <c r="A22" s="27"/>
      <c r="B22" s="149"/>
      <c r="C22" s="27"/>
      <c r="D22" s="27"/>
      <c r="E22" s="27"/>
      <c r="F22" s="27"/>
      <c r="G22" s="27"/>
      <c r="H22" s="28"/>
      <c r="I22" s="28"/>
      <c r="J22" s="28"/>
      <c r="K22" s="28"/>
      <c r="L22" s="28"/>
      <c r="M22" s="28"/>
      <c r="N22" s="28"/>
      <c r="O22" s="29"/>
    </row>
    <row r="23" spans="1:15" ht="18" x14ac:dyDescent="0.25">
      <c r="A23" s="27"/>
      <c r="B23" s="149"/>
      <c r="C23" s="27"/>
      <c r="D23" s="27"/>
      <c r="E23" s="27"/>
      <c r="F23" s="27"/>
      <c r="G23" s="27"/>
      <c r="H23" s="28"/>
      <c r="I23" s="28"/>
      <c r="J23" s="28"/>
      <c r="K23" s="28"/>
      <c r="L23" s="28"/>
      <c r="M23" s="28"/>
      <c r="N23" s="28"/>
      <c r="O23" s="29"/>
    </row>
  </sheetData>
  <mergeCells count="26">
    <mergeCell ref="J2:O2"/>
    <mergeCell ref="A3:C3"/>
    <mergeCell ref="D3:E3"/>
    <mergeCell ref="J3:O3"/>
    <mergeCell ref="A1:O1"/>
    <mergeCell ref="D4:D5"/>
    <mergeCell ref="E4:E5"/>
    <mergeCell ref="F4:F5"/>
    <mergeCell ref="A2:C2"/>
    <mergeCell ref="D2:E2"/>
    <mergeCell ref="H18:N18"/>
    <mergeCell ref="O4:O5"/>
    <mergeCell ref="B8:G8"/>
    <mergeCell ref="A9:O9"/>
    <mergeCell ref="B12:G12"/>
    <mergeCell ref="H16:N16"/>
    <mergeCell ref="H17:N17"/>
    <mergeCell ref="G4:G5"/>
    <mergeCell ref="H4:H5"/>
    <mergeCell ref="I4:I5"/>
    <mergeCell ref="J4:J5"/>
    <mergeCell ref="K4:K5"/>
    <mergeCell ref="L4:N4"/>
    <mergeCell ref="A4:A5"/>
    <mergeCell ref="B4:B5"/>
    <mergeCell ref="C4:C5"/>
  </mergeCells>
  <pageMargins left="0.511811024" right="0.511811024" top="0.78740157499999996" bottom="0.78740157499999996" header="0.31496062000000002" footer="0.31496062000000002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Prog. Estágio</vt:lpstr>
      <vt:lpstr>CRAS</vt:lpstr>
      <vt:lpstr>IGD-M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ANDREATO</cp:lastModifiedBy>
  <cp:lastPrinted>2022-02-11T16:51:11Z</cp:lastPrinted>
  <dcterms:created xsi:type="dcterms:W3CDTF">2017-01-27T13:47:29Z</dcterms:created>
  <dcterms:modified xsi:type="dcterms:W3CDTF">2022-12-20T16:33:18Z</dcterms:modified>
</cp:coreProperties>
</file>