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 tabRatio="789"/>
  </bookViews>
  <sheets>
    <sheet name="Prog. Estágio" sheetId="102" r:id="rId1"/>
    <sheet name="IGD-M" sheetId="103" r:id="rId2"/>
    <sheet name="CRAS" sheetId="101" r:id="rId3"/>
  </sheets>
  <definedNames>
    <definedName name="soma">'Prog. Estágio'!#REF!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1" l="1"/>
  <c r="O18" i="101" s="1"/>
  <c r="O8" i="101"/>
  <c r="O59" i="102"/>
  <c r="K49" i="102" l="1"/>
  <c r="K40" i="102"/>
  <c r="K34" i="102"/>
  <c r="K32" i="102"/>
  <c r="K24" i="102"/>
  <c r="O12" i="102"/>
  <c r="O36" i="102" l="1"/>
  <c r="O37" i="102"/>
  <c r="O38" i="102"/>
  <c r="O39" i="102"/>
  <c r="O35" i="102"/>
  <c r="O16" i="102"/>
  <c r="O29" i="102"/>
  <c r="O20" i="102"/>
  <c r="O15" i="102"/>
  <c r="O11" i="102"/>
  <c r="O10" i="102"/>
  <c r="O9" i="102"/>
  <c r="O8" i="102"/>
  <c r="O7" i="102"/>
  <c r="O6" i="102"/>
  <c r="O34" i="102"/>
  <c r="K23" i="102"/>
  <c r="O23" i="102" s="1"/>
  <c r="K21" i="102"/>
  <c r="O21" i="102" s="1"/>
  <c r="N11" i="103"/>
  <c r="O11" i="103" s="1"/>
  <c r="K7" i="103"/>
  <c r="O7" i="103" s="1"/>
  <c r="K8" i="103"/>
  <c r="O8" i="103" s="1"/>
  <c r="K9" i="103"/>
  <c r="O9" i="103" s="1"/>
  <c r="I65" i="102" l="1"/>
  <c r="N65" i="102"/>
  <c r="O65" i="102" s="1"/>
  <c r="O69" i="102" s="1"/>
  <c r="K22" i="102"/>
  <c r="O22" i="102" s="1"/>
  <c r="K57" i="102"/>
  <c r="O57" i="102" s="1"/>
  <c r="K58" i="102"/>
  <c r="O58" i="102" s="1"/>
  <c r="K56" i="102"/>
  <c r="O56" i="102" s="1"/>
  <c r="K52" i="102"/>
  <c r="O52" i="102" s="1"/>
  <c r="K46" i="102"/>
  <c r="O46" i="102" s="1"/>
  <c r="K6" i="103"/>
  <c r="O6" i="101"/>
  <c r="O6" i="103" l="1"/>
  <c r="K55" i="102"/>
  <c r="O55" i="102" s="1"/>
  <c r="J8" i="101" l="1"/>
  <c r="M8" i="101"/>
  <c r="M14" i="101" s="1"/>
  <c r="N8" i="101"/>
  <c r="N14" i="101" s="1"/>
  <c r="M11" i="103"/>
  <c r="N17" i="103"/>
  <c r="K9" i="102"/>
  <c r="K45" i="102"/>
  <c r="O45" i="102" s="1"/>
  <c r="K19" i="102"/>
  <c r="O19" i="102" s="1"/>
  <c r="K43" i="102"/>
  <c r="O43" i="102" s="1"/>
  <c r="K42" i="102"/>
  <c r="O42" i="102" s="1"/>
  <c r="K41" i="102"/>
  <c r="O41" i="102" s="1"/>
  <c r="K38" i="102"/>
  <c r="K30" i="102"/>
  <c r="O30" i="102" s="1"/>
  <c r="K27" i="102"/>
  <c r="O27" i="102" s="1"/>
  <c r="K18" i="102" l="1"/>
  <c r="O18" i="102" s="1"/>
  <c r="K17" i="102"/>
  <c r="O17" i="102" s="1"/>
  <c r="K7" i="102"/>
  <c r="K6" i="102"/>
  <c r="K8" i="102"/>
  <c r="K11" i="102"/>
  <c r="K12" i="102"/>
  <c r="K13" i="102"/>
  <c r="O13" i="102" s="1"/>
  <c r="K14" i="102"/>
  <c r="O14" i="102" s="1"/>
  <c r="K15" i="102"/>
  <c r="K25" i="102"/>
  <c r="O25" i="102" s="1"/>
  <c r="K26" i="102"/>
  <c r="O26" i="102" s="1"/>
  <c r="K28" i="102"/>
  <c r="O28" i="102" s="1"/>
  <c r="K31" i="102"/>
  <c r="O31" i="102" s="1"/>
  <c r="K33" i="102"/>
  <c r="O33" i="102" s="1"/>
  <c r="K35" i="102"/>
  <c r="K36" i="102"/>
  <c r="K37" i="102"/>
  <c r="K39" i="102"/>
  <c r="K44" i="102"/>
  <c r="O44" i="102" s="1"/>
  <c r="K47" i="102"/>
  <c r="O47" i="102" s="1"/>
  <c r="K48" i="102"/>
  <c r="O48" i="102" s="1"/>
  <c r="K50" i="102"/>
  <c r="O50" i="102" s="1"/>
  <c r="K51" i="102"/>
  <c r="O51" i="102" s="1"/>
  <c r="K53" i="102"/>
  <c r="O53" i="102" s="1"/>
  <c r="K54" i="102"/>
  <c r="O54" i="102" s="1"/>
  <c r="K6" i="101" l="1"/>
  <c r="O17" i="103" l="1"/>
  <c r="O21" i="103" s="1"/>
  <c r="O67" i="102"/>
  <c r="J63" i="102" l="1"/>
  <c r="K63" i="102" s="1"/>
  <c r="M17" i="103" l="1"/>
  <c r="O12" i="101" l="1"/>
  <c r="N12" i="101"/>
  <c r="M12" i="101"/>
  <c r="K12" i="101"/>
</calcChain>
</file>

<file path=xl/sharedStrings.xml><?xml version="1.0" encoding="utf-8"?>
<sst xmlns="http://schemas.openxmlformats.org/spreadsheetml/2006/main" count="336" uniqueCount="150">
  <si>
    <t>PSICOLOGIA</t>
  </si>
  <si>
    <t>ADMINISTRAÇÃO</t>
  </si>
  <si>
    <t xml:space="preserve"> 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</si>
  <si>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</si>
  <si>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</si>
  <si>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</si>
  <si>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</si>
  <si>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</si>
  <si>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</si>
  <si>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</si>
  <si>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</si>
  <si>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</si>
  <si>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</si>
  <si>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</si>
  <si>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</si>
  <si>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</si>
  <si>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</si>
  <si>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</si>
  <si>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</si>
  <si>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</si>
  <si>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</si>
  <si>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</si>
  <si>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</si>
  <si>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</si>
  <si>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</si>
  <si>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</si>
  <si>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</si>
  <si>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</si>
  <si>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</si>
  <si>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</si>
  <si>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</si>
  <si>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</si>
  <si>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</si>
  <si>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</si>
  <si>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</si>
  <si>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</si>
  <si>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</si>
  <si>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</si>
  <si>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</si>
  <si>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</si>
  <si>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</si>
  <si>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</si>
  <si>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SEINFRA</t>
  </si>
  <si>
    <t>ARQ. E URBANISMO</t>
  </si>
  <si>
    <t>SEGATI</t>
  </si>
  <si>
    <t>FARMÁCIA</t>
  </si>
  <si>
    <t>SEMEIA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</si>
  <si>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</si>
  <si>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</si>
  <si>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</si>
  <si>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</si>
  <si>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</si>
  <si>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</si>
  <si>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</si>
  <si>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</si>
  <si>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ANDREYNA NEPOMUCENO DE MOURA</t>
  </si>
  <si>
    <t>ANA KAROLINE COSTA DA SILVA</t>
  </si>
  <si>
    <t>ODONTOLOGIA</t>
  </si>
  <si>
    <t>ENFERMAGEM</t>
  </si>
  <si>
    <t>PEDAGOGIA</t>
  </si>
  <si>
    <t>IGOR RODRIGUES DE LIMA</t>
  </si>
  <si>
    <t>SISTEMA DE INFORMAÇÃO</t>
  </si>
  <si>
    <t>SEME</t>
  </si>
  <si>
    <t>EVANDER DE OLIVEIRA FREITAS</t>
  </si>
  <si>
    <t>JORNALISMO</t>
  </si>
  <si>
    <t>RAFAEL GÓES MARTINS (PCD)</t>
  </si>
  <si>
    <t>CIÊNCIAS BIOLÓGICAS</t>
  </si>
  <si>
    <t>ANA JÚLIA TOMAZ TORQUATO LUÍZ</t>
  </si>
  <si>
    <t>ANNA LUÍZA DA SILVA RODRIGUES</t>
  </si>
  <si>
    <t>PABLO SILVA DE OLIVEIRA</t>
  </si>
  <si>
    <t>EDUARDO VICTOR PAULINO LIMA</t>
  </si>
  <si>
    <t>ENG. AGRÔNOMO</t>
  </si>
  <si>
    <t>JOÃO PEDRO CAVALCANTE PINTO</t>
  </si>
  <si>
    <t>SUAMIR GOMES VIANA</t>
  </si>
  <si>
    <t>ANÁLISE E DES. DE SISTEMA</t>
  </si>
  <si>
    <t>CIÊNCIAS CONTÁBEIS</t>
  </si>
  <si>
    <t>RH</t>
  </si>
  <si>
    <t xml:space="preserve">GABRIELLE FREITAS DE ARAÚJO RAMOS </t>
  </si>
  <si>
    <t>JAMERSON LIMA BARBOSA</t>
  </si>
  <si>
    <t>GEOGRAFIA</t>
  </si>
  <si>
    <t>LUAN DE ARAÚJO SOUZA (PCD)</t>
  </si>
  <si>
    <t>MAYKO SILVA DO NASCIMENTO</t>
  </si>
  <si>
    <t>MARCOS MARTINS DE LIMA (EMANUELLE)</t>
  </si>
  <si>
    <t>MARIA KETLEM BEZERRA DA ROCHA (PCD)</t>
  </si>
  <si>
    <t>MARIA VALQUILENE DE OLIVEIRA RIOS</t>
  </si>
  <si>
    <t>ROGER GABRIEL NERY F. PINTO</t>
  </si>
  <si>
    <t>TIAGO LIMA DE ARAÚJO</t>
  </si>
  <si>
    <t>NAYRA STHEPHANNY DA SILVA SANTOS</t>
  </si>
  <si>
    <t>REBECA EVELYN SOBRINHO MORAIS</t>
  </si>
  <si>
    <t>JAQUELINE DE MELO BRASIL</t>
  </si>
  <si>
    <t>DIRCOM</t>
  </si>
  <si>
    <t>KAMILA LUANY ARAÚJO CALDEIRA</t>
  </si>
  <si>
    <t>ENG. CIVIL</t>
  </si>
  <si>
    <t>LUCAS RICARDO LOUREIRO ARAÚJO</t>
  </si>
  <si>
    <t>LUANNA RACHEL M. BEZERRA</t>
  </si>
  <si>
    <t>SAMUEL DA SILVA FEIJÓ</t>
  </si>
  <si>
    <t xml:space="preserve">VANESKA LIMA DE OLIVEIRA SOUZA </t>
  </si>
  <si>
    <t>VILMA DO NASC. BARRETO DAS CHAGAS</t>
  </si>
  <si>
    <t>ANDRIELLE BARBOSA DE LIMA</t>
  </si>
  <si>
    <t>CRAS SOBRAL</t>
  </si>
  <si>
    <t>SERV. SOCIAL</t>
  </si>
  <si>
    <t>JOÃO SANTOS CRAVEIRO (PCD)</t>
  </si>
  <si>
    <t>JÚLIA AZEVEDO SOUZA</t>
  </si>
  <si>
    <t>ANDRÉ LEITE DA SILVA</t>
  </si>
  <si>
    <t>SEAGRO</t>
  </si>
  <si>
    <t>BRUNO BRITO LIMA</t>
  </si>
  <si>
    <t>SANDRA TEODORO ALVES</t>
  </si>
  <si>
    <t>CLEILSON DOS SANTOS RAMOS</t>
  </si>
  <si>
    <t>SDTI</t>
  </si>
  <si>
    <t>GIAN LUCA TIBURCIO BANDEIRA</t>
  </si>
  <si>
    <t>EDER SILVA DOS SANTOS JÚNIOR</t>
  </si>
  <si>
    <t>ENG. ELÉTRICA</t>
  </si>
  <si>
    <t>JAMERSON SOUZA DA SILVA</t>
  </si>
  <si>
    <t>JONATHAN DA SILVA ANDRADE</t>
  </si>
  <si>
    <t>KAMIYLA HALL DA SILVA</t>
  </si>
  <si>
    <t>ENGENHARIA ELÉTRICA</t>
  </si>
  <si>
    <t>FONOAUDIOLOGIA</t>
  </si>
  <si>
    <t>REST. POPULAR</t>
  </si>
  <si>
    <t>MATHEUS PIRES DA SILVA</t>
  </si>
  <si>
    <t>MATHEUS DE LIMA  ANDRADE</t>
  </si>
  <si>
    <t>ALICE LIMA SOARES</t>
  </si>
  <si>
    <t>TECNOLOGIA EM SISTEMA PARA INTERNET</t>
  </si>
  <si>
    <t>FRANCISCO DIEGO ANDRADE DA SILVA</t>
  </si>
  <si>
    <t>ANYELLE DA SILVA BATISTA</t>
  </si>
  <si>
    <t>ANDRÉ LUIZ DE SOUZA PEREIEA</t>
  </si>
  <si>
    <t>FRANCINE  MARIA SILVESTRE MENEZES</t>
  </si>
  <si>
    <t>MICHEL MENDONÇA DA SILVA</t>
  </si>
  <si>
    <t>WELLINGTON CARVALHO DE ARAÚJO</t>
  </si>
  <si>
    <t>EDUCAÇÃO FISICA</t>
  </si>
  <si>
    <t>YVES BENEVIDES FEITOZA</t>
  </si>
  <si>
    <t>INICIO</t>
  </si>
  <si>
    <t>SEPLAN</t>
  </si>
  <si>
    <t>ALLAN RICK CABRAL DE S. OLIVEIRA</t>
  </si>
  <si>
    <t>DATA PROCESSO</t>
  </si>
  <si>
    <t>2023</t>
  </si>
  <si>
    <t>FOLHA MENSAL DE PAGAMENTO DE ESTAGIÁRIOS - 04.034.583/0004-75 (86)</t>
  </si>
  <si>
    <t>FEVEREIRO</t>
  </si>
  <si>
    <t>06/02/2023</t>
  </si>
  <si>
    <t>GLENNA FARIAS DE LIMA</t>
  </si>
  <si>
    <t>INFRID DO CARMO MOREIRA</t>
  </si>
  <si>
    <t>JOÃO PAULO DO CARMO MOREIRA</t>
  </si>
  <si>
    <t>KAWAN RODRIGUES TELES</t>
  </si>
  <si>
    <t>MARIA EDUARDA SOUZA ROCHA</t>
  </si>
  <si>
    <t>REGINALDO  DOS SANTOS PAIVA</t>
  </si>
  <si>
    <t>3 E 4</t>
  </si>
  <si>
    <t>3 e 4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</si>
  <si>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</si>
  <si>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t xml:space="preserve">CONTRATO Nº 044/2020 - PREFEITURA DE RIO BRANCO - PROGRAMA BOLSA ESTÁGIO </t>
  </si>
  <si>
    <r>
      <t xml:space="preserve">CONTRATO Nº 044/2020 - PREFEITURA DE RIO BRANCO - </t>
    </r>
    <r>
      <rPr>
        <b/>
        <sz val="14"/>
        <color rgb="FF008000"/>
        <rFont val="Arial"/>
        <family val="2"/>
      </rPr>
      <t>RECURSO 117- IGD-M</t>
    </r>
  </si>
  <si>
    <r>
      <rPr>
        <b/>
        <sz val="14"/>
        <rFont val="Arial"/>
        <family val="2"/>
      </rPr>
      <t xml:space="preserve">CONTRATO Nº 044/2020 -   PREFEITURA DE RIO BRANCO </t>
    </r>
    <r>
      <rPr>
        <b/>
        <sz val="14"/>
        <color rgb="FF00B0F0"/>
        <rFont val="Arial"/>
        <family val="2"/>
      </rPr>
      <t xml:space="preserve">                                                         </t>
    </r>
    <r>
      <rPr>
        <b/>
        <sz val="14"/>
        <color rgb="FF00B050"/>
        <rFont val="Arial"/>
        <family val="2"/>
      </rPr>
      <t>RECURSO 117-CRAS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</si>
</sst>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b/>
      <sz val="12"/>
      <color theme="3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rgb="FFC00000"/>
      <name val="Arial"/>
      <family val="2"/>
    </font>
    <font>
      <sz val="11"/>
      <color rgb="FF00B0F0"/>
      <name val="Arial"/>
      <family val="2"/>
    </font>
    <font>
      <b/>
      <sz val="14"/>
      <color rgb="FF0070C0"/>
      <name val="Arial"/>
      <family val="2"/>
    </font>
    <font>
      <sz val="11"/>
      <color theme="3"/>
      <name val="Arial"/>
      <family val="2"/>
    </font>
    <font>
      <sz val="11"/>
      <color rgb="FFC00000"/>
      <name val="Arial"/>
      <family val="2"/>
    </font>
    <font>
      <b/>
      <sz val="14"/>
      <color rgb="FF008000"/>
      <name val="Arial"/>
      <family val="2"/>
    </font>
    <font>
      <b/>
      <sz val="14"/>
      <color rgb="FF00B0F0"/>
      <name val="Arial"/>
      <family val="2"/>
    </font>
    <font>
      <b/>
      <sz val="14"/>
      <color rgb="FF00B05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235">
    <xf numFmtId="0" fontId="0" fillId="0" borderId="0" xfId="0"/>
    <xf numFmtId="0" fontId="8" fillId="0" borderId="0" xfId="0" applyFont="1" applyAlignment="1">
      <alignment horizontal="left" vertical="center"/>
    </xf>
    <xf numFmtId="169" fontId="9" fillId="0" borderId="0" xfId="1" applyNumberFormat="1" applyFont="1" applyFill="1" applyBorder="1" applyAlignment="1">
      <alignment horizontal="right" vertical="center" wrapText="1"/>
    </xf>
    <xf numFmtId="164" fontId="5" fillId="5" borderId="2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20" xfId="0" applyFont="1" applyFill="1" applyBorder="1" applyAlignment="1">
      <alignment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 wrapText="1"/>
    </xf>
    <xf numFmtId="14" fontId="14" fillId="2" borderId="12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 wrapText="1"/>
    </xf>
    <xf numFmtId="0" fontId="14" fillId="2" borderId="2" xfId="4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4" fontId="6" fillId="2" borderId="1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64" fontId="14" fillId="2" borderId="2" xfId="2" applyFont="1" applyFill="1" applyBorder="1" applyAlignment="1">
      <alignment horizontal="center" vertical="center"/>
    </xf>
    <xf numFmtId="164" fontId="14" fillId="2" borderId="19" xfId="2" applyFont="1" applyFill="1" applyBorder="1" applyAlignment="1">
      <alignment horizontal="center" vertical="center"/>
    </xf>
    <xf numFmtId="43" fontId="14" fillId="2" borderId="2" xfId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167" fontId="5" fillId="2" borderId="2" xfId="1" applyNumberFormat="1" applyFont="1" applyFill="1" applyBorder="1" applyAlignment="1">
      <alignment horizontal="center" vertical="center"/>
    </xf>
    <xf numFmtId="168" fontId="14" fillId="2" borderId="2" xfId="5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vertical="center"/>
    </xf>
    <xf numFmtId="167" fontId="5" fillId="3" borderId="2" xfId="1" applyNumberFormat="1" applyFont="1" applyFill="1" applyBorder="1" applyAlignment="1">
      <alignment horizontal="center" vertical="center"/>
    </xf>
    <xf numFmtId="169" fontId="5" fillId="5" borderId="19" xfId="0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164" fontId="14" fillId="0" borderId="2" xfId="2" applyFont="1" applyFill="1" applyBorder="1" applyAlignment="1">
      <alignment horizontal="center" vertical="center"/>
    </xf>
    <xf numFmtId="44" fontId="14" fillId="0" borderId="2" xfId="2" applyNumberFormat="1" applyFont="1" applyFill="1" applyBorder="1" applyAlignment="1">
      <alignment horizontal="center" vertical="center"/>
    </xf>
    <xf numFmtId="167" fontId="5" fillId="0" borderId="2" xfId="1" applyNumberFormat="1" applyFont="1" applyFill="1" applyBorder="1" applyAlignment="1">
      <alignment horizontal="center" vertical="center"/>
    </xf>
    <xf numFmtId="168" fontId="14" fillId="0" borderId="2" xfId="5" applyNumberFormat="1" applyFont="1" applyFill="1" applyBorder="1" applyAlignment="1">
      <alignment horizontal="center" vertical="center"/>
    </xf>
    <xf numFmtId="164" fontId="5" fillId="0" borderId="19" xfId="2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64" fontId="14" fillId="4" borderId="2" xfId="2" applyFont="1" applyFill="1" applyBorder="1" applyAlignment="1">
      <alignment horizontal="center" vertical="center"/>
    </xf>
    <xf numFmtId="164" fontId="14" fillId="4" borderId="2" xfId="2" applyFont="1" applyFill="1" applyBorder="1" applyAlignment="1">
      <alignment vertical="center"/>
    </xf>
    <xf numFmtId="164" fontId="5" fillId="4" borderId="2" xfId="2" applyFont="1" applyFill="1" applyBorder="1" applyAlignment="1">
      <alignment vertical="center"/>
    </xf>
    <xf numFmtId="168" fontId="14" fillId="4" borderId="2" xfId="0" applyNumberFormat="1" applyFont="1" applyFill="1" applyBorder="1" applyAlignment="1">
      <alignment vertical="center"/>
    </xf>
    <xf numFmtId="4" fontId="18" fillId="4" borderId="2" xfId="2" applyNumberFormat="1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68" fontId="5" fillId="5" borderId="2" xfId="0" applyNumberFormat="1" applyFont="1" applyFill="1" applyBorder="1" applyAlignment="1">
      <alignment vertical="center"/>
    </xf>
    <xf numFmtId="164" fontId="16" fillId="5" borderId="2" xfId="2" applyFont="1" applyFill="1" applyBorder="1" applyAlignment="1">
      <alignment vertical="center"/>
    </xf>
    <xf numFmtId="169" fontId="5" fillId="5" borderId="19" xfId="2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16" fillId="6" borderId="30" xfId="0" applyFont="1" applyFill="1" applyBorder="1" applyAlignment="1">
      <alignment horizontal="left" vertical="center"/>
    </xf>
    <xf numFmtId="0" fontId="16" fillId="6" borderId="31" xfId="0" applyFont="1" applyFill="1" applyBorder="1" applyAlignment="1">
      <alignment horizontal="left" vertical="center"/>
    </xf>
    <xf numFmtId="169" fontId="5" fillId="7" borderId="34" xfId="1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6" fillId="12" borderId="28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textRotation="90" wrapText="1"/>
    </xf>
    <xf numFmtId="0" fontId="5" fillId="10" borderId="2" xfId="0" applyFont="1" applyFill="1" applyBorder="1" applyAlignment="1">
      <alignment horizontal="center" vertical="center" wrapText="1"/>
    </xf>
    <xf numFmtId="49" fontId="7" fillId="12" borderId="6" xfId="0" applyNumberFormat="1" applyFont="1" applyFill="1" applyBorder="1" applyAlignment="1">
      <alignment horizontal="center" vertical="center" wrapText="1"/>
    </xf>
    <xf numFmtId="49" fontId="7" fillId="12" borderId="4" xfId="0" applyNumberFormat="1" applyFont="1" applyFill="1" applyBorder="1" applyAlignment="1">
      <alignment horizontal="center" vertical="center" wrapText="1"/>
    </xf>
    <xf numFmtId="49" fontId="7" fillId="12" borderId="2" xfId="0" applyNumberFormat="1" applyFont="1" applyFill="1" applyBorder="1" applyAlignment="1">
      <alignment horizontal="center" vertical="center" wrapText="1"/>
    </xf>
    <xf numFmtId="37" fontId="7" fillId="12" borderId="2" xfId="0" applyNumberFormat="1" applyFont="1" applyFill="1" applyBorder="1" applyAlignment="1">
      <alignment horizontal="center" vertical="center" wrapText="1"/>
    </xf>
    <xf numFmtId="44" fontId="7" fillId="12" borderId="2" xfId="0" applyNumberFormat="1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13" fillId="12" borderId="28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textRotation="90" wrapText="1"/>
    </xf>
    <xf numFmtId="0" fontId="7" fillId="10" borderId="2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20" fillId="11" borderId="18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2" xfId="4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4" fillId="2" borderId="2" xfId="4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5" fillId="2" borderId="2" xfId="4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7" fillId="11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164" fontId="14" fillId="0" borderId="2" xfId="2" applyFont="1" applyBorder="1" applyAlignment="1">
      <alignment horizontal="center" vertical="center" wrapText="1"/>
    </xf>
    <xf numFmtId="164" fontId="18" fillId="4" borderId="2" xfId="2" applyFont="1" applyFill="1" applyBorder="1" applyAlignment="1">
      <alignment vertical="center"/>
    </xf>
    <xf numFmtId="164" fontId="5" fillId="10" borderId="19" xfId="2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70" fontId="6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4" fontId="6" fillId="2" borderId="19" xfId="1" applyNumberFormat="1" applyFont="1" applyFill="1" applyBorder="1" applyAlignment="1">
      <alignment horizontal="right" vertical="center"/>
    </xf>
    <xf numFmtId="44" fontId="5" fillId="8" borderId="36" xfId="1" applyNumberFormat="1" applyFont="1" applyFill="1" applyBorder="1" applyAlignment="1">
      <alignment horizontal="right" vertical="center"/>
    </xf>
    <xf numFmtId="164" fontId="6" fillId="2" borderId="2" xfId="2" applyFont="1" applyFill="1" applyBorder="1" applyAlignment="1">
      <alignment horizontal="center" vertical="center"/>
    </xf>
    <xf numFmtId="164" fontId="5" fillId="2" borderId="2" xfId="2" applyFont="1" applyFill="1" applyBorder="1" applyAlignment="1">
      <alignment horizontal="center" vertical="center"/>
    </xf>
    <xf numFmtId="164" fontId="5" fillId="3" borderId="2" xfId="2" applyFont="1" applyFill="1" applyBorder="1" applyAlignment="1">
      <alignment horizontal="center" vertical="center"/>
    </xf>
    <xf numFmtId="164" fontId="5" fillId="5" borderId="19" xfId="2" applyFont="1" applyFill="1" applyBorder="1" applyAlignment="1">
      <alignment vertical="center"/>
    </xf>
    <xf numFmtId="0" fontId="16" fillId="12" borderId="2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textRotation="90" wrapText="1"/>
    </xf>
    <xf numFmtId="0" fontId="17" fillId="10" borderId="1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5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14" fontId="14" fillId="4" borderId="2" xfId="0" applyNumberFormat="1" applyFont="1" applyFill="1" applyBorder="1" applyAlignment="1">
      <alignment horizontal="left" vertical="center" wrapText="1"/>
    </xf>
    <xf numFmtId="14" fontId="14" fillId="4" borderId="2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/>
    </xf>
    <xf numFmtId="0" fontId="14" fillId="2" borderId="2" xfId="4" applyFont="1" applyFill="1" applyBorder="1" applyAlignment="1">
      <alignment horizontal="left" vertical="center"/>
    </xf>
    <xf numFmtId="0" fontId="14" fillId="2" borderId="2" xfId="5" applyFont="1" applyFill="1" applyBorder="1" applyAlignment="1">
      <alignment horizontal="center" vertical="center"/>
    </xf>
    <xf numFmtId="164" fontId="21" fillId="4" borderId="5" xfId="2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textRotation="90" wrapText="1"/>
    </xf>
    <xf numFmtId="164" fontId="14" fillId="4" borderId="5" xfId="2" applyFont="1" applyFill="1" applyBorder="1" applyAlignment="1">
      <alignment horizontal="center" vertical="center" wrapText="1"/>
    </xf>
    <xf numFmtId="164" fontId="17" fillId="4" borderId="19" xfId="2" applyFont="1" applyFill="1" applyBorder="1" applyAlignment="1">
      <alignment horizontal="center" vertical="center"/>
    </xf>
    <xf numFmtId="169" fontId="5" fillId="4" borderId="19" xfId="2" applyNumberFormat="1" applyFont="1" applyFill="1" applyBorder="1" applyAlignment="1">
      <alignment horizontal="right" vertical="center"/>
    </xf>
    <xf numFmtId="0" fontId="14" fillId="5" borderId="6" xfId="0" applyFont="1" applyFill="1" applyBorder="1" applyAlignment="1">
      <alignment horizontal="center" vertical="center"/>
    </xf>
    <xf numFmtId="164" fontId="18" fillId="5" borderId="2" xfId="2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6" borderId="32" xfId="0" applyFont="1" applyFill="1" applyBorder="1" applyAlignment="1">
      <alignment horizontal="left" vertical="center"/>
    </xf>
    <xf numFmtId="0" fontId="16" fillId="6" borderId="33" xfId="0" applyFont="1" applyFill="1" applyBorder="1" applyAlignment="1">
      <alignment horizontal="left" vertical="center"/>
    </xf>
    <xf numFmtId="49" fontId="7" fillId="12" borderId="4" xfId="0" applyNumberFormat="1" applyFont="1" applyFill="1" applyBorder="1" applyAlignment="1">
      <alignment horizontal="center" vertical="center" wrapText="1"/>
    </xf>
    <xf numFmtId="165" fontId="7" fillId="12" borderId="2" xfId="0" applyNumberFormat="1" applyFont="1" applyFill="1" applyBorder="1" applyAlignment="1">
      <alignment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164" fontId="6" fillId="4" borderId="2" xfId="2" applyFont="1" applyFill="1" applyBorder="1" applyAlignment="1">
      <alignment horizontal="center" vertical="center" wrapText="1"/>
    </xf>
    <xf numFmtId="164" fontId="6" fillId="4" borderId="19" xfId="2" applyFont="1" applyFill="1" applyBorder="1" applyAlignment="1">
      <alignment horizontal="center" vertical="center" wrapText="1"/>
    </xf>
    <xf numFmtId="164" fontId="14" fillId="2" borderId="0" xfId="2" applyFont="1" applyFill="1" applyBorder="1" applyAlignment="1">
      <alignment vertical="center"/>
    </xf>
    <xf numFmtId="164" fontId="14" fillId="2" borderId="23" xfId="2" applyFont="1" applyFill="1" applyBorder="1" applyAlignment="1">
      <alignment vertical="center"/>
    </xf>
    <xf numFmtId="0" fontId="14" fillId="12" borderId="1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164" fontId="5" fillId="10" borderId="2" xfId="2" applyFont="1" applyFill="1" applyBorder="1" applyAlignment="1">
      <alignment vertical="center"/>
    </xf>
    <xf numFmtId="164" fontId="5" fillId="12" borderId="2" xfId="2" applyFont="1" applyFill="1" applyBorder="1" applyAlignment="1">
      <alignment horizontal="center" vertical="center"/>
    </xf>
    <xf numFmtId="164" fontId="5" fillId="10" borderId="19" xfId="2" applyFont="1" applyFill="1" applyBorder="1" applyAlignment="1">
      <alignment vertical="center"/>
    </xf>
    <xf numFmtId="0" fontId="14" fillId="10" borderId="2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168" fontId="5" fillId="10" borderId="2" xfId="0" applyNumberFormat="1" applyFont="1" applyFill="1" applyBorder="1" applyAlignment="1">
      <alignment vertical="center"/>
    </xf>
    <xf numFmtId="164" fontId="18" fillId="10" borderId="2" xfId="2" applyFont="1" applyFill="1" applyBorder="1" applyAlignment="1">
      <alignment vertical="center"/>
    </xf>
    <xf numFmtId="169" fontId="5" fillId="10" borderId="19" xfId="2" applyNumberFormat="1" applyFont="1" applyFill="1" applyBorder="1" applyAlignment="1">
      <alignment vertical="center"/>
    </xf>
    <xf numFmtId="44" fontId="14" fillId="2" borderId="2" xfId="1" applyNumberFormat="1" applyFont="1" applyFill="1" applyBorder="1" applyAlignment="1">
      <alignment horizontal="center" vertical="center"/>
    </xf>
    <xf numFmtId="164" fontId="14" fillId="2" borderId="19" xfId="2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6" fontId="5" fillId="2" borderId="2" xfId="5" applyNumberFormat="1" applyFont="1" applyFill="1" applyBorder="1" applyAlignment="1">
      <alignment horizontal="right" vertical="center"/>
    </xf>
    <xf numFmtId="169" fontId="5" fillId="2" borderId="19" xfId="6" applyNumberFormat="1" applyFont="1" applyFill="1" applyBorder="1" applyAlignment="1">
      <alignment horizontal="right" vertical="center"/>
    </xf>
    <xf numFmtId="165" fontId="5" fillId="7" borderId="34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169" fontId="5" fillId="0" borderId="0" xfId="1" applyNumberFormat="1" applyFont="1" applyFill="1" applyBorder="1" applyAlignment="1">
      <alignment horizontal="right" vertical="center" wrapText="1"/>
    </xf>
    <xf numFmtId="165" fontId="6" fillId="2" borderId="19" xfId="1" applyNumberFormat="1" applyFont="1" applyFill="1" applyBorder="1" applyAlignment="1">
      <alignment horizontal="right" vertical="center"/>
    </xf>
    <xf numFmtId="165" fontId="16" fillId="8" borderId="36" xfId="1" applyNumberFormat="1" applyFont="1" applyFill="1" applyBorder="1" applyAlignment="1">
      <alignment horizontal="right" vertical="center"/>
    </xf>
    <xf numFmtId="0" fontId="24" fillId="11" borderId="18" xfId="0" applyFont="1" applyFill="1" applyBorder="1" applyAlignment="1">
      <alignment horizontal="center" vertical="center" wrapText="1"/>
    </xf>
    <xf numFmtId="0" fontId="16" fillId="12" borderId="2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6" fillId="12" borderId="2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5" fillId="4" borderId="19" xfId="2" applyFont="1" applyFill="1" applyBorder="1" applyAlignment="1">
      <alignment horizontal="right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17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70" fontId="6" fillId="0" borderId="0" xfId="0" applyNumberFormat="1" applyFont="1" applyAlignment="1">
      <alignment vertical="center" wrapText="1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81346</xdr:rowOff>
    </xdr:from>
    <xdr:to>
      <xdr:col>1</xdr:col>
      <xdr:colOff>2203592</xdr:colOff>
      <xdr:row>0</xdr:row>
      <xdr:rowOff>1139688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810" y="81346"/>
          <a:ext cx="2203592" cy="1058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152740</xdr:colOff>
      <xdr:row>0</xdr:row>
      <xdr:rowOff>47626</xdr:rowOff>
    </xdr:from>
    <xdr:to>
      <xdr:col>1</xdr:col>
      <xdr:colOff>2857500</xdr:colOff>
      <xdr:row>0</xdr:row>
      <xdr:rowOff>1144764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678" y="47626"/>
          <a:ext cx="2704760" cy="10971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59530</xdr:rowOff>
    </xdr:from>
    <xdr:to>
      <xdr:col>1</xdr:col>
      <xdr:colOff>2536030</xdr:colOff>
      <xdr:row>0</xdr:row>
      <xdr:rowOff>922869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5" y="59530"/>
          <a:ext cx="2536030" cy="863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3"/>
  <sheetViews>
    <sheetView tabSelected="1" zoomScale="80" zoomScaleNormal="80" zoomScaleSheetLayoutView="80" workbookViewId="0">
      <selection sqref="A1:O1"/>
    </sheetView>
  </sheetViews>
  <sheetFormatPr defaultRowHeight="15" x14ac:dyDescent="0.25"/>
  <cols>
    <col min="1" max="1" width="6.7109375" style="5" customWidth="1"/>
    <col min="2" max="2" width="53.5703125" style="123" bestFit="1" customWidth="1"/>
    <col min="3" max="3" width="46.7109375" style="5" customWidth="1"/>
    <col min="4" max="4" width="18.42578125" style="5" bestFit="1" customWidth="1"/>
    <col min="5" max="5" width="8.28515625" style="5" customWidth="1"/>
    <col min="6" max="6" width="13.140625" style="5" customWidth="1"/>
    <col min="7" max="7" width="17.28515625" style="5" customWidth="1"/>
    <col min="8" max="9" width="22.5703125" style="5" customWidth="1"/>
    <col min="10" max="10" width="23.140625" style="5" customWidth="1"/>
    <col min="11" max="11" width="21.28515625" style="5" customWidth="1"/>
    <col min="12" max="12" width="9.85546875" style="5" customWidth="1"/>
    <col min="13" max="13" width="22.5703125" style="5" customWidth="1"/>
    <col min="14" max="14" width="25.7109375" style="5" customWidth="1"/>
    <col min="15" max="15" width="20" style="5" customWidth="1"/>
    <col min="16" max="24" width="9.140625" style="7"/>
    <col min="25" max="16384" width="9.140625" style="5"/>
  </cols>
  <sheetData>
    <row r="1" spans="1:24" ht="90.75" customHeight="1" x14ac:dyDescent="0.25">
      <c r="A1" s="79" t="s">
        <v>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24" ht="18" x14ac:dyDescent="0.25">
      <c r="A2" s="104" t="s">
        <v>135</v>
      </c>
      <c r="B2" s="105"/>
      <c r="C2" s="106"/>
      <c r="D2" s="124" t="s">
        <v>133</v>
      </c>
      <c r="E2" s="124"/>
      <c r="F2" s="125" t="s">
        <v>4</v>
      </c>
      <c r="G2" s="125" t="s">
        <v>5</v>
      </c>
      <c r="H2" s="125" t="s">
        <v>34</v>
      </c>
      <c r="I2" s="125" t="s">
        <v>7</v>
      </c>
      <c r="J2" s="124" t="s">
        <v>8</v>
      </c>
      <c r="K2" s="124"/>
      <c r="L2" s="124"/>
      <c r="M2" s="124"/>
      <c r="N2" s="124"/>
      <c r="O2" s="126"/>
    </row>
    <row r="3" spans="1:24" ht="45.75" customHeight="1" x14ac:dyDescent="0.25">
      <c r="A3" s="107" t="s">
        <v>147</v>
      </c>
      <c r="B3" s="108"/>
      <c r="C3" s="109"/>
      <c r="D3" s="89" t="s">
        <v>137</v>
      </c>
      <c r="E3" s="90"/>
      <c r="F3" s="91" t="s">
        <v>134</v>
      </c>
      <c r="G3" s="91" t="s">
        <v>136</v>
      </c>
      <c r="H3" s="92">
        <v>17</v>
      </c>
      <c r="I3" s="93">
        <v>4.8</v>
      </c>
      <c r="J3" s="94" t="s">
        <v>9</v>
      </c>
      <c r="K3" s="94"/>
      <c r="L3" s="94"/>
      <c r="M3" s="94"/>
      <c r="N3" s="94"/>
      <c r="O3" s="95"/>
    </row>
    <row r="4" spans="1:24" ht="15.75" x14ac:dyDescent="0.25">
      <c r="A4" s="96" t="s">
        <v>10</v>
      </c>
      <c r="B4" s="97" t="s">
        <v>11</v>
      </c>
      <c r="C4" s="97" t="s">
        <v>12</v>
      </c>
      <c r="D4" s="97" t="s">
        <v>13</v>
      </c>
      <c r="E4" s="97" t="s">
        <v>14</v>
      </c>
      <c r="F4" s="97" t="s">
        <v>130</v>
      </c>
      <c r="G4" s="97" t="s">
        <v>16</v>
      </c>
      <c r="H4" s="98" t="s">
        <v>35</v>
      </c>
      <c r="I4" s="99" t="s">
        <v>17</v>
      </c>
      <c r="J4" s="99" t="s">
        <v>18</v>
      </c>
      <c r="K4" s="99" t="s">
        <v>19</v>
      </c>
      <c r="L4" s="100" t="s">
        <v>20</v>
      </c>
      <c r="M4" s="100"/>
      <c r="N4" s="100"/>
      <c r="O4" s="101" t="s">
        <v>21</v>
      </c>
    </row>
    <row r="5" spans="1:24" ht="65.25" customHeight="1" x14ac:dyDescent="0.25">
      <c r="A5" s="96"/>
      <c r="B5" s="97"/>
      <c r="C5" s="97"/>
      <c r="D5" s="97"/>
      <c r="E5" s="97"/>
      <c r="F5" s="97"/>
      <c r="G5" s="97"/>
      <c r="H5" s="98"/>
      <c r="I5" s="99"/>
      <c r="J5" s="99"/>
      <c r="K5" s="99"/>
      <c r="L5" s="102" t="s">
        <v>22</v>
      </c>
      <c r="M5" s="103" t="s">
        <v>23</v>
      </c>
      <c r="N5" s="103" t="s">
        <v>24</v>
      </c>
      <c r="O5" s="101"/>
    </row>
    <row r="6" spans="1:24" s="9" customFormat="1" x14ac:dyDescent="0.25">
      <c r="A6" s="13">
        <v>1</v>
      </c>
      <c r="B6" s="116" t="s">
        <v>103</v>
      </c>
      <c r="C6" s="17" t="s">
        <v>36</v>
      </c>
      <c r="D6" s="110" t="s">
        <v>41</v>
      </c>
      <c r="E6" s="15" t="s">
        <v>144</v>
      </c>
      <c r="F6" s="16">
        <v>44713</v>
      </c>
      <c r="G6" s="16">
        <v>45077</v>
      </c>
      <c r="H6" s="26"/>
      <c r="I6" s="26"/>
      <c r="J6" s="26">
        <v>420</v>
      </c>
      <c r="K6" s="26">
        <f t="shared" ref="K6:K52" si="0">SUM(H6,I6,J6)</f>
        <v>420</v>
      </c>
      <c r="L6" s="26"/>
      <c r="M6" s="26"/>
      <c r="N6" s="26"/>
      <c r="O6" s="27">
        <f>SUM(J6)</f>
        <v>420</v>
      </c>
      <c r="P6" s="8"/>
      <c r="Q6" s="8"/>
      <c r="R6" s="8"/>
      <c r="S6" s="8"/>
      <c r="T6" s="8"/>
      <c r="U6" s="8"/>
      <c r="V6" s="8"/>
      <c r="W6" s="8"/>
      <c r="X6" s="8"/>
    </row>
    <row r="7" spans="1:24" s="9" customFormat="1" x14ac:dyDescent="0.25">
      <c r="A7" s="13">
        <v>2</v>
      </c>
      <c r="B7" s="116" t="s">
        <v>68</v>
      </c>
      <c r="C7" s="17" t="s">
        <v>45</v>
      </c>
      <c r="D7" s="110" t="s">
        <v>40</v>
      </c>
      <c r="E7" s="15">
        <v>1</v>
      </c>
      <c r="F7" s="16">
        <v>44440</v>
      </c>
      <c r="G7" s="16">
        <v>45169</v>
      </c>
      <c r="H7" s="26">
        <v>630</v>
      </c>
      <c r="I7" s="26">
        <v>81.599999999999994</v>
      </c>
      <c r="J7" s="26"/>
      <c r="K7" s="26">
        <f t="shared" si="0"/>
        <v>711.6</v>
      </c>
      <c r="L7" s="26"/>
      <c r="M7" s="26"/>
      <c r="N7" s="26"/>
      <c r="O7" s="27">
        <f>SUM(H7+I7)</f>
        <v>711.6</v>
      </c>
      <c r="P7" s="8"/>
      <c r="Q7" s="8"/>
      <c r="R7" s="8"/>
      <c r="S7" s="8"/>
      <c r="T7" s="8"/>
      <c r="U7" s="8"/>
      <c r="V7" s="8"/>
      <c r="W7" s="8"/>
      <c r="X7" s="8"/>
    </row>
    <row r="8" spans="1:24" s="9" customFormat="1" x14ac:dyDescent="0.25">
      <c r="A8" s="13">
        <v>3</v>
      </c>
      <c r="B8" s="116" t="s">
        <v>67</v>
      </c>
      <c r="C8" s="17" t="s">
        <v>43</v>
      </c>
      <c r="D8" s="110" t="s">
        <v>42</v>
      </c>
      <c r="E8" s="15">
        <v>1</v>
      </c>
      <c r="F8" s="16">
        <v>44440</v>
      </c>
      <c r="G8" s="16">
        <v>45107</v>
      </c>
      <c r="H8" s="26">
        <v>630</v>
      </c>
      <c r="I8" s="26">
        <v>81.599999999999994</v>
      </c>
      <c r="J8" s="26"/>
      <c r="K8" s="26">
        <f t="shared" si="0"/>
        <v>711.6</v>
      </c>
      <c r="L8" s="26"/>
      <c r="M8" s="26"/>
      <c r="N8" s="26"/>
      <c r="O8" s="27">
        <f>SUM(H8+I8)</f>
        <v>711.6</v>
      </c>
      <c r="P8" s="8"/>
      <c r="Q8" s="8"/>
      <c r="R8" s="8"/>
      <c r="S8" s="8"/>
      <c r="T8" s="8"/>
      <c r="U8" s="8"/>
      <c r="V8" s="8"/>
      <c r="W8" s="8"/>
      <c r="X8" s="8"/>
    </row>
    <row r="9" spans="1:24" s="9" customFormat="1" x14ac:dyDescent="0.25">
      <c r="A9" s="13">
        <v>4</v>
      </c>
      <c r="B9" s="117" t="s">
        <v>124</v>
      </c>
      <c r="C9" s="19" t="s">
        <v>75</v>
      </c>
      <c r="D9" s="111" t="s">
        <v>37</v>
      </c>
      <c r="E9" s="15">
        <v>1</v>
      </c>
      <c r="F9" s="18">
        <v>44837</v>
      </c>
      <c r="G9" s="18">
        <v>44836</v>
      </c>
      <c r="H9" s="26">
        <v>630</v>
      </c>
      <c r="I9" s="26">
        <v>81.599999999999994</v>
      </c>
      <c r="J9" s="26"/>
      <c r="K9" s="26">
        <f t="shared" si="0"/>
        <v>711.6</v>
      </c>
      <c r="L9" s="26"/>
      <c r="M9" s="26"/>
      <c r="N9" s="26"/>
      <c r="O9" s="27">
        <f>SUM(H9+I9)</f>
        <v>711.6</v>
      </c>
      <c r="P9" s="8"/>
      <c r="Q9" s="8"/>
      <c r="R9" s="8"/>
      <c r="S9" s="8"/>
      <c r="T9" s="8"/>
      <c r="U9" s="8"/>
      <c r="V9" s="8"/>
      <c r="W9" s="8"/>
      <c r="X9" s="8"/>
    </row>
    <row r="10" spans="1:24" s="9" customFormat="1" x14ac:dyDescent="0.25">
      <c r="A10" s="13">
        <v>5</v>
      </c>
      <c r="B10" s="117" t="s">
        <v>55</v>
      </c>
      <c r="C10" s="19" t="s">
        <v>36</v>
      </c>
      <c r="D10" s="111" t="s">
        <v>44</v>
      </c>
      <c r="E10" s="15">
        <v>3</v>
      </c>
      <c r="F10" s="18">
        <v>44301</v>
      </c>
      <c r="G10" s="18">
        <v>45030</v>
      </c>
      <c r="H10" s="26"/>
      <c r="I10" s="26"/>
      <c r="J10" s="26">
        <v>630</v>
      </c>
      <c r="K10" s="26">
        <v>630</v>
      </c>
      <c r="L10" s="26"/>
      <c r="M10" s="26"/>
      <c r="N10" s="26"/>
      <c r="O10" s="27">
        <f>SUM(K10)</f>
        <v>630</v>
      </c>
      <c r="P10" s="8"/>
      <c r="Q10" s="8"/>
      <c r="R10" s="8"/>
      <c r="S10" s="8"/>
      <c r="T10" s="8"/>
      <c r="U10" s="8"/>
      <c r="V10" s="8"/>
      <c r="W10" s="8"/>
      <c r="X10" s="8"/>
    </row>
    <row r="11" spans="1:24" s="9" customFormat="1" x14ac:dyDescent="0.25">
      <c r="A11" s="13">
        <v>6</v>
      </c>
      <c r="B11" s="116" t="s">
        <v>123</v>
      </c>
      <c r="C11" s="17" t="s">
        <v>75</v>
      </c>
      <c r="D11" s="110" t="s">
        <v>37</v>
      </c>
      <c r="E11" s="15">
        <v>1</v>
      </c>
      <c r="F11" s="16">
        <v>44470</v>
      </c>
      <c r="G11" s="16">
        <v>44834</v>
      </c>
      <c r="H11" s="26">
        <v>630</v>
      </c>
      <c r="I11" s="26">
        <v>81.599999999999994</v>
      </c>
      <c r="J11" s="26"/>
      <c r="K11" s="26">
        <f t="shared" si="0"/>
        <v>711.6</v>
      </c>
      <c r="L11" s="26"/>
      <c r="M11" s="26"/>
      <c r="N11" s="26"/>
      <c r="O11" s="27">
        <f>SUM(H11+I11)</f>
        <v>711.6</v>
      </c>
      <c r="P11" s="8"/>
      <c r="Q11" s="8"/>
      <c r="R11" s="8"/>
      <c r="S11" s="8"/>
      <c r="T11" s="8"/>
      <c r="U11" s="8"/>
      <c r="V11" s="8"/>
      <c r="W11" s="8"/>
      <c r="X11" s="8"/>
    </row>
    <row r="12" spans="1:24" s="9" customFormat="1" x14ac:dyDescent="0.25">
      <c r="A12" s="13">
        <v>7</v>
      </c>
      <c r="B12" s="130" t="s">
        <v>56</v>
      </c>
      <c r="C12" s="17" t="s">
        <v>57</v>
      </c>
      <c r="D12" s="112" t="s">
        <v>40</v>
      </c>
      <c r="E12" s="15">
        <v>1</v>
      </c>
      <c r="F12" s="16">
        <v>44342</v>
      </c>
      <c r="G12" s="16">
        <v>45071</v>
      </c>
      <c r="H12" s="26">
        <v>630</v>
      </c>
      <c r="I12" s="26">
        <v>81.599999999999994</v>
      </c>
      <c r="J12" s="26"/>
      <c r="K12" s="26">
        <f t="shared" si="0"/>
        <v>711.6</v>
      </c>
      <c r="L12" s="26"/>
      <c r="M12" s="26"/>
      <c r="N12" s="26"/>
      <c r="O12" s="27">
        <f>SUM(H12+I12)</f>
        <v>711.6</v>
      </c>
      <c r="P12" s="8"/>
      <c r="Q12" s="8"/>
      <c r="R12" s="8"/>
      <c r="S12" s="8"/>
      <c r="T12" s="8"/>
      <c r="U12" s="8"/>
      <c r="V12" s="8"/>
      <c r="W12" s="8"/>
      <c r="X12" s="8"/>
    </row>
    <row r="13" spans="1:24" s="9" customFormat="1" x14ac:dyDescent="0.25">
      <c r="A13" s="13">
        <v>8</v>
      </c>
      <c r="B13" s="118" t="s">
        <v>120</v>
      </c>
      <c r="C13" s="21" t="s">
        <v>121</v>
      </c>
      <c r="D13" s="113" t="s">
        <v>41</v>
      </c>
      <c r="E13" s="15">
        <v>1</v>
      </c>
      <c r="F13" s="22">
        <v>44809</v>
      </c>
      <c r="G13" s="22">
        <v>45173</v>
      </c>
      <c r="H13" s="26">
        <v>630</v>
      </c>
      <c r="I13" s="26">
        <v>81.599999999999994</v>
      </c>
      <c r="J13" s="138"/>
      <c r="K13" s="138">
        <f t="shared" si="0"/>
        <v>711.6</v>
      </c>
      <c r="L13" s="138"/>
      <c r="M13" s="138"/>
      <c r="N13" s="138"/>
      <c r="O13" s="27">
        <f t="shared" ref="O13:O58" si="1">K13-M13-N13</f>
        <v>711.6</v>
      </c>
      <c r="P13" s="10"/>
      <c r="Q13" s="8"/>
      <c r="R13" s="8"/>
      <c r="S13" s="8"/>
      <c r="T13" s="8"/>
      <c r="U13" s="8"/>
      <c r="V13" s="8"/>
      <c r="W13" s="8"/>
      <c r="X13" s="8"/>
    </row>
    <row r="14" spans="1:24" s="9" customFormat="1" x14ac:dyDescent="0.25">
      <c r="A14" s="13">
        <v>9</v>
      </c>
      <c r="B14" s="117" t="s">
        <v>105</v>
      </c>
      <c r="C14" s="19" t="s">
        <v>36</v>
      </c>
      <c r="D14" s="111" t="s">
        <v>41</v>
      </c>
      <c r="E14" s="15" t="s">
        <v>145</v>
      </c>
      <c r="F14" s="18">
        <v>44713</v>
      </c>
      <c r="G14" s="16">
        <v>45077</v>
      </c>
      <c r="H14" s="26"/>
      <c r="I14" s="26"/>
      <c r="J14" s="26">
        <v>420</v>
      </c>
      <c r="K14" s="26">
        <f t="shared" si="0"/>
        <v>420</v>
      </c>
      <c r="L14" s="26"/>
      <c r="M14" s="26"/>
      <c r="N14" s="26"/>
      <c r="O14" s="27">
        <f>SUM(K14)</f>
        <v>420</v>
      </c>
      <c r="P14" s="8"/>
      <c r="Q14" s="8"/>
      <c r="R14" s="8"/>
      <c r="S14" s="8"/>
      <c r="T14" s="8"/>
      <c r="U14" s="8"/>
      <c r="V14" s="8"/>
      <c r="W14" s="8"/>
      <c r="X14" s="8"/>
    </row>
    <row r="15" spans="1:24" s="9" customFormat="1" x14ac:dyDescent="0.25">
      <c r="A15" s="13">
        <v>10</v>
      </c>
      <c r="B15" s="117" t="s">
        <v>107</v>
      </c>
      <c r="C15" s="19" t="s">
        <v>61</v>
      </c>
      <c r="D15" s="111" t="s">
        <v>108</v>
      </c>
      <c r="E15" s="15">
        <v>1</v>
      </c>
      <c r="F15" s="18">
        <v>44743</v>
      </c>
      <c r="G15" s="16">
        <v>45107</v>
      </c>
      <c r="H15" s="26">
        <v>630</v>
      </c>
      <c r="I15" s="26">
        <v>81.599999999999994</v>
      </c>
      <c r="J15" s="26"/>
      <c r="K15" s="26">
        <f t="shared" si="0"/>
        <v>711.6</v>
      </c>
      <c r="L15" s="26"/>
      <c r="M15" s="26"/>
      <c r="N15" s="26"/>
      <c r="O15" s="27">
        <f>SUM(H15+I15)</f>
        <v>711.6</v>
      </c>
      <c r="P15" s="8"/>
      <c r="Q15" s="8"/>
      <c r="R15" s="8"/>
      <c r="S15" s="8"/>
      <c r="T15" s="8"/>
      <c r="U15" s="8"/>
      <c r="V15" s="8"/>
      <c r="W15" s="8"/>
      <c r="X15" s="8"/>
    </row>
    <row r="16" spans="1:24" s="9" customFormat="1" x14ac:dyDescent="0.25">
      <c r="A16" s="13">
        <v>11</v>
      </c>
      <c r="B16" s="118" t="s">
        <v>110</v>
      </c>
      <c r="C16" s="19" t="s">
        <v>111</v>
      </c>
      <c r="D16" s="111" t="s">
        <v>42</v>
      </c>
      <c r="E16" s="15" t="s">
        <v>145</v>
      </c>
      <c r="F16" s="18">
        <v>44783</v>
      </c>
      <c r="G16" s="16">
        <v>44966</v>
      </c>
      <c r="H16" s="26"/>
      <c r="I16" s="26"/>
      <c r="J16" s="26">
        <v>315</v>
      </c>
      <c r="K16" s="26">
        <v>315</v>
      </c>
      <c r="L16" s="26"/>
      <c r="M16" s="26"/>
      <c r="N16" s="26"/>
      <c r="O16" s="27">
        <f>SUM(K16)</f>
        <v>315</v>
      </c>
      <c r="P16" s="8"/>
      <c r="Q16" s="8"/>
      <c r="R16" s="8"/>
      <c r="S16" s="8"/>
      <c r="T16" s="8"/>
      <c r="U16" s="8"/>
      <c r="V16" s="8"/>
      <c r="W16" s="8"/>
      <c r="X16" s="8"/>
    </row>
    <row r="17" spans="1:92" s="9" customFormat="1" x14ac:dyDescent="0.25">
      <c r="A17" s="13">
        <v>12</v>
      </c>
      <c r="B17" s="117" t="s">
        <v>70</v>
      </c>
      <c r="C17" s="19" t="s">
        <v>71</v>
      </c>
      <c r="D17" s="111" t="s">
        <v>104</v>
      </c>
      <c r="E17" s="15">
        <v>1</v>
      </c>
      <c r="F17" s="18">
        <v>44440</v>
      </c>
      <c r="G17" s="16">
        <v>45169</v>
      </c>
      <c r="H17" s="26">
        <v>630</v>
      </c>
      <c r="I17" s="26">
        <v>81.599999999999994</v>
      </c>
      <c r="J17" s="26"/>
      <c r="K17" s="26">
        <f t="shared" si="0"/>
        <v>711.6</v>
      </c>
      <c r="L17" s="26"/>
      <c r="M17" s="26"/>
      <c r="N17" s="26"/>
      <c r="O17" s="27">
        <f t="shared" si="1"/>
        <v>711.6</v>
      </c>
      <c r="P17" s="8"/>
      <c r="Q17" s="8"/>
      <c r="R17" s="8"/>
      <c r="S17" s="8"/>
      <c r="T17" s="8"/>
      <c r="U17" s="8"/>
      <c r="V17" s="8"/>
      <c r="W17" s="8"/>
      <c r="X17" s="8"/>
    </row>
    <row r="18" spans="1:92" s="9" customFormat="1" x14ac:dyDescent="0.25">
      <c r="A18" s="13">
        <v>13</v>
      </c>
      <c r="B18" s="116" t="s">
        <v>63</v>
      </c>
      <c r="C18" s="17" t="s">
        <v>64</v>
      </c>
      <c r="D18" s="110" t="s">
        <v>39</v>
      </c>
      <c r="E18" s="15">
        <v>1</v>
      </c>
      <c r="F18" s="16">
        <v>44440</v>
      </c>
      <c r="G18" s="16">
        <v>45169</v>
      </c>
      <c r="H18" s="26">
        <v>630</v>
      </c>
      <c r="I18" s="26">
        <v>81.599999999999994</v>
      </c>
      <c r="J18" s="26"/>
      <c r="K18" s="26">
        <f t="shared" si="0"/>
        <v>711.6</v>
      </c>
      <c r="L18" s="26"/>
      <c r="M18" s="26"/>
      <c r="N18" s="26"/>
      <c r="O18" s="27">
        <f t="shared" si="1"/>
        <v>711.6</v>
      </c>
      <c r="P18" s="8"/>
      <c r="Q18" s="8"/>
      <c r="R18" s="8"/>
      <c r="S18" s="8"/>
      <c r="T18" s="8"/>
      <c r="U18" s="8"/>
      <c r="V18" s="8"/>
      <c r="W18" s="8"/>
      <c r="X18" s="8"/>
    </row>
    <row r="19" spans="1:92" s="9" customFormat="1" x14ac:dyDescent="0.25">
      <c r="A19" s="13">
        <v>14</v>
      </c>
      <c r="B19" s="116" t="s">
        <v>125</v>
      </c>
      <c r="C19" s="17" t="s">
        <v>45</v>
      </c>
      <c r="D19" s="110" t="s">
        <v>40</v>
      </c>
      <c r="E19" s="15">
        <v>1</v>
      </c>
      <c r="F19" s="16">
        <v>44837</v>
      </c>
      <c r="G19" s="16">
        <v>45201</v>
      </c>
      <c r="H19" s="26">
        <v>630</v>
      </c>
      <c r="I19" s="26">
        <v>81.599999999999994</v>
      </c>
      <c r="J19" s="26"/>
      <c r="K19" s="26">
        <f t="shared" si="0"/>
        <v>711.6</v>
      </c>
      <c r="L19" s="26"/>
      <c r="M19" s="26"/>
      <c r="N19" s="26"/>
      <c r="O19" s="27">
        <f t="shared" si="1"/>
        <v>711.6</v>
      </c>
      <c r="P19" s="8"/>
      <c r="Q19" s="8"/>
      <c r="R19" s="8"/>
      <c r="S19" s="8"/>
      <c r="T19" s="8"/>
      <c r="U19" s="8"/>
      <c r="V19" s="8"/>
      <c r="W19" s="8"/>
      <c r="X19" s="8"/>
    </row>
    <row r="20" spans="1:92" s="9" customFormat="1" x14ac:dyDescent="0.25">
      <c r="A20" s="13">
        <v>15</v>
      </c>
      <c r="B20" s="119" t="s">
        <v>122</v>
      </c>
      <c r="C20" s="23" t="s">
        <v>36</v>
      </c>
      <c r="D20" s="114" t="s">
        <v>41</v>
      </c>
      <c r="E20" s="15" t="s">
        <v>145</v>
      </c>
      <c r="F20" s="24">
        <v>44809</v>
      </c>
      <c r="G20" s="24">
        <v>45173</v>
      </c>
      <c r="H20" s="26"/>
      <c r="I20" s="26"/>
      <c r="J20" s="138">
        <v>273</v>
      </c>
      <c r="K20" s="26">
        <v>273</v>
      </c>
      <c r="L20" s="138"/>
      <c r="M20" s="138"/>
      <c r="N20" s="138"/>
      <c r="O20" s="27">
        <f>SUM(K20)</f>
        <v>273</v>
      </c>
      <c r="P20" s="25"/>
      <c r="Q20" s="8"/>
      <c r="R20" s="8"/>
      <c r="S20" s="8"/>
      <c r="T20" s="8"/>
      <c r="U20" s="8"/>
      <c r="V20" s="8"/>
      <c r="W20" s="8"/>
      <c r="X20" s="8"/>
    </row>
    <row r="21" spans="1:92" s="9" customFormat="1" x14ac:dyDescent="0.25">
      <c r="A21" s="13">
        <v>16</v>
      </c>
      <c r="B21" s="119" t="s">
        <v>138</v>
      </c>
      <c r="C21" s="23" t="s">
        <v>36</v>
      </c>
      <c r="D21" s="114" t="s">
        <v>41</v>
      </c>
      <c r="E21" s="15">
        <v>2</v>
      </c>
      <c r="F21" s="24">
        <v>44958</v>
      </c>
      <c r="G21" s="24">
        <v>45138</v>
      </c>
      <c r="H21" s="26">
        <v>630</v>
      </c>
      <c r="I21" s="26">
        <v>81.599999999999994</v>
      </c>
      <c r="J21" s="138"/>
      <c r="K21" s="26">
        <f t="shared" si="0"/>
        <v>711.6</v>
      </c>
      <c r="L21" s="138"/>
      <c r="M21" s="138"/>
      <c r="N21" s="138"/>
      <c r="O21" s="27">
        <f t="shared" si="1"/>
        <v>711.6</v>
      </c>
      <c r="P21" s="25"/>
      <c r="Q21" s="8"/>
      <c r="R21" s="8"/>
      <c r="S21" s="8"/>
      <c r="T21" s="8"/>
      <c r="U21" s="8"/>
      <c r="V21" s="8"/>
      <c r="W21" s="8"/>
      <c r="X21" s="8"/>
    </row>
    <row r="22" spans="1:92" s="9" customFormat="1" x14ac:dyDescent="0.25">
      <c r="A22" s="13">
        <v>17</v>
      </c>
      <c r="B22" s="120" t="s">
        <v>77</v>
      </c>
      <c r="C22" s="115" t="s">
        <v>58</v>
      </c>
      <c r="D22" s="112" t="s">
        <v>40</v>
      </c>
      <c r="E22" s="15">
        <v>1</v>
      </c>
      <c r="F22" s="16">
        <v>44470</v>
      </c>
      <c r="G22" s="16">
        <v>44834</v>
      </c>
      <c r="H22" s="26">
        <v>630</v>
      </c>
      <c r="I22" s="26">
        <v>81.599999999999994</v>
      </c>
      <c r="J22" s="26"/>
      <c r="K22" s="26">
        <f t="shared" si="0"/>
        <v>711.6</v>
      </c>
      <c r="L22" s="26"/>
      <c r="M22" s="26"/>
      <c r="N22" s="26"/>
      <c r="O22" s="27">
        <f t="shared" si="1"/>
        <v>711.6</v>
      </c>
      <c r="P22" s="8"/>
      <c r="Q22" s="8"/>
      <c r="R22" s="8"/>
      <c r="S22" s="8"/>
      <c r="T22" s="8"/>
      <c r="U22" s="8"/>
      <c r="V22" s="8"/>
      <c r="W22" s="8"/>
      <c r="X22" s="8"/>
    </row>
    <row r="23" spans="1:92" s="9" customFormat="1" x14ac:dyDescent="0.25">
      <c r="A23" s="13">
        <v>18</v>
      </c>
      <c r="B23" s="120" t="s">
        <v>109</v>
      </c>
      <c r="C23" s="115" t="s">
        <v>36</v>
      </c>
      <c r="D23" s="112" t="s">
        <v>62</v>
      </c>
      <c r="E23" s="15">
        <v>1</v>
      </c>
      <c r="F23" s="16">
        <v>44743</v>
      </c>
      <c r="G23" s="16">
        <v>45107</v>
      </c>
      <c r="H23" s="26">
        <v>630</v>
      </c>
      <c r="I23" s="26">
        <v>81.599999999999994</v>
      </c>
      <c r="J23" s="26"/>
      <c r="K23" s="26">
        <f t="shared" si="0"/>
        <v>711.6</v>
      </c>
      <c r="L23" s="26"/>
      <c r="M23" s="26"/>
      <c r="N23" s="26"/>
      <c r="O23" s="27">
        <f t="shared" si="1"/>
        <v>711.6</v>
      </c>
      <c r="P23" s="8"/>
      <c r="Q23" s="8"/>
      <c r="R23" s="8"/>
      <c r="S23" s="8"/>
      <c r="T23" s="8"/>
      <c r="U23" s="8"/>
      <c r="V23" s="8"/>
      <c r="W23" s="8"/>
      <c r="X23" s="8"/>
    </row>
    <row r="24" spans="1:92" s="9" customFormat="1" x14ac:dyDescent="0.25">
      <c r="A24" s="13">
        <v>19</v>
      </c>
      <c r="B24" s="120" t="s">
        <v>139</v>
      </c>
      <c r="C24" s="115" t="s">
        <v>36</v>
      </c>
      <c r="D24" s="112" t="s">
        <v>37</v>
      </c>
      <c r="E24" s="15">
        <v>2</v>
      </c>
      <c r="F24" s="16">
        <v>44958</v>
      </c>
      <c r="G24" s="16">
        <v>45138</v>
      </c>
      <c r="H24" s="26">
        <v>630</v>
      </c>
      <c r="I24" s="26">
        <v>81.599999999999994</v>
      </c>
      <c r="J24" s="26"/>
      <c r="K24" s="26">
        <f t="shared" si="0"/>
        <v>711.6</v>
      </c>
      <c r="L24" s="26"/>
      <c r="M24" s="26"/>
      <c r="N24" s="26"/>
      <c r="O24" s="27">
        <v>711.6</v>
      </c>
      <c r="P24" s="8"/>
      <c r="Q24" s="8"/>
      <c r="R24" s="8"/>
      <c r="S24" s="8"/>
      <c r="T24" s="8"/>
      <c r="U24" s="8"/>
      <c r="V24" s="8"/>
      <c r="W24" s="8"/>
      <c r="X24" s="8"/>
    </row>
    <row r="25" spans="1:92" s="9" customFormat="1" x14ac:dyDescent="0.25">
      <c r="A25" s="13">
        <v>20</v>
      </c>
      <c r="B25" s="116" t="s">
        <v>60</v>
      </c>
      <c r="C25" s="17" t="s">
        <v>36</v>
      </c>
      <c r="D25" s="110" t="s">
        <v>41</v>
      </c>
      <c r="E25" s="15">
        <v>1</v>
      </c>
      <c r="F25" s="16">
        <v>44409</v>
      </c>
      <c r="G25" s="16">
        <v>45107</v>
      </c>
      <c r="H25" s="26">
        <v>630</v>
      </c>
      <c r="I25" s="26">
        <v>81.599999999999994</v>
      </c>
      <c r="J25" s="26"/>
      <c r="K25" s="26">
        <f t="shared" si="0"/>
        <v>711.6</v>
      </c>
      <c r="L25" s="26"/>
      <c r="M25" s="26"/>
      <c r="N25" s="26"/>
      <c r="O25" s="27">
        <f t="shared" si="1"/>
        <v>711.6</v>
      </c>
      <c r="P25" s="8"/>
      <c r="Q25" s="8"/>
      <c r="R25" s="8"/>
      <c r="S25" s="8"/>
      <c r="T25" s="8"/>
      <c r="U25" s="8"/>
      <c r="V25" s="8"/>
      <c r="W25" s="8"/>
      <c r="X25" s="8"/>
    </row>
    <row r="26" spans="1:92" s="9" customFormat="1" x14ac:dyDescent="0.25">
      <c r="A26" s="13">
        <v>21</v>
      </c>
      <c r="B26" s="116" t="s">
        <v>89</v>
      </c>
      <c r="C26" s="17" t="s">
        <v>64</v>
      </c>
      <c r="D26" s="110" t="s">
        <v>90</v>
      </c>
      <c r="E26" s="15">
        <v>1</v>
      </c>
      <c r="F26" s="16">
        <v>44652</v>
      </c>
      <c r="G26" s="16">
        <v>45016</v>
      </c>
      <c r="H26" s="26">
        <v>630</v>
      </c>
      <c r="I26" s="26">
        <v>81.599999999999994</v>
      </c>
      <c r="J26" s="26"/>
      <c r="K26" s="26">
        <f t="shared" si="0"/>
        <v>711.6</v>
      </c>
      <c r="L26" s="26">
        <v>1</v>
      </c>
      <c r="M26" s="26">
        <v>21</v>
      </c>
      <c r="N26" s="26">
        <v>4.8</v>
      </c>
      <c r="O26" s="27">
        <f t="shared" si="1"/>
        <v>685.80000000000007</v>
      </c>
      <c r="P26" s="8"/>
      <c r="Q26" s="8"/>
      <c r="R26" s="8"/>
      <c r="S26" s="8"/>
      <c r="T26" s="8"/>
      <c r="U26" s="8"/>
      <c r="V26" s="8"/>
      <c r="W26" s="8"/>
      <c r="X26" s="8"/>
    </row>
    <row r="27" spans="1:92" s="9" customFormat="1" x14ac:dyDescent="0.25">
      <c r="A27" s="13">
        <v>22</v>
      </c>
      <c r="B27" s="116" t="s">
        <v>78</v>
      </c>
      <c r="C27" s="17" t="s">
        <v>79</v>
      </c>
      <c r="D27" s="110" t="s">
        <v>62</v>
      </c>
      <c r="E27" s="15">
        <v>1</v>
      </c>
      <c r="F27" s="16">
        <v>44470</v>
      </c>
      <c r="G27" s="16">
        <v>44834</v>
      </c>
      <c r="H27" s="26">
        <v>630</v>
      </c>
      <c r="I27" s="26">
        <v>81.599999999999994</v>
      </c>
      <c r="J27" s="26"/>
      <c r="K27" s="26">
        <f t="shared" si="0"/>
        <v>711.6</v>
      </c>
      <c r="L27" s="26"/>
      <c r="M27" s="26"/>
      <c r="N27" s="26"/>
      <c r="O27" s="27">
        <f t="shared" si="1"/>
        <v>711.6</v>
      </c>
      <c r="P27" s="8"/>
      <c r="Q27" s="8"/>
      <c r="R27" s="8"/>
      <c r="S27" s="8"/>
      <c r="T27" s="8"/>
      <c r="U27" s="8"/>
      <c r="V27" s="8"/>
      <c r="W27" s="8"/>
      <c r="X27" s="8"/>
    </row>
    <row r="28" spans="1:92" s="9" customFormat="1" x14ac:dyDescent="0.25">
      <c r="A28" s="13">
        <v>23</v>
      </c>
      <c r="B28" s="116" t="s">
        <v>112</v>
      </c>
      <c r="C28" s="17" t="s">
        <v>1</v>
      </c>
      <c r="D28" s="110" t="s">
        <v>37</v>
      </c>
      <c r="E28" s="15">
        <v>1</v>
      </c>
      <c r="F28" s="16">
        <v>44774</v>
      </c>
      <c r="G28" s="16">
        <v>45138</v>
      </c>
      <c r="H28" s="26">
        <v>630</v>
      </c>
      <c r="I28" s="26">
        <v>81.599999999999994</v>
      </c>
      <c r="J28" s="26"/>
      <c r="K28" s="26">
        <f t="shared" si="0"/>
        <v>711.6</v>
      </c>
      <c r="L28" s="26"/>
      <c r="M28" s="26"/>
      <c r="N28" s="26"/>
      <c r="O28" s="27">
        <f t="shared" si="1"/>
        <v>711.6</v>
      </c>
      <c r="P28" s="8"/>
      <c r="Q28" s="8"/>
      <c r="R28" s="8"/>
      <c r="S28" s="8"/>
      <c r="T28" s="8"/>
      <c r="U28" s="8"/>
      <c r="V28" s="8"/>
      <c r="W28" s="8"/>
      <c r="X28" s="8"/>
    </row>
    <row r="29" spans="1:92" s="30" customFormat="1" x14ac:dyDescent="0.25">
      <c r="A29" s="13">
        <v>24</v>
      </c>
      <c r="B29" s="116" t="s">
        <v>72</v>
      </c>
      <c r="C29" s="17" t="s">
        <v>36</v>
      </c>
      <c r="D29" s="110" t="s">
        <v>41</v>
      </c>
      <c r="E29" s="15" t="s">
        <v>145</v>
      </c>
      <c r="F29" s="16">
        <v>44440</v>
      </c>
      <c r="G29" s="16">
        <v>45169</v>
      </c>
      <c r="H29" s="26"/>
      <c r="I29" s="26"/>
      <c r="J29" s="26">
        <v>273</v>
      </c>
      <c r="K29" s="26">
        <v>273</v>
      </c>
      <c r="L29" s="26"/>
      <c r="M29" s="26"/>
      <c r="N29" s="26"/>
      <c r="O29" s="27">
        <f>SUM(K29)</f>
        <v>273</v>
      </c>
      <c r="P29" s="8"/>
      <c r="Q29" s="8"/>
      <c r="R29" s="8"/>
      <c r="S29" s="8"/>
      <c r="T29" s="8"/>
      <c r="U29" s="8"/>
      <c r="V29" s="8"/>
      <c r="W29" s="8"/>
      <c r="X29" s="8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</row>
    <row r="30" spans="1:92" s="9" customFormat="1" x14ac:dyDescent="0.25">
      <c r="A30" s="13">
        <v>25</v>
      </c>
      <c r="B30" s="120" t="s">
        <v>101</v>
      </c>
      <c r="C30" s="115" t="s">
        <v>61</v>
      </c>
      <c r="D30" s="112" t="s">
        <v>44</v>
      </c>
      <c r="E30" s="15">
        <v>1</v>
      </c>
      <c r="F30" s="16">
        <v>44409</v>
      </c>
      <c r="G30" s="16">
        <v>45138</v>
      </c>
      <c r="H30" s="26">
        <v>630</v>
      </c>
      <c r="I30" s="26">
        <v>81.599999999999994</v>
      </c>
      <c r="J30" s="26"/>
      <c r="K30" s="26">
        <f t="shared" si="0"/>
        <v>711.6</v>
      </c>
      <c r="L30" s="26"/>
      <c r="M30" s="26"/>
      <c r="N30" s="26"/>
      <c r="O30" s="27">
        <f t="shared" si="1"/>
        <v>711.6</v>
      </c>
      <c r="P30" s="8"/>
      <c r="Q30" s="8"/>
      <c r="R30" s="8"/>
      <c r="S30" s="8"/>
      <c r="T30" s="8"/>
      <c r="U30" s="8"/>
      <c r="V30" s="8"/>
      <c r="W30" s="8"/>
      <c r="X30" s="8"/>
    </row>
    <row r="31" spans="1:92" s="9" customFormat="1" x14ac:dyDescent="0.25">
      <c r="A31" s="13">
        <v>26</v>
      </c>
      <c r="B31" s="120" t="s">
        <v>113</v>
      </c>
      <c r="C31" s="115" t="s">
        <v>115</v>
      </c>
      <c r="D31" s="112" t="s">
        <v>42</v>
      </c>
      <c r="E31" s="15">
        <v>1</v>
      </c>
      <c r="F31" s="16">
        <v>44783</v>
      </c>
      <c r="G31" s="16">
        <v>45086</v>
      </c>
      <c r="H31" s="26">
        <v>630</v>
      </c>
      <c r="I31" s="26">
        <v>81.599999999999994</v>
      </c>
      <c r="J31" s="26"/>
      <c r="K31" s="26">
        <f t="shared" si="0"/>
        <v>711.6</v>
      </c>
      <c r="L31" s="26"/>
      <c r="M31" s="26"/>
      <c r="N31" s="26"/>
      <c r="O31" s="27">
        <f t="shared" si="1"/>
        <v>711.6</v>
      </c>
      <c r="P31" s="8"/>
      <c r="Q31" s="8"/>
      <c r="R31" s="8"/>
      <c r="S31" s="8"/>
      <c r="T31" s="8"/>
      <c r="U31" s="8"/>
      <c r="V31" s="8"/>
      <c r="W31" s="8"/>
      <c r="X31" s="8"/>
    </row>
    <row r="32" spans="1:92" s="9" customFormat="1" x14ac:dyDescent="0.25">
      <c r="A32" s="13">
        <v>27</v>
      </c>
      <c r="B32" s="120" t="s">
        <v>140</v>
      </c>
      <c r="C32" s="115" t="s">
        <v>36</v>
      </c>
      <c r="D32" s="112" t="s">
        <v>41</v>
      </c>
      <c r="E32" s="15">
        <v>2</v>
      </c>
      <c r="F32" s="16">
        <v>44966</v>
      </c>
      <c r="G32" s="16">
        <v>45146</v>
      </c>
      <c r="H32" s="26">
        <v>420</v>
      </c>
      <c r="I32" s="26">
        <v>52.8</v>
      </c>
      <c r="J32" s="26"/>
      <c r="K32" s="26">
        <f t="shared" si="0"/>
        <v>472.8</v>
      </c>
      <c r="L32" s="26"/>
      <c r="M32" s="26"/>
      <c r="N32" s="26"/>
      <c r="O32" s="27">
        <v>472.8</v>
      </c>
      <c r="P32" s="8"/>
      <c r="Q32" s="8"/>
      <c r="R32" s="8"/>
      <c r="S32" s="8"/>
      <c r="T32" s="8"/>
      <c r="U32" s="8"/>
      <c r="V32" s="8"/>
      <c r="W32" s="8"/>
      <c r="X32" s="8"/>
    </row>
    <row r="33" spans="1:24" s="9" customFormat="1" x14ac:dyDescent="0.25">
      <c r="A33" s="13">
        <v>28</v>
      </c>
      <c r="B33" s="120" t="s">
        <v>102</v>
      </c>
      <c r="C33" s="115" t="s">
        <v>36</v>
      </c>
      <c r="D33" s="112" t="s">
        <v>39</v>
      </c>
      <c r="E33" s="15">
        <v>1</v>
      </c>
      <c r="F33" s="16">
        <v>44652</v>
      </c>
      <c r="G33" s="16">
        <v>44926</v>
      </c>
      <c r="H33" s="26">
        <v>630</v>
      </c>
      <c r="I33" s="26">
        <v>81.599999999999994</v>
      </c>
      <c r="J33" s="26"/>
      <c r="K33" s="26">
        <f t="shared" si="0"/>
        <v>711.6</v>
      </c>
      <c r="L33" s="26"/>
      <c r="M33" s="26"/>
      <c r="N33" s="26"/>
      <c r="O33" s="27">
        <f t="shared" si="1"/>
        <v>711.6</v>
      </c>
      <c r="P33" s="8"/>
      <c r="Q33" s="8"/>
      <c r="R33" s="8"/>
      <c r="S33" s="8"/>
      <c r="T33" s="8"/>
      <c r="U33" s="8"/>
      <c r="V33" s="8"/>
      <c r="W33" s="8"/>
      <c r="X33" s="8"/>
    </row>
    <row r="34" spans="1:24" s="9" customFormat="1" x14ac:dyDescent="0.25">
      <c r="A34" s="13">
        <v>29</v>
      </c>
      <c r="B34" s="120" t="s">
        <v>141</v>
      </c>
      <c r="C34" s="115" t="s">
        <v>36</v>
      </c>
      <c r="D34" s="112" t="s">
        <v>40</v>
      </c>
      <c r="E34" s="15">
        <v>2</v>
      </c>
      <c r="F34" s="16">
        <v>44958</v>
      </c>
      <c r="G34" s="16">
        <v>45138</v>
      </c>
      <c r="H34" s="26">
        <v>630</v>
      </c>
      <c r="I34" s="26">
        <v>81.599999999999994</v>
      </c>
      <c r="J34" s="26"/>
      <c r="K34" s="26">
        <f t="shared" si="0"/>
        <v>711.6</v>
      </c>
      <c r="L34" s="26"/>
      <c r="M34" s="26"/>
      <c r="N34" s="26"/>
      <c r="O34" s="27">
        <f t="shared" si="1"/>
        <v>711.6</v>
      </c>
      <c r="P34" s="8"/>
      <c r="Q34" s="8"/>
      <c r="R34" s="8"/>
      <c r="S34" s="8"/>
      <c r="T34" s="8"/>
      <c r="U34" s="8"/>
      <c r="V34" s="8"/>
      <c r="W34" s="8"/>
      <c r="X34" s="8"/>
    </row>
    <row r="35" spans="1:24" s="9" customFormat="1" x14ac:dyDescent="0.25">
      <c r="A35" s="13">
        <v>30</v>
      </c>
      <c r="B35" s="116" t="s">
        <v>114</v>
      </c>
      <c r="C35" s="17" t="s">
        <v>116</v>
      </c>
      <c r="D35" s="110" t="s">
        <v>40</v>
      </c>
      <c r="E35" s="15">
        <v>1</v>
      </c>
      <c r="F35" s="16">
        <v>44774</v>
      </c>
      <c r="G35" s="16">
        <v>45138</v>
      </c>
      <c r="H35" s="26">
        <v>630</v>
      </c>
      <c r="I35" s="26">
        <v>81.599999999999994</v>
      </c>
      <c r="J35" s="26"/>
      <c r="K35" s="26">
        <f t="shared" si="0"/>
        <v>711.6</v>
      </c>
      <c r="L35" s="26"/>
      <c r="M35" s="26"/>
      <c r="N35" s="26"/>
      <c r="O35" s="27">
        <f>SUM(H35+I35)</f>
        <v>711.6</v>
      </c>
      <c r="P35" s="8"/>
      <c r="Q35" s="8"/>
      <c r="R35" s="8"/>
      <c r="S35" s="8"/>
      <c r="T35" s="8"/>
      <c r="U35" s="8"/>
      <c r="V35" s="8"/>
      <c r="W35" s="8"/>
      <c r="X35" s="8"/>
    </row>
    <row r="36" spans="1:24" s="9" customFormat="1" x14ac:dyDescent="0.25">
      <c r="A36" s="13">
        <v>31</v>
      </c>
      <c r="B36" s="116" t="s">
        <v>91</v>
      </c>
      <c r="C36" s="17" t="s">
        <v>92</v>
      </c>
      <c r="D36" s="110" t="s">
        <v>42</v>
      </c>
      <c r="E36" s="15">
        <v>1</v>
      </c>
      <c r="F36" s="16">
        <v>44652</v>
      </c>
      <c r="G36" s="16">
        <v>45016</v>
      </c>
      <c r="H36" s="26">
        <v>630</v>
      </c>
      <c r="I36" s="26">
        <v>81.599999999999994</v>
      </c>
      <c r="J36" s="26"/>
      <c r="K36" s="26">
        <f t="shared" si="0"/>
        <v>711.6</v>
      </c>
      <c r="L36" s="26"/>
      <c r="M36" s="26"/>
      <c r="N36" s="26"/>
      <c r="O36" s="27">
        <f t="shared" ref="O36:O39" si="2">SUM(H36+I36)</f>
        <v>711.6</v>
      </c>
      <c r="P36" s="8"/>
      <c r="Q36" s="8"/>
      <c r="R36" s="8"/>
      <c r="S36" s="8"/>
      <c r="T36" s="8"/>
      <c r="U36" s="8"/>
      <c r="V36" s="8"/>
      <c r="W36" s="8"/>
      <c r="X36" s="8"/>
    </row>
    <row r="37" spans="1:24" s="9" customFormat="1" x14ac:dyDescent="0.25">
      <c r="A37" s="13">
        <v>32</v>
      </c>
      <c r="B37" s="116" t="s">
        <v>94</v>
      </c>
      <c r="C37" s="17" t="s">
        <v>36</v>
      </c>
      <c r="D37" s="110" t="s">
        <v>41</v>
      </c>
      <c r="E37" s="15">
        <v>1</v>
      </c>
      <c r="F37" s="16">
        <v>44652</v>
      </c>
      <c r="G37" s="16">
        <v>45016</v>
      </c>
      <c r="H37" s="26">
        <v>630</v>
      </c>
      <c r="I37" s="26">
        <v>81.599999999999994</v>
      </c>
      <c r="J37" s="26"/>
      <c r="K37" s="26">
        <f t="shared" si="0"/>
        <v>711.6</v>
      </c>
      <c r="L37" s="26"/>
      <c r="M37" s="26"/>
      <c r="N37" s="26"/>
      <c r="O37" s="27">
        <f t="shared" si="2"/>
        <v>711.6</v>
      </c>
      <c r="P37" s="8"/>
      <c r="Q37" s="8"/>
      <c r="R37" s="8"/>
      <c r="S37" s="8"/>
      <c r="T37" s="8"/>
      <c r="U37" s="8"/>
      <c r="V37" s="8"/>
      <c r="W37" s="8"/>
      <c r="X37" s="8"/>
    </row>
    <row r="38" spans="1:24" s="9" customFormat="1" x14ac:dyDescent="0.25">
      <c r="A38" s="13">
        <v>33</v>
      </c>
      <c r="B38" s="116" t="s">
        <v>80</v>
      </c>
      <c r="C38" s="17" t="s">
        <v>1</v>
      </c>
      <c r="D38" s="110" t="s">
        <v>40</v>
      </c>
      <c r="E38" s="15">
        <v>1</v>
      </c>
      <c r="F38" s="16">
        <v>44470</v>
      </c>
      <c r="G38" s="16">
        <v>44834</v>
      </c>
      <c r="H38" s="26">
        <v>630</v>
      </c>
      <c r="I38" s="26">
        <v>81.599999999999994</v>
      </c>
      <c r="J38" s="26"/>
      <c r="K38" s="26">
        <f t="shared" si="0"/>
        <v>711.6</v>
      </c>
      <c r="L38" s="26"/>
      <c r="M38" s="26"/>
      <c r="N38" s="26"/>
      <c r="O38" s="27">
        <f t="shared" si="2"/>
        <v>711.6</v>
      </c>
      <c r="P38" s="8"/>
      <c r="Q38" s="8"/>
      <c r="R38" s="8"/>
      <c r="S38" s="8"/>
      <c r="T38" s="8"/>
      <c r="U38" s="8"/>
      <c r="V38" s="8"/>
      <c r="W38" s="8"/>
      <c r="X38" s="8"/>
    </row>
    <row r="39" spans="1:24" s="9" customFormat="1" x14ac:dyDescent="0.25">
      <c r="A39" s="13">
        <v>34</v>
      </c>
      <c r="B39" s="116" t="s">
        <v>93</v>
      </c>
      <c r="C39" s="17" t="s">
        <v>36</v>
      </c>
      <c r="D39" s="110" t="s">
        <v>41</v>
      </c>
      <c r="E39" s="15">
        <v>1</v>
      </c>
      <c r="F39" s="16">
        <v>44652</v>
      </c>
      <c r="G39" s="16">
        <v>45016</v>
      </c>
      <c r="H39" s="26">
        <v>630</v>
      </c>
      <c r="I39" s="26">
        <v>81.599999999999994</v>
      </c>
      <c r="J39" s="26"/>
      <c r="K39" s="26">
        <f t="shared" si="0"/>
        <v>711.6</v>
      </c>
      <c r="L39" s="139"/>
      <c r="M39" s="26"/>
      <c r="N39" s="26"/>
      <c r="O39" s="27">
        <f t="shared" si="2"/>
        <v>711.6</v>
      </c>
      <c r="P39" s="8"/>
      <c r="Q39" s="8"/>
      <c r="R39" s="8"/>
      <c r="S39" s="8"/>
      <c r="T39" s="8"/>
      <c r="U39" s="8"/>
      <c r="V39" s="8"/>
      <c r="W39" s="8"/>
      <c r="X39" s="8"/>
    </row>
    <row r="40" spans="1:24" s="9" customFormat="1" x14ac:dyDescent="0.25">
      <c r="A40" s="13">
        <v>35</v>
      </c>
      <c r="B40" s="116" t="s">
        <v>142</v>
      </c>
      <c r="C40" s="17" t="s">
        <v>36</v>
      </c>
      <c r="D40" s="110" t="s">
        <v>41</v>
      </c>
      <c r="E40" s="15">
        <v>2</v>
      </c>
      <c r="F40" s="16">
        <v>44966</v>
      </c>
      <c r="G40" s="16">
        <v>45146</v>
      </c>
      <c r="H40" s="26">
        <v>420</v>
      </c>
      <c r="I40" s="26">
        <v>52.8</v>
      </c>
      <c r="J40" s="26"/>
      <c r="K40" s="26">
        <f t="shared" si="0"/>
        <v>472.8</v>
      </c>
      <c r="L40" s="139"/>
      <c r="M40" s="26"/>
      <c r="N40" s="26"/>
      <c r="O40" s="27">
        <v>472.8</v>
      </c>
      <c r="P40" s="8"/>
      <c r="Q40" s="8"/>
      <c r="R40" s="8"/>
      <c r="S40" s="8"/>
      <c r="T40" s="8"/>
      <c r="U40" s="8"/>
      <c r="V40" s="8"/>
      <c r="W40" s="8"/>
      <c r="X40" s="8"/>
    </row>
    <row r="41" spans="1:24" s="9" customFormat="1" x14ac:dyDescent="0.25">
      <c r="A41" s="13">
        <v>36</v>
      </c>
      <c r="B41" s="116" t="s">
        <v>81</v>
      </c>
      <c r="C41" s="17" t="s">
        <v>74</v>
      </c>
      <c r="D41" s="110" t="s">
        <v>62</v>
      </c>
      <c r="E41" s="15">
        <v>1</v>
      </c>
      <c r="F41" s="16">
        <v>44470</v>
      </c>
      <c r="G41" s="16">
        <v>44834</v>
      </c>
      <c r="H41" s="26">
        <v>630</v>
      </c>
      <c r="I41" s="26">
        <v>81.599999999999994</v>
      </c>
      <c r="J41" s="26"/>
      <c r="K41" s="26">
        <f t="shared" si="0"/>
        <v>711.6</v>
      </c>
      <c r="L41" s="139"/>
      <c r="M41" s="26"/>
      <c r="N41" s="26"/>
      <c r="O41" s="27">
        <f t="shared" si="1"/>
        <v>711.6</v>
      </c>
      <c r="P41" s="8"/>
      <c r="Q41" s="8"/>
      <c r="R41" s="8"/>
      <c r="S41" s="8"/>
      <c r="T41" s="8"/>
      <c r="U41" s="8"/>
      <c r="V41" s="8"/>
      <c r="W41" s="8"/>
      <c r="X41" s="8"/>
    </row>
    <row r="42" spans="1:24" s="9" customFormat="1" x14ac:dyDescent="0.25">
      <c r="A42" s="13">
        <v>37</v>
      </c>
      <c r="B42" s="116" t="s">
        <v>82</v>
      </c>
      <c r="C42" s="17" t="s">
        <v>59</v>
      </c>
      <c r="D42" s="110" t="s">
        <v>39</v>
      </c>
      <c r="E42" s="15">
        <v>1</v>
      </c>
      <c r="F42" s="16">
        <v>44470</v>
      </c>
      <c r="G42" s="16">
        <v>44834</v>
      </c>
      <c r="H42" s="26">
        <v>630</v>
      </c>
      <c r="I42" s="26">
        <v>81.599999999999994</v>
      </c>
      <c r="J42" s="26"/>
      <c r="K42" s="26">
        <f t="shared" si="0"/>
        <v>711.6</v>
      </c>
      <c r="L42" s="139"/>
      <c r="M42" s="26"/>
      <c r="N42" s="26"/>
      <c r="O42" s="27">
        <f t="shared" si="1"/>
        <v>711.6</v>
      </c>
      <c r="P42" s="8"/>
      <c r="Q42" s="8"/>
      <c r="R42" s="8"/>
      <c r="S42" s="8"/>
      <c r="T42" s="8"/>
      <c r="U42" s="8"/>
      <c r="V42" s="8"/>
      <c r="W42" s="8"/>
      <c r="X42" s="8"/>
    </row>
    <row r="43" spans="1:24" s="9" customFormat="1" x14ac:dyDescent="0.25">
      <c r="A43" s="13">
        <v>38</v>
      </c>
      <c r="B43" s="116" t="s">
        <v>83</v>
      </c>
      <c r="C43" s="17" t="s">
        <v>76</v>
      </c>
      <c r="D43" s="110" t="s">
        <v>40</v>
      </c>
      <c r="E43" s="15">
        <v>1</v>
      </c>
      <c r="F43" s="16">
        <v>44470</v>
      </c>
      <c r="G43" s="16">
        <v>44834</v>
      </c>
      <c r="H43" s="26">
        <v>630</v>
      </c>
      <c r="I43" s="26">
        <v>81.599999999999994</v>
      </c>
      <c r="J43" s="26"/>
      <c r="K43" s="26">
        <f t="shared" si="0"/>
        <v>711.6</v>
      </c>
      <c r="L43" s="139"/>
      <c r="M43" s="26"/>
      <c r="N43" s="26"/>
      <c r="O43" s="27">
        <f t="shared" si="1"/>
        <v>711.6</v>
      </c>
      <c r="P43" s="8"/>
      <c r="Q43" s="8"/>
      <c r="R43" s="8"/>
      <c r="S43" s="8"/>
      <c r="T43" s="8"/>
      <c r="U43" s="8"/>
      <c r="V43" s="8"/>
      <c r="W43" s="8"/>
      <c r="X43" s="8"/>
    </row>
    <row r="44" spans="1:24" s="9" customFormat="1" x14ac:dyDescent="0.25">
      <c r="A44" s="13">
        <v>39</v>
      </c>
      <c r="B44" s="116" t="s">
        <v>118</v>
      </c>
      <c r="C44" s="17" t="s">
        <v>38</v>
      </c>
      <c r="D44" s="110" t="s">
        <v>39</v>
      </c>
      <c r="E44" s="15">
        <v>1</v>
      </c>
      <c r="F44" s="16">
        <v>44774</v>
      </c>
      <c r="G44" s="16">
        <v>45138</v>
      </c>
      <c r="H44" s="26">
        <v>630</v>
      </c>
      <c r="I44" s="26">
        <v>81.599999999999994</v>
      </c>
      <c r="J44" s="26"/>
      <c r="K44" s="26">
        <f t="shared" si="0"/>
        <v>711.6</v>
      </c>
      <c r="L44" s="26"/>
      <c r="M44" s="26"/>
      <c r="N44" s="26"/>
      <c r="O44" s="27">
        <f t="shared" si="1"/>
        <v>711.6</v>
      </c>
      <c r="P44" s="11"/>
      <c r="Q44" s="8"/>
      <c r="R44" s="8"/>
      <c r="S44" s="8"/>
      <c r="T44" s="8"/>
      <c r="U44" s="8"/>
      <c r="V44" s="8"/>
      <c r="W44" s="8"/>
      <c r="X44" s="8"/>
    </row>
    <row r="45" spans="1:24" s="9" customFormat="1" x14ac:dyDescent="0.25">
      <c r="A45" s="13">
        <v>40</v>
      </c>
      <c r="B45" s="116" t="s">
        <v>126</v>
      </c>
      <c r="C45" s="17" t="s">
        <v>36</v>
      </c>
      <c r="D45" s="110" t="s">
        <v>37</v>
      </c>
      <c r="E45" s="15">
        <v>1</v>
      </c>
      <c r="F45" s="16">
        <v>44839</v>
      </c>
      <c r="G45" s="16">
        <v>45203</v>
      </c>
      <c r="H45" s="26">
        <v>630</v>
      </c>
      <c r="I45" s="26">
        <v>81.599999999999994</v>
      </c>
      <c r="J45" s="26"/>
      <c r="K45" s="26">
        <f t="shared" si="0"/>
        <v>711.6</v>
      </c>
      <c r="L45" s="26"/>
      <c r="M45" s="26"/>
      <c r="N45" s="26"/>
      <c r="O45" s="27">
        <f t="shared" si="1"/>
        <v>711.6</v>
      </c>
      <c r="P45" s="11"/>
      <c r="Q45" s="8"/>
      <c r="R45" s="8"/>
      <c r="S45" s="8"/>
      <c r="T45" s="8"/>
      <c r="U45" s="8"/>
      <c r="V45" s="8"/>
      <c r="W45" s="8"/>
      <c r="X45" s="8"/>
    </row>
    <row r="46" spans="1:24" s="9" customFormat="1" x14ac:dyDescent="0.25">
      <c r="A46" s="13">
        <v>41</v>
      </c>
      <c r="B46" s="116" t="s">
        <v>119</v>
      </c>
      <c r="C46" s="17" t="s">
        <v>0</v>
      </c>
      <c r="D46" s="17" t="s">
        <v>117</v>
      </c>
      <c r="E46" s="15">
        <v>1</v>
      </c>
      <c r="F46" s="16">
        <v>44781</v>
      </c>
      <c r="G46" s="16">
        <v>45145</v>
      </c>
      <c r="H46" s="26">
        <v>630</v>
      </c>
      <c r="I46" s="26">
        <v>81.599999999999994</v>
      </c>
      <c r="J46" s="26"/>
      <c r="K46" s="26">
        <f t="shared" si="0"/>
        <v>711.6</v>
      </c>
      <c r="L46" s="26"/>
      <c r="M46" s="26"/>
      <c r="N46" s="26"/>
      <c r="O46" s="27">
        <f t="shared" si="1"/>
        <v>711.6</v>
      </c>
      <c r="P46" s="8"/>
      <c r="Q46" s="8"/>
      <c r="R46" s="8"/>
      <c r="S46" s="8"/>
      <c r="T46" s="8"/>
      <c r="U46" s="8"/>
      <c r="V46" s="8"/>
      <c r="W46" s="8"/>
      <c r="X46" s="8"/>
    </row>
    <row r="47" spans="1:24" s="9" customFormat="1" x14ac:dyDescent="0.25">
      <c r="A47" s="13">
        <v>42</v>
      </c>
      <c r="B47" s="116" t="s">
        <v>87</v>
      </c>
      <c r="C47" s="17" t="s">
        <v>38</v>
      </c>
      <c r="D47" s="110" t="s">
        <v>62</v>
      </c>
      <c r="E47" s="15">
        <v>1</v>
      </c>
      <c r="F47" s="16">
        <v>44505</v>
      </c>
      <c r="G47" s="16">
        <v>45234</v>
      </c>
      <c r="H47" s="26">
        <v>630</v>
      </c>
      <c r="I47" s="26">
        <v>81.599999999999994</v>
      </c>
      <c r="J47" s="26"/>
      <c r="K47" s="26">
        <f t="shared" si="0"/>
        <v>711.6</v>
      </c>
      <c r="L47" s="26"/>
      <c r="M47" s="26"/>
      <c r="N47" s="26"/>
      <c r="O47" s="27">
        <f t="shared" si="1"/>
        <v>711.6</v>
      </c>
      <c r="P47" s="8"/>
      <c r="Q47" s="8"/>
      <c r="R47" s="8"/>
      <c r="S47" s="8"/>
      <c r="T47" s="8"/>
      <c r="U47" s="8"/>
      <c r="V47" s="8"/>
      <c r="W47" s="8"/>
      <c r="X47" s="8"/>
    </row>
    <row r="48" spans="1:24" s="9" customFormat="1" x14ac:dyDescent="0.25">
      <c r="A48" s="13">
        <v>43</v>
      </c>
      <c r="B48" s="116" t="s">
        <v>69</v>
      </c>
      <c r="C48" s="17" t="s">
        <v>36</v>
      </c>
      <c r="D48" s="110" t="s">
        <v>41</v>
      </c>
      <c r="E48" s="15">
        <v>1</v>
      </c>
      <c r="F48" s="16">
        <v>44440</v>
      </c>
      <c r="G48" s="16">
        <v>45169</v>
      </c>
      <c r="H48" s="26">
        <v>630</v>
      </c>
      <c r="I48" s="26">
        <v>81.599999999999994</v>
      </c>
      <c r="J48" s="26"/>
      <c r="K48" s="26">
        <f t="shared" si="0"/>
        <v>711.6</v>
      </c>
      <c r="L48" s="139"/>
      <c r="M48" s="26"/>
      <c r="N48" s="26"/>
      <c r="O48" s="27">
        <f t="shared" si="1"/>
        <v>711.6</v>
      </c>
      <c r="P48" s="8"/>
      <c r="Q48" s="8"/>
      <c r="R48" s="8"/>
      <c r="S48" s="8"/>
      <c r="T48" s="8"/>
      <c r="U48" s="8"/>
      <c r="V48" s="8"/>
      <c r="W48" s="8"/>
      <c r="X48" s="8"/>
    </row>
    <row r="49" spans="1:24" s="9" customFormat="1" x14ac:dyDescent="0.25">
      <c r="A49" s="13">
        <v>44</v>
      </c>
      <c r="B49" s="116" t="s">
        <v>143</v>
      </c>
      <c r="C49" s="17" t="s">
        <v>76</v>
      </c>
      <c r="D49" s="110" t="s">
        <v>39</v>
      </c>
      <c r="E49" s="15">
        <v>2</v>
      </c>
      <c r="F49" s="16">
        <v>44958</v>
      </c>
      <c r="G49" s="16">
        <v>45107</v>
      </c>
      <c r="H49" s="26">
        <v>630</v>
      </c>
      <c r="I49" s="26">
        <v>81.599999999999994</v>
      </c>
      <c r="J49" s="26"/>
      <c r="K49" s="26">
        <f t="shared" si="0"/>
        <v>711.6</v>
      </c>
      <c r="L49" s="139"/>
      <c r="M49" s="26"/>
      <c r="N49" s="26"/>
      <c r="O49" s="27">
        <v>711.6</v>
      </c>
      <c r="P49" s="8"/>
      <c r="Q49" s="8"/>
      <c r="R49" s="8"/>
      <c r="S49" s="8"/>
      <c r="T49" s="8"/>
      <c r="U49" s="8"/>
      <c r="V49" s="8"/>
      <c r="W49" s="8"/>
      <c r="X49" s="8"/>
    </row>
    <row r="50" spans="1:24" s="9" customFormat="1" x14ac:dyDescent="0.25">
      <c r="A50" s="13">
        <v>45</v>
      </c>
      <c r="B50" s="116" t="s">
        <v>65</v>
      </c>
      <c r="C50" s="17" t="s">
        <v>66</v>
      </c>
      <c r="D50" s="110" t="s">
        <v>46</v>
      </c>
      <c r="E50" s="15">
        <v>1</v>
      </c>
      <c r="F50" s="16">
        <v>44440</v>
      </c>
      <c r="G50" s="16">
        <v>45169</v>
      </c>
      <c r="H50" s="26">
        <v>630</v>
      </c>
      <c r="I50" s="26">
        <v>81.599999999999994</v>
      </c>
      <c r="J50" s="26"/>
      <c r="K50" s="26">
        <f t="shared" si="0"/>
        <v>711.6</v>
      </c>
      <c r="L50" s="139"/>
      <c r="M50" s="26"/>
      <c r="N50" s="26"/>
      <c r="O50" s="27">
        <f t="shared" si="1"/>
        <v>711.6</v>
      </c>
      <c r="P50" s="8"/>
      <c r="Q50" s="8"/>
      <c r="R50" s="8"/>
      <c r="S50" s="8"/>
      <c r="T50" s="8"/>
      <c r="U50" s="8"/>
      <c r="V50" s="8"/>
      <c r="W50" s="8"/>
      <c r="X50" s="8"/>
    </row>
    <row r="51" spans="1:24" s="9" customFormat="1" x14ac:dyDescent="0.25">
      <c r="A51" s="13">
        <v>46</v>
      </c>
      <c r="B51" s="116" t="s">
        <v>88</v>
      </c>
      <c r="C51" s="17" t="s">
        <v>36</v>
      </c>
      <c r="D51" s="110" t="s">
        <v>41</v>
      </c>
      <c r="E51" s="15">
        <v>1</v>
      </c>
      <c r="F51" s="16">
        <v>44505</v>
      </c>
      <c r="G51" s="16">
        <v>44869</v>
      </c>
      <c r="H51" s="26">
        <v>630</v>
      </c>
      <c r="I51" s="26">
        <v>81.599999999999994</v>
      </c>
      <c r="J51" s="26"/>
      <c r="K51" s="26">
        <f t="shared" si="0"/>
        <v>711.6</v>
      </c>
      <c r="L51" s="26"/>
      <c r="M51" s="26"/>
      <c r="N51" s="26"/>
      <c r="O51" s="27">
        <f t="shared" si="1"/>
        <v>711.6</v>
      </c>
      <c r="P51" s="8"/>
      <c r="Q51" s="8"/>
      <c r="R51" s="8"/>
      <c r="S51" s="8"/>
      <c r="T51" s="8"/>
      <c r="U51" s="8"/>
      <c r="V51" s="8"/>
      <c r="W51" s="8"/>
      <c r="X51" s="8"/>
    </row>
    <row r="52" spans="1:24" s="9" customFormat="1" x14ac:dyDescent="0.25">
      <c r="A52" s="13">
        <v>47</v>
      </c>
      <c r="B52" s="116" t="s">
        <v>85</v>
      </c>
      <c r="C52" s="17" t="s">
        <v>36</v>
      </c>
      <c r="D52" s="110" t="s">
        <v>131</v>
      </c>
      <c r="E52" s="15">
        <v>1</v>
      </c>
      <c r="F52" s="16">
        <v>44470</v>
      </c>
      <c r="G52" s="16">
        <v>44834</v>
      </c>
      <c r="H52" s="26">
        <v>630</v>
      </c>
      <c r="I52" s="26">
        <v>81.599999999999994</v>
      </c>
      <c r="J52" s="26"/>
      <c r="K52" s="26">
        <f t="shared" si="0"/>
        <v>711.6</v>
      </c>
      <c r="L52" s="139"/>
      <c r="M52" s="26"/>
      <c r="N52" s="26"/>
      <c r="O52" s="27">
        <f t="shared" si="1"/>
        <v>711.6</v>
      </c>
      <c r="P52" s="8"/>
      <c r="Q52" s="8"/>
      <c r="R52" s="8"/>
      <c r="S52" s="8"/>
      <c r="T52" s="8"/>
      <c r="U52" s="8"/>
      <c r="V52" s="8"/>
      <c r="W52" s="8"/>
      <c r="X52" s="8"/>
    </row>
    <row r="53" spans="1:24" s="9" customFormat="1" x14ac:dyDescent="0.25">
      <c r="A53" s="13">
        <v>48</v>
      </c>
      <c r="B53" s="116" t="s">
        <v>106</v>
      </c>
      <c r="C53" s="17" t="s">
        <v>79</v>
      </c>
      <c r="D53" s="110" t="s">
        <v>37</v>
      </c>
      <c r="E53" s="15">
        <v>1</v>
      </c>
      <c r="F53" s="16">
        <v>44747</v>
      </c>
      <c r="G53" s="16">
        <v>45111</v>
      </c>
      <c r="H53" s="26">
        <v>630</v>
      </c>
      <c r="I53" s="26">
        <v>81.599999999999994</v>
      </c>
      <c r="J53" s="26"/>
      <c r="K53" s="26">
        <f t="shared" ref="K53:K55" si="3">SUM(H53,I53,J53)</f>
        <v>711.6</v>
      </c>
      <c r="L53" s="139"/>
      <c r="M53" s="26"/>
      <c r="N53" s="26"/>
      <c r="O53" s="27">
        <f t="shared" si="1"/>
        <v>711.6</v>
      </c>
      <c r="P53" s="8"/>
      <c r="Q53" s="8"/>
      <c r="R53" s="8"/>
      <c r="S53" s="8"/>
      <c r="T53" s="8"/>
      <c r="U53" s="8"/>
      <c r="V53" s="8"/>
      <c r="W53" s="8"/>
      <c r="X53" s="8"/>
    </row>
    <row r="54" spans="1:24" s="9" customFormat="1" x14ac:dyDescent="0.25">
      <c r="A54" s="13">
        <v>49</v>
      </c>
      <c r="B54" s="116" t="s">
        <v>95</v>
      </c>
      <c r="C54" s="17" t="s">
        <v>61</v>
      </c>
      <c r="D54" s="110" t="s">
        <v>44</v>
      </c>
      <c r="E54" s="15">
        <v>1</v>
      </c>
      <c r="F54" s="16">
        <v>44652</v>
      </c>
      <c r="G54" s="16">
        <v>45016</v>
      </c>
      <c r="H54" s="26">
        <v>630</v>
      </c>
      <c r="I54" s="26">
        <v>81.599999999999994</v>
      </c>
      <c r="J54" s="26"/>
      <c r="K54" s="26">
        <f t="shared" si="3"/>
        <v>711.6</v>
      </c>
      <c r="L54" s="139"/>
      <c r="M54" s="26"/>
      <c r="N54" s="26"/>
      <c r="O54" s="27">
        <f t="shared" si="1"/>
        <v>711.6</v>
      </c>
      <c r="P54" s="8"/>
      <c r="Q54" s="8"/>
      <c r="R54" s="8"/>
      <c r="S54" s="8"/>
      <c r="T54" s="8"/>
      <c r="U54" s="8"/>
      <c r="V54" s="8"/>
      <c r="W54" s="8"/>
      <c r="X54" s="8"/>
    </row>
    <row r="55" spans="1:24" s="9" customFormat="1" x14ac:dyDescent="0.25">
      <c r="A55" s="13">
        <v>50</v>
      </c>
      <c r="B55" s="116" t="s">
        <v>73</v>
      </c>
      <c r="C55" s="17" t="s">
        <v>36</v>
      </c>
      <c r="D55" s="110" t="s">
        <v>41</v>
      </c>
      <c r="E55" s="15">
        <v>1</v>
      </c>
      <c r="F55" s="16">
        <v>44440</v>
      </c>
      <c r="G55" s="16">
        <v>45169</v>
      </c>
      <c r="H55" s="26">
        <v>630</v>
      </c>
      <c r="I55" s="26">
        <v>81.599999999999994</v>
      </c>
      <c r="J55" s="26"/>
      <c r="K55" s="26">
        <f t="shared" si="3"/>
        <v>711.6</v>
      </c>
      <c r="L55" s="26"/>
      <c r="M55" s="26"/>
      <c r="N55" s="26"/>
      <c r="O55" s="27">
        <f t="shared" si="1"/>
        <v>711.6</v>
      </c>
      <c r="P55" s="8"/>
      <c r="Q55" s="8"/>
      <c r="R55" s="8"/>
      <c r="S55" s="8"/>
      <c r="T55" s="8"/>
      <c r="U55" s="8"/>
      <c r="V55" s="8"/>
      <c r="W55" s="8"/>
      <c r="X55" s="8"/>
    </row>
    <row r="56" spans="1:24" s="9" customFormat="1" x14ac:dyDescent="0.25">
      <c r="A56" s="13">
        <v>51</v>
      </c>
      <c r="B56" s="116" t="s">
        <v>86</v>
      </c>
      <c r="C56" s="115" t="s">
        <v>74</v>
      </c>
      <c r="D56" s="112" t="s">
        <v>62</v>
      </c>
      <c r="E56" s="15">
        <v>1</v>
      </c>
      <c r="F56" s="16">
        <v>44470</v>
      </c>
      <c r="G56" s="16">
        <v>44834</v>
      </c>
      <c r="H56" s="26">
        <v>630</v>
      </c>
      <c r="I56" s="26">
        <v>81.599999999999994</v>
      </c>
      <c r="J56" s="26"/>
      <c r="K56" s="26">
        <f>SUM(H56:I56)</f>
        <v>711.6</v>
      </c>
      <c r="L56" s="139"/>
      <c r="M56" s="26"/>
      <c r="N56" s="26"/>
      <c r="O56" s="27">
        <f t="shared" si="1"/>
        <v>711.6</v>
      </c>
      <c r="P56" s="8"/>
      <c r="Q56" s="8"/>
      <c r="R56" s="8"/>
      <c r="S56" s="8"/>
      <c r="T56" s="8"/>
      <c r="U56" s="8"/>
      <c r="V56" s="8"/>
      <c r="W56" s="8"/>
      <c r="X56" s="8"/>
    </row>
    <row r="57" spans="1:24" s="9" customFormat="1" x14ac:dyDescent="0.25">
      <c r="A57" s="13">
        <v>52</v>
      </c>
      <c r="B57" s="116" t="s">
        <v>127</v>
      </c>
      <c r="C57" s="115" t="s">
        <v>79</v>
      </c>
      <c r="D57" s="112" t="s">
        <v>37</v>
      </c>
      <c r="E57" s="15">
        <v>1</v>
      </c>
      <c r="F57" s="16">
        <v>44847</v>
      </c>
      <c r="G57" s="16">
        <v>45211</v>
      </c>
      <c r="H57" s="26">
        <v>630</v>
      </c>
      <c r="I57" s="26">
        <v>81.599999999999994</v>
      </c>
      <c r="J57" s="26"/>
      <c r="K57" s="26">
        <f t="shared" ref="K57:K58" si="4">SUM(H57:I57)</f>
        <v>711.6</v>
      </c>
      <c r="L57" s="139"/>
      <c r="M57" s="26"/>
      <c r="N57" s="26"/>
      <c r="O57" s="27">
        <f t="shared" si="1"/>
        <v>711.6</v>
      </c>
      <c r="P57" s="8"/>
      <c r="Q57" s="8"/>
      <c r="R57" s="8"/>
      <c r="S57" s="8"/>
      <c r="T57" s="8"/>
      <c r="U57" s="8"/>
      <c r="V57" s="8"/>
      <c r="W57" s="8"/>
      <c r="X57" s="8"/>
    </row>
    <row r="58" spans="1:24" s="9" customFormat="1" x14ac:dyDescent="0.25">
      <c r="A58" s="13">
        <v>53</v>
      </c>
      <c r="B58" s="116" t="s">
        <v>129</v>
      </c>
      <c r="C58" s="115" t="s">
        <v>128</v>
      </c>
      <c r="D58" s="112" t="s">
        <v>39</v>
      </c>
      <c r="E58" s="15">
        <v>1</v>
      </c>
      <c r="F58" s="16">
        <v>44844</v>
      </c>
      <c r="G58" s="16">
        <v>45208</v>
      </c>
      <c r="H58" s="26">
        <v>630</v>
      </c>
      <c r="I58" s="26">
        <v>81.599999999999994</v>
      </c>
      <c r="J58" s="26"/>
      <c r="K58" s="26">
        <f t="shared" si="4"/>
        <v>711.6</v>
      </c>
      <c r="L58" s="139"/>
      <c r="M58" s="26"/>
      <c r="N58" s="26"/>
      <c r="O58" s="27">
        <f t="shared" si="1"/>
        <v>711.6</v>
      </c>
      <c r="P58" s="8"/>
      <c r="Q58" s="8"/>
      <c r="R58" s="8"/>
      <c r="S58" s="8"/>
      <c r="T58" s="8"/>
      <c r="U58" s="8"/>
      <c r="V58" s="8"/>
      <c r="W58" s="8"/>
      <c r="X58" s="8"/>
    </row>
    <row r="59" spans="1:24" x14ac:dyDescent="0.25">
      <c r="A59" s="33"/>
      <c r="B59" s="34" t="s">
        <v>25</v>
      </c>
      <c r="C59" s="34"/>
      <c r="D59" s="34"/>
      <c r="E59" s="34"/>
      <c r="F59" s="34"/>
      <c r="G59" s="35"/>
      <c r="H59" s="3">
        <v>29190</v>
      </c>
      <c r="I59" s="3">
        <v>3777.6</v>
      </c>
      <c r="J59" s="3">
        <v>2331</v>
      </c>
      <c r="K59" s="3">
        <v>35298.6</v>
      </c>
      <c r="L59" s="140"/>
      <c r="M59" s="3">
        <v>21</v>
      </c>
      <c r="N59" s="3">
        <v>4.8</v>
      </c>
      <c r="O59" s="141">
        <f>SUM(K59-M59-N59)</f>
        <v>35272.799999999996</v>
      </c>
    </row>
    <row r="60" spans="1:24" x14ac:dyDescent="0.2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1"/>
    </row>
    <row r="61" spans="1:24" ht="54" customHeight="1" x14ac:dyDescent="0.25">
      <c r="A61" s="142" t="s">
        <v>10</v>
      </c>
      <c r="B61" s="143" t="s">
        <v>11</v>
      </c>
      <c r="C61" s="143" t="s">
        <v>12</v>
      </c>
      <c r="D61" s="144" t="s">
        <v>13</v>
      </c>
      <c r="E61" s="88" t="s">
        <v>14</v>
      </c>
      <c r="F61" s="145" t="s">
        <v>26</v>
      </c>
      <c r="G61" s="145" t="s">
        <v>27</v>
      </c>
      <c r="H61" s="146" t="s">
        <v>28</v>
      </c>
      <c r="I61" s="146" t="s">
        <v>17</v>
      </c>
      <c r="J61" s="146" t="s">
        <v>29</v>
      </c>
      <c r="K61" s="146" t="s">
        <v>19</v>
      </c>
      <c r="L61" s="147" t="s">
        <v>22</v>
      </c>
      <c r="M61" s="143" t="s">
        <v>23</v>
      </c>
      <c r="N61" s="143" t="s">
        <v>24</v>
      </c>
      <c r="O61" s="148" t="s">
        <v>21</v>
      </c>
    </row>
    <row r="62" spans="1:24" s="7" customFormat="1" x14ac:dyDescent="0.25">
      <c r="A62" s="42"/>
      <c r="B62" s="121"/>
      <c r="C62" s="43"/>
      <c r="D62" s="44"/>
      <c r="E62" s="45"/>
      <c r="F62" s="46"/>
      <c r="G62" s="46"/>
      <c r="H62" s="47"/>
      <c r="I62" s="47"/>
      <c r="J62" s="48"/>
      <c r="K62" s="47"/>
      <c r="L62" s="49"/>
      <c r="M62" s="50"/>
      <c r="N62" s="47"/>
      <c r="O62" s="51"/>
      <c r="X62" s="7" t="s">
        <v>2</v>
      </c>
    </row>
    <row r="63" spans="1:24" x14ac:dyDescent="0.25">
      <c r="A63" s="52" t="s">
        <v>2</v>
      </c>
      <c r="B63" s="53"/>
      <c r="C63" s="53"/>
      <c r="D63" s="53"/>
      <c r="E63" s="53"/>
      <c r="F63" s="53"/>
      <c r="G63" s="54"/>
      <c r="H63" s="55">
        <v>0</v>
      </c>
      <c r="I63" s="127"/>
      <c r="J63" s="56">
        <f>SUM(J62:J62)</f>
        <v>0</v>
      </c>
      <c r="K63" s="47">
        <f t="shared" ref="K63" si="5">SUM(H63,I63,J63)</f>
        <v>0</v>
      </c>
      <c r="L63" s="56"/>
      <c r="M63" s="128">
        <v>0</v>
      </c>
      <c r="N63" s="128">
        <v>0</v>
      </c>
      <c r="O63" s="129">
        <v>0</v>
      </c>
    </row>
    <row r="64" spans="1:24" x14ac:dyDescent="0.25">
      <c r="A64" s="12"/>
      <c r="B64" s="131"/>
      <c r="C64" s="132"/>
      <c r="D64" s="132"/>
      <c r="E64" s="132"/>
      <c r="F64" s="132"/>
      <c r="G64" s="132"/>
      <c r="H64" s="132"/>
      <c r="I64" s="133"/>
      <c r="J64" s="132"/>
      <c r="K64" s="132"/>
      <c r="L64" s="132"/>
      <c r="M64" s="132"/>
      <c r="N64" s="132"/>
      <c r="O64" s="60"/>
    </row>
    <row r="65" spans="1:15" x14ac:dyDescent="0.25">
      <c r="A65" s="61" t="s">
        <v>2</v>
      </c>
      <c r="B65" s="62" t="s">
        <v>30</v>
      </c>
      <c r="C65" s="62"/>
      <c r="D65" s="62"/>
      <c r="E65" s="62"/>
      <c r="F65" s="62"/>
      <c r="G65" s="63"/>
      <c r="H65" s="3">
        <v>29190</v>
      </c>
      <c r="I65" s="3">
        <f>I59</f>
        <v>3777.6</v>
      </c>
      <c r="J65" s="3">
        <v>2331</v>
      </c>
      <c r="K65" s="3">
        <v>35298.6</v>
      </c>
      <c r="L65" s="64"/>
      <c r="M65" s="65">
        <v>21</v>
      </c>
      <c r="N65" s="65">
        <f>N59</f>
        <v>4.8</v>
      </c>
      <c r="O65" s="66">
        <f>SUM(K65-M65-N65)</f>
        <v>35272.799999999996</v>
      </c>
    </row>
    <row r="66" spans="1:15" x14ac:dyDescent="0.25">
      <c r="A66" s="67" t="s">
        <v>146</v>
      </c>
      <c r="B66" s="134"/>
      <c r="C66" s="135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60"/>
    </row>
    <row r="67" spans="1:15" x14ac:dyDescent="0.25">
      <c r="A67" s="12"/>
      <c r="B67" s="131"/>
      <c r="C67" s="132"/>
      <c r="D67" s="132"/>
      <c r="E67" s="132"/>
      <c r="F67" s="132"/>
      <c r="G67" s="68"/>
      <c r="H67" s="69" t="s">
        <v>52</v>
      </c>
      <c r="I67" s="70"/>
      <c r="J67" s="70"/>
      <c r="K67" s="70"/>
      <c r="L67" s="70"/>
      <c r="M67" s="70"/>
      <c r="N67" s="70"/>
      <c r="O67" s="136">
        <f>30</f>
        <v>30</v>
      </c>
    </row>
    <row r="68" spans="1:15" ht="15.75" thickBot="1" x14ac:dyDescent="0.3">
      <c r="A68" s="12"/>
      <c r="B68" s="131"/>
      <c r="C68" s="132"/>
      <c r="D68" s="132"/>
      <c r="E68" s="132"/>
      <c r="F68" s="132"/>
      <c r="G68" s="68"/>
      <c r="H68" s="71" t="s">
        <v>53</v>
      </c>
      <c r="I68" s="72"/>
      <c r="J68" s="72"/>
      <c r="K68" s="72"/>
      <c r="L68" s="72"/>
      <c r="M68" s="72"/>
      <c r="N68" s="72"/>
      <c r="O68" s="137">
        <v>1590</v>
      </c>
    </row>
    <row r="69" spans="1:15" ht="15.75" thickBot="1" x14ac:dyDescent="0.3">
      <c r="A69" s="73"/>
      <c r="B69" s="122"/>
      <c r="C69" s="74"/>
      <c r="D69" s="74"/>
      <c r="E69" s="74"/>
      <c r="F69" s="74"/>
      <c r="G69" s="75"/>
      <c r="H69" s="76" t="s">
        <v>54</v>
      </c>
      <c r="I69" s="77"/>
      <c r="J69" s="77"/>
      <c r="K69" s="77"/>
      <c r="L69" s="77"/>
      <c r="M69" s="77"/>
      <c r="N69" s="77"/>
      <c r="O69" s="78">
        <f>SUM(O65+O68)</f>
        <v>36862.799999999996</v>
      </c>
    </row>
    <row r="73" spans="1:15" x14ac:dyDescent="0.25">
      <c r="A73" s="6"/>
    </row>
  </sheetData>
  <sortState ref="A7:A57">
    <sortCondition ref="A7:A57"/>
  </sortState>
  <mergeCells count="26">
    <mergeCell ref="A1:O1"/>
    <mergeCell ref="B59:G59"/>
    <mergeCell ref="A60:O60"/>
    <mergeCell ref="B63:G63"/>
    <mergeCell ref="H67:N67"/>
    <mergeCell ref="O4:O5"/>
    <mergeCell ref="H68:N68"/>
    <mergeCell ref="H69:N69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G4:G5"/>
    <mergeCell ref="A2:C2"/>
    <mergeCell ref="D2:E2"/>
    <mergeCell ref="J2:O2"/>
    <mergeCell ref="A3:C3"/>
    <mergeCell ref="D3:E3"/>
    <mergeCell ref="J3:O3"/>
  </mergeCells>
  <phoneticPr fontId="10" type="noConversion"/>
  <pageMargins left="0.98425196850393704" right="0.98425196850393704" top="0.98425196850393704" bottom="0.98425196850393704" header="0.51181102362204722" footer="0.51181102362204722"/>
  <pageSetup paperSize="9" scale="35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C26" sqref="C26"/>
    </sheetView>
  </sheetViews>
  <sheetFormatPr defaultRowHeight="15" x14ac:dyDescent="0.25"/>
  <cols>
    <col min="1" max="1" width="6.140625" style="4" customWidth="1"/>
    <col min="2" max="2" width="53.5703125" style="4" bestFit="1" customWidth="1"/>
    <col min="3" max="3" width="15.85546875" style="4" bestFit="1" customWidth="1"/>
    <col min="4" max="4" width="16.42578125" style="4" bestFit="1" customWidth="1"/>
    <col min="5" max="5" width="6.7109375" style="4" customWidth="1"/>
    <col min="6" max="6" width="13" style="4" customWidth="1"/>
    <col min="7" max="7" width="17.7109375" style="4" customWidth="1"/>
    <col min="8" max="8" width="15.5703125" style="4" customWidth="1"/>
    <col min="9" max="9" width="14.140625" style="4" customWidth="1"/>
    <col min="10" max="10" width="15" style="4" customWidth="1"/>
    <col min="11" max="11" width="18.5703125" style="4" customWidth="1"/>
    <col min="12" max="12" width="8.5703125" style="4" bestFit="1" customWidth="1"/>
    <col min="13" max="13" width="15" style="4" customWidth="1"/>
    <col min="14" max="14" width="15.5703125" style="4" customWidth="1"/>
    <col min="15" max="15" width="16.42578125" style="4" customWidth="1"/>
    <col min="16" max="16384" width="9.140625" style="4"/>
  </cols>
  <sheetData>
    <row r="1" spans="1:22" s="5" customFormat="1" ht="93" customHeight="1" x14ac:dyDescent="0.25">
      <c r="A1" s="79" t="s">
        <v>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22" s="5" customFormat="1" ht="36" customHeight="1" x14ac:dyDescent="0.25">
      <c r="A2" s="172" t="s">
        <v>135</v>
      </c>
      <c r="B2" s="173"/>
      <c r="C2" s="173"/>
      <c r="D2" s="180" t="s">
        <v>3</v>
      </c>
      <c r="E2" s="181"/>
      <c r="F2" s="182" t="s">
        <v>4</v>
      </c>
      <c r="G2" s="183" t="s">
        <v>5</v>
      </c>
      <c r="H2" s="183" t="s">
        <v>6</v>
      </c>
      <c r="I2" s="184" t="s">
        <v>7</v>
      </c>
      <c r="J2" s="185" t="s">
        <v>8</v>
      </c>
      <c r="K2" s="185"/>
      <c r="L2" s="185"/>
      <c r="M2" s="185"/>
      <c r="N2" s="185"/>
      <c r="O2" s="186"/>
    </row>
    <row r="3" spans="1:22" s="5" customFormat="1" ht="36" customHeight="1" x14ac:dyDescent="0.25">
      <c r="A3" s="174" t="s">
        <v>148</v>
      </c>
      <c r="B3" s="108"/>
      <c r="C3" s="109"/>
      <c r="D3" s="89" t="s">
        <v>137</v>
      </c>
      <c r="E3" s="90"/>
      <c r="F3" s="170" t="s">
        <v>134</v>
      </c>
      <c r="G3" s="91" t="s">
        <v>136</v>
      </c>
      <c r="H3" s="92">
        <v>17</v>
      </c>
      <c r="I3" s="171">
        <v>4.8</v>
      </c>
      <c r="J3" s="94" t="s">
        <v>9</v>
      </c>
      <c r="K3" s="94"/>
      <c r="L3" s="94"/>
      <c r="M3" s="94"/>
      <c r="N3" s="94"/>
      <c r="O3" s="95"/>
    </row>
    <row r="4" spans="1:22" s="5" customFormat="1" ht="15" customHeight="1" x14ac:dyDescent="0.25">
      <c r="A4" s="82" t="s">
        <v>10</v>
      </c>
      <c r="B4" s="83" t="s">
        <v>11</v>
      </c>
      <c r="C4" s="83" t="s">
        <v>12</v>
      </c>
      <c r="D4" s="83" t="s">
        <v>13</v>
      </c>
      <c r="E4" s="83" t="s">
        <v>14</v>
      </c>
      <c r="F4" s="83" t="s">
        <v>15</v>
      </c>
      <c r="G4" s="83" t="s">
        <v>16</v>
      </c>
      <c r="H4" s="84" t="s">
        <v>31</v>
      </c>
      <c r="I4" s="84" t="s">
        <v>17</v>
      </c>
      <c r="J4" s="84" t="s">
        <v>18</v>
      </c>
      <c r="K4" s="84" t="s">
        <v>33</v>
      </c>
      <c r="L4" s="85" t="s">
        <v>20</v>
      </c>
      <c r="M4" s="85"/>
      <c r="N4" s="85"/>
      <c r="O4" s="86" t="s">
        <v>21</v>
      </c>
    </row>
    <row r="5" spans="1:22" s="5" customFormat="1" ht="59.25" customHeight="1" x14ac:dyDescent="0.25">
      <c r="A5" s="82"/>
      <c r="B5" s="83"/>
      <c r="C5" s="83"/>
      <c r="D5" s="83"/>
      <c r="E5" s="83"/>
      <c r="F5" s="83"/>
      <c r="G5" s="83"/>
      <c r="H5" s="84"/>
      <c r="I5" s="84"/>
      <c r="J5" s="84"/>
      <c r="K5" s="84"/>
      <c r="L5" s="87" t="s">
        <v>22</v>
      </c>
      <c r="M5" s="88" t="s">
        <v>23</v>
      </c>
      <c r="N5" s="88" t="s">
        <v>24</v>
      </c>
      <c r="O5" s="86"/>
    </row>
    <row r="6" spans="1:22" s="5" customFormat="1" x14ac:dyDescent="0.25">
      <c r="A6" s="149">
        <v>1</v>
      </c>
      <c r="B6" s="175" t="s">
        <v>132</v>
      </c>
      <c r="C6" s="112" t="s">
        <v>0</v>
      </c>
      <c r="D6" s="110" t="s">
        <v>99</v>
      </c>
      <c r="E6" s="151">
        <v>1</v>
      </c>
      <c r="F6" s="152">
        <v>44652</v>
      </c>
      <c r="G6" s="16">
        <v>45016</v>
      </c>
      <c r="H6" s="26">
        <v>630</v>
      </c>
      <c r="I6" s="187">
        <v>81.599999999999994</v>
      </c>
      <c r="J6" s="26"/>
      <c r="K6" s="26">
        <f>SUM(H6+I6)</f>
        <v>711.6</v>
      </c>
      <c r="L6" s="26"/>
      <c r="M6" s="26"/>
      <c r="N6" s="26"/>
      <c r="O6" s="188">
        <f>SUM(K6-N6)</f>
        <v>711.6</v>
      </c>
    </row>
    <row r="7" spans="1:22" s="5" customFormat="1" x14ac:dyDescent="0.25">
      <c r="A7" s="149">
        <v>2</v>
      </c>
      <c r="B7" s="116" t="s">
        <v>84</v>
      </c>
      <c r="C7" s="17" t="s">
        <v>100</v>
      </c>
      <c r="D7" s="110" t="s">
        <v>37</v>
      </c>
      <c r="E7" s="153">
        <v>1</v>
      </c>
      <c r="F7" s="152">
        <v>44470</v>
      </c>
      <c r="G7" s="16">
        <v>45016</v>
      </c>
      <c r="H7" s="26">
        <v>630</v>
      </c>
      <c r="I7" s="187">
        <v>81.599999999999994</v>
      </c>
      <c r="J7" s="26"/>
      <c r="K7" s="26">
        <f t="shared" ref="K7" si="0">SUM(H7+I7)</f>
        <v>711.6</v>
      </c>
      <c r="L7" s="26"/>
      <c r="M7" s="26"/>
      <c r="N7" s="26">
        <v>19.2</v>
      </c>
      <c r="O7" s="188">
        <f t="shared" ref="O7:O9" si="1">SUM(K7-N7)</f>
        <v>692.4</v>
      </c>
    </row>
    <row r="8" spans="1:22" s="5" customFormat="1" x14ac:dyDescent="0.25">
      <c r="A8" s="149">
        <v>3</v>
      </c>
      <c r="B8" s="176" t="s">
        <v>96</v>
      </c>
      <c r="C8" s="177" t="s">
        <v>59</v>
      </c>
      <c r="D8" s="177" t="s">
        <v>99</v>
      </c>
      <c r="E8" s="151">
        <v>1</v>
      </c>
      <c r="F8" s="154">
        <v>44652</v>
      </c>
      <c r="G8" s="155">
        <v>45016</v>
      </c>
      <c r="H8" s="26">
        <v>630</v>
      </c>
      <c r="I8" s="187">
        <v>81.599999999999994</v>
      </c>
      <c r="J8" s="26"/>
      <c r="K8" s="26">
        <f t="shared" ref="K8" si="2">H8+I8+J8</f>
        <v>711.6</v>
      </c>
      <c r="L8" s="26"/>
      <c r="M8" s="26"/>
      <c r="N8" s="26"/>
      <c r="O8" s="188">
        <f t="shared" si="1"/>
        <v>711.6</v>
      </c>
    </row>
    <row r="9" spans="1:22" s="5" customFormat="1" x14ac:dyDescent="0.25">
      <c r="A9" s="149">
        <v>4</v>
      </c>
      <c r="B9" s="175" t="s">
        <v>97</v>
      </c>
      <c r="C9" s="112" t="s">
        <v>100</v>
      </c>
      <c r="D9" s="177" t="s">
        <v>99</v>
      </c>
      <c r="E9" s="153">
        <v>1</v>
      </c>
      <c r="F9" s="154">
        <v>44652</v>
      </c>
      <c r="G9" s="155">
        <v>45016</v>
      </c>
      <c r="H9" s="26">
        <v>630</v>
      </c>
      <c r="I9" s="187">
        <v>81.599999999999994</v>
      </c>
      <c r="J9" s="26"/>
      <c r="K9" s="26">
        <f t="shared" ref="K9" si="3">SUM(H9+I9)</f>
        <v>711.6</v>
      </c>
      <c r="L9" s="26"/>
      <c r="M9" s="26"/>
      <c r="N9" s="26"/>
      <c r="O9" s="188">
        <f t="shared" si="1"/>
        <v>711.6</v>
      </c>
    </row>
    <row r="10" spans="1:22" s="5" customFormat="1" ht="14.25" x14ac:dyDescent="0.25">
      <c r="A10" s="156"/>
      <c r="B10" s="178"/>
      <c r="C10" s="178"/>
      <c r="D10" s="178"/>
      <c r="E10" s="178"/>
      <c r="F10" s="178"/>
      <c r="G10" s="178"/>
      <c r="H10" s="189"/>
      <c r="I10" s="189"/>
      <c r="J10" s="189"/>
      <c r="K10" s="189"/>
      <c r="L10" s="189"/>
      <c r="M10" s="189"/>
      <c r="N10" s="189"/>
      <c r="O10" s="190"/>
    </row>
    <row r="11" spans="1:22" s="5" customFormat="1" x14ac:dyDescent="0.25">
      <c r="A11" s="191"/>
      <c r="B11" s="192" t="s">
        <v>25</v>
      </c>
      <c r="C11" s="192"/>
      <c r="D11" s="192"/>
      <c r="E11" s="192"/>
      <c r="F11" s="192"/>
      <c r="G11" s="193"/>
      <c r="H11" s="194">
        <v>2520</v>
      </c>
      <c r="I11" s="194">
        <v>326.39999999999998</v>
      </c>
      <c r="J11" s="194"/>
      <c r="K11" s="194">
        <v>2846.4</v>
      </c>
      <c r="L11" s="195">
        <v>0</v>
      </c>
      <c r="M11" s="194">
        <f>SUM(M6:M9)</f>
        <v>0</v>
      </c>
      <c r="N11" s="194">
        <f>SUM(N6:N9)</f>
        <v>19.2</v>
      </c>
      <c r="O11" s="196">
        <f>SUM(K11-N11)</f>
        <v>2827.2000000000003</v>
      </c>
    </row>
    <row r="12" spans="1:22" s="5" customFormat="1" x14ac:dyDescent="0.2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</row>
    <row r="13" spans="1:22" s="5" customFormat="1" ht="60" x14ac:dyDescent="0.25">
      <c r="A13" s="142" t="s">
        <v>10</v>
      </c>
      <c r="B13" s="143" t="s">
        <v>11</v>
      </c>
      <c r="C13" s="143" t="s">
        <v>12</v>
      </c>
      <c r="D13" s="144" t="s">
        <v>13</v>
      </c>
      <c r="E13" s="197" t="s">
        <v>14</v>
      </c>
      <c r="F13" s="145" t="s">
        <v>26</v>
      </c>
      <c r="G13" s="145" t="s">
        <v>27</v>
      </c>
      <c r="H13" s="146" t="s">
        <v>28</v>
      </c>
      <c r="I13" s="146" t="s">
        <v>17</v>
      </c>
      <c r="J13" s="146" t="s">
        <v>29</v>
      </c>
      <c r="K13" s="146" t="s">
        <v>19</v>
      </c>
      <c r="L13" s="147" t="s">
        <v>22</v>
      </c>
      <c r="M13" s="143" t="s">
        <v>23</v>
      </c>
      <c r="N13" s="143" t="s">
        <v>24</v>
      </c>
      <c r="O13" s="148" t="s">
        <v>21</v>
      </c>
    </row>
    <row r="14" spans="1:22" s="5" customFormat="1" x14ac:dyDescent="0.25">
      <c r="A14" s="156"/>
      <c r="B14" s="110"/>
      <c r="C14" s="157"/>
      <c r="D14" s="110"/>
      <c r="E14" s="158"/>
      <c r="F14" s="152"/>
      <c r="G14" s="16"/>
      <c r="H14" s="159"/>
      <c r="I14" s="159"/>
      <c r="J14" s="159"/>
      <c r="K14" s="159"/>
      <c r="L14" s="160"/>
      <c r="M14" s="161"/>
      <c r="N14" s="161"/>
      <c r="O14" s="162"/>
    </row>
    <row r="15" spans="1:22" s="5" customFormat="1" x14ac:dyDescent="0.25">
      <c r="A15" s="52" t="s">
        <v>2</v>
      </c>
      <c r="B15" s="53"/>
      <c r="C15" s="53"/>
      <c r="D15" s="53"/>
      <c r="E15" s="53"/>
      <c r="F15" s="53"/>
      <c r="G15" s="54"/>
      <c r="H15" s="55">
        <v>0</v>
      </c>
      <c r="I15" s="55">
        <v>0</v>
      </c>
      <c r="J15" s="56">
        <v>0</v>
      </c>
      <c r="K15" s="57">
        <v>0</v>
      </c>
      <c r="L15" s="58"/>
      <c r="M15" s="59">
        <v>0</v>
      </c>
      <c r="N15" s="59">
        <v>0</v>
      </c>
      <c r="O15" s="163">
        <v>0</v>
      </c>
      <c r="V15" s="7"/>
    </row>
    <row r="16" spans="1:22" s="5" customFormat="1" ht="14.25" x14ac:dyDescent="0.25">
      <c r="A16" s="1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60"/>
    </row>
    <row r="17" spans="1:15" s="5" customFormat="1" x14ac:dyDescent="0.25">
      <c r="A17" s="198" t="s">
        <v>2</v>
      </c>
      <c r="B17" s="199" t="s">
        <v>30</v>
      </c>
      <c r="C17" s="199"/>
      <c r="D17" s="199"/>
      <c r="E17" s="200"/>
      <c r="F17" s="199"/>
      <c r="G17" s="201"/>
      <c r="H17" s="194">
        <v>2520</v>
      </c>
      <c r="I17" s="194">
        <v>326.39999999999998</v>
      </c>
      <c r="J17" s="194"/>
      <c r="K17" s="194">
        <v>2846.4</v>
      </c>
      <c r="L17" s="202"/>
      <c r="M17" s="203">
        <f>M11</f>
        <v>0</v>
      </c>
      <c r="N17" s="203">
        <f>N11</f>
        <v>19.2</v>
      </c>
      <c r="O17" s="204">
        <f>O11</f>
        <v>2827.2000000000003</v>
      </c>
    </row>
    <row r="18" spans="1:15" s="5" customFormat="1" x14ac:dyDescent="0.25">
      <c r="A18" s="67" t="s">
        <v>146</v>
      </c>
      <c r="B18" s="178"/>
      <c r="C18" s="135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60"/>
    </row>
    <row r="19" spans="1:15" s="5" customFormat="1" ht="14.25" x14ac:dyDescent="0.25">
      <c r="A19" s="12"/>
      <c r="B19" s="132"/>
      <c r="C19" s="132"/>
      <c r="D19" s="132"/>
      <c r="E19" s="132"/>
      <c r="F19" s="132"/>
      <c r="G19" s="132"/>
      <c r="H19" s="69" t="s">
        <v>48</v>
      </c>
      <c r="I19" s="70"/>
      <c r="J19" s="70"/>
      <c r="K19" s="70"/>
      <c r="L19" s="70"/>
      <c r="M19" s="70"/>
      <c r="N19" s="70"/>
      <c r="O19" s="136">
        <v>30</v>
      </c>
    </row>
    <row r="20" spans="1:15" s="5" customFormat="1" ht="15.75" thickBot="1" x14ac:dyDescent="0.3">
      <c r="A20" s="12"/>
      <c r="B20" s="132"/>
      <c r="C20" s="132"/>
      <c r="D20" s="132"/>
      <c r="E20" s="132"/>
      <c r="F20" s="132"/>
      <c r="G20" s="132"/>
      <c r="H20" s="166" t="s">
        <v>49</v>
      </c>
      <c r="I20" s="167"/>
      <c r="J20" s="167"/>
      <c r="K20" s="167"/>
      <c r="L20" s="167"/>
      <c r="M20" s="167"/>
      <c r="N20" s="167"/>
      <c r="O20" s="137">
        <v>120</v>
      </c>
    </row>
    <row r="21" spans="1:15" s="5" customFormat="1" ht="15.75" thickBot="1" x14ac:dyDescent="0.3">
      <c r="A21" s="73"/>
      <c r="B21" s="74"/>
      <c r="C21" s="74"/>
      <c r="D21" s="74"/>
      <c r="E21" s="74"/>
      <c r="F21" s="74"/>
      <c r="G21" s="74"/>
      <c r="H21" s="168" t="s">
        <v>47</v>
      </c>
      <c r="I21" s="169"/>
      <c r="J21" s="169"/>
      <c r="K21" s="169"/>
      <c r="L21" s="169"/>
      <c r="M21" s="169"/>
      <c r="N21" s="169"/>
      <c r="O21" s="78">
        <f>SUM(O17+O20)</f>
        <v>2947.2000000000003</v>
      </c>
    </row>
    <row r="22" spans="1:15" ht="18" x14ac:dyDescent="0.25">
      <c r="A22" s="179"/>
      <c r="B22" s="179"/>
      <c r="C22" s="179"/>
      <c r="D22" s="179"/>
      <c r="E22" s="179"/>
      <c r="F22" s="179"/>
      <c r="G22" s="179"/>
      <c r="H22" s="1"/>
      <c r="I22" s="1"/>
      <c r="J22" s="1"/>
      <c r="K22" s="1"/>
      <c r="L22" s="1"/>
      <c r="M22" s="1"/>
      <c r="N22" s="1"/>
      <c r="O22" s="2"/>
    </row>
    <row r="23" spans="1:15" ht="18" x14ac:dyDescent="0.25">
      <c r="A23" s="179"/>
      <c r="B23" s="179"/>
      <c r="C23" s="179"/>
      <c r="D23" s="179"/>
      <c r="E23" s="179"/>
      <c r="F23" s="179"/>
      <c r="G23" s="179"/>
      <c r="H23" s="1"/>
      <c r="I23" s="1"/>
      <c r="J23" s="1"/>
      <c r="K23" s="1"/>
      <c r="L23" s="1"/>
      <c r="M23" s="1"/>
      <c r="N23" s="1"/>
      <c r="O23" s="2"/>
    </row>
    <row r="24" spans="1:15" ht="18" x14ac:dyDescent="0.25">
      <c r="A24" s="179"/>
      <c r="B24" s="179"/>
      <c r="C24" s="179"/>
      <c r="D24" s="179"/>
      <c r="E24" s="179"/>
      <c r="F24" s="179"/>
      <c r="G24" s="179"/>
      <c r="H24" s="1"/>
      <c r="I24" s="1"/>
      <c r="J24" s="1"/>
      <c r="K24" s="1"/>
      <c r="L24" s="1"/>
      <c r="M24" s="1"/>
      <c r="N24" s="1"/>
      <c r="O24" s="2"/>
    </row>
    <row r="25" spans="1:15" ht="18" x14ac:dyDescent="0.25">
      <c r="A25" s="179"/>
      <c r="B25" s="179"/>
      <c r="C25" s="179"/>
      <c r="D25" s="179"/>
      <c r="E25" s="179"/>
      <c r="F25" s="179"/>
      <c r="G25" s="179"/>
      <c r="H25" s="1"/>
      <c r="I25" s="1"/>
      <c r="J25" s="1"/>
      <c r="K25" s="1"/>
      <c r="L25" s="1"/>
      <c r="M25" s="1"/>
      <c r="N25" s="1"/>
      <c r="O25" s="2"/>
    </row>
    <row r="26" spans="1:15" ht="18" x14ac:dyDescent="0.25">
      <c r="A26" s="179"/>
      <c r="B26" s="179"/>
      <c r="C26" s="179"/>
      <c r="D26" s="179"/>
      <c r="E26" s="179"/>
      <c r="F26" s="179"/>
      <c r="G26" s="179"/>
      <c r="H26" s="1"/>
      <c r="I26" s="1"/>
      <c r="J26" s="1"/>
      <c r="K26" s="1"/>
      <c r="L26" s="1"/>
      <c r="M26" s="1"/>
      <c r="N26" s="1"/>
      <c r="O26" s="2"/>
    </row>
  </sheetData>
  <mergeCells count="26">
    <mergeCell ref="A1:O1"/>
    <mergeCell ref="H21:N21"/>
    <mergeCell ref="O4:O5"/>
    <mergeCell ref="B11:G11"/>
    <mergeCell ref="A12:O12"/>
    <mergeCell ref="B15:G15"/>
    <mergeCell ref="H19:N19"/>
    <mergeCell ref="H20:N20"/>
    <mergeCell ref="G4:G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80" zoomScaleNormal="80" workbookViewId="0">
      <selection activeCell="B23" sqref="B23"/>
    </sheetView>
  </sheetViews>
  <sheetFormatPr defaultColWidth="9.140625" defaultRowHeight="14.25" x14ac:dyDescent="0.25"/>
  <cols>
    <col min="1" max="1" width="7.42578125" style="5" customWidth="1"/>
    <col min="2" max="2" width="53.5703125" style="5" bestFit="1" customWidth="1"/>
    <col min="3" max="3" width="13.5703125" style="5" bestFit="1" customWidth="1"/>
    <col min="4" max="4" width="16.42578125" style="5" bestFit="1" customWidth="1"/>
    <col min="5" max="5" width="5.7109375" style="5" customWidth="1"/>
    <col min="6" max="6" width="13" style="5" customWidth="1"/>
    <col min="7" max="7" width="14.7109375" style="5" customWidth="1"/>
    <col min="8" max="8" width="17" style="5" customWidth="1"/>
    <col min="9" max="9" width="16.85546875" style="5" customWidth="1"/>
    <col min="10" max="10" width="14.42578125" style="5" customWidth="1"/>
    <col min="11" max="11" width="20.85546875" style="5" customWidth="1"/>
    <col min="12" max="12" width="4.7109375" style="5" customWidth="1"/>
    <col min="13" max="13" width="13.85546875" style="5" customWidth="1"/>
    <col min="14" max="14" width="15" style="5" customWidth="1"/>
    <col min="15" max="15" width="18.5703125" style="5" customWidth="1"/>
    <col min="16" max="16" width="9.140625" style="5"/>
    <col min="17" max="17" width="11.7109375" style="5" bestFit="1" customWidth="1"/>
    <col min="18" max="16384" width="9.140625" style="5"/>
  </cols>
  <sheetData>
    <row r="1" spans="1:15" ht="83.25" customHeight="1" x14ac:dyDescent="0.25">
      <c r="A1" s="227" t="s">
        <v>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</row>
    <row r="2" spans="1:15" ht="37.5" customHeight="1" x14ac:dyDescent="0.25">
      <c r="A2" s="104" t="s">
        <v>135</v>
      </c>
      <c r="B2" s="105"/>
      <c r="C2" s="106"/>
      <c r="D2" s="180" t="s">
        <v>3</v>
      </c>
      <c r="E2" s="181"/>
      <c r="F2" s="182" t="s">
        <v>4</v>
      </c>
      <c r="G2" s="183" t="s">
        <v>5</v>
      </c>
      <c r="H2" s="184" t="s">
        <v>6</v>
      </c>
      <c r="I2" s="184" t="s">
        <v>7</v>
      </c>
      <c r="J2" s="185" t="s">
        <v>8</v>
      </c>
      <c r="K2" s="185"/>
      <c r="L2" s="185"/>
      <c r="M2" s="185"/>
      <c r="N2" s="185"/>
      <c r="O2" s="186"/>
    </row>
    <row r="3" spans="1:15" ht="36" customHeight="1" x14ac:dyDescent="0.25">
      <c r="A3" s="216" t="s">
        <v>149</v>
      </c>
      <c r="B3" s="108"/>
      <c r="C3" s="109"/>
      <c r="D3" s="89" t="s">
        <v>137</v>
      </c>
      <c r="E3" s="90"/>
      <c r="F3" s="170" t="s">
        <v>134</v>
      </c>
      <c r="G3" s="91" t="s">
        <v>136</v>
      </c>
      <c r="H3" s="92">
        <v>17</v>
      </c>
      <c r="I3" s="171">
        <v>4.8</v>
      </c>
      <c r="J3" s="94" t="s">
        <v>9</v>
      </c>
      <c r="K3" s="94"/>
      <c r="L3" s="94"/>
      <c r="M3" s="94"/>
      <c r="N3" s="94"/>
      <c r="O3" s="95"/>
    </row>
    <row r="4" spans="1:15" ht="15" customHeight="1" x14ac:dyDescent="0.25">
      <c r="A4" s="217" t="s">
        <v>10</v>
      </c>
      <c r="B4" s="218" t="s">
        <v>11</v>
      </c>
      <c r="C4" s="218" t="s">
        <v>12</v>
      </c>
      <c r="D4" s="218" t="s">
        <v>13</v>
      </c>
      <c r="E4" s="218" t="s">
        <v>14</v>
      </c>
      <c r="F4" s="218" t="s">
        <v>15</v>
      </c>
      <c r="G4" s="219" t="s">
        <v>16</v>
      </c>
      <c r="H4" s="220" t="s">
        <v>31</v>
      </c>
      <c r="I4" s="220" t="s">
        <v>17</v>
      </c>
      <c r="J4" s="220" t="s">
        <v>18</v>
      </c>
      <c r="K4" s="220" t="s">
        <v>19</v>
      </c>
      <c r="L4" s="85" t="s">
        <v>20</v>
      </c>
      <c r="M4" s="85"/>
      <c r="N4" s="85"/>
      <c r="O4" s="86" t="s">
        <v>21</v>
      </c>
    </row>
    <row r="5" spans="1:15" ht="54" customHeight="1" x14ac:dyDescent="0.25">
      <c r="A5" s="221"/>
      <c r="B5" s="222"/>
      <c r="C5" s="222"/>
      <c r="D5" s="222"/>
      <c r="E5" s="222"/>
      <c r="F5" s="222"/>
      <c r="G5" s="223"/>
      <c r="H5" s="224"/>
      <c r="I5" s="224"/>
      <c r="J5" s="224"/>
      <c r="K5" s="224"/>
      <c r="L5" s="87" t="s">
        <v>22</v>
      </c>
      <c r="M5" s="88" t="s">
        <v>32</v>
      </c>
      <c r="N5" s="88" t="s">
        <v>24</v>
      </c>
      <c r="O5" s="86"/>
    </row>
    <row r="6" spans="1:15" ht="15" x14ac:dyDescent="0.25">
      <c r="A6" s="156">
        <v>1</v>
      </c>
      <c r="B6" s="150" t="s">
        <v>98</v>
      </c>
      <c r="C6" s="225" t="s">
        <v>59</v>
      </c>
      <c r="D6" s="225" t="s">
        <v>99</v>
      </c>
      <c r="E6" s="151">
        <v>1</v>
      </c>
      <c r="F6" s="16">
        <v>44652</v>
      </c>
      <c r="G6" s="16">
        <v>45016</v>
      </c>
      <c r="H6" s="205">
        <v>630</v>
      </c>
      <c r="I6" s="26">
        <v>81.599999999999994</v>
      </c>
      <c r="J6" s="14"/>
      <c r="K6" s="26">
        <f>H6+I6</f>
        <v>711.6</v>
      </c>
      <c r="L6" s="14"/>
      <c r="M6" s="28"/>
      <c r="N6" s="28"/>
      <c r="O6" s="206">
        <f>SUM(H6+I6)</f>
        <v>711.6</v>
      </c>
    </row>
    <row r="7" spans="1:15" s="8" customFormat="1" x14ac:dyDescent="0.25">
      <c r="A7" s="207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1"/>
    </row>
    <row r="8" spans="1:15" ht="15" x14ac:dyDescent="0.25">
      <c r="A8" s="33"/>
      <c r="B8" s="34" t="s">
        <v>25</v>
      </c>
      <c r="C8" s="34"/>
      <c r="D8" s="34"/>
      <c r="E8" s="34"/>
      <c r="F8" s="34"/>
      <c r="G8" s="35"/>
      <c r="H8" s="3">
        <v>630</v>
      </c>
      <c r="I8" s="3">
        <v>81.599999999999994</v>
      </c>
      <c r="J8" s="3">
        <f>SUM(J6:J6)</f>
        <v>0</v>
      </c>
      <c r="K8" s="36">
        <v>711.6</v>
      </c>
      <c r="L8" s="37">
        <v>0</v>
      </c>
      <c r="M8" s="36">
        <f>SUM(M6:M6)</f>
        <v>0</v>
      </c>
      <c r="N8" s="36">
        <f>SUM(N6:N6)</f>
        <v>0</v>
      </c>
      <c r="O8" s="38">
        <f>SUM(H8+I8)</f>
        <v>711.6</v>
      </c>
    </row>
    <row r="9" spans="1:15" ht="15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5" ht="60" x14ac:dyDescent="0.25">
      <c r="A10" s="142" t="s">
        <v>10</v>
      </c>
      <c r="B10" s="143" t="s">
        <v>11</v>
      </c>
      <c r="C10" s="143" t="s">
        <v>12</v>
      </c>
      <c r="D10" s="144" t="s">
        <v>13</v>
      </c>
      <c r="E10" s="197" t="s">
        <v>14</v>
      </c>
      <c r="F10" s="145" t="s">
        <v>26</v>
      </c>
      <c r="G10" s="145" t="s">
        <v>27</v>
      </c>
      <c r="H10" s="146" t="s">
        <v>28</v>
      </c>
      <c r="I10" s="146" t="s">
        <v>17</v>
      </c>
      <c r="J10" s="146" t="s">
        <v>29</v>
      </c>
      <c r="K10" s="146" t="s">
        <v>19</v>
      </c>
      <c r="L10" s="147" t="s">
        <v>22</v>
      </c>
      <c r="M10" s="143" t="s">
        <v>23</v>
      </c>
      <c r="N10" s="143" t="s">
        <v>24</v>
      </c>
      <c r="O10" s="148" t="s">
        <v>21</v>
      </c>
    </row>
    <row r="11" spans="1:15" ht="15" x14ac:dyDescent="0.25">
      <c r="A11" s="208"/>
      <c r="B11" s="157"/>
      <c r="C11" s="157"/>
      <c r="D11" s="20"/>
      <c r="E11" s="158"/>
      <c r="F11" s="16"/>
      <c r="G11" s="16"/>
      <c r="H11" s="26"/>
      <c r="I11" s="26"/>
      <c r="J11" s="26">
        <v>0</v>
      </c>
      <c r="K11" s="209"/>
      <c r="L11" s="31"/>
      <c r="M11" s="32"/>
      <c r="N11" s="32"/>
      <c r="O11" s="210"/>
    </row>
    <row r="12" spans="1:15" ht="15" x14ac:dyDescent="0.25">
      <c r="A12" s="52" t="s">
        <v>2</v>
      </c>
      <c r="B12" s="53"/>
      <c r="C12" s="53"/>
      <c r="D12" s="53"/>
      <c r="E12" s="53"/>
      <c r="F12" s="53"/>
      <c r="G12" s="54"/>
      <c r="H12" s="55">
        <v>0</v>
      </c>
      <c r="I12" s="55">
        <v>0</v>
      </c>
      <c r="J12" s="56"/>
      <c r="K12" s="57">
        <f>SUM(K11:K11)</f>
        <v>0</v>
      </c>
      <c r="L12" s="56"/>
      <c r="M12" s="128">
        <f>SUM(M11:M11)</f>
        <v>0</v>
      </c>
      <c r="N12" s="128">
        <f>SUM(N11:N11)</f>
        <v>0</v>
      </c>
      <c r="O12" s="226">
        <f>SUM(O11:O11)</f>
        <v>0</v>
      </c>
    </row>
    <row r="13" spans="1:15" x14ac:dyDescent="0.25">
      <c r="A13" s="1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60"/>
    </row>
    <row r="14" spans="1:15" ht="15" x14ac:dyDescent="0.25">
      <c r="A14" s="61" t="s">
        <v>2</v>
      </c>
      <c r="B14" s="62" t="s">
        <v>30</v>
      </c>
      <c r="C14" s="62"/>
      <c r="D14" s="62"/>
      <c r="E14" s="164"/>
      <c r="F14" s="62"/>
      <c r="G14" s="63"/>
      <c r="H14" s="3">
        <v>630</v>
      </c>
      <c r="I14" s="3">
        <v>81.599999999999994</v>
      </c>
      <c r="J14" s="3"/>
      <c r="K14" s="3">
        <v>711.6</v>
      </c>
      <c r="L14" s="64"/>
      <c r="M14" s="165">
        <f>M8</f>
        <v>0</v>
      </c>
      <c r="N14" s="165">
        <f>N8</f>
        <v>0</v>
      </c>
      <c r="O14" s="66">
        <f>SUM(H14+I14)</f>
        <v>711.6</v>
      </c>
    </row>
    <row r="15" spans="1:15" ht="15" x14ac:dyDescent="0.25">
      <c r="A15" s="67" t="s">
        <v>146</v>
      </c>
      <c r="B15" s="178"/>
      <c r="C15" s="135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60"/>
    </row>
    <row r="16" spans="1:15" x14ac:dyDescent="0.25">
      <c r="A16" s="12"/>
      <c r="B16" s="132"/>
      <c r="C16" s="132"/>
      <c r="D16" s="132"/>
      <c r="E16" s="132"/>
      <c r="F16" s="132"/>
      <c r="G16" s="132"/>
      <c r="H16" s="69" t="s">
        <v>48</v>
      </c>
      <c r="I16" s="70"/>
      <c r="J16" s="70"/>
      <c r="K16" s="70"/>
      <c r="L16" s="70"/>
      <c r="M16" s="70"/>
      <c r="N16" s="70"/>
      <c r="O16" s="214">
        <v>30</v>
      </c>
    </row>
    <row r="17" spans="1:17" ht="15.75" thickBot="1" x14ac:dyDescent="0.3">
      <c r="A17" s="12"/>
      <c r="B17" s="132"/>
      <c r="C17" s="132"/>
      <c r="D17" s="132"/>
      <c r="E17" s="132"/>
      <c r="F17" s="132"/>
      <c r="G17" s="132"/>
      <c r="H17" s="166" t="s">
        <v>50</v>
      </c>
      <c r="I17" s="167"/>
      <c r="J17" s="167"/>
      <c r="K17" s="167"/>
      <c r="L17" s="167"/>
      <c r="M17" s="167"/>
      <c r="N17" s="167"/>
      <c r="O17" s="215">
        <v>30</v>
      </c>
    </row>
    <row r="18" spans="1:17" ht="15.75" thickBot="1" x14ac:dyDescent="0.3">
      <c r="A18" s="73"/>
      <c r="B18" s="74"/>
      <c r="C18" s="74"/>
      <c r="D18" s="74"/>
      <c r="E18" s="74"/>
      <c r="F18" s="74"/>
      <c r="G18" s="74"/>
      <c r="H18" s="168" t="s">
        <v>51</v>
      </c>
      <c r="I18" s="169"/>
      <c r="J18" s="169"/>
      <c r="K18" s="169"/>
      <c r="L18" s="169"/>
      <c r="M18" s="169"/>
      <c r="N18" s="169"/>
      <c r="O18" s="211">
        <f>SUM(O14+O17)</f>
        <v>741.6</v>
      </c>
      <c r="Q18" s="232"/>
    </row>
    <row r="19" spans="1:17" s="233" customFormat="1" x14ac:dyDescent="0.25"/>
    <row r="20" spans="1:17" s="233" customFormat="1" x14ac:dyDescent="0.25"/>
    <row r="21" spans="1:17" s="233" customFormat="1" x14ac:dyDescent="0.25"/>
    <row r="22" spans="1:17" s="233" customFormat="1" x14ac:dyDescent="0.25"/>
    <row r="23" spans="1:17" s="233" customFormat="1" x14ac:dyDescent="0.25"/>
    <row r="24" spans="1:17" s="233" customFormat="1" x14ac:dyDescent="0.25">
      <c r="I24" s="234"/>
    </row>
    <row r="25" spans="1:17" s="233" customFormat="1" x14ac:dyDescent="0.25">
      <c r="I25" s="234"/>
    </row>
    <row r="26" spans="1:17" s="233" customFormat="1" x14ac:dyDescent="0.25">
      <c r="I26" s="234"/>
    </row>
    <row r="27" spans="1:17" s="233" customFormat="1" x14ac:dyDescent="0.25"/>
    <row r="28" spans="1:17" s="233" customFormat="1" x14ac:dyDescent="0.25"/>
    <row r="29" spans="1:17" s="233" customFormat="1" x14ac:dyDescent="0.25"/>
    <row r="30" spans="1:17" s="233" customFormat="1" x14ac:dyDescent="0.25"/>
    <row r="31" spans="1:17" s="233" customFormat="1" x14ac:dyDescent="0.25"/>
    <row r="32" spans="1:17" s="233" customFormat="1" x14ac:dyDescent="0.25"/>
    <row r="33" spans="8:15" s="233" customFormat="1" x14ac:dyDescent="0.25"/>
    <row r="34" spans="8:15" s="233" customFormat="1" x14ac:dyDescent="0.25"/>
    <row r="35" spans="8:15" s="233" customFormat="1" x14ac:dyDescent="0.25"/>
    <row r="36" spans="8:15" s="233" customFormat="1" x14ac:dyDescent="0.25"/>
    <row r="37" spans="8:15" s="233" customFormat="1" x14ac:dyDescent="0.25"/>
    <row r="38" spans="8:15" s="233" customFormat="1" x14ac:dyDescent="0.25"/>
    <row r="39" spans="8:15" s="233" customFormat="1" x14ac:dyDescent="0.25"/>
    <row r="40" spans="8:15" s="233" customFormat="1" x14ac:dyDescent="0.25"/>
    <row r="41" spans="8:15" ht="15" x14ac:dyDescent="0.25">
      <c r="H41" s="212"/>
      <c r="I41" s="212"/>
      <c r="J41" s="212"/>
      <c r="K41" s="212"/>
      <c r="L41" s="212"/>
      <c r="M41" s="212"/>
      <c r="N41" s="212"/>
      <c r="O41" s="213"/>
    </row>
  </sheetData>
  <mergeCells count="26">
    <mergeCell ref="A1:O1"/>
    <mergeCell ref="H16:N16"/>
    <mergeCell ref="H4:H5"/>
    <mergeCell ref="I4:I5"/>
    <mergeCell ref="J4:J5"/>
    <mergeCell ref="K4:K5"/>
    <mergeCell ref="L4:N4"/>
    <mergeCell ref="H17:N17"/>
    <mergeCell ref="H18:N18"/>
    <mergeCell ref="O4:O5"/>
    <mergeCell ref="A4:A5"/>
    <mergeCell ref="B4:B5"/>
    <mergeCell ref="C4:C5"/>
    <mergeCell ref="D4:D5"/>
    <mergeCell ref="E4:E5"/>
    <mergeCell ref="F4:F5"/>
    <mergeCell ref="G4:G5"/>
    <mergeCell ref="B8:G8"/>
    <mergeCell ref="A9:O9"/>
    <mergeCell ref="B12:G12"/>
    <mergeCell ref="A2:C2"/>
    <mergeCell ref="D2:E2"/>
    <mergeCell ref="J2:O2"/>
    <mergeCell ref="A3:C3"/>
    <mergeCell ref="D3:E3"/>
    <mergeCell ref="J3:O3"/>
  </mergeCells>
  <phoneticPr fontId="10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IGD-M</vt:lpstr>
      <vt:lpstr>CRAS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2023-01-24T16:13:08Z</cp:lastPrinted>
  <dcterms:created xsi:type="dcterms:W3CDTF">2017-01-27T13:47:29Z</dcterms:created>
  <dcterms:modified xsi:type="dcterms:W3CDTF">2023-03-07T21:39:16Z</dcterms:modified>
</cp:coreProperties>
</file>