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11505" windowHeight="9915"/>
  </bookViews>
  <sheets>
    <sheet name="Prog. Estágio" sheetId="102" r:id="rId1"/>
    <sheet name="IGD-M" sheetId="103" r:id="rId2"/>
    <sheet name="CRAS" sheetId="101" r:id="rId3"/>
    <sheet name="CRIANÇA FELIZ" sheetId="106" r:id="rId4"/>
  </sheets>
  <definedNames>
    <definedName name="_xlnm._FilterDatabase" localSheetId="0" hidden="1">'Prog. Estágio'!$A$4:$O$84</definedName>
    <definedName name="_xlnm.Print_Area" localSheetId="0">'Prog. Estágio'!$A$1:$X$95</definedName>
    <definedName name="soma">'Prog. Estágio'!#REF!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3" i="102" l="1"/>
  <c r="O18" i="103"/>
  <c r="K7" i="103"/>
  <c r="K68" i="102"/>
  <c r="O16" i="101"/>
  <c r="O21" i="106"/>
  <c r="K81" i="102"/>
  <c r="H84" i="102"/>
  <c r="I84" i="102"/>
  <c r="I12" i="106"/>
  <c r="H12" i="106"/>
  <c r="K8" i="102"/>
  <c r="O8" i="102" s="1"/>
  <c r="N12" i="106"/>
  <c r="M84" i="102"/>
  <c r="K49" i="102"/>
  <c r="N84" i="102" l="1"/>
  <c r="N90" i="102" s="1"/>
  <c r="M90" i="102"/>
  <c r="K72" i="102"/>
  <c r="O72" i="102" s="1"/>
  <c r="H7" i="101"/>
  <c r="I7" i="101"/>
  <c r="M7" i="101"/>
  <c r="N7" i="101"/>
  <c r="K7" i="102"/>
  <c r="O7" i="102" s="1"/>
  <c r="K9" i="102"/>
  <c r="K10" i="102"/>
  <c r="K11" i="102"/>
  <c r="K12" i="102"/>
  <c r="K13" i="102"/>
  <c r="K14" i="102"/>
  <c r="K15" i="102"/>
  <c r="K16" i="102"/>
  <c r="O16" i="102" s="1"/>
  <c r="K17" i="102"/>
  <c r="K18" i="102"/>
  <c r="K19" i="102"/>
  <c r="O19" i="102" s="1"/>
  <c r="K20" i="102"/>
  <c r="K21" i="102"/>
  <c r="K22" i="102"/>
  <c r="K23" i="102"/>
  <c r="K24" i="102"/>
  <c r="K25" i="102"/>
  <c r="K26" i="102"/>
  <c r="K27" i="102"/>
  <c r="K28" i="102"/>
  <c r="K29" i="102"/>
  <c r="O29" i="102" s="1"/>
  <c r="K30" i="102"/>
  <c r="K31" i="102"/>
  <c r="K32" i="102"/>
  <c r="O32" i="102" s="1"/>
  <c r="K33" i="102"/>
  <c r="K34" i="102"/>
  <c r="K35" i="102"/>
  <c r="K36" i="102"/>
  <c r="K37" i="102"/>
  <c r="K38" i="102"/>
  <c r="K39" i="102"/>
  <c r="K40" i="102"/>
  <c r="K41" i="102"/>
  <c r="K42" i="102"/>
  <c r="K43" i="102"/>
  <c r="K44" i="102"/>
  <c r="K45" i="102"/>
  <c r="O45" i="102" s="1"/>
  <c r="K46" i="102"/>
  <c r="K47" i="102"/>
  <c r="K50" i="102"/>
  <c r="K51" i="102"/>
  <c r="K52" i="102"/>
  <c r="K53" i="102"/>
  <c r="K54" i="102"/>
  <c r="K55" i="102"/>
  <c r="K56" i="102"/>
  <c r="K57" i="102"/>
  <c r="K58" i="102"/>
  <c r="K59" i="102"/>
  <c r="K60" i="102"/>
  <c r="O60" i="102" s="1"/>
  <c r="K61" i="102"/>
  <c r="K62" i="102"/>
  <c r="K63" i="102"/>
  <c r="O63" i="102" s="1"/>
  <c r="K64" i="102"/>
  <c r="K65" i="102"/>
  <c r="K66" i="102"/>
  <c r="K67" i="102"/>
  <c r="K69" i="102"/>
  <c r="K70" i="102"/>
  <c r="K71" i="102"/>
  <c r="K73" i="102"/>
  <c r="K74" i="102"/>
  <c r="K75" i="102"/>
  <c r="K76" i="102"/>
  <c r="K77" i="102"/>
  <c r="K78" i="102"/>
  <c r="K79" i="102"/>
  <c r="K80" i="102"/>
  <c r="K82" i="102"/>
  <c r="K83" i="102"/>
  <c r="K6" i="102"/>
  <c r="H90" i="102"/>
  <c r="O40" i="102" l="1"/>
  <c r="K84" i="102"/>
  <c r="M13" i="101"/>
  <c r="M12" i="106"/>
  <c r="O6" i="101" l="1"/>
  <c r="O7" i="101" s="1"/>
  <c r="O9" i="102"/>
  <c r="K6" i="106"/>
  <c r="O10" i="106"/>
  <c r="K9" i="106"/>
  <c r="K8" i="106"/>
  <c r="O8" i="106" s="1"/>
  <c r="N9" i="103"/>
  <c r="O6" i="106" l="1"/>
  <c r="O22" i="102"/>
  <c r="I9" i="103"/>
  <c r="I15" i="103" s="1"/>
  <c r="M9" i="103"/>
  <c r="M15" i="103" s="1"/>
  <c r="N15" i="103"/>
  <c r="O81" i="102"/>
  <c r="H9" i="103"/>
  <c r="H15" i="103" s="1"/>
  <c r="O14" i="102" l="1"/>
  <c r="O15" i="102"/>
  <c r="O7" i="103" l="1"/>
  <c r="K6" i="103"/>
  <c r="O49" i="102"/>
  <c r="O6" i="103" l="1"/>
  <c r="O9" i="103" s="1"/>
  <c r="O83" i="102" l="1"/>
  <c r="K16" i="106"/>
  <c r="I18" i="106"/>
  <c r="K7" i="106"/>
  <c r="K12" i="106" s="1"/>
  <c r="O7" i="106" l="1"/>
  <c r="O12" i="106" s="1"/>
  <c r="O11" i="102"/>
  <c r="O12" i="102"/>
  <c r="O13" i="102"/>
  <c r="O17" i="102"/>
  <c r="O18" i="102"/>
  <c r="O20" i="102"/>
  <c r="O21" i="102"/>
  <c r="O23" i="102"/>
  <c r="O24" i="102"/>
  <c r="O25" i="102"/>
  <c r="O26" i="102"/>
  <c r="O27" i="102"/>
  <c r="O28" i="102"/>
  <c r="O30" i="102"/>
  <c r="O31" i="102"/>
  <c r="O33" i="102"/>
  <c r="O34" i="102"/>
  <c r="O35" i="102"/>
  <c r="O36" i="102"/>
  <c r="O37" i="102"/>
  <c r="O38" i="102"/>
  <c r="O39" i="102"/>
  <c r="O41" i="102"/>
  <c r="O42" i="102"/>
  <c r="O43" i="102"/>
  <c r="O44" i="102"/>
  <c r="O46" i="102"/>
  <c r="O47" i="102"/>
  <c r="O48" i="102"/>
  <c r="O50" i="102"/>
  <c r="O51" i="102"/>
  <c r="O52" i="102"/>
  <c r="O53" i="102"/>
  <c r="O54" i="102"/>
  <c r="O55" i="102"/>
  <c r="O56" i="102"/>
  <c r="O57" i="102"/>
  <c r="O58" i="102"/>
  <c r="O59" i="102"/>
  <c r="O61" i="102"/>
  <c r="O62" i="102"/>
  <c r="O64" i="102"/>
  <c r="O65" i="102"/>
  <c r="O66" i="102"/>
  <c r="O67" i="102"/>
  <c r="O68" i="102"/>
  <c r="O69" i="102"/>
  <c r="O70" i="102"/>
  <c r="O71" i="102"/>
  <c r="O73" i="102"/>
  <c r="O74" i="102"/>
  <c r="O75" i="102"/>
  <c r="O76" i="102"/>
  <c r="O77" i="102"/>
  <c r="O78" i="102"/>
  <c r="O79" i="102"/>
  <c r="O80" i="102"/>
  <c r="O82" i="102"/>
  <c r="O6" i="102"/>
  <c r="J84" i="102"/>
  <c r="J90" i="102" s="1"/>
  <c r="I13" i="101"/>
  <c r="H13" i="101"/>
  <c r="H18" i="106"/>
  <c r="N13" i="101"/>
  <c r="J7" i="101"/>
  <c r="J13" i="101" s="1"/>
  <c r="K9" i="103"/>
  <c r="K15" i="103" s="1"/>
  <c r="O15" i="103" s="1"/>
  <c r="O19" i="103" s="1"/>
  <c r="J15" i="103"/>
  <c r="O18" i="106" l="1"/>
  <c r="O22" i="106" s="1"/>
  <c r="O10" i="102"/>
  <c r="O84" i="102" s="1"/>
  <c r="O90" i="102" s="1"/>
  <c r="O94" i="102" s="1"/>
  <c r="N18" i="106" l="1"/>
  <c r="M18" i="106"/>
  <c r="J12" i="106"/>
  <c r="J18" i="106" s="1"/>
  <c r="K18" i="106" l="1"/>
  <c r="K6" i="101"/>
  <c r="K7" i="101" s="1"/>
  <c r="K13" i="101" l="1"/>
  <c r="K87" i="102"/>
  <c r="O13" i="101" l="1"/>
  <c r="O17" i="101" s="1"/>
  <c r="O11" i="101" l="1"/>
  <c r="N11" i="101"/>
  <c r="M11" i="101"/>
  <c r="K11" i="101"/>
  <c r="I90" i="102"/>
  <c r="K90" i="102"/>
</calcChain>
</file>

<file path=xl/comments1.xml><?xml version="1.0" encoding="utf-8"?>
<comments xmlns="http://schemas.openxmlformats.org/spreadsheetml/2006/main">
  <authors>
    <author>sandra.alves</author>
  </authors>
  <commentList>
    <comment ref="L40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</t>
        </r>
      </text>
    </comment>
  </commentList>
</comments>
</file>

<file path=xl/sharedStrings.xml><?xml version="1.0" encoding="utf-8"?>
<sst xmlns="http://schemas.openxmlformats.org/spreadsheetml/2006/main" count="505" uniqueCount="204">
  <si>
    <t>PSICOLOGIA</t>
  </si>
  <si>
    <t xml:space="preserve"> </t>
  </si>
  <si>
    <t>ANO</t>
  </si>
  <si>
    <t>MÊS REF</t>
  </si>
  <si>
    <t>V. TRANSP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</si>
  <si>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</si>
  <si>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</si>
  <si>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</si>
  <si>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</si>
  <si>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</si>
  <si>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</si>
  <si>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</si>
  <si>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</si>
  <si>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</si>
  <si>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AUXÍLIO TRANSP</t>
  </si>
  <si>
    <t>RECESSO REMUNERADO</t>
  </si>
  <si>
    <t>TOTAL   BRUTO</t>
  </si>
  <si>
    <t>DESCONTOS  - R$</t>
  </si>
  <si>
    <t>VALOR LÍQUIDO (PAGO)</t>
  </si>
  <si>
    <t>FALTAS</t>
  </si>
  <si>
    <t>DA    BOLSA</t>
  </si>
  <si>
    <t>DO   AUXÍLIO TRANSP</t>
  </si>
  <si>
    <t>TOTAL DA FOLHA DO MÊS................................R$</t>
  </si>
  <si>
    <t>DT-CONTR</t>
  </si>
  <si>
    <t>REFERÊNCIA</t>
  </si>
  <si>
    <t>VALOR BOLSA</t>
  </si>
  <si>
    <t>RECESSO REMUN / DIFERENÇAS</t>
  </si>
  <si>
    <t>TOTAL GERAL DA FOLHA.......................................R$</t>
  </si>
  <si>
    <t>VALOR DA BOLSA</t>
  </si>
  <si>
    <t>DA BOLSA</t>
  </si>
  <si>
    <t>TOTAL BRUTO</t>
  </si>
  <si>
    <r>
      <rPr>
        <b/>
        <sz val="10"/>
        <rFont val="Arial"/>
        <family val="2"/>
      </rPr>
      <t>ST</t>
    </r>
    <r>
      <rPr>
        <sz val="10"/>
        <rFont val="Arial"/>
        <family val="2"/>
      </rPr>
      <t>=SITUAÇÃO NO MÊS = {</t>
    </r>
    <r>
      <rPr>
        <b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- Ativo regular  </t>
    </r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-Contrato novo 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-Recesso remunerado  </t>
    </r>
    <r>
      <rPr>
        <b/>
        <sz val="10"/>
        <rFont val="Arial"/>
        <family val="2"/>
      </rPr>
      <t>4</t>
    </r>
    <r>
      <rPr>
        <sz val="10"/>
        <rFont val="Arial"/>
        <family val="2"/>
      </rPr>
      <t>-Contrato encerrado}</t>
    </r>
  </si>
  <si>
    <t>DIAS ÚTEIS</t>
  </si>
  <si>
    <t>BOLSA AUXÍLIO</t>
  </si>
  <si>
    <t>DIREITO</t>
  </si>
  <si>
    <t>SASDH</t>
  </si>
  <si>
    <t>FGB</t>
  </si>
  <si>
    <t>SEMSA</t>
  </si>
  <si>
    <t>PGM</t>
  </si>
  <si>
    <t>SEINFRA</t>
  </si>
  <si>
    <t>SEMEIA</t>
  </si>
  <si>
    <t>TOTAL DA DESPESA - PROGRAMA BOLSA-ESTÁGIO......</t>
  </si>
  <si>
    <t xml:space="preserve">TAXA DE AGENCIAMENTO  - Valor Unitário........................... </t>
  </si>
  <si>
    <t>TOTAL DOS SERVIÇOS MENSAIS A FATURAR...................</t>
  </si>
  <si>
    <t>TOTAL DOS SERVIÇOS MENSAIS A FATURAR..................</t>
  </si>
  <si>
    <t>TOTAL DA DESPESA - PROGRAMA BOLSA-ESTÁGIO.......</t>
  </si>
  <si>
    <t xml:space="preserve">TAXA DE AGENCIAMENTO  - Valor Unitário........................................ </t>
  </si>
  <si>
    <t>TOTAL DOS SERVIÇOS MENSAIS A FATURAR.................................</t>
  </si>
  <si>
    <t>TOTAL DA DESPESA - PROGRAMA BOLSA-ESTÁGIO........................</t>
  </si>
  <si>
    <t>ENFERMAGEM</t>
  </si>
  <si>
    <t>SEME</t>
  </si>
  <si>
    <t>RH</t>
  </si>
  <si>
    <t>INICIO</t>
  </si>
  <si>
    <t xml:space="preserve">CONTRATO Nº 044/2020   -   PREFEITURA DE RIO BRANCO                                                PROGRAMA BOLSA ESTÁGIO </t>
  </si>
  <si>
    <t>DATA PROCESSO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</si>
  <si>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</si>
  <si>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FOLHA MENSAL DE PAGAMENTO DE ESTAGIÁRIOS - 04.034.583/0004-75 (86)</t>
  </si>
  <si>
    <t>INGRID DO CARMO MOREIRA</t>
  </si>
  <si>
    <t>ENGENHARIA CIVIL</t>
  </si>
  <si>
    <t>TRICYELLEN CASTRO DA SILVA</t>
  </si>
  <si>
    <t>MARIA LUCIA BEZERRA DE ARAUJO</t>
  </si>
  <si>
    <t>ALESSA GABRIELA BARBOSA TORRES</t>
  </si>
  <si>
    <t>BRÍGIDA DE SOUZA ARAÚJO</t>
  </si>
  <si>
    <t>DARIELLE LIMA DA CUNHA</t>
  </si>
  <si>
    <t>CIÊNCIAS  CONTABÉIS</t>
  </si>
  <si>
    <t>GIOVANNA VITORIA DA ROCHA OLIVEIRA</t>
  </si>
  <si>
    <t>BIOMEDICINA</t>
  </si>
  <si>
    <t>ENGENHARIA FLORESTAL</t>
  </si>
  <si>
    <t>SCARLETT HILLARY ALENCAR ENES LEBRE</t>
  </si>
  <si>
    <t>WENDEL BRENNO BRAGA SOUSA</t>
  </si>
  <si>
    <t>EDUCAÇÃO FISICA</t>
  </si>
  <si>
    <t>BEATRIZ SOUZA DEL AGUILA</t>
  </si>
  <si>
    <t>CAROLINE CHRISTINY SOUZA DA SILVA</t>
  </si>
  <si>
    <t>MARIA EDUARDA SOUZA ROCHA</t>
  </si>
  <si>
    <t>SERVIÇO SOCIAL</t>
  </si>
  <si>
    <t>BRENNER MELO DA SILVA</t>
  </si>
  <si>
    <t>DANIELE BRITO DE SOUZA</t>
  </si>
  <si>
    <t>ATHOS EMMANUEL MARTINS COSTA</t>
  </si>
  <si>
    <t>ANA BEATRIZ LIMA DA ROCHA</t>
  </si>
  <si>
    <t>INGRID SARAIVA DA SILVA</t>
  </si>
  <si>
    <t>NATIELE DA SILVA FERREIRA</t>
  </si>
  <si>
    <t>LUANA DA SILVA GOMES</t>
  </si>
  <si>
    <t>NUTRIÇÃO</t>
  </si>
  <si>
    <t>ANA ALICIA OLIVEIRA GOMES</t>
  </si>
  <si>
    <t>PAULO HERIQUE FONTE JUCÁ</t>
  </si>
  <si>
    <t/>
  </si>
  <si>
    <t>ANA PAULA SILVA VITÓRIA</t>
  </si>
  <si>
    <t>CRAS - RUI LINO</t>
  </si>
  <si>
    <t>JONH CLÉSIO ALMEIDA MENESES</t>
  </si>
  <si>
    <t>THAIS CHAVES MIRANDA</t>
  </si>
  <si>
    <t xml:space="preserve">MARIA KELIS  DOS SANTOS MELO DE CARVALHO </t>
  </si>
  <si>
    <t>ELLEN CRISTINNA FERREIRA DE MELO</t>
  </si>
  <si>
    <t>ADRIANA RODRIGUES DE ALMEIDA DUARTE</t>
  </si>
  <si>
    <t>KAREN GOMES CAVALCANTE</t>
  </si>
  <si>
    <t>GABRIEL FROTA DA SILVA</t>
  </si>
  <si>
    <t>SAERB</t>
  </si>
  <si>
    <t>SDTI</t>
  </si>
  <si>
    <t>ANA PATRÍCIA TAVARES MENDONÇA</t>
  </si>
  <si>
    <t>ISABEL IRLA GUIOMAR SANTOS PENHA</t>
  </si>
  <si>
    <t>CASA ROSA</t>
  </si>
  <si>
    <t xml:space="preserve">ELISSANDRA SILVA DA ROCHA </t>
  </si>
  <si>
    <t xml:space="preserve">ENGENHARIA FLORESTAL </t>
  </si>
  <si>
    <t xml:space="preserve">SABRINA DA SILVA MILANI </t>
  </si>
  <si>
    <t>DENARTE NORVATO NASCIMENTO RAXINAWÁ</t>
  </si>
  <si>
    <t>BRUNA FURTADO DA SILVA</t>
  </si>
  <si>
    <t>JOSÉ ORLANDO DE ALBUQUERQUE</t>
  </si>
  <si>
    <t>SISTEMA PARA INTERNET</t>
  </si>
  <si>
    <t xml:space="preserve">KELVISSON DUARTE BEZERRA </t>
  </si>
  <si>
    <t>GESTÃO FINANCEIRA</t>
  </si>
  <si>
    <t>SUZIANE  DA SILVA  NOBRE</t>
  </si>
  <si>
    <t>FOLHA MENSAL DE PAGAMENTO DE ESTAGIÁRIOS</t>
  </si>
  <si>
    <t>TAXA DE AGENCIAMENTO  - Valor Unitário........................... R$</t>
  </si>
  <si>
    <t>TOTAL DOS SERVIÇOS MENSAIS A FATURAR...................R$</t>
  </si>
  <si>
    <t>ANA ALICE DE MELO WAYLAND</t>
  </si>
  <si>
    <t>ALICE LIMA MONTEIRO</t>
  </si>
  <si>
    <t>ED. FISÍCA</t>
  </si>
  <si>
    <t>DOUGLAS HENRIQUE DE SOUZA MONTEIRO</t>
  </si>
  <si>
    <t>SISTEMA DE INFORMÇÃO</t>
  </si>
  <si>
    <t>LAILA RODRIGUES VIANA</t>
  </si>
  <si>
    <t>PEGAGOGIA</t>
  </si>
  <si>
    <t>SAMANTHA LOHANE DE SOUZA</t>
  </si>
  <si>
    <t>ANTÔNIO JOSÉ ALVES QUEIROZ</t>
  </si>
  <si>
    <t xml:space="preserve">ENGENHARIA </t>
  </si>
  <si>
    <t>MARIA CLARA MENDONÇA STAFF</t>
  </si>
  <si>
    <t>GUSTAVO LÚCIO VITORIANO LIMA</t>
  </si>
  <si>
    <t>ENGENHARIA CIVIAL</t>
  </si>
  <si>
    <t>SUANISLAI  LIMA MARTINS SAMPAIO</t>
  </si>
  <si>
    <t xml:space="preserve">JOÃO FERNANDO FONTELLE PALÁCIO </t>
  </si>
  <si>
    <t xml:space="preserve"> GEOGRAFIA</t>
  </si>
  <si>
    <t>IAMYLLY DA CRUZ OLIVEIRA</t>
  </si>
  <si>
    <t>PEDRO HENRIQUE SILVA DA ROCHA</t>
  </si>
  <si>
    <t xml:space="preserve">EMILY SOARES DOS SANTOS </t>
  </si>
  <si>
    <t>ADMINISTRAÇÃO</t>
  </si>
  <si>
    <t>KAROLYANE ARAÚJO SELHORT</t>
  </si>
  <si>
    <t>ELAYNNE BARBOSA ARAÚJO</t>
  </si>
  <si>
    <t>JUDITH KAYLANE ARAÚJO DA COSTA</t>
  </si>
  <si>
    <t>RENAN DA SILVA CUNHA</t>
  </si>
  <si>
    <t>JONATA SILVA DA SILVA</t>
  </si>
  <si>
    <t>SMGA</t>
  </si>
  <si>
    <t xml:space="preserve">RAFAELA HORTA LEITE
</t>
  </si>
  <si>
    <t>THIAGO SILVA HOLANDA</t>
  </si>
  <si>
    <t>ENGELHARIA CIVIL</t>
  </si>
  <si>
    <t>MARIA DAIANE RODRIGUES DIAS</t>
  </si>
  <si>
    <t xml:space="preserve">PSICOLOGIA </t>
  </si>
  <si>
    <t>EDITH LAURYNNE DO NASCIMENTO SILVA</t>
  </si>
  <si>
    <t xml:space="preserve">GUSTAVO SOUZA MOREIRA </t>
  </si>
  <si>
    <t xml:space="preserve">EMAD </t>
  </si>
  <si>
    <t>JEAN LUCAS SOUZA DO NASCIMENTO</t>
  </si>
  <si>
    <t xml:space="preserve">ENFERMAGEM </t>
  </si>
  <si>
    <t>KAMILLY VIEIRA SOUZA</t>
  </si>
  <si>
    <t xml:space="preserve">FISIOTERAPIA </t>
  </si>
  <si>
    <t xml:space="preserve">JOÃO VICTOR BRAGA ROCHA </t>
  </si>
  <si>
    <t xml:space="preserve">GEOVANA UCHOA FURTADA </t>
  </si>
  <si>
    <t xml:space="preserve">DARIO MOURA MARINO </t>
  </si>
  <si>
    <t>BEATRIZ FEITOSA PEREIRA</t>
  </si>
  <si>
    <t xml:space="preserve">GUILHERME HENRIQUE ARAGÃO PINA </t>
  </si>
  <si>
    <t xml:space="preserve">ENGENHARIA CIVIL </t>
  </si>
  <si>
    <t xml:space="preserve">SEME </t>
  </si>
  <si>
    <t xml:space="preserve">ANA PAULA DE LIMA E SILVA </t>
  </si>
  <si>
    <t>PUBLICIDADE E PROPOGANDA</t>
  </si>
  <si>
    <t>SEFIN</t>
  </si>
  <si>
    <t>DÉBORA SANTOS DOS REIS</t>
  </si>
  <si>
    <t>JÉSSICA BRANDÃO ARAÚJO SHANENAWÁ</t>
  </si>
  <si>
    <t>LARISSA MELO MONTEIRO</t>
  </si>
  <si>
    <t>YAN GRYMMALD DA SILVA</t>
  </si>
  <si>
    <t>PEDAGOGIA</t>
  </si>
  <si>
    <t>KESSYA PATRÍCIA ROSA JUSTA</t>
  </si>
  <si>
    <t>THAIS VITORIA DA SILVA MAGALHÃES</t>
  </si>
  <si>
    <t>VALÉRIA DE SOUZA SILVA</t>
  </si>
  <si>
    <t>YARA BEATRIZ ARAÚJO MIRANDA</t>
  </si>
  <si>
    <t>SASDHA</t>
  </si>
  <si>
    <t>RAQUEL A SILVA RAMOS</t>
  </si>
  <si>
    <t>ANNA CLARA FRANCO MEDEIROS</t>
  </si>
  <si>
    <t xml:space="preserve"> GUSTAVO PABLO FERREIRA DE OLIVEIRA</t>
  </si>
  <si>
    <t>BACHAREL DIREITO</t>
  </si>
  <si>
    <t>DIAS ÙTEIS</t>
  </si>
  <si>
    <t>RECURSOS HUMANOS</t>
  </si>
  <si>
    <t xml:space="preserve">ANA CAMYLLE LIMA FERNANDES </t>
  </si>
  <si>
    <t>ARQUITETURA E URBANISMO</t>
  </si>
  <si>
    <t>ARISSON RODRIGUES QUINTELLA DE MOURA</t>
  </si>
  <si>
    <t>REBECA VITÓRIA DA SILVA ALVES</t>
  </si>
  <si>
    <t>31/13/2025</t>
  </si>
  <si>
    <t xml:space="preserve">ANA CLARA ALVES DE LIMA </t>
  </si>
  <si>
    <t>CONTRATO Nº 044/2020 -   PREFEITURA DE RIO BRANCO                                                          RECURSO 117-CRAS</t>
  </si>
  <si>
    <t>JOSÉ REBOUÇAS DE FREITAS NETO</t>
  </si>
  <si>
    <t>ERICK RYAN FRANÇA DO NASCIMENTO</t>
  </si>
  <si>
    <t>ANA CLARA LEITE RIBEIRO SAAB</t>
  </si>
  <si>
    <t>JANEIRO</t>
  </si>
  <si>
    <t>2025</t>
  </si>
  <si>
    <t>17/01/2024</t>
  </si>
  <si>
    <t>17/01/2025</t>
  </si>
  <si>
    <t>18/01/2025</t>
  </si>
  <si>
    <t>3 E 4</t>
  </si>
  <si>
    <t>atualizar</t>
  </si>
  <si>
    <t>ativo</t>
  </si>
  <si>
    <t>15/102024</t>
  </si>
  <si>
    <t>06/112024</t>
  </si>
  <si>
    <t>31/102024</t>
  </si>
  <si>
    <t>07/102024</t>
  </si>
  <si>
    <t>ativa</t>
  </si>
  <si>
    <t xml:space="preserve">ativo </t>
  </si>
  <si>
    <t>1801/2025</t>
  </si>
  <si>
    <t>CONTRATO Nº 044/2020  -   PREFEITURA DE RIO BRANCO - RECURSO 117- IGD-M</t>
  </si>
  <si>
    <t>CONTRATO Nº 044/2020 - PREFEITURA DE RIO BRANCO - RECURSO CRIANÇA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</si>
</sst>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;&quot;(R$ &quot;#,##0.00\)"/>
    <numFmt numFmtId="167" formatCode="_(* #,##0_);_(* \(#,##0\);_(* &quot;-&quot;_);_(@_)"/>
    <numFmt numFmtId="168" formatCode="_(* #,##0.00_);_(* \(#,##0.00\);_(* &quot;-&quot;??_);_(@_)"/>
    <numFmt numFmtId="169" formatCode="[$R$-416]\ #,##0.00;[Red]\-[$R$-416]\ #,##0.00"/>
    <numFmt numFmtId="170" formatCode="&quot;R$&quot;\ #,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name val="Calibri"/>
      <family val="2"/>
      <scheme val="minor"/>
    </font>
    <font>
      <sz val="16"/>
      <name val="Arial"/>
      <family val="2"/>
    </font>
    <font>
      <sz val="9"/>
      <name val="Arial"/>
      <family val="2"/>
    </font>
    <font>
      <b/>
      <sz val="18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42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2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0" tint="-4.9989318521683403E-2"/>
        <bgColor indexed="31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</cellStyleXfs>
  <cellXfs count="376">
    <xf numFmtId="0" fontId="0" fillId="0" borderId="0" xfId="0"/>
    <xf numFmtId="14" fontId="1" fillId="2" borderId="2" xfId="0" applyNumberFormat="1" applyFont="1" applyFill="1" applyBorder="1" applyAlignment="1">
      <alignment horizontal="center"/>
    </xf>
    <xf numFmtId="164" fontId="1" fillId="5" borderId="2" xfId="2" applyFont="1" applyFill="1" applyBorder="1" applyAlignment="1">
      <alignment horizontal="center" vertical="center"/>
    </xf>
    <xf numFmtId="164" fontId="1" fillId="5" borderId="2" xfId="2" applyFont="1" applyFill="1" applyBorder="1" applyAlignment="1">
      <alignment vertical="center"/>
    </xf>
    <xf numFmtId="164" fontId="4" fillId="5" borderId="2" xfId="2" applyFont="1" applyFill="1" applyBorder="1" applyAlignment="1">
      <alignment vertical="center"/>
    </xf>
    <xf numFmtId="168" fontId="1" fillId="5" borderId="2" xfId="0" applyNumberFormat="1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169" fontId="4" fillId="5" borderId="17" xfId="2" applyNumberFormat="1" applyFont="1" applyFill="1" applyBorder="1" applyAlignment="1">
      <alignment horizontal="right" vertical="center"/>
    </xf>
    <xf numFmtId="0" fontId="1" fillId="2" borderId="18" xfId="0" applyFont="1" applyFill="1" applyBorder="1"/>
    <xf numFmtId="169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2" borderId="0" xfId="0" applyFont="1" applyFill="1"/>
    <xf numFmtId="0" fontId="1" fillId="2" borderId="2" xfId="0" applyFont="1" applyFill="1" applyBorder="1" applyAlignment="1">
      <alignment vertical="center"/>
    </xf>
    <xf numFmtId="14" fontId="1" fillId="2" borderId="2" xfId="0" applyNumberFormat="1" applyFont="1" applyFill="1" applyBorder="1" applyAlignment="1">
      <alignment horizontal="center" vertical="center"/>
    </xf>
    <xf numFmtId="164" fontId="4" fillId="6" borderId="2" xfId="2" applyFont="1" applyFill="1" applyBorder="1" applyAlignment="1">
      <alignment vertical="center"/>
    </xf>
    <xf numFmtId="169" fontId="4" fillId="6" borderId="17" xfId="2" applyNumberFormat="1" applyFont="1" applyFill="1" applyBorder="1" applyAlignment="1">
      <alignment vertical="center"/>
    </xf>
    <xf numFmtId="168" fontId="4" fillId="6" borderId="2" xfId="0" applyNumberFormat="1" applyFont="1" applyFill="1" applyBorder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170" fontId="6" fillId="2" borderId="2" xfId="2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170" fontId="6" fillId="2" borderId="2" xfId="0" applyNumberFormat="1" applyFont="1" applyFill="1" applyBorder="1" applyAlignment="1">
      <alignment horizontal="center" vertical="center"/>
    </xf>
    <xf numFmtId="170" fontId="6" fillId="2" borderId="2" xfId="1" applyNumberFormat="1" applyFont="1" applyFill="1" applyBorder="1" applyAlignment="1">
      <alignment horizontal="center" vertical="center"/>
    </xf>
    <xf numFmtId="170" fontId="6" fillId="2" borderId="2" xfId="5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164" fontId="5" fillId="5" borderId="2" xfId="2" applyFont="1" applyFill="1" applyBorder="1" applyAlignment="1">
      <alignment vertical="center"/>
    </xf>
    <xf numFmtId="168" fontId="6" fillId="5" borderId="2" xfId="0" applyNumberFormat="1" applyFont="1" applyFill="1" applyBorder="1" applyAlignment="1">
      <alignment vertical="center"/>
    </xf>
    <xf numFmtId="169" fontId="5" fillId="12" borderId="17" xfId="2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170" fontId="5" fillId="6" borderId="2" xfId="0" applyNumberFormat="1" applyFont="1" applyFill="1" applyBorder="1" applyAlignment="1">
      <alignment vertical="center"/>
    </xf>
    <xf numFmtId="170" fontId="5" fillId="6" borderId="2" xfId="2" applyNumberFormat="1" applyFont="1" applyFill="1" applyBorder="1" applyAlignment="1">
      <alignment vertical="center"/>
    </xf>
    <xf numFmtId="164" fontId="1" fillId="5" borderId="5" xfId="2" applyFont="1" applyFill="1" applyBorder="1" applyAlignment="1">
      <alignment horizontal="center" vertical="center" wrapText="1"/>
    </xf>
    <xf numFmtId="169" fontId="4" fillId="9" borderId="29" xfId="1" applyNumberFormat="1" applyFont="1" applyFill="1" applyBorder="1" applyAlignment="1">
      <alignment horizontal="right" vertical="center" wrapText="1"/>
    </xf>
    <xf numFmtId="170" fontId="6" fillId="5" borderId="2" xfId="0" applyNumberFormat="1" applyFont="1" applyFill="1" applyBorder="1" applyAlignment="1">
      <alignment horizontal="center" vertical="center"/>
    </xf>
    <xf numFmtId="14" fontId="6" fillId="5" borderId="11" xfId="0" applyNumberFormat="1" applyFont="1" applyFill="1" applyBorder="1" applyAlignment="1">
      <alignment horizontal="center" vertical="center" wrapText="1"/>
    </xf>
    <xf numFmtId="170" fontId="5" fillId="6" borderId="17" xfId="2" applyNumberFormat="1" applyFont="1" applyFill="1" applyBorder="1" applyAlignment="1">
      <alignment vertical="center"/>
    </xf>
    <xf numFmtId="164" fontId="5" fillId="5" borderId="2" xfId="2" applyFont="1" applyFill="1" applyBorder="1" applyAlignment="1">
      <alignment horizontal="center" vertical="center"/>
    </xf>
    <xf numFmtId="170" fontId="5" fillId="0" borderId="2" xfId="0" applyNumberFormat="1" applyFont="1" applyBorder="1" applyAlignment="1">
      <alignment horizontal="center" vertical="center" wrapText="1"/>
    </xf>
    <xf numFmtId="164" fontId="1" fillId="6" borderId="2" xfId="2" applyFont="1" applyFill="1" applyBorder="1" applyAlignment="1">
      <alignment vertical="center"/>
    </xf>
    <xf numFmtId="167" fontId="4" fillId="4" borderId="2" xfId="1" applyNumberFormat="1" applyFont="1" applyFill="1" applyBorder="1" applyAlignment="1">
      <alignment horizontal="center" vertical="center"/>
    </xf>
    <xf numFmtId="169" fontId="4" fillId="6" borderId="17" xfId="0" applyNumberFormat="1" applyFont="1" applyFill="1" applyBorder="1" applyAlignment="1">
      <alignment vertical="center"/>
    </xf>
    <xf numFmtId="168" fontId="1" fillId="6" borderId="2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170" fontId="1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170" fontId="4" fillId="6" borderId="2" xfId="0" applyNumberFormat="1" applyFont="1" applyFill="1" applyBorder="1" applyAlignment="1">
      <alignment vertical="center"/>
    </xf>
    <xf numFmtId="170" fontId="4" fillId="6" borderId="2" xfId="2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/>
    <xf numFmtId="164" fontId="5" fillId="6" borderId="2" xfId="2" applyFont="1" applyFill="1" applyBorder="1" applyAlignment="1">
      <alignment vertical="center"/>
    </xf>
    <xf numFmtId="168" fontId="5" fillId="6" borderId="2" xfId="0" applyNumberFormat="1" applyFont="1" applyFill="1" applyBorder="1" applyAlignment="1">
      <alignment vertical="center"/>
    </xf>
    <xf numFmtId="169" fontId="5" fillId="6" borderId="17" xfId="2" applyNumberFormat="1" applyFont="1" applyFill="1" applyBorder="1" applyAlignment="1">
      <alignment vertical="center"/>
    </xf>
    <xf numFmtId="0" fontId="6" fillId="2" borderId="2" xfId="4" applyFont="1" applyFill="1" applyBorder="1" applyAlignment="1">
      <alignment horizontal="left" vertical="center"/>
    </xf>
    <xf numFmtId="164" fontId="6" fillId="5" borderId="2" xfId="2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vertical="center"/>
    </xf>
    <xf numFmtId="169" fontId="5" fillId="5" borderId="17" xfId="2" applyNumberFormat="1" applyFont="1" applyFill="1" applyBorder="1" applyAlignment="1">
      <alignment horizontal="right" vertical="center"/>
    </xf>
    <xf numFmtId="0" fontId="6" fillId="6" borderId="6" xfId="0" applyFont="1" applyFill="1" applyBorder="1" applyAlignment="1">
      <alignment horizontal="center" vertical="center"/>
    </xf>
    <xf numFmtId="165" fontId="5" fillId="9" borderId="28" xfId="1" applyNumberFormat="1" applyFont="1" applyFill="1" applyBorder="1" applyAlignment="1">
      <alignment horizontal="right" vertical="center" wrapText="1"/>
    </xf>
    <xf numFmtId="169" fontId="15" fillId="5" borderId="17" xfId="2" applyNumberFormat="1" applyFont="1" applyFill="1" applyBorder="1" applyAlignment="1">
      <alignment horizontal="right" vertical="center"/>
    </xf>
    <xf numFmtId="170" fontId="1" fillId="2" borderId="5" xfId="1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4" fontId="1" fillId="5" borderId="5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15" fillId="6" borderId="2" xfId="2" applyFont="1" applyFill="1" applyBorder="1" applyAlignment="1">
      <alignment vertical="center"/>
    </xf>
    <xf numFmtId="170" fontId="1" fillId="5" borderId="2" xfId="0" applyNumberFormat="1" applyFont="1" applyFill="1" applyBorder="1" applyAlignment="1">
      <alignment horizontal="center" vertical="center" wrapText="1"/>
    </xf>
    <xf numFmtId="170" fontId="1" fillId="5" borderId="2" xfId="2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vertical="center" wrapText="1"/>
    </xf>
    <xf numFmtId="170" fontId="1" fillId="2" borderId="2" xfId="2" applyNumberFormat="1" applyFont="1" applyFill="1" applyBorder="1" applyAlignment="1">
      <alignment horizontal="center" vertical="center"/>
    </xf>
    <xf numFmtId="170" fontId="6" fillId="5" borderId="17" xfId="0" applyNumberFormat="1" applyFont="1" applyFill="1" applyBorder="1" applyAlignment="1">
      <alignment horizontal="center" vertical="center" wrapText="1"/>
    </xf>
    <xf numFmtId="170" fontId="5" fillId="13" borderId="2" xfId="2" applyNumberFormat="1" applyFont="1" applyFill="1" applyBorder="1" applyAlignment="1">
      <alignment vertical="center"/>
    </xf>
    <xf numFmtId="170" fontId="5" fillId="13" borderId="2" xfId="0" applyNumberFormat="1" applyFont="1" applyFill="1" applyBorder="1" applyAlignment="1">
      <alignment vertical="center"/>
    </xf>
    <xf numFmtId="170" fontId="5" fillId="13" borderId="17" xfId="2" applyNumberFormat="1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wrapText="1"/>
    </xf>
    <xf numFmtId="0" fontId="4" fillId="11" borderId="6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 wrapText="1"/>
    </xf>
    <xf numFmtId="0" fontId="8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0" fontId="8" fillId="2" borderId="0" xfId="0" applyNumberFormat="1" applyFont="1" applyFill="1" applyBorder="1"/>
    <xf numFmtId="0" fontId="6" fillId="2" borderId="24" xfId="0" applyFont="1" applyFill="1" applyBorder="1"/>
    <xf numFmtId="169" fontId="5" fillId="9" borderId="34" xfId="1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4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170" fontId="6" fillId="5" borderId="5" xfId="0" applyNumberFormat="1" applyFont="1" applyFill="1" applyBorder="1" applyAlignment="1">
      <alignment horizontal="center" vertical="center"/>
    </xf>
    <xf numFmtId="170" fontId="6" fillId="5" borderId="15" xfId="0" applyNumberFormat="1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 textRotation="90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37" fontId="5" fillId="3" borderId="2" xfId="0" applyNumberFormat="1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vertical="center" wrapText="1"/>
    </xf>
    <xf numFmtId="0" fontId="5" fillId="14" borderId="38" xfId="0" applyFont="1" applyFill="1" applyBorder="1" applyAlignment="1">
      <alignment horizontal="center" vertical="center" wrapText="1"/>
    </xf>
    <xf numFmtId="0" fontId="5" fillId="14" borderId="37" xfId="0" applyFont="1" applyFill="1" applyBorder="1" applyAlignment="1">
      <alignment horizontal="center" vertical="center" wrapText="1"/>
    </xf>
    <xf numFmtId="0" fontId="5" fillId="14" borderId="3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7" fillId="14" borderId="44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5" fillId="14" borderId="39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8" fillId="0" borderId="0" xfId="0" applyFont="1" applyBorder="1" applyAlignment="1"/>
    <xf numFmtId="0" fontId="8" fillId="0" borderId="0" xfId="0" applyFont="1" applyBorder="1"/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170" fontId="6" fillId="5" borderId="5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18" fillId="2" borderId="24" xfId="0" applyFont="1" applyFill="1" applyBorder="1" applyAlignment="1">
      <alignment horizontal="center" vertical="center"/>
    </xf>
    <xf numFmtId="170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textRotation="90" wrapText="1"/>
    </xf>
    <xf numFmtId="14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170" fontId="5" fillId="13" borderId="2" xfId="2" applyNumberFormat="1" applyFont="1" applyFill="1" applyBorder="1" applyAlignment="1">
      <alignment horizontal="center" vertical="center"/>
    </xf>
    <xf numFmtId="170" fontId="21" fillId="0" borderId="0" xfId="0" applyNumberFormat="1" applyFont="1" applyFill="1"/>
    <xf numFmtId="0" fontId="6" fillId="2" borderId="14" xfId="0" applyFont="1" applyFill="1" applyBorder="1" applyAlignment="1">
      <alignment horizontal="center"/>
    </xf>
    <xf numFmtId="4" fontId="5" fillId="5" borderId="2" xfId="2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170" fontId="6" fillId="2" borderId="0" xfId="0" applyNumberFormat="1" applyFont="1" applyFill="1" applyBorder="1"/>
    <xf numFmtId="170" fontId="5" fillId="6" borderId="2" xfId="2" applyNumberFormat="1" applyFont="1" applyFill="1" applyBorder="1" applyAlignment="1">
      <alignment horizontal="center" vertical="center"/>
    </xf>
    <xf numFmtId="170" fontId="8" fillId="0" borderId="0" xfId="0" applyNumberFormat="1" applyFont="1" applyFill="1"/>
    <xf numFmtId="0" fontId="6" fillId="2" borderId="14" xfId="0" applyFont="1" applyFill="1" applyBorder="1"/>
    <xf numFmtId="0" fontId="6" fillId="2" borderId="8" xfId="0" applyFont="1" applyFill="1" applyBorder="1" applyAlignment="1">
      <alignment horizontal="left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4" fontId="6" fillId="2" borderId="31" xfId="1" applyNumberFormat="1" applyFont="1" applyFill="1" applyBorder="1" applyAlignment="1">
      <alignment horizontal="right" vertical="center"/>
    </xf>
    <xf numFmtId="0" fontId="6" fillId="2" borderId="22" xfId="0" applyFont="1" applyFill="1" applyBorder="1"/>
    <xf numFmtId="0" fontId="6" fillId="2" borderId="23" xfId="0" applyFont="1" applyFill="1" applyBorder="1" applyAlignment="1">
      <alignment horizontal="left"/>
    </xf>
    <xf numFmtId="0" fontId="6" fillId="2" borderId="23" xfId="0" applyFont="1" applyFill="1" applyBorder="1"/>
    <xf numFmtId="0" fontId="5" fillId="8" borderId="25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8" fillId="0" borderId="0" xfId="0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7" fillId="14" borderId="2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47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2" applyFont="1" applyFill="1" applyBorder="1" applyAlignment="1">
      <alignment horizontal="center" vertical="center"/>
    </xf>
    <xf numFmtId="44" fontId="6" fillId="2" borderId="5" xfId="2" applyNumberFormat="1" applyFont="1" applyFill="1" applyBorder="1" applyAlignment="1">
      <alignment horizontal="center" vertical="center"/>
    </xf>
    <xf numFmtId="167" fontId="5" fillId="2" borderId="5" xfId="1" applyNumberFormat="1" applyFont="1" applyFill="1" applyBorder="1" applyAlignment="1">
      <alignment horizontal="center" vertical="center"/>
    </xf>
    <xf numFmtId="168" fontId="6" fillId="2" borderId="5" xfId="5" applyNumberFormat="1" applyFont="1" applyFill="1" applyBorder="1" applyAlignment="1">
      <alignment horizontal="center" vertical="center"/>
    </xf>
    <xf numFmtId="164" fontId="5" fillId="2" borderId="15" xfId="2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49" xfId="0" applyFont="1" applyFill="1" applyBorder="1" applyAlignment="1">
      <alignment horizontal="center" vertical="center" textRotation="90" wrapText="1"/>
    </xf>
    <xf numFmtId="0" fontId="5" fillId="7" borderId="5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44" fontId="5" fillId="10" borderId="45" xfId="1" applyNumberFormat="1" applyFont="1" applyFill="1" applyBorder="1" applyAlignment="1">
      <alignment horizontal="right" vertical="center"/>
    </xf>
    <xf numFmtId="0" fontId="5" fillId="8" borderId="52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44" fontId="4" fillId="10" borderId="17" xfId="1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horizontal="center" vertical="center" wrapText="1"/>
    </xf>
    <xf numFmtId="170" fontId="6" fillId="2" borderId="5" xfId="0" applyNumberFormat="1" applyFont="1" applyFill="1" applyBorder="1" applyAlignment="1">
      <alignment horizontal="center" vertical="center"/>
    </xf>
    <xf numFmtId="170" fontId="6" fillId="2" borderId="5" xfId="1" applyNumberFormat="1" applyFont="1" applyFill="1" applyBorder="1" applyAlignment="1">
      <alignment horizontal="center" vertical="center"/>
    </xf>
    <xf numFmtId="170" fontId="6" fillId="2" borderId="5" xfId="2" applyNumberFormat="1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4" fillId="14" borderId="44" xfId="0" applyFont="1" applyFill="1" applyBorder="1" applyAlignment="1">
      <alignment horizontal="center" vertical="center" wrapText="1"/>
    </xf>
    <xf numFmtId="0" fontId="4" fillId="14" borderId="39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37" fontId="4" fillId="3" borderId="2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 textRotation="90" wrapText="1"/>
    </xf>
    <xf numFmtId="0" fontId="4" fillId="7" borderId="34" xfId="0" applyFont="1" applyFill="1" applyBorder="1" applyAlignment="1">
      <alignment horizontal="center" vertical="center" wrapText="1"/>
    </xf>
    <xf numFmtId="0" fontId="4" fillId="14" borderId="38" xfId="0" applyFont="1" applyFill="1" applyBorder="1" applyAlignment="1">
      <alignment horizontal="center" vertical="center" wrapText="1"/>
    </xf>
    <xf numFmtId="0" fontId="4" fillId="14" borderId="37" xfId="0" applyFont="1" applyFill="1" applyBorder="1" applyAlignment="1">
      <alignment horizontal="center" vertical="center" wrapText="1"/>
    </xf>
    <xf numFmtId="0" fontId="4" fillId="14" borderId="37" xfId="0" applyFont="1" applyFill="1" applyBorder="1" applyAlignment="1">
      <alignment horizontal="center" vertical="center" wrapText="1"/>
    </xf>
    <xf numFmtId="0" fontId="4" fillId="14" borderId="39" xfId="0" applyFont="1" applyFill="1" applyBorder="1" applyAlignment="1">
      <alignment horizontal="center" vertical="center" wrapText="1"/>
    </xf>
    <xf numFmtId="0" fontId="4" fillId="14" borderId="39" xfId="0" applyFont="1" applyFill="1" applyBorder="1" applyAlignment="1">
      <alignment vertical="center" wrapText="1"/>
    </xf>
    <xf numFmtId="0" fontId="4" fillId="14" borderId="4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6" fillId="5" borderId="5" xfId="0" applyFont="1" applyFill="1" applyBorder="1" applyAlignment="1">
      <alignment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center" vertical="center"/>
    </xf>
    <xf numFmtId="170" fontId="1" fillId="5" borderId="15" xfId="2" applyNumberFormat="1" applyFont="1" applyFill="1" applyBorder="1" applyAlignment="1">
      <alignment horizontal="center" vertical="center" wrapText="1"/>
    </xf>
    <xf numFmtId="44" fontId="8" fillId="0" borderId="0" xfId="0" applyNumberFormat="1" applyFont="1"/>
    <xf numFmtId="0" fontId="8" fillId="0" borderId="0" xfId="0" quotePrefix="1" applyFont="1"/>
    <xf numFmtId="0" fontId="1" fillId="5" borderId="5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/>
    </xf>
    <xf numFmtId="4" fontId="4" fillId="5" borderId="2" xfId="2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4" borderId="2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44" fontId="1" fillId="2" borderId="45" xfId="1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1" fillId="2" borderId="22" xfId="0" applyFont="1" applyFill="1" applyBorder="1"/>
    <xf numFmtId="0" fontId="1" fillId="2" borderId="23" xfId="0" applyFont="1" applyFill="1" applyBorder="1" applyAlignment="1"/>
    <xf numFmtId="0" fontId="1" fillId="2" borderId="23" xfId="0" applyFont="1" applyFill="1" applyBorder="1"/>
    <xf numFmtId="0" fontId="4" fillId="8" borderId="52" xfId="0" applyFont="1" applyFill="1" applyBorder="1" applyAlignment="1">
      <alignment horizontal="left" vertical="center"/>
    </xf>
    <xf numFmtId="0" fontId="4" fillId="8" borderId="25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7" fillId="0" borderId="0" xfId="0" applyFont="1" applyAlignment="1">
      <alignment horizontal="left" vertical="center"/>
    </xf>
    <xf numFmtId="0" fontId="5" fillId="14" borderId="4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47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vertical="center"/>
    </xf>
    <xf numFmtId="0" fontId="1" fillId="2" borderId="5" xfId="4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5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center" vertical="center"/>
    </xf>
    <xf numFmtId="164" fontId="4" fillId="5" borderId="15" xfId="2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7" borderId="49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vertical="center" wrapText="1"/>
    </xf>
    <xf numFmtId="0" fontId="4" fillId="7" borderId="49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textRotation="90" wrapText="1"/>
    </xf>
    <xf numFmtId="0" fontId="4" fillId="7" borderId="5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23" fillId="0" borderId="0" xfId="0" applyFont="1"/>
    <xf numFmtId="0" fontId="6" fillId="0" borderId="0" xfId="0" applyFont="1"/>
    <xf numFmtId="0" fontId="20" fillId="0" borderId="0" xfId="0" applyFont="1"/>
    <xf numFmtId="0" fontId="6" fillId="4" borderId="21" xfId="0" applyFont="1" applyFill="1" applyBorder="1" applyAlignment="1">
      <alignment horizontal="center"/>
    </xf>
    <xf numFmtId="165" fontId="6" fillId="2" borderId="17" xfId="1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0" fontId="5" fillId="10" borderId="31" xfId="1" applyNumberFormat="1" applyFont="1" applyFill="1" applyBorder="1" applyAlignment="1">
      <alignment horizontal="righ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170" fontId="6" fillId="0" borderId="0" xfId="0" applyNumberFormat="1" applyFont="1"/>
    <xf numFmtId="0" fontId="1" fillId="0" borderId="0" xfId="0" applyFont="1" applyAlignment="1">
      <alignment wrapText="1"/>
    </xf>
    <xf numFmtId="170" fontId="1" fillId="0" borderId="0" xfId="0" applyNumberFormat="1" applyFont="1" applyAlignment="1">
      <alignment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/>
    </xf>
    <xf numFmtId="0" fontId="22" fillId="0" borderId="35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center"/>
    </xf>
    <xf numFmtId="0" fontId="14" fillId="5" borderId="5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horizontal="center" vertical="center" wrapText="1"/>
    </xf>
    <xf numFmtId="170" fontId="14" fillId="5" borderId="5" xfId="0" applyNumberFormat="1" applyFont="1" applyFill="1" applyBorder="1" applyAlignment="1">
      <alignment horizontal="center" vertical="center" wrapText="1"/>
    </xf>
    <xf numFmtId="170" fontId="14" fillId="5" borderId="5" xfId="0" applyNumberFormat="1" applyFont="1" applyFill="1" applyBorder="1" applyAlignment="1">
      <alignment horizontal="right" vertical="center" wrapText="1"/>
    </xf>
    <xf numFmtId="170" fontId="14" fillId="5" borderId="5" xfId="0" applyNumberFormat="1" applyFont="1" applyFill="1" applyBorder="1" applyAlignment="1">
      <alignment horizontal="center" vertical="center" textRotation="90" wrapText="1"/>
    </xf>
    <xf numFmtId="170" fontId="14" fillId="5" borderId="15" xfId="0" applyNumberFormat="1" applyFont="1" applyFill="1" applyBorder="1" applyAlignment="1">
      <alignment horizontal="center" vertical="center" wrapText="1"/>
    </xf>
    <xf numFmtId="0" fontId="7" fillId="14" borderId="53" xfId="0" applyFont="1" applyFill="1" applyBorder="1" applyAlignment="1">
      <alignment horizontal="center" vertical="center" wrapText="1"/>
    </xf>
    <xf numFmtId="0" fontId="5" fillId="14" borderId="37" xfId="0" applyFont="1" applyFill="1" applyBorder="1" applyAlignment="1">
      <alignment horizontal="center" vertical="center" wrapText="1"/>
    </xf>
    <xf numFmtId="0" fontId="5" fillId="14" borderId="39" xfId="0" applyFont="1" applyFill="1" applyBorder="1" applyAlignment="1">
      <alignment vertical="center" wrapText="1"/>
    </xf>
    <xf numFmtId="0" fontId="6" fillId="2" borderId="5" xfId="4" applyFont="1" applyFill="1" applyBorder="1" applyAlignment="1">
      <alignment horizontal="left" vertical="center"/>
    </xf>
    <xf numFmtId="0" fontId="6" fillId="2" borderId="5" xfId="4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164" fontId="6" fillId="2" borderId="5" xfId="2" applyFont="1" applyFill="1" applyBorder="1" applyAlignment="1">
      <alignment horizontal="center"/>
    </xf>
    <xf numFmtId="166" fontId="5" fillId="2" borderId="5" xfId="5" applyNumberFormat="1" applyFont="1" applyFill="1" applyBorder="1" applyAlignment="1">
      <alignment horizontal="right" vertical="center"/>
    </xf>
    <xf numFmtId="169" fontId="5" fillId="2" borderId="15" xfId="6" applyNumberFormat="1" applyFont="1" applyFill="1" applyBorder="1" applyAlignment="1">
      <alignment horizontal="right" vertical="center"/>
    </xf>
    <xf numFmtId="0" fontId="5" fillId="7" borderId="50" xfId="0" applyFont="1" applyFill="1" applyBorder="1" applyAlignment="1">
      <alignment horizontal="center" vertical="center" wrapText="1"/>
    </xf>
    <xf numFmtId="0" fontId="6" fillId="7" borderId="49" xfId="0" applyFont="1" applyFill="1" applyBorder="1" applyAlignment="1">
      <alignment horizontal="center" vertical="center" wrapText="1"/>
    </xf>
    <xf numFmtId="44" fontId="4" fillId="10" borderId="31" xfId="1" applyNumberFormat="1" applyFont="1" applyFill="1" applyBorder="1" applyAlignment="1">
      <alignment horizontal="right" vertical="center"/>
    </xf>
    <xf numFmtId="169" fontId="4" fillId="9" borderId="51" xfId="1" applyNumberFormat="1" applyFont="1" applyFill="1" applyBorder="1" applyAlignment="1">
      <alignment horizontal="right" vertical="center" wrapText="1"/>
    </xf>
    <xf numFmtId="49" fontId="4" fillId="14" borderId="2" xfId="0" applyNumberFormat="1" applyFont="1" applyFill="1" applyBorder="1" applyAlignment="1">
      <alignment horizontal="center" vertical="center" wrapText="1"/>
    </xf>
    <xf numFmtId="170" fontId="1" fillId="5" borderId="5" xfId="0" applyNumberFormat="1" applyFont="1" applyFill="1" applyBorder="1" applyAlignment="1">
      <alignment horizontal="center" vertical="center"/>
    </xf>
    <xf numFmtId="170" fontId="1" fillId="5" borderId="5" xfId="0" applyNumberFormat="1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5" fillId="14" borderId="2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2" borderId="2" xfId="0" applyFont="1" applyFill="1" applyBorder="1" applyAlignment="1"/>
    <xf numFmtId="170" fontId="1" fillId="5" borderId="15" xfId="0" applyNumberFormat="1" applyFont="1" applyFill="1" applyBorder="1" applyAlignment="1">
      <alignment horizontal="center" vertical="center" wrapText="1"/>
    </xf>
    <xf numFmtId="170" fontId="1" fillId="5" borderId="17" xfId="0" applyNumberFormat="1" applyFont="1" applyFill="1" applyBorder="1" applyAlignment="1">
      <alignment horizontal="center" vertical="center" wrapText="1"/>
    </xf>
    <xf numFmtId="44" fontId="4" fillId="6" borderId="2" xfId="0" applyNumberFormat="1" applyFont="1" applyFill="1" applyBorder="1" applyAlignment="1">
      <alignment vertical="center"/>
    </xf>
    <xf numFmtId="4" fontId="4" fillId="6" borderId="2" xfId="2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4" fontId="1" fillId="2" borderId="17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8" borderId="26" xfId="0" applyFont="1" applyFill="1" applyBorder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1" fillId="2" borderId="5" xfId="4" applyFont="1" applyFill="1" applyBorder="1" applyAlignment="1">
      <alignment horizontal="left" vertical="center"/>
    </xf>
    <xf numFmtId="0" fontId="1" fillId="2" borderId="5" xfId="4" applyFont="1" applyFill="1" applyBorder="1" applyAlignment="1">
      <alignment horizontal="center" vertical="center"/>
    </xf>
    <xf numFmtId="0" fontId="1" fillId="2" borderId="5" xfId="5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64" fontId="1" fillId="2" borderId="5" xfId="2" applyFont="1" applyFill="1" applyBorder="1" applyAlignment="1">
      <alignment horizontal="center"/>
    </xf>
    <xf numFmtId="164" fontId="1" fillId="2" borderId="5" xfId="2" applyFont="1" applyFill="1" applyBorder="1" applyAlignment="1">
      <alignment horizontal="center" vertical="center"/>
    </xf>
    <xf numFmtId="166" fontId="4" fillId="2" borderId="5" xfId="5" applyNumberFormat="1" applyFont="1" applyFill="1" applyBorder="1" applyAlignment="1">
      <alignment horizontal="right" vertical="center"/>
    </xf>
    <xf numFmtId="167" fontId="4" fillId="2" borderId="5" xfId="1" applyNumberFormat="1" applyFont="1" applyFill="1" applyBorder="1" applyAlignment="1">
      <alignment horizontal="center" vertical="center"/>
    </xf>
    <xf numFmtId="168" fontId="1" fillId="2" borderId="5" xfId="5" applyNumberFormat="1" applyFont="1" applyFill="1" applyBorder="1" applyAlignment="1">
      <alignment horizontal="center" vertical="center"/>
    </xf>
    <xf numFmtId="169" fontId="4" fillId="2" borderId="15" xfId="6" applyNumberFormat="1" applyFont="1" applyFill="1" applyBorder="1" applyAlignment="1">
      <alignment horizontal="right" vertical="center"/>
    </xf>
    <xf numFmtId="0" fontId="4" fillId="7" borderId="50" xfId="0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3"/>
    <cellStyle name="Normal 2 2 2" xfId="4"/>
    <cellStyle name="Normal_Plan1" xfId="6"/>
    <cellStyle name="Normal_Plan3" xfId="5"/>
    <cellStyle name="Vírgula" xfId="1" builtinId="3"/>
    <cellStyle name="Vírgula 2" xfId="7"/>
  </cellStyles>
  <dxfs count="0"/>
  <tableStyles count="0" defaultTableStyle="TableStyleMedium2" defaultPivotStyle="PivotStyleLight16"/>
  <colors>
    <mruColors>
      <color rgb="FF99FFCC"/>
      <color rgb="FF66FF99"/>
      <color rgb="FFBBFB81"/>
      <color rgb="FFFFFFCC"/>
      <color rgb="FF66FFFF"/>
      <color rgb="FFFF3300"/>
      <color rgb="FF2EC44B"/>
      <color rgb="FF00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122386</xdr:colOff>
      <xdr:row>0</xdr:row>
      <xdr:rowOff>21516</xdr:rowOff>
    </xdr:from>
    <xdr:to>
      <xdr:col>1</xdr:col>
      <xdr:colOff>1702594</xdr:colOff>
      <xdr:row>0</xdr:row>
      <xdr:rowOff>1010240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732B8C-5465-4330-9CB1-AD45D3F2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86" y="21516"/>
          <a:ext cx="2223146" cy="988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135822</xdr:colOff>
      <xdr:row>0</xdr:row>
      <xdr:rowOff>43866</xdr:rowOff>
    </xdr:from>
    <xdr:to>
      <xdr:col>1</xdr:col>
      <xdr:colOff>2107405</xdr:colOff>
      <xdr:row>0</xdr:row>
      <xdr:rowOff>904540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22" y="43866"/>
          <a:ext cx="2340677" cy="8606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137821</xdr:colOff>
      <xdr:row>0</xdr:row>
      <xdr:rowOff>71241</xdr:rowOff>
    </xdr:from>
    <xdr:to>
      <xdr:col>1</xdr:col>
      <xdr:colOff>2214563</xdr:colOff>
      <xdr:row>0</xdr:row>
      <xdr:rowOff>934580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21" y="71241"/>
          <a:ext cx="2529180" cy="863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97339</xdr:colOff>
      <xdr:row>0</xdr:row>
      <xdr:rowOff>90290</xdr:rowOff>
    </xdr:from>
    <xdr:to>
      <xdr:col>1</xdr:col>
      <xdr:colOff>1916905</xdr:colOff>
      <xdr:row>0</xdr:row>
      <xdr:rowOff>825961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0F68AD-6980-46A2-BB8E-6F7E10185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39" y="90290"/>
          <a:ext cx="2176754" cy="735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6"/>
  <sheetViews>
    <sheetView tabSelected="1" zoomScale="80" zoomScaleNormal="80" zoomScaleSheetLayoutView="112" zoomScalePageLayoutView="30" workbookViewId="0">
      <selection activeCell="B96" sqref="B96"/>
    </sheetView>
  </sheetViews>
  <sheetFormatPr defaultRowHeight="15" x14ac:dyDescent="0.25"/>
  <cols>
    <col min="1" max="1" width="9.5703125" style="13" customWidth="1"/>
    <col min="2" max="2" width="62.7109375" style="198" bestFit="1" customWidth="1"/>
    <col min="3" max="3" width="37.140625" style="198" bestFit="1" customWidth="1"/>
    <col min="4" max="4" width="15.140625" style="198" bestFit="1" customWidth="1"/>
    <col min="5" max="5" width="8.28515625" style="13" customWidth="1"/>
    <col min="6" max="6" width="15.5703125" style="13" customWidth="1"/>
    <col min="7" max="7" width="18.28515625" style="13" customWidth="1"/>
    <col min="8" max="8" width="24.5703125" style="13" customWidth="1"/>
    <col min="9" max="9" width="22.5703125" style="13" customWidth="1"/>
    <col min="10" max="10" width="21.140625" style="13" customWidth="1"/>
    <col min="11" max="11" width="23.42578125" style="13" bestFit="1" customWidth="1"/>
    <col min="12" max="12" width="10.7109375" style="13" bestFit="1" customWidth="1"/>
    <col min="13" max="13" width="18.7109375" style="13" customWidth="1"/>
    <col min="14" max="14" width="19" style="13" customWidth="1"/>
    <col min="15" max="15" width="23.28515625" style="13" customWidth="1"/>
    <col min="16" max="16" width="9.140625" style="104"/>
    <col min="17" max="17" width="20.7109375" style="104" bestFit="1" customWidth="1"/>
    <col min="18" max="18" width="14.140625" style="104" bestFit="1" customWidth="1"/>
    <col min="19" max="20" width="9.140625" style="104"/>
    <col min="21" max="16384" width="9.140625" style="13"/>
  </cols>
  <sheetData>
    <row r="1" spans="1:25" s="156" customFormat="1" ht="87.75" customHeight="1" thickBot="1" x14ac:dyDescent="0.2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25" s="158" customFormat="1" ht="18" x14ac:dyDescent="0.25">
      <c r="A2" s="142" t="s">
        <v>56</v>
      </c>
      <c r="B2" s="143"/>
      <c r="C2" s="143"/>
      <c r="D2" s="144" t="s">
        <v>54</v>
      </c>
      <c r="E2" s="144"/>
      <c r="F2" s="131" t="s">
        <v>2</v>
      </c>
      <c r="G2" s="131" t="s">
        <v>3</v>
      </c>
      <c r="H2" s="131" t="s">
        <v>32</v>
      </c>
      <c r="I2" s="131" t="s">
        <v>4</v>
      </c>
      <c r="J2" s="144" t="s">
        <v>5</v>
      </c>
      <c r="K2" s="144"/>
      <c r="L2" s="144"/>
      <c r="M2" s="144"/>
      <c r="N2" s="144"/>
      <c r="O2" s="145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 s="158" customFormat="1" ht="36.75" customHeight="1" x14ac:dyDescent="0.25">
      <c r="A3" s="199" t="s">
        <v>53</v>
      </c>
      <c r="B3" s="137"/>
      <c r="C3" s="137"/>
      <c r="D3" s="139" t="s">
        <v>191</v>
      </c>
      <c r="E3" s="139"/>
      <c r="F3" s="126" t="s">
        <v>188</v>
      </c>
      <c r="G3" s="126" t="s">
        <v>187</v>
      </c>
      <c r="H3" s="127">
        <v>20</v>
      </c>
      <c r="I3" s="128">
        <v>4.8</v>
      </c>
      <c r="J3" s="140" t="s">
        <v>6</v>
      </c>
      <c r="K3" s="140"/>
      <c r="L3" s="140"/>
      <c r="M3" s="140"/>
      <c r="N3" s="140"/>
      <c r="O3" s="146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ht="15.75" x14ac:dyDescent="0.25">
      <c r="A4" s="147" t="s">
        <v>7</v>
      </c>
      <c r="B4" s="141" t="s">
        <v>8</v>
      </c>
      <c r="C4" s="141" t="s">
        <v>9</v>
      </c>
      <c r="D4" s="141" t="s">
        <v>10</v>
      </c>
      <c r="E4" s="97" t="s">
        <v>11</v>
      </c>
      <c r="F4" s="97" t="s">
        <v>52</v>
      </c>
      <c r="G4" s="97" t="s">
        <v>13</v>
      </c>
      <c r="H4" s="141" t="s">
        <v>33</v>
      </c>
      <c r="I4" s="97" t="s">
        <v>14</v>
      </c>
      <c r="J4" s="97" t="s">
        <v>15</v>
      </c>
      <c r="K4" s="97" t="s">
        <v>16</v>
      </c>
      <c r="L4" s="96" t="s">
        <v>17</v>
      </c>
      <c r="M4" s="96"/>
      <c r="N4" s="96"/>
      <c r="O4" s="148" t="s">
        <v>18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spans="1:25" ht="65.25" customHeight="1" thickBot="1" x14ac:dyDescent="0.3">
      <c r="A5" s="149"/>
      <c r="B5" s="151"/>
      <c r="C5" s="151"/>
      <c r="D5" s="151"/>
      <c r="E5" s="150"/>
      <c r="F5" s="150"/>
      <c r="G5" s="150"/>
      <c r="H5" s="151"/>
      <c r="I5" s="150"/>
      <c r="J5" s="150"/>
      <c r="K5" s="150"/>
      <c r="L5" s="124" t="s">
        <v>19</v>
      </c>
      <c r="M5" s="123" t="s">
        <v>20</v>
      </c>
      <c r="N5" s="123" t="s">
        <v>21</v>
      </c>
      <c r="O5" s="152"/>
      <c r="R5" s="160"/>
    </row>
    <row r="6" spans="1:25" ht="15.75" x14ac:dyDescent="0.25">
      <c r="A6" s="161">
        <v>1</v>
      </c>
      <c r="B6" s="118" t="s">
        <v>61</v>
      </c>
      <c r="C6" s="118" t="s">
        <v>49</v>
      </c>
      <c r="D6" s="118" t="s">
        <v>35</v>
      </c>
      <c r="E6" s="119">
        <v>1</v>
      </c>
      <c r="F6" s="120">
        <v>45540</v>
      </c>
      <c r="G6" s="120">
        <v>45720</v>
      </c>
      <c r="H6" s="121">
        <v>630</v>
      </c>
      <c r="I6" s="162">
        <v>96</v>
      </c>
      <c r="J6" s="162"/>
      <c r="K6" s="162">
        <f>SUM(H6:J6)</f>
        <v>726</v>
      </c>
      <c r="L6" s="163"/>
      <c r="M6" s="162"/>
      <c r="N6" s="162"/>
      <c r="O6" s="122">
        <f>K6-M6-N6</f>
        <v>726</v>
      </c>
    </row>
    <row r="7" spans="1:25" ht="15.75" x14ac:dyDescent="0.25">
      <c r="A7" s="164">
        <v>2</v>
      </c>
      <c r="B7" s="112" t="s">
        <v>182</v>
      </c>
      <c r="C7" s="111" t="s">
        <v>176</v>
      </c>
      <c r="D7" s="112" t="s">
        <v>35</v>
      </c>
      <c r="E7" s="70">
        <v>1</v>
      </c>
      <c r="F7" s="37">
        <v>45579</v>
      </c>
      <c r="G7" s="37">
        <v>45760</v>
      </c>
      <c r="H7" s="36">
        <v>630</v>
      </c>
      <c r="I7" s="165">
        <v>96</v>
      </c>
      <c r="J7" s="165"/>
      <c r="K7" s="165">
        <f t="shared" ref="K7:K62" si="0">SUM(H7:J7)</f>
        <v>726</v>
      </c>
      <c r="L7" s="166"/>
      <c r="M7" s="165"/>
      <c r="N7" s="165"/>
      <c r="O7" s="77">
        <f>K7-M7-N7</f>
        <v>726</v>
      </c>
    </row>
    <row r="8" spans="1:25" ht="15.75" x14ac:dyDescent="0.25">
      <c r="A8" s="164">
        <v>3</v>
      </c>
      <c r="B8" s="112" t="s">
        <v>186</v>
      </c>
      <c r="C8" s="111" t="s">
        <v>178</v>
      </c>
      <c r="D8" s="112" t="s">
        <v>39</v>
      </c>
      <c r="E8" s="70">
        <v>1</v>
      </c>
      <c r="F8" s="37">
        <v>45566</v>
      </c>
      <c r="G8" s="37">
        <v>45747</v>
      </c>
      <c r="H8" s="36">
        <v>630</v>
      </c>
      <c r="I8" s="165">
        <v>96</v>
      </c>
      <c r="J8" s="165"/>
      <c r="K8" s="165">
        <f t="shared" si="0"/>
        <v>726</v>
      </c>
      <c r="L8" s="166"/>
      <c r="M8" s="165"/>
      <c r="N8" s="165"/>
      <c r="O8" s="77">
        <f>K8-M8-N8</f>
        <v>726</v>
      </c>
    </row>
    <row r="9" spans="1:25" ht="15.75" x14ac:dyDescent="0.25">
      <c r="A9" s="164">
        <v>4</v>
      </c>
      <c r="B9" s="112" t="s">
        <v>172</v>
      </c>
      <c r="C9" s="111" t="s">
        <v>34</v>
      </c>
      <c r="D9" s="112" t="s">
        <v>35</v>
      </c>
      <c r="E9" s="70">
        <v>3</v>
      </c>
      <c r="F9" s="37">
        <v>45505</v>
      </c>
      <c r="G9" s="37">
        <v>45688</v>
      </c>
      <c r="H9" s="36">
        <v>630</v>
      </c>
      <c r="I9" s="165">
        <v>48</v>
      </c>
      <c r="J9" s="165"/>
      <c r="K9" s="165">
        <f t="shared" si="0"/>
        <v>678</v>
      </c>
      <c r="L9" s="166"/>
      <c r="M9" s="165"/>
      <c r="N9" s="165"/>
      <c r="O9" s="77">
        <f t="shared" ref="O9:O16" si="1">K9-M9-N9</f>
        <v>678</v>
      </c>
    </row>
    <row r="10" spans="1:25" ht="15.75" x14ac:dyDescent="0.25">
      <c r="A10" s="164">
        <v>5</v>
      </c>
      <c r="B10" s="112" t="s">
        <v>113</v>
      </c>
      <c r="C10" s="111" t="s">
        <v>49</v>
      </c>
      <c r="D10" s="112" t="s">
        <v>37</v>
      </c>
      <c r="E10" s="70">
        <v>1</v>
      </c>
      <c r="F10" s="37">
        <v>45566</v>
      </c>
      <c r="G10" s="37">
        <v>45747</v>
      </c>
      <c r="H10" s="36">
        <v>630</v>
      </c>
      <c r="I10" s="165">
        <v>96</v>
      </c>
      <c r="J10" s="165"/>
      <c r="K10" s="165">
        <f t="shared" si="0"/>
        <v>726</v>
      </c>
      <c r="L10" s="166"/>
      <c r="M10" s="165"/>
      <c r="N10" s="165"/>
      <c r="O10" s="77">
        <f t="shared" si="1"/>
        <v>726</v>
      </c>
    </row>
    <row r="11" spans="1:25" ht="15.75" x14ac:dyDescent="0.25">
      <c r="A11" s="164">
        <v>6</v>
      </c>
      <c r="B11" s="112" t="s">
        <v>114</v>
      </c>
      <c r="C11" s="111" t="s">
        <v>34</v>
      </c>
      <c r="D11" s="112" t="s">
        <v>38</v>
      </c>
      <c r="E11" s="70">
        <v>1</v>
      </c>
      <c r="F11" s="37">
        <v>45566</v>
      </c>
      <c r="G11" s="37">
        <v>45747</v>
      </c>
      <c r="H11" s="36">
        <v>630</v>
      </c>
      <c r="I11" s="165">
        <v>96</v>
      </c>
      <c r="J11" s="165"/>
      <c r="K11" s="165">
        <f t="shared" si="0"/>
        <v>726</v>
      </c>
      <c r="L11" s="166"/>
      <c r="M11" s="165"/>
      <c r="N11" s="165"/>
      <c r="O11" s="77">
        <f t="shared" si="1"/>
        <v>726</v>
      </c>
    </row>
    <row r="12" spans="1:25" ht="15.75" x14ac:dyDescent="0.25">
      <c r="A12" s="164">
        <v>7</v>
      </c>
      <c r="B12" s="113" t="s">
        <v>92</v>
      </c>
      <c r="C12" s="113" t="s">
        <v>49</v>
      </c>
      <c r="D12" s="113" t="s">
        <v>37</v>
      </c>
      <c r="E12" s="70">
        <v>1</v>
      </c>
      <c r="F12" s="22">
        <v>45505</v>
      </c>
      <c r="G12" s="22">
        <v>45688</v>
      </c>
      <c r="H12" s="36">
        <v>630</v>
      </c>
      <c r="I12" s="165">
        <v>96</v>
      </c>
      <c r="J12" s="21"/>
      <c r="K12" s="165">
        <f t="shared" si="0"/>
        <v>726</v>
      </c>
      <c r="L12" s="166"/>
      <c r="M12" s="23"/>
      <c r="N12" s="21"/>
      <c r="O12" s="77">
        <f t="shared" si="1"/>
        <v>726</v>
      </c>
    </row>
    <row r="13" spans="1:25" ht="15.75" x14ac:dyDescent="0.25">
      <c r="A13" s="164">
        <v>8</v>
      </c>
      <c r="B13" s="113" t="s">
        <v>97</v>
      </c>
      <c r="C13" s="113" t="s">
        <v>67</v>
      </c>
      <c r="D13" s="113" t="s">
        <v>40</v>
      </c>
      <c r="E13" s="70">
        <v>1</v>
      </c>
      <c r="F13" s="22">
        <v>45536</v>
      </c>
      <c r="G13" s="22">
        <v>45716</v>
      </c>
      <c r="H13" s="36">
        <v>630</v>
      </c>
      <c r="I13" s="165">
        <v>96</v>
      </c>
      <c r="J13" s="21"/>
      <c r="K13" s="165">
        <f t="shared" si="0"/>
        <v>726</v>
      </c>
      <c r="L13" s="166"/>
      <c r="M13" s="23"/>
      <c r="N13" s="108"/>
      <c r="O13" s="77">
        <f t="shared" si="1"/>
        <v>726</v>
      </c>
    </row>
    <row r="14" spans="1:25" ht="15.75" x14ac:dyDescent="0.25">
      <c r="A14" s="164">
        <v>9</v>
      </c>
      <c r="B14" s="113" t="s">
        <v>77</v>
      </c>
      <c r="C14" s="113" t="s">
        <v>49</v>
      </c>
      <c r="D14" s="113" t="s">
        <v>37</v>
      </c>
      <c r="E14" s="70">
        <v>1</v>
      </c>
      <c r="F14" s="22">
        <v>45597</v>
      </c>
      <c r="G14" s="22">
        <v>45777</v>
      </c>
      <c r="H14" s="36">
        <v>630</v>
      </c>
      <c r="I14" s="165">
        <v>96</v>
      </c>
      <c r="J14" s="21"/>
      <c r="K14" s="165">
        <f t="shared" si="0"/>
        <v>726</v>
      </c>
      <c r="L14" s="166"/>
      <c r="M14" s="23"/>
      <c r="N14" s="21"/>
      <c r="O14" s="77">
        <f>K14-M14-N14</f>
        <v>726</v>
      </c>
    </row>
    <row r="15" spans="1:25" ht="15.75" x14ac:dyDescent="0.25">
      <c r="A15" s="164">
        <v>10</v>
      </c>
      <c r="B15" s="113" t="s">
        <v>158</v>
      </c>
      <c r="C15" s="113" t="s">
        <v>159</v>
      </c>
      <c r="D15" s="113" t="s">
        <v>160</v>
      </c>
      <c r="E15" s="70">
        <v>1</v>
      </c>
      <c r="F15" s="22" t="s">
        <v>194</v>
      </c>
      <c r="G15" s="22" t="s">
        <v>193</v>
      </c>
      <c r="H15" s="36">
        <v>630</v>
      </c>
      <c r="I15" s="165">
        <v>96</v>
      </c>
      <c r="J15" s="21"/>
      <c r="K15" s="165">
        <f t="shared" si="0"/>
        <v>726</v>
      </c>
      <c r="L15" s="166"/>
      <c r="M15" s="23"/>
      <c r="N15" s="21"/>
      <c r="O15" s="77">
        <f t="shared" si="1"/>
        <v>726</v>
      </c>
    </row>
    <row r="16" spans="1:25" ht="15.75" x14ac:dyDescent="0.25">
      <c r="A16" s="164">
        <v>11</v>
      </c>
      <c r="B16" s="113" t="s">
        <v>177</v>
      </c>
      <c r="C16" s="113" t="s">
        <v>178</v>
      </c>
      <c r="D16" s="113" t="s">
        <v>39</v>
      </c>
      <c r="E16" s="70">
        <v>1</v>
      </c>
      <c r="F16" s="22">
        <v>45579</v>
      </c>
      <c r="G16" s="22">
        <v>45760</v>
      </c>
      <c r="H16" s="36">
        <v>630</v>
      </c>
      <c r="I16" s="165">
        <v>96</v>
      </c>
      <c r="J16" s="21"/>
      <c r="K16" s="165">
        <f t="shared" si="0"/>
        <v>726</v>
      </c>
      <c r="L16" s="166"/>
      <c r="M16" s="23"/>
      <c r="N16" s="21"/>
      <c r="O16" s="77">
        <f t="shared" si="1"/>
        <v>726</v>
      </c>
    </row>
    <row r="17" spans="1:15" ht="15.75" x14ac:dyDescent="0.25">
      <c r="A17" s="164">
        <v>12</v>
      </c>
      <c r="B17" s="113" t="s">
        <v>78</v>
      </c>
      <c r="C17" s="113" t="s">
        <v>66</v>
      </c>
      <c r="D17" s="113" t="s">
        <v>37</v>
      </c>
      <c r="E17" s="70">
        <v>1</v>
      </c>
      <c r="F17" s="22" t="s">
        <v>194</v>
      </c>
      <c r="G17" s="22" t="s">
        <v>193</v>
      </c>
      <c r="H17" s="36">
        <v>630</v>
      </c>
      <c r="I17" s="165">
        <v>96</v>
      </c>
      <c r="J17" s="21"/>
      <c r="K17" s="165">
        <f t="shared" si="0"/>
        <v>726</v>
      </c>
      <c r="L17" s="166"/>
      <c r="M17" s="23"/>
      <c r="N17" s="21"/>
      <c r="O17" s="77">
        <f t="shared" ref="O17:O64" si="2">K17-M17-N17</f>
        <v>726</v>
      </c>
    </row>
    <row r="18" spans="1:15" ht="15.75" x14ac:dyDescent="0.25">
      <c r="A18" s="164">
        <v>13</v>
      </c>
      <c r="B18" s="113" t="s">
        <v>121</v>
      </c>
      <c r="C18" s="113" t="s">
        <v>58</v>
      </c>
      <c r="D18" s="113" t="s">
        <v>39</v>
      </c>
      <c r="E18" s="70">
        <v>1</v>
      </c>
      <c r="F18" s="22">
        <v>45567</v>
      </c>
      <c r="G18" s="22">
        <v>45749</v>
      </c>
      <c r="H18" s="36">
        <v>630</v>
      </c>
      <c r="I18" s="165">
        <v>96</v>
      </c>
      <c r="J18" s="21"/>
      <c r="K18" s="165">
        <f t="shared" si="0"/>
        <v>726</v>
      </c>
      <c r="L18" s="166"/>
      <c r="M18" s="23"/>
      <c r="N18" s="21"/>
      <c r="O18" s="77">
        <f t="shared" si="2"/>
        <v>726</v>
      </c>
    </row>
    <row r="19" spans="1:15" ht="15.75" x14ac:dyDescent="0.25">
      <c r="A19" s="164">
        <v>14</v>
      </c>
      <c r="B19" s="113" t="s">
        <v>179</v>
      </c>
      <c r="C19" s="113" t="s">
        <v>132</v>
      </c>
      <c r="D19" s="113" t="s">
        <v>35</v>
      </c>
      <c r="E19" s="70">
        <v>1</v>
      </c>
      <c r="F19" s="22">
        <v>45581</v>
      </c>
      <c r="G19" s="22">
        <v>45762</v>
      </c>
      <c r="H19" s="36">
        <v>630</v>
      </c>
      <c r="I19" s="165">
        <v>96</v>
      </c>
      <c r="J19" s="21"/>
      <c r="K19" s="165">
        <f t="shared" si="0"/>
        <v>726</v>
      </c>
      <c r="L19" s="166"/>
      <c r="M19" s="23"/>
      <c r="N19" s="21"/>
      <c r="O19" s="77">
        <f t="shared" si="2"/>
        <v>726</v>
      </c>
    </row>
    <row r="20" spans="1:15" ht="15.75" x14ac:dyDescent="0.25">
      <c r="A20" s="164">
        <v>15</v>
      </c>
      <c r="B20" s="113" t="s">
        <v>83</v>
      </c>
      <c r="C20" s="113" t="s">
        <v>82</v>
      </c>
      <c r="D20" s="113" t="s">
        <v>35</v>
      </c>
      <c r="E20" s="70">
        <v>1</v>
      </c>
      <c r="F20" s="22" t="s">
        <v>194</v>
      </c>
      <c r="G20" s="22" t="s">
        <v>193</v>
      </c>
      <c r="H20" s="36">
        <v>630</v>
      </c>
      <c r="I20" s="165">
        <v>96</v>
      </c>
      <c r="J20" s="21"/>
      <c r="K20" s="165">
        <f t="shared" si="0"/>
        <v>726</v>
      </c>
      <c r="L20" s="166"/>
      <c r="M20" s="23"/>
      <c r="N20" s="21"/>
      <c r="O20" s="77">
        <f t="shared" si="2"/>
        <v>726</v>
      </c>
    </row>
    <row r="21" spans="1:15" ht="15.75" x14ac:dyDescent="0.25">
      <c r="A21" s="164">
        <v>16</v>
      </c>
      <c r="B21" s="113" t="s">
        <v>154</v>
      </c>
      <c r="C21" s="113" t="s">
        <v>82</v>
      </c>
      <c r="D21" s="113" t="s">
        <v>35</v>
      </c>
      <c r="E21" s="70">
        <v>1</v>
      </c>
      <c r="F21" s="22">
        <v>45598</v>
      </c>
      <c r="G21" s="22">
        <v>45778</v>
      </c>
      <c r="H21" s="36">
        <v>630</v>
      </c>
      <c r="I21" s="165">
        <v>96</v>
      </c>
      <c r="J21" s="21"/>
      <c r="K21" s="165">
        <f t="shared" si="0"/>
        <v>726</v>
      </c>
      <c r="L21" s="166"/>
      <c r="M21" s="23"/>
      <c r="N21" s="21"/>
      <c r="O21" s="77">
        <f t="shared" si="2"/>
        <v>726</v>
      </c>
    </row>
    <row r="22" spans="1:15" ht="15.75" x14ac:dyDescent="0.25">
      <c r="A22" s="164">
        <v>17</v>
      </c>
      <c r="B22" s="113" t="s">
        <v>62</v>
      </c>
      <c r="C22" s="113" t="s">
        <v>0</v>
      </c>
      <c r="D22" s="113" t="s">
        <v>35</v>
      </c>
      <c r="E22" s="70">
        <v>1</v>
      </c>
      <c r="F22" s="22">
        <v>45520</v>
      </c>
      <c r="G22" s="22">
        <v>45703</v>
      </c>
      <c r="H22" s="36">
        <v>630</v>
      </c>
      <c r="I22" s="165">
        <v>96</v>
      </c>
      <c r="J22" s="21"/>
      <c r="K22" s="165">
        <f t="shared" si="0"/>
        <v>726</v>
      </c>
      <c r="L22" s="166"/>
      <c r="M22" s="23"/>
      <c r="N22" s="21"/>
      <c r="O22" s="77">
        <f>K22-M22-N22</f>
        <v>726</v>
      </c>
    </row>
    <row r="23" spans="1:15" ht="15.75" x14ac:dyDescent="0.25">
      <c r="A23" s="164">
        <v>18</v>
      </c>
      <c r="B23" s="113" t="s">
        <v>75</v>
      </c>
      <c r="C23" s="113" t="s">
        <v>58</v>
      </c>
      <c r="D23" s="113" t="s">
        <v>39</v>
      </c>
      <c r="E23" s="70">
        <v>1</v>
      </c>
      <c r="F23" s="22" t="s">
        <v>194</v>
      </c>
      <c r="G23" s="22" t="s">
        <v>193</v>
      </c>
      <c r="H23" s="36">
        <v>630</v>
      </c>
      <c r="I23" s="165">
        <v>96</v>
      </c>
      <c r="J23" s="21"/>
      <c r="K23" s="165">
        <f t="shared" si="0"/>
        <v>726</v>
      </c>
      <c r="L23" s="166"/>
      <c r="M23" s="23"/>
      <c r="N23" s="21"/>
      <c r="O23" s="77">
        <f>K23-M23-N23</f>
        <v>726</v>
      </c>
    </row>
    <row r="24" spans="1:15" ht="15.75" x14ac:dyDescent="0.25">
      <c r="A24" s="164">
        <v>19</v>
      </c>
      <c r="B24" s="113" t="s">
        <v>71</v>
      </c>
      <c r="C24" s="113" t="s">
        <v>66</v>
      </c>
      <c r="D24" s="113" t="s">
        <v>37</v>
      </c>
      <c r="E24" s="70">
        <v>1</v>
      </c>
      <c r="F24" s="22">
        <v>45536</v>
      </c>
      <c r="G24" s="22">
        <v>45685</v>
      </c>
      <c r="H24" s="36">
        <v>630</v>
      </c>
      <c r="I24" s="165">
        <v>96</v>
      </c>
      <c r="J24" s="21"/>
      <c r="K24" s="165">
        <f t="shared" si="0"/>
        <v>726</v>
      </c>
      <c r="L24" s="166"/>
      <c r="M24" s="24"/>
      <c r="N24" s="21"/>
      <c r="O24" s="77">
        <f t="shared" si="2"/>
        <v>726</v>
      </c>
    </row>
    <row r="25" spans="1:15" ht="15.75" x14ac:dyDescent="0.25">
      <c r="A25" s="164">
        <v>20</v>
      </c>
      <c r="B25" s="113" t="s">
        <v>104</v>
      </c>
      <c r="C25" s="113" t="s">
        <v>67</v>
      </c>
      <c r="D25" s="113" t="s">
        <v>35</v>
      </c>
      <c r="E25" s="70">
        <v>1</v>
      </c>
      <c r="F25" s="22">
        <v>45659</v>
      </c>
      <c r="G25" s="22">
        <v>45839</v>
      </c>
      <c r="H25" s="36">
        <v>630</v>
      </c>
      <c r="I25" s="165">
        <v>96</v>
      </c>
      <c r="J25" s="21"/>
      <c r="K25" s="165">
        <f t="shared" si="0"/>
        <v>726</v>
      </c>
      <c r="L25" s="166"/>
      <c r="M25" s="24"/>
      <c r="N25" s="21"/>
      <c r="O25" s="77">
        <f t="shared" si="2"/>
        <v>726</v>
      </c>
    </row>
    <row r="26" spans="1:15" ht="15.75" x14ac:dyDescent="0.25">
      <c r="A26" s="164">
        <v>21</v>
      </c>
      <c r="B26" s="113" t="s">
        <v>72</v>
      </c>
      <c r="C26" s="113" t="s">
        <v>34</v>
      </c>
      <c r="D26" s="113" t="s">
        <v>37</v>
      </c>
      <c r="E26" s="70">
        <v>1</v>
      </c>
      <c r="F26" s="22">
        <v>45566</v>
      </c>
      <c r="G26" s="22">
        <v>45747</v>
      </c>
      <c r="H26" s="36">
        <v>630</v>
      </c>
      <c r="I26" s="165">
        <v>96</v>
      </c>
      <c r="J26" s="21"/>
      <c r="K26" s="165">
        <f t="shared" si="0"/>
        <v>726</v>
      </c>
      <c r="L26" s="166"/>
      <c r="M26" s="24"/>
      <c r="N26" s="21"/>
      <c r="O26" s="77">
        <f t="shared" si="2"/>
        <v>726</v>
      </c>
    </row>
    <row r="27" spans="1:15" ht="15.75" x14ac:dyDescent="0.25">
      <c r="A27" s="164">
        <v>22</v>
      </c>
      <c r="B27" s="113" t="s">
        <v>103</v>
      </c>
      <c r="C27" s="113" t="s">
        <v>67</v>
      </c>
      <c r="D27" s="113" t="s">
        <v>40</v>
      </c>
      <c r="E27" s="70">
        <v>1</v>
      </c>
      <c r="F27" s="22">
        <v>45536</v>
      </c>
      <c r="G27" s="22">
        <v>45716</v>
      </c>
      <c r="H27" s="36">
        <v>630</v>
      </c>
      <c r="I27" s="165">
        <v>96</v>
      </c>
      <c r="J27" s="21"/>
      <c r="K27" s="165">
        <f t="shared" si="0"/>
        <v>726</v>
      </c>
      <c r="L27" s="166"/>
      <c r="M27" s="24"/>
      <c r="N27" s="21"/>
      <c r="O27" s="77">
        <f t="shared" si="2"/>
        <v>726</v>
      </c>
    </row>
    <row r="28" spans="1:15" ht="15.75" x14ac:dyDescent="0.25">
      <c r="A28" s="164">
        <v>23</v>
      </c>
      <c r="B28" s="113" t="s">
        <v>116</v>
      </c>
      <c r="C28" s="113" t="s">
        <v>117</v>
      </c>
      <c r="D28" s="113" t="s">
        <v>35</v>
      </c>
      <c r="E28" s="70">
        <v>1</v>
      </c>
      <c r="F28" s="22">
        <v>45566</v>
      </c>
      <c r="G28" s="22">
        <v>45703</v>
      </c>
      <c r="H28" s="36">
        <v>630</v>
      </c>
      <c r="I28" s="165">
        <v>96</v>
      </c>
      <c r="J28" s="21"/>
      <c r="K28" s="165">
        <f t="shared" si="0"/>
        <v>726</v>
      </c>
      <c r="L28" s="166"/>
      <c r="M28" s="24"/>
      <c r="N28" s="21"/>
      <c r="O28" s="77">
        <f t="shared" si="2"/>
        <v>726</v>
      </c>
    </row>
    <row r="29" spans="1:15" ht="15.75" x14ac:dyDescent="0.25">
      <c r="A29" s="164">
        <v>24</v>
      </c>
      <c r="B29" s="113" t="s">
        <v>161</v>
      </c>
      <c r="C29" s="113" t="s">
        <v>159</v>
      </c>
      <c r="D29" s="113" t="s">
        <v>160</v>
      </c>
      <c r="E29" s="70">
        <v>1</v>
      </c>
      <c r="F29" s="22" t="s">
        <v>194</v>
      </c>
      <c r="G29" s="22" t="s">
        <v>193</v>
      </c>
      <c r="H29" s="36">
        <v>630</v>
      </c>
      <c r="I29" s="165">
        <v>96</v>
      </c>
      <c r="J29" s="21"/>
      <c r="K29" s="165">
        <f t="shared" si="0"/>
        <v>726</v>
      </c>
      <c r="L29" s="166"/>
      <c r="M29" s="24"/>
      <c r="N29" s="21"/>
      <c r="O29" s="77">
        <f t="shared" si="2"/>
        <v>726</v>
      </c>
    </row>
    <row r="30" spans="1:15" ht="15.75" x14ac:dyDescent="0.25">
      <c r="A30" s="164">
        <v>25</v>
      </c>
      <c r="B30" s="113" t="s">
        <v>153</v>
      </c>
      <c r="C30" s="113" t="s">
        <v>148</v>
      </c>
      <c r="D30" s="113" t="s">
        <v>50</v>
      </c>
      <c r="E30" s="70">
        <v>1</v>
      </c>
      <c r="F30" s="22">
        <v>45598</v>
      </c>
      <c r="G30" s="22">
        <v>45778</v>
      </c>
      <c r="H30" s="36">
        <v>630</v>
      </c>
      <c r="I30" s="165">
        <v>96</v>
      </c>
      <c r="J30" s="21"/>
      <c r="K30" s="165">
        <f t="shared" si="0"/>
        <v>726</v>
      </c>
      <c r="L30" s="166"/>
      <c r="M30" s="24"/>
      <c r="N30" s="21"/>
      <c r="O30" s="77">
        <f t="shared" si="2"/>
        <v>726</v>
      </c>
    </row>
    <row r="31" spans="1:15" ht="15.75" x14ac:dyDescent="0.25">
      <c r="A31" s="164">
        <v>26</v>
      </c>
      <c r="B31" s="113" t="s">
        <v>76</v>
      </c>
      <c r="C31" s="113" t="s">
        <v>49</v>
      </c>
      <c r="D31" s="113" t="s">
        <v>37</v>
      </c>
      <c r="E31" s="70">
        <v>1</v>
      </c>
      <c r="F31" s="22" t="s">
        <v>194</v>
      </c>
      <c r="G31" s="22" t="s">
        <v>193</v>
      </c>
      <c r="H31" s="36">
        <v>630</v>
      </c>
      <c r="I31" s="165">
        <v>96</v>
      </c>
      <c r="J31" s="21"/>
      <c r="K31" s="165">
        <f t="shared" si="0"/>
        <v>726</v>
      </c>
      <c r="L31" s="166"/>
      <c r="M31" s="24"/>
      <c r="N31" s="21"/>
      <c r="O31" s="77">
        <f t="shared" si="2"/>
        <v>726</v>
      </c>
    </row>
    <row r="32" spans="1:15" ht="15.75" x14ac:dyDescent="0.25">
      <c r="A32" s="164">
        <v>27</v>
      </c>
      <c r="B32" s="113" t="s">
        <v>63</v>
      </c>
      <c r="C32" s="113" t="s">
        <v>108</v>
      </c>
      <c r="D32" s="113" t="s">
        <v>50</v>
      </c>
      <c r="E32" s="70">
        <v>1</v>
      </c>
      <c r="F32" s="22">
        <v>45505</v>
      </c>
      <c r="G32" s="22">
        <v>45688</v>
      </c>
      <c r="H32" s="36">
        <v>630</v>
      </c>
      <c r="I32" s="165">
        <v>96</v>
      </c>
      <c r="J32" s="21"/>
      <c r="K32" s="165">
        <f t="shared" si="0"/>
        <v>726</v>
      </c>
      <c r="L32" s="166"/>
      <c r="M32" s="23"/>
      <c r="N32" s="23"/>
      <c r="O32" s="77">
        <f>K32-M32-N32</f>
        <v>726</v>
      </c>
    </row>
    <row r="33" spans="1:19" ht="15.75" x14ac:dyDescent="0.25">
      <c r="A33" s="164">
        <v>28</v>
      </c>
      <c r="B33" s="113" t="s">
        <v>144</v>
      </c>
      <c r="C33" s="113" t="s">
        <v>122</v>
      </c>
      <c r="D33" s="113" t="s">
        <v>40</v>
      </c>
      <c r="E33" s="70">
        <v>1</v>
      </c>
      <c r="F33" s="22" t="s">
        <v>195</v>
      </c>
      <c r="G33" s="22">
        <v>45761</v>
      </c>
      <c r="H33" s="36">
        <v>630</v>
      </c>
      <c r="I33" s="165">
        <v>96</v>
      </c>
      <c r="J33" s="21"/>
      <c r="K33" s="165">
        <f t="shared" si="0"/>
        <v>726</v>
      </c>
      <c r="L33" s="166"/>
      <c r="M33" s="23"/>
      <c r="N33" s="23"/>
      <c r="O33" s="77">
        <f>K33-M33-N33</f>
        <v>726</v>
      </c>
    </row>
    <row r="34" spans="1:19" ht="15.75" x14ac:dyDescent="0.25">
      <c r="A34" s="164">
        <v>29</v>
      </c>
      <c r="B34" s="56" t="s">
        <v>100</v>
      </c>
      <c r="C34" s="56" t="s">
        <v>101</v>
      </c>
      <c r="D34" s="56" t="s">
        <v>40</v>
      </c>
      <c r="E34" s="70">
        <v>1</v>
      </c>
      <c r="F34" s="20">
        <v>45536</v>
      </c>
      <c r="G34" s="20">
        <v>45716</v>
      </c>
      <c r="H34" s="36">
        <v>630</v>
      </c>
      <c r="I34" s="165">
        <v>96</v>
      </c>
      <c r="J34" s="21"/>
      <c r="K34" s="165">
        <f t="shared" si="0"/>
        <v>726</v>
      </c>
      <c r="L34" s="166"/>
      <c r="M34" s="23"/>
      <c r="N34" s="21"/>
      <c r="O34" s="77">
        <f t="shared" si="2"/>
        <v>726</v>
      </c>
    </row>
    <row r="35" spans="1:19" ht="15.75" x14ac:dyDescent="0.25">
      <c r="A35" s="164">
        <v>30</v>
      </c>
      <c r="B35" s="114" t="s">
        <v>131</v>
      </c>
      <c r="C35" s="114" t="s">
        <v>132</v>
      </c>
      <c r="D35" s="114" t="s">
        <v>35</v>
      </c>
      <c r="E35" s="70">
        <v>1</v>
      </c>
      <c r="F35" s="22">
        <v>45573</v>
      </c>
      <c r="G35" s="22">
        <v>45937</v>
      </c>
      <c r="H35" s="36">
        <v>630</v>
      </c>
      <c r="I35" s="165">
        <v>96</v>
      </c>
      <c r="J35" s="21"/>
      <c r="K35" s="165">
        <f t="shared" si="0"/>
        <v>726</v>
      </c>
      <c r="L35" s="166"/>
      <c r="M35" s="23"/>
      <c r="N35" s="21"/>
      <c r="O35" s="77">
        <f t="shared" si="2"/>
        <v>726</v>
      </c>
    </row>
    <row r="36" spans="1:19" ht="15.75" x14ac:dyDescent="0.25">
      <c r="A36" s="164">
        <v>31</v>
      </c>
      <c r="B36" s="113" t="s">
        <v>91</v>
      </c>
      <c r="C36" s="113" t="s">
        <v>58</v>
      </c>
      <c r="D36" s="113" t="s">
        <v>40</v>
      </c>
      <c r="E36" s="70">
        <v>1</v>
      </c>
      <c r="F36" s="22">
        <v>45509</v>
      </c>
      <c r="G36" s="22">
        <v>45692</v>
      </c>
      <c r="H36" s="36">
        <v>630</v>
      </c>
      <c r="I36" s="165">
        <v>96</v>
      </c>
      <c r="J36" s="21"/>
      <c r="K36" s="165">
        <f t="shared" si="0"/>
        <v>726</v>
      </c>
      <c r="L36" s="166"/>
      <c r="M36" s="23"/>
      <c r="N36" s="23"/>
      <c r="O36" s="77">
        <f t="shared" si="2"/>
        <v>726</v>
      </c>
    </row>
    <row r="37" spans="1:19" ht="15.75" x14ac:dyDescent="0.25">
      <c r="A37" s="164">
        <v>32</v>
      </c>
      <c r="B37" s="113" t="s">
        <v>134</v>
      </c>
      <c r="C37" s="113" t="s">
        <v>49</v>
      </c>
      <c r="D37" s="113" t="s">
        <v>37</v>
      </c>
      <c r="E37" s="70">
        <v>1</v>
      </c>
      <c r="F37" s="22">
        <v>45566</v>
      </c>
      <c r="G37" s="22">
        <v>45747</v>
      </c>
      <c r="H37" s="36">
        <v>630</v>
      </c>
      <c r="I37" s="165">
        <v>96</v>
      </c>
      <c r="J37" s="21"/>
      <c r="K37" s="165">
        <f t="shared" si="0"/>
        <v>726</v>
      </c>
      <c r="L37" s="166"/>
      <c r="M37" s="23"/>
      <c r="N37" s="23"/>
      <c r="O37" s="77">
        <f>K37-M37-N37</f>
        <v>726</v>
      </c>
    </row>
    <row r="38" spans="1:19" ht="15.75" x14ac:dyDescent="0.25">
      <c r="A38" s="164">
        <v>33</v>
      </c>
      <c r="B38" s="113" t="s">
        <v>185</v>
      </c>
      <c r="C38" s="113" t="s">
        <v>49</v>
      </c>
      <c r="D38" s="113" t="s">
        <v>37</v>
      </c>
      <c r="E38" s="70">
        <v>1</v>
      </c>
      <c r="F38" s="167">
        <v>45509</v>
      </c>
      <c r="G38" s="167">
        <v>45692</v>
      </c>
      <c r="H38" s="36">
        <v>630</v>
      </c>
      <c r="I38" s="165">
        <v>96</v>
      </c>
      <c r="J38" s="21"/>
      <c r="K38" s="165">
        <f t="shared" si="0"/>
        <v>726</v>
      </c>
      <c r="L38" s="166"/>
      <c r="M38" s="23"/>
      <c r="N38" s="23"/>
      <c r="O38" s="77">
        <f t="shared" si="2"/>
        <v>726</v>
      </c>
    </row>
    <row r="39" spans="1:19" ht="15.75" x14ac:dyDescent="0.25">
      <c r="A39" s="164">
        <v>34</v>
      </c>
      <c r="B39" s="113" t="s">
        <v>152</v>
      </c>
      <c r="C39" s="113"/>
      <c r="D39" s="113" t="s">
        <v>35</v>
      </c>
      <c r="E39" s="70">
        <v>1</v>
      </c>
      <c r="F39" s="22">
        <v>45597</v>
      </c>
      <c r="G39" s="22">
        <v>45777</v>
      </c>
      <c r="H39" s="36">
        <v>630</v>
      </c>
      <c r="I39" s="165">
        <v>96</v>
      </c>
      <c r="J39" s="21"/>
      <c r="K39" s="165">
        <f t="shared" si="0"/>
        <v>726</v>
      </c>
      <c r="L39" s="166"/>
      <c r="M39" s="23"/>
      <c r="N39" s="23"/>
      <c r="O39" s="77">
        <f t="shared" si="2"/>
        <v>726</v>
      </c>
    </row>
    <row r="40" spans="1:19" ht="20.25" x14ac:dyDescent="0.25">
      <c r="A40" s="164">
        <v>35</v>
      </c>
      <c r="B40" s="113" t="s">
        <v>173</v>
      </c>
      <c r="C40" s="113" t="s">
        <v>174</v>
      </c>
      <c r="D40" s="113" t="s">
        <v>35</v>
      </c>
      <c r="E40" s="70">
        <v>1</v>
      </c>
      <c r="F40" s="22">
        <v>45552</v>
      </c>
      <c r="G40" s="22">
        <v>45734</v>
      </c>
      <c r="H40" s="36">
        <v>630</v>
      </c>
      <c r="I40" s="165">
        <v>0</v>
      </c>
      <c r="J40" s="21"/>
      <c r="K40" s="165">
        <f t="shared" si="0"/>
        <v>630</v>
      </c>
      <c r="L40" s="166">
        <v>30</v>
      </c>
      <c r="M40" s="23"/>
      <c r="N40" s="23"/>
      <c r="O40" s="77">
        <f t="shared" si="2"/>
        <v>630</v>
      </c>
    </row>
    <row r="41" spans="1:19" ht="18.75" x14ac:dyDescent="0.3">
      <c r="A41" s="164">
        <v>36</v>
      </c>
      <c r="B41" s="115" t="s">
        <v>65</v>
      </c>
      <c r="C41" s="115" t="s">
        <v>66</v>
      </c>
      <c r="D41" s="115" t="s">
        <v>37</v>
      </c>
      <c r="E41" s="70">
        <v>1</v>
      </c>
      <c r="F41" s="20">
        <v>45511</v>
      </c>
      <c r="G41" s="20">
        <v>45694</v>
      </c>
      <c r="H41" s="36">
        <v>630</v>
      </c>
      <c r="I41" s="165">
        <v>96</v>
      </c>
      <c r="J41" s="21"/>
      <c r="K41" s="165">
        <f t="shared" si="0"/>
        <v>726</v>
      </c>
      <c r="L41" s="166"/>
      <c r="M41" s="23"/>
      <c r="N41" s="23"/>
      <c r="O41" s="77">
        <f t="shared" si="2"/>
        <v>726</v>
      </c>
      <c r="P41" s="105"/>
      <c r="Q41" s="105"/>
      <c r="R41" s="105"/>
      <c r="S41" s="105"/>
    </row>
    <row r="42" spans="1:19" ht="18.75" x14ac:dyDescent="0.3">
      <c r="A42" s="164">
        <v>37</v>
      </c>
      <c r="B42" s="115" t="s">
        <v>145</v>
      </c>
      <c r="C42" s="115" t="s">
        <v>49</v>
      </c>
      <c r="D42" s="115" t="s">
        <v>146</v>
      </c>
      <c r="E42" s="70">
        <v>1</v>
      </c>
      <c r="F42" s="20">
        <v>45575</v>
      </c>
      <c r="G42" s="20">
        <v>45761</v>
      </c>
      <c r="H42" s="36">
        <v>630</v>
      </c>
      <c r="I42" s="165">
        <v>96</v>
      </c>
      <c r="J42" s="21"/>
      <c r="K42" s="165">
        <f t="shared" si="0"/>
        <v>726</v>
      </c>
      <c r="L42" s="166"/>
      <c r="M42" s="23"/>
      <c r="N42" s="23"/>
      <c r="O42" s="77">
        <f t="shared" si="2"/>
        <v>726</v>
      </c>
      <c r="P42" s="105"/>
      <c r="Q42" s="105"/>
      <c r="R42" s="105"/>
      <c r="S42" s="105"/>
    </row>
    <row r="43" spans="1:19" ht="18.75" x14ac:dyDescent="0.3">
      <c r="A43" s="164">
        <v>38</v>
      </c>
      <c r="B43" s="115" t="s">
        <v>124</v>
      </c>
      <c r="C43" s="115" t="s">
        <v>125</v>
      </c>
      <c r="D43" s="115" t="s">
        <v>39</v>
      </c>
      <c r="E43" s="70">
        <v>1</v>
      </c>
      <c r="F43" s="20">
        <v>45580</v>
      </c>
      <c r="G43" s="20">
        <v>45944</v>
      </c>
      <c r="H43" s="36">
        <v>630</v>
      </c>
      <c r="I43" s="165">
        <v>96</v>
      </c>
      <c r="J43" s="21"/>
      <c r="K43" s="165">
        <f t="shared" si="0"/>
        <v>726</v>
      </c>
      <c r="L43" s="166"/>
      <c r="M43" s="23"/>
      <c r="N43" s="23"/>
      <c r="O43" s="77">
        <f>K43-M43-N43</f>
        <v>726</v>
      </c>
      <c r="P43" s="105"/>
      <c r="Q43" s="105"/>
      <c r="R43" s="105"/>
      <c r="S43" s="105"/>
    </row>
    <row r="44" spans="1:19" ht="18.75" x14ac:dyDescent="0.3">
      <c r="A44" s="164">
        <v>39</v>
      </c>
      <c r="B44" s="115" t="s">
        <v>155</v>
      </c>
      <c r="C44" s="115" t="s">
        <v>156</v>
      </c>
      <c r="D44" s="115" t="s">
        <v>157</v>
      </c>
      <c r="E44" s="70">
        <v>1</v>
      </c>
      <c r="F44" s="20" t="s">
        <v>194</v>
      </c>
      <c r="G44" s="20" t="s">
        <v>193</v>
      </c>
      <c r="H44" s="36">
        <v>630</v>
      </c>
      <c r="I44" s="165">
        <v>96</v>
      </c>
      <c r="J44" s="21"/>
      <c r="K44" s="165">
        <f t="shared" si="0"/>
        <v>726</v>
      </c>
      <c r="L44" s="166"/>
      <c r="M44" s="23"/>
      <c r="N44" s="23"/>
      <c r="O44" s="77">
        <f t="shared" si="2"/>
        <v>726</v>
      </c>
      <c r="P44" s="105"/>
      <c r="Q44" s="105"/>
      <c r="R44" s="105"/>
      <c r="S44" s="105"/>
    </row>
    <row r="45" spans="1:19" ht="18.75" x14ac:dyDescent="0.3">
      <c r="A45" s="164">
        <v>40</v>
      </c>
      <c r="B45" s="115" t="s">
        <v>94</v>
      </c>
      <c r="C45" s="115" t="s">
        <v>64</v>
      </c>
      <c r="D45" s="115" t="s">
        <v>37</v>
      </c>
      <c r="E45" s="70">
        <v>1</v>
      </c>
      <c r="F45" s="20">
        <v>45509</v>
      </c>
      <c r="G45" s="20">
        <v>45692</v>
      </c>
      <c r="H45" s="36">
        <v>630</v>
      </c>
      <c r="I45" s="165">
        <v>96</v>
      </c>
      <c r="J45" s="21"/>
      <c r="K45" s="165">
        <f t="shared" si="0"/>
        <v>726</v>
      </c>
      <c r="L45" s="166"/>
      <c r="M45" s="24"/>
      <c r="N45" s="24"/>
      <c r="O45" s="77">
        <f t="shared" si="2"/>
        <v>726</v>
      </c>
      <c r="P45" s="105"/>
      <c r="Q45" s="105"/>
      <c r="R45" s="105"/>
      <c r="S45" s="105"/>
    </row>
    <row r="46" spans="1:19" ht="18.75" x14ac:dyDescent="0.3">
      <c r="A46" s="164">
        <v>41</v>
      </c>
      <c r="B46" s="56" t="s">
        <v>98</v>
      </c>
      <c r="C46" s="56" t="s">
        <v>0</v>
      </c>
      <c r="D46" s="56" t="s">
        <v>99</v>
      </c>
      <c r="E46" s="70">
        <v>1</v>
      </c>
      <c r="F46" s="20">
        <v>45352</v>
      </c>
      <c r="G46" s="20">
        <v>45716</v>
      </c>
      <c r="H46" s="36">
        <v>630</v>
      </c>
      <c r="I46" s="165">
        <v>96</v>
      </c>
      <c r="J46" s="21"/>
      <c r="K46" s="165">
        <f t="shared" si="0"/>
        <v>726</v>
      </c>
      <c r="L46" s="166"/>
      <c r="M46" s="23"/>
      <c r="N46" s="21"/>
      <c r="O46" s="77">
        <f t="shared" si="2"/>
        <v>726</v>
      </c>
      <c r="P46" s="105"/>
      <c r="Q46" s="105"/>
      <c r="R46" s="105"/>
      <c r="S46" s="105"/>
    </row>
    <row r="47" spans="1:19" ht="18.75" x14ac:dyDescent="0.3">
      <c r="A47" s="164">
        <v>42</v>
      </c>
      <c r="B47" s="56" t="s">
        <v>79</v>
      </c>
      <c r="C47" s="56" t="s">
        <v>66</v>
      </c>
      <c r="D47" s="56" t="s">
        <v>37</v>
      </c>
      <c r="E47" s="70">
        <v>1</v>
      </c>
      <c r="F47" s="20" t="s">
        <v>196</v>
      </c>
      <c r="G47" s="20">
        <v>45782</v>
      </c>
      <c r="H47" s="36">
        <v>630</v>
      </c>
      <c r="I47" s="165">
        <v>96</v>
      </c>
      <c r="J47" s="21"/>
      <c r="K47" s="165">
        <f t="shared" si="0"/>
        <v>726</v>
      </c>
      <c r="L47" s="166"/>
      <c r="M47" s="23"/>
      <c r="N47" s="21"/>
      <c r="O47" s="77">
        <f t="shared" si="2"/>
        <v>726</v>
      </c>
      <c r="P47" s="105"/>
      <c r="Q47" s="105"/>
      <c r="R47" s="105"/>
      <c r="S47" s="105"/>
    </row>
    <row r="48" spans="1:19" ht="18.75" x14ac:dyDescent="0.3">
      <c r="A48" s="164">
        <v>43</v>
      </c>
      <c r="B48" s="56" t="s">
        <v>57</v>
      </c>
      <c r="C48" s="56" t="s">
        <v>34</v>
      </c>
      <c r="D48" s="56" t="s">
        <v>35</v>
      </c>
      <c r="E48" s="70" t="s">
        <v>192</v>
      </c>
      <c r="F48" s="20"/>
      <c r="G48" s="20"/>
      <c r="H48" s="36">
        <v>630</v>
      </c>
      <c r="I48" s="165">
        <v>0</v>
      </c>
      <c r="J48" s="21"/>
      <c r="K48" s="165">
        <v>168</v>
      </c>
      <c r="L48" s="166"/>
      <c r="M48" s="23"/>
      <c r="N48" s="21"/>
      <c r="O48" s="77">
        <f t="shared" si="2"/>
        <v>168</v>
      </c>
      <c r="P48" s="105"/>
      <c r="Q48" s="105"/>
      <c r="R48" s="105"/>
      <c r="S48" s="105"/>
    </row>
    <row r="49" spans="1:19" ht="18.75" x14ac:dyDescent="0.3">
      <c r="A49" s="164">
        <v>44</v>
      </c>
      <c r="B49" s="56" t="s">
        <v>162</v>
      </c>
      <c r="C49" s="56" t="s">
        <v>74</v>
      </c>
      <c r="D49" s="56" t="s">
        <v>35</v>
      </c>
      <c r="E49" s="70">
        <v>3</v>
      </c>
      <c r="F49" s="20">
        <v>45484</v>
      </c>
      <c r="G49" s="20">
        <v>45668</v>
      </c>
      <c r="H49" s="36">
        <v>630</v>
      </c>
      <c r="I49" s="165">
        <v>48</v>
      </c>
      <c r="J49" s="21"/>
      <c r="K49" s="165">
        <f>SUM(H49:J49)</f>
        <v>678</v>
      </c>
      <c r="L49" s="166"/>
      <c r="M49" s="24"/>
      <c r="N49" s="21"/>
      <c r="O49" s="77">
        <f t="shared" si="2"/>
        <v>678</v>
      </c>
      <c r="P49" s="105"/>
      <c r="Q49" s="105"/>
      <c r="R49" s="105"/>
      <c r="S49" s="105"/>
    </row>
    <row r="50" spans="1:19" ht="18.75" x14ac:dyDescent="0.3">
      <c r="A50" s="164">
        <v>45</v>
      </c>
      <c r="B50" s="56" t="s">
        <v>147</v>
      </c>
      <c r="C50" s="56" t="s">
        <v>148</v>
      </c>
      <c r="D50" s="56" t="s">
        <v>37</v>
      </c>
      <c r="E50" s="70">
        <v>1</v>
      </c>
      <c r="F50" s="20" t="s">
        <v>197</v>
      </c>
      <c r="G50" s="20">
        <v>45777</v>
      </c>
      <c r="H50" s="36">
        <v>630</v>
      </c>
      <c r="I50" s="165">
        <v>96</v>
      </c>
      <c r="J50" s="21"/>
      <c r="K50" s="165">
        <f t="shared" si="0"/>
        <v>726</v>
      </c>
      <c r="L50" s="166"/>
      <c r="M50" s="23"/>
      <c r="N50" s="21"/>
      <c r="O50" s="77">
        <f t="shared" si="2"/>
        <v>726</v>
      </c>
      <c r="P50" s="105"/>
      <c r="Q50" s="105"/>
      <c r="R50" s="105"/>
      <c r="S50" s="105"/>
    </row>
    <row r="51" spans="1:19" ht="18.75" x14ac:dyDescent="0.3">
      <c r="A51" s="164">
        <v>46</v>
      </c>
      <c r="B51" s="56" t="s">
        <v>135</v>
      </c>
      <c r="C51" s="56" t="s">
        <v>49</v>
      </c>
      <c r="D51" s="56" t="s">
        <v>37</v>
      </c>
      <c r="E51" s="70">
        <v>1</v>
      </c>
      <c r="F51" s="20">
        <v>45566</v>
      </c>
      <c r="G51" s="20">
        <v>45747</v>
      </c>
      <c r="H51" s="36">
        <v>630</v>
      </c>
      <c r="I51" s="165">
        <v>96</v>
      </c>
      <c r="J51" s="21"/>
      <c r="K51" s="165">
        <f t="shared" si="0"/>
        <v>726</v>
      </c>
      <c r="L51" s="166"/>
      <c r="M51" s="23"/>
      <c r="N51" s="21"/>
      <c r="O51" s="77">
        <f t="shared" si="2"/>
        <v>726</v>
      </c>
      <c r="P51" s="105"/>
      <c r="Q51" s="105"/>
      <c r="R51" s="105"/>
      <c r="S51" s="105"/>
    </row>
    <row r="52" spans="1:19" ht="18.75" x14ac:dyDescent="0.3">
      <c r="A52" s="164">
        <v>47</v>
      </c>
      <c r="B52" s="56" t="s">
        <v>151</v>
      </c>
      <c r="C52" s="56" t="s">
        <v>115</v>
      </c>
      <c r="D52" s="56" t="s">
        <v>36</v>
      </c>
      <c r="E52" s="70">
        <v>1</v>
      </c>
      <c r="F52" s="20">
        <v>45604</v>
      </c>
      <c r="G52" s="20">
        <v>45784</v>
      </c>
      <c r="H52" s="36">
        <v>630</v>
      </c>
      <c r="I52" s="165">
        <v>96</v>
      </c>
      <c r="J52" s="21"/>
      <c r="K52" s="165">
        <f t="shared" si="0"/>
        <v>726</v>
      </c>
      <c r="L52" s="166"/>
      <c r="M52" s="23"/>
      <c r="N52" s="21"/>
      <c r="O52" s="77">
        <f t="shared" si="2"/>
        <v>726</v>
      </c>
      <c r="P52" s="105"/>
      <c r="Q52" s="105"/>
      <c r="R52" s="105"/>
      <c r="S52" s="105"/>
    </row>
    <row r="53" spans="1:19" ht="18.75" x14ac:dyDescent="0.3">
      <c r="A53" s="164">
        <v>48</v>
      </c>
      <c r="B53" s="56" t="s">
        <v>184</v>
      </c>
      <c r="C53" s="56" t="s">
        <v>58</v>
      </c>
      <c r="D53" s="56" t="s">
        <v>95</v>
      </c>
      <c r="E53" s="70">
        <v>1</v>
      </c>
      <c r="F53" s="20">
        <v>45536</v>
      </c>
      <c r="G53" s="20">
        <v>45716</v>
      </c>
      <c r="H53" s="36">
        <v>630</v>
      </c>
      <c r="I53" s="165">
        <v>96</v>
      </c>
      <c r="J53" s="21"/>
      <c r="K53" s="165">
        <f t="shared" si="0"/>
        <v>726</v>
      </c>
      <c r="L53" s="166"/>
      <c r="M53" s="23"/>
      <c r="N53" s="21"/>
      <c r="O53" s="77">
        <f t="shared" si="2"/>
        <v>726</v>
      </c>
      <c r="P53" s="105"/>
      <c r="Q53" s="105"/>
      <c r="R53" s="105"/>
      <c r="S53" s="105"/>
    </row>
    <row r="54" spans="1:19" ht="18.75" x14ac:dyDescent="0.3">
      <c r="A54" s="164">
        <v>49</v>
      </c>
      <c r="B54" s="56" t="s">
        <v>105</v>
      </c>
      <c r="C54" s="56" t="s">
        <v>106</v>
      </c>
      <c r="D54" s="56" t="s">
        <v>96</v>
      </c>
      <c r="E54" s="70">
        <v>1</v>
      </c>
      <c r="F54" s="20">
        <v>45536</v>
      </c>
      <c r="G54" s="20">
        <v>45716</v>
      </c>
      <c r="H54" s="36">
        <v>630</v>
      </c>
      <c r="I54" s="165">
        <v>96</v>
      </c>
      <c r="J54" s="21"/>
      <c r="K54" s="165">
        <f t="shared" si="0"/>
        <v>726</v>
      </c>
      <c r="L54" s="166"/>
      <c r="M54" s="23"/>
      <c r="N54" s="21"/>
      <c r="O54" s="77">
        <f t="shared" si="2"/>
        <v>726</v>
      </c>
      <c r="P54" s="105"/>
      <c r="Q54" s="105"/>
      <c r="R54" s="105"/>
      <c r="S54" s="105"/>
    </row>
    <row r="55" spans="1:19" ht="18.75" x14ac:dyDescent="0.3">
      <c r="A55" s="164">
        <v>50</v>
      </c>
      <c r="B55" s="56" t="s">
        <v>127</v>
      </c>
      <c r="C55" s="56" t="s">
        <v>128</v>
      </c>
      <c r="D55" s="56" t="s">
        <v>40</v>
      </c>
      <c r="E55" s="70">
        <v>1</v>
      </c>
      <c r="F55" s="20">
        <v>45573</v>
      </c>
      <c r="G55" s="20">
        <v>45754</v>
      </c>
      <c r="H55" s="36">
        <v>630</v>
      </c>
      <c r="I55" s="165">
        <v>96</v>
      </c>
      <c r="J55" s="21"/>
      <c r="K55" s="165">
        <f t="shared" si="0"/>
        <v>726</v>
      </c>
      <c r="L55" s="166"/>
      <c r="M55" s="23"/>
      <c r="N55" s="21"/>
      <c r="O55" s="77">
        <f t="shared" si="2"/>
        <v>726</v>
      </c>
      <c r="P55" s="105"/>
      <c r="Q55" s="105"/>
      <c r="R55" s="105"/>
      <c r="S55" s="105"/>
    </row>
    <row r="56" spans="1:19" ht="18.75" x14ac:dyDescent="0.3">
      <c r="A56" s="164">
        <v>51</v>
      </c>
      <c r="B56" s="56" t="s">
        <v>137</v>
      </c>
      <c r="C56" s="56" t="s">
        <v>34</v>
      </c>
      <c r="D56" s="168" t="s">
        <v>138</v>
      </c>
      <c r="E56" s="70">
        <v>1</v>
      </c>
      <c r="F56" s="20" t="s">
        <v>194</v>
      </c>
      <c r="G56" s="20" t="s">
        <v>193</v>
      </c>
      <c r="H56" s="36">
        <v>630</v>
      </c>
      <c r="I56" s="165">
        <v>96</v>
      </c>
      <c r="J56" s="21"/>
      <c r="K56" s="165">
        <f t="shared" si="0"/>
        <v>726</v>
      </c>
      <c r="L56" s="166"/>
      <c r="M56" s="23"/>
      <c r="N56" s="21"/>
      <c r="O56" s="77">
        <f t="shared" si="2"/>
        <v>726</v>
      </c>
      <c r="P56" s="105"/>
      <c r="Q56" s="105"/>
      <c r="R56" s="105"/>
      <c r="S56" s="105"/>
    </row>
    <row r="57" spans="1:19" ht="18.75" x14ac:dyDescent="0.3">
      <c r="A57" s="164">
        <v>52</v>
      </c>
      <c r="B57" s="56" t="s">
        <v>88</v>
      </c>
      <c r="C57" s="56" t="s">
        <v>49</v>
      </c>
      <c r="D57" s="56" t="s">
        <v>37</v>
      </c>
      <c r="E57" s="70">
        <v>3</v>
      </c>
      <c r="F57" s="20">
        <v>45566</v>
      </c>
      <c r="G57" s="20">
        <v>45747</v>
      </c>
      <c r="H57" s="36">
        <v>630</v>
      </c>
      <c r="I57" s="165">
        <v>48</v>
      </c>
      <c r="J57" s="21"/>
      <c r="K57" s="165">
        <f t="shared" si="0"/>
        <v>678</v>
      </c>
      <c r="L57" s="166"/>
      <c r="M57" s="23"/>
      <c r="N57" s="21"/>
      <c r="O57" s="77">
        <f t="shared" si="2"/>
        <v>678</v>
      </c>
      <c r="P57" s="105"/>
      <c r="Q57" s="105"/>
      <c r="R57" s="105"/>
      <c r="S57" s="105"/>
    </row>
    <row r="58" spans="1:19" ht="18.75" x14ac:dyDescent="0.3">
      <c r="A58" s="164">
        <v>53</v>
      </c>
      <c r="B58" s="56" t="s">
        <v>166</v>
      </c>
      <c r="C58" s="56" t="s">
        <v>34</v>
      </c>
      <c r="D58" s="56" t="s">
        <v>35</v>
      </c>
      <c r="E58" s="70">
        <v>1</v>
      </c>
      <c r="F58" s="20">
        <v>45572</v>
      </c>
      <c r="G58" s="20">
        <v>45754</v>
      </c>
      <c r="H58" s="36">
        <v>630</v>
      </c>
      <c r="I58" s="165">
        <v>96</v>
      </c>
      <c r="J58" s="21"/>
      <c r="K58" s="165">
        <f t="shared" si="0"/>
        <v>726</v>
      </c>
      <c r="L58" s="166"/>
      <c r="M58" s="23"/>
      <c r="N58" s="21"/>
      <c r="O58" s="77">
        <f t="shared" si="2"/>
        <v>726</v>
      </c>
      <c r="P58" s="105"/>
      <c r="Q58" s="105"/>
      <c r="R58" s="105"/>
      <c r="S58" s="105"/>
    </row>
    <row r="59" spans="1:19" ht="18.75" x14ac:dyDescent="0.3">
      <c r="A59" s="164">
        <v>54</v>
      </c>
      <c r="B59" s="56" t="s">
        <v>107</v>
      </c>
      <c r="C59" s="56" t="s">
        <v>34</v>
      </c>
      <c r="D59" s="56" t="s">
        <v>96</v>
      </c>
      <c r="E59" s="70">
        <v>1</v>
      </c>
      <c r="F59" s="20">
        <v>45658</v>
      </c>
      <c r="G59" s="20">
        <v>45838</v>
      </c>
      <c r="H59" s="36">
        <v>630</v>
      </c>
      <c r="I59" s="165">
        <v>96</v>
      </c>
      <c r="J59" s="21"/>
      <c r="K59" s="165">
        <f t="shared" si="0"/>
        <v>726</v>
      </c>
      <c r="L59" s="166"/>
      <c r="M59" s="24"/>
      <c r="N59" s="24"/>
      <c r="O59" s="77">
        <f>K59-M59-N59</f>
        <v>726</v>
      </c>
      <c r="P59" s="105"/>
      <c r="Q59" s="105"/>
      <c r="R59" s="105"/>
      <c r="S59" s="105"/>
    </row>
    <row r="60" spans="1:19" ht="18.75" x14ac:dyDescent="0.3">
      <c r="A60" s="164">
        <v>55</v>
      </c>
      <c r="B60" s="56" t="s">
        <v>133</v>
      </c>
      <c r="C60" s="56" t="s">
        <v>49</v>
      </c>
      <c r="D60" s="56" t="s">
        <v>37</v>
      </c>
      <c r="E60" s="70">
        <v>1</v>
      </c>
      <c r="F60" s="20">
        <v>45566</v>
      </c>
      <c r="G60" s="20" t="s">
        <v>181</v>
      </c>
      <c r="H60" s="36">
        <v>630</v>
      </c>
      <c r="I60" s="165">
        <v>96</v>
      </c>
      <c r="J60" s="21"/>
      <c r="K60" s="165">
        <f t="shared" si="0"/>
        <v>726</v>
      </c>
      <c r="L60" s="166"/>
      <c r="M60" s="24"/>
      <c r="N60" s="24"/>
      <c r="O60" s="77">
        <f>K60-M60-N60</f>
        <v>726</v>
      </c>
      <c r="P60" s="105"/>
      <c r="Q60" s="105"/>
      <c r="R60" s="105"/>
      <c r="S60" s="105"/>
    </row>
    <row r="61" spans="1:19" ht="18.75" x14ac:dyDescent="0.3">
      <c r="A61" s="164">
        <v>56</v>
      </c>
      <c r="B61" s="56" t="s">
        <v>149</v>
      </c>
      <c r="C61" s="56" t="s">
        <v>150</v>
      </c>
      <c r="D61" s="56" t="s">
        <v>37</v>
      </c>
      <c r="E61" s="70">
        <v>1</v>
      </c>
      <c r="F61" s="20">
        <v>45602</v>
      </c>
      <c r="G61" s="20">
        <v>45782</v>
      </c>
      <c r="H61" s="36">
        <v>630</v>
      </c>
      <c r="I61" s="165">
        <v>96</v>
      </c>
      <c r="J61" s="21"/>
      <c r="K61" s="165">
        <f t="shared" si="0"/>
        <v>726</v>
      </c>
      <c r="L61" s="166"/>
      <c r="M61" s="23"/>
      <c r="N61" s="23"/>
      <c r="O61" s="77">
        <f t="shared" si="2"/>
        <v>726</v>
      </c>
      <c r="P61" s="105"/>
      <c r="Q61" s="105"/>
      <c r="R61" s="105"/>
      <c r="S61" s="105"/>
    </row>
    <row r="62" spans="1:19" ht="18.75" x14ac:dyDescent="0.3">
      <c r="A62" s="164">
        <v>57</v>
      </c>
      <c r="B62" s="56" t="s">
        <v>93</v>
      </c>
      <c r="C62" s="56" t="s">
        <v>49</v>
      </c>
      <c r="D62" s="56" t="s">
        <v>37</v>
      </c>
      <c r="E62" s="70">
        <v>1</v>
      </c>
      <c r="F62" s="20">
        <v>45505</v>
      </c>
      <c r="G62" s="20">
        <v>45688</v>
      </c>
      <c r="H62" s="36">
        <v>630</v>
      </c>
      <c r="I62" s="165">
        <v>96</v>
      </c>
      <c r="J62" s="21"/>
      <c r="K62" s="165">
        <f t="shared" si="0"/>
        <v>726</v>
      </c>
      <c r="L62" s="166"/>
      <c r="M62" s="23"/>
      <c r="N62" s="21"/>
      <c r="O62" s="77">
        <f t="shared" si="2"/>
        <v>726</v>
      </c>
      <c r="P62" s="105"/>
      <c r="Q62" s="105"/>
      <c r="R62" s="105"/>
      <c r="S62" s="105"/>
    </row>
    <row r="63" spans="1:19" ht="18.75" x14ac:dyDescent="0.3">
      <c r="A63" s="164">
        <v>58</v>
      </c>
      <c r="B63" s="56" t="s">
        <v>118</v>
      </c>
      <c r="C63" s="56" t="s">
        <v>34</v>
      </c>
      <c r="D63" s="56" t="s">
        <v>37</v>
      </c>
      <c r="E63" s="70">
        <v>1</v>
      </c>
      <c r="F63" s="20">
        <v>45566</v>
      </c>
      <c r="G63" s="20">
        <v>45746</v>
      </c>
      <c r="H63" s="36">
        <v>630</v>
      </c>
      <c r="I63" s="165">
        <v>96</v>
      </c>
      <c r="J63" s="21"/>
      <c r="K63" s="165">
        <f t="shared" ref="K63:K83" si="3">SUM(H63:J63)</f>
        <v>726</v>
      </c>
      <c r="L63" s="166"/>
      <c r="M63" s="23"/>
      <c r="N63" s="21"/>
      <c r="O63" s="77">
        <f>K63-M63-N63</f>
        <v>726</v>
      </c>
      <c r="P63" s="105"/>
      <c r="Q63" s="105"/>
      <c r="R63" s="105"/>
      <c r="S63" s="105"/>
    </row>
    <row r="64" spans="1:19" ht="18.75" x14ac:dyDescent="0.3">
      <c r="A64" s="164">
        <v>59</v>
      </c>
      <c r="B64" s="56" t="s">
        <v>81</v>
      </c>
      <c r="C64" s="56" t="s">
        <v>49</v>
      </c>
      <c r="D64" s="56" t="s">
        <v>37</v>
      </c>
      <c r="E64" s="70">
        <v>1</v>
      </c>
      <c r="F64" s="20" t="s">
        <v>194</v>
      </c>
      <c r="G64" s="20" t="s">
        <v>193</v>
      </c>
      <c r="H64" s="36">
        <v>630</v>
      </c>
      <c r="I64" s="165">
        <v>96</v>
      </c>
      <c r="J64" s="21"/>
      <c r="K64" s="165">
        <f t="shared" si="3"/>
        <v>726</v>
      </c>
      <c r="L64" s="166"/>
      <c r="M64" s="23"/>
      <c r="N64" s="21"/>
      <c r="O64" s="77">
        <f t="shared" si="2"/>
        <v>726</v>
      </c>
      <c r="P64" s="105"/>
      <c r="Q64" s="105"/>
      <c r="R64" s="105"/>
      <c r="S64" s="105"/>
    </row>
    <row r="65" spans="1:16" ht="15.75" x14ac:dyDescent="0.25">
      <c r="A65" s="164">
        <v>60</v>
      </c>
      <c r="B65" s="115" t="s">
        <v>60</v>
      </c>
      <c r="C65" s="115" t="s">
        <v>34</v>
      </c>
      <c r="D65" s="115" t="s">
        <v>38</v>
      </c>
      <c r="E65" s="70">
        <v>1</v>
      </c>
      <c r="F65" s="20" t="s">
        <v>194</v>
      </c>
      <c r="G65" s="20" t="s">
        <v>193</v>
      </c>
      <c r="H65" s="36">
        <v>630</v>
      </c>
      <c r="I65" s="165">
        <v>96</v>
      </c>
      <c r="J65" s="21"/>
      <c r="K65" s="165">
        <f t="shared" si="3"/>
        <v>726</v>
      </c>
      <c r="L65" s="166"/>
      <c r="M65" s="23"/>
      <c r="N65" s="21"/>
      <c r="O65" s="77">
        <f t="shared" ref="O65:O82" si="4">K65-M65-N65</f>
        <v>726</v>
      </c>
    </row>
    <row r="66" spans="1:16" ht="15.75" x14ac:dyDescent="0.25">
      <c r="A66" s="164">
        <v>61</v>
      </c>
      <c r="B66" s="115" t="s">
        <v>90</v>
      </c>
      <c r="C66" s="115" t="s">
        <v>49</v>
      </c>
      <c r="D66" s="115" t="s">
        <v>37</v>
      </c>
      <c r="E66" s="70">
        <v>1</v>
      </c>
      <c r="F66" s="20">
        <v>45509</v>
      </c>
      <c r="G66" s="20">
        <v>45692</v>
      </c>
      <c r="H66" s="36">
        <v>630</v>
      </c>
      <c r="I66" s="165">
        <v>96</v>
      </c>
      <c r="J66" s="21"/>
      <c r="K66" s="165">
        <f t="shared" si="3"/>
        <v>726</v>
      </c>
      <c r="L66" s="166"/>
      <c r="M66" s="24"/>
      <c r="N66" s="24"/>
      <c r="O66" s="77">
        <f t="shared" si="4"/>
        <v>726</v>
      </c>
      <c r="P66" s="106"/>
    </row>
    <row r="67" spans="1:16" ht="15.75" x14ac:dyDescent="0.25">
      <c r="A67" s="164">
        <v>62</v>
      </c>
      <c r="B67" s="115" t="s">
        <v>123</v>
      </c>
      <c r="C67" s="115" t="s">
        <v>58</v>
      </c>
      <c r="D67" s="115" t="s">
        <v>39</v>
      </c>
      <c r="E67" s="70">
        <v>1</v>
      </c>
      <c r="F67" s="20" t="s">
        <v>198</v>
      </c>
      <c r="G67" s="20">
        <v>45754</v>
      </c>
      <c r="H67" s="36">
        <v>630</v>
      </c>
      <c r="I67" s="165">
        <v>96</v>
      </c>
      <c r="J67" s="21"/>
      <c r="K67" s="165">
        <f t="shared" si="3"/>
        <v>726</v>
      </c>
      <c r="L67" s="166"/>
      <c r="M67" s="23"/>
      <c r="N67" s="21"/>
      <c r="O67" s="77">
        <f t="shared" si="4"/>
        <v>726</v>
      </c>
      <c r="P67" s="106"/>
    </row>
    <row r="68" spans="1:16" ht="15.75" x14ac:dyDescent="0.25">
      <c r="A68" s="164">
        <v>63</v>
      </c>
      <c r="B68" s="115" t="s">
        <v>73</v>
      </c>
      <c r="C68" s="115" t="s">
        <v>34</v>
      </c>
      <c r="D68" s="115" t="s">
        <v>38</v>
      </c>
      <c r="E68" s="70" t="s">
        <v>192</v>
      </c>
      <c r="F68" s="20"/>
      <c r="G68" s="20"/>
      <c r="H68" s="36">
        <v>630</v>
      </c>
      <c r="I68" s="165">
        <v>67.2</v>
      </c>
      <c r="J68" s="21"/>
      <c r="K68" s="165">
        <f t="shared" si="3"/>
        <v>697.2</v>
      </c>
      <c r="L68" s="166"/>
      <c r="M68" s="24"/>
      <c r="N68" s="24"/>
      <c r="O68" s="77">
        <f t="shared" si="4"/>
        <v>697.2</v>
      </c>
      <c r="P68" s="106"/>
    </row>
    <row r="69" spans="1:16" ht="15.75" x14ac:dyDescent="0.25">
      <c r="A69" s="164">
        <v>64</v>
      </c>
      <c r="B69" s="115" t="s">
        <v>80</v>
      </c>
      <c r="C69" s="115" t="s">
        <v>66</v>
      </c>
      <c r="D69" s="115" t="s">
        <v>37</v>
      </c>
      <c r="E69" s="70">
        <v>1</v>
      </c>
      <c r="F69" s="20" t="s">
        <v>199</v>
      </c>
      <c r="G69" s="20" t="s">
        <v>193</v>
      </c>
      <c r="H69" s="36">
        <v>630</v>
      </c>
      <c r="I69" s="165">
        <v>96</v>
      </c>
      <c r="J69" s="21"/>
      <c r="K69" s="165">
        <f t="shared" si="3"/>
        <v>726</v>
      </c>
      <c r="L69" s="166"/>
      <c r="M69" s="23"/>
      <c r="N69" s="23"/>
      <c r="O69" s="77">
        <f t="shared" si="4"/>
        <v>726</v>
      </c>
    </row>
    <row r="70" spans="1:16" ht="15.75" x14ac:dyDescent="0.25">
      <c r="A70" s="164">
        <v>65</v>
      </c>
      <c r="B70" s="115" t="s">
        <v>130</v>
      </c>
      <c r="C70" s="115" t="s">
        <v>70</v>
      </c>
      <c r="D70" s="115" t="s">
        <v>36</v>
      </c>
      <c r="E70" s="70">
        <v>1</v>
      </c>
      <c r="F70" s="20">
        <v>45580</v>
      </c>
      <c r="G70" s="20">
        <v>45761</v>
      </c>
      <c r="H70" s="36">
        <v>630</v>
      </c>
      <c r="I70" s="165">
        <v>96</v>
      </c>
      <c r="J70" s="21"/>
      <c r="K70" s="165">
        <f t="shared" si="3"/>
        <v>726</v>
      </c>
      <c r="L70" s="166"/>
      <c r="M70" s="23"/>
      <c r="N70" s="23"/>
      <c r="O70" s="77">
        <f t="shared" si="4"/>
        <v>726</v>
      </c>
    </row>
    <row r="71" spans="1:16" ht="15.75" x14ac:dyDescent="0.25">
      <c r="A71" s="164">
        <v>66</v>
      </c>
      <c r="B71" s="116" t="s">
        <v>139</v>
      </c>
      <c r="C71" s="115" t="s">
        <v>49</v>
      </c>
      <c r="D71" s="115" t="s">
        <v>37</v>
      </c>
      <c r="E71" s="70">
        <v>1</v>
      </c>
      <c r="F71" s="20">
        <v>45573</v>
      </c>
      <c r="G71" s="20">
        <v>45754</v>
      </c>
      <c r="H71" s="36">
        <v>630</v>
      </c>
      <c r="I71" s="165">
        <v>96</v>
      </c>
      <c r="J71" s="21"/>
      <c r="K71" s="165">
        <f t="shared" si="3"/>
        <v>726</v>
      </c>
      <c r="L71" s="166"/>
      <c r="M71" s="23"/>
      <c r="N71" s="21"/>
      <c r="O71" s="77">
        <f t="shared" si="4"/>
        <v>726</v>
      </c>
    </row>
    <row r="72" spans="1:16" ht="15.75" x14ac:dyDescent="0.25">
      <c r="A72" s="164">
        <v>67</v>
      </c>
      <c r="B72" s="115" t="s">
        <v>180</v>
      </c>
      <c r="C72" s="115" t="s">
        <v>178</v>
      </c>
      <c r="D72" s="115" t="s">
        <v>39</v>
      </c>
      <c r="E72" s="70">
        <v>1</v>
      </c>
      <c r="F72" s="20">
        <v>45579</v>
      </c>
      <c r="G72" s="20">
        <v>45760</v>
      </c>
      <c r="H72" s="36">
        <v>630</v>
      </c>
      <c r="I72" s="165">
        <v>96</v>
      </c>
      <c r="J72" s="21"/>
      <c r="K72" s="165">
        <f t="shared" si="3"/>
        <v>726</v>
      </c>
      <c r="L72" s="166"/>
      <c r="M72" s="23"/>
      <c r="N72" s="21"/>
      <c r="O72" s="77">
        <f t="shared" si="4"/>
        <v>726</v>
      </c>
    </row>
    <row r="73" spans="1:16" ht="15.75" x14ac:dyDescent="0.25">
      <c r="A73" s="164">
        <v>68</v>
      </c>
      <c r="B73" s="115" t="s">
        <v>136</v>
      </c>
      <c r="C73" s="115" t="s">
        <v>49</v>
      </c>
      <c r="D73" s="115" t="s">
        <v>37</v>
      </c>
      <c r="E73" s="70">
        <v>1</v>
      </c>
      <c r="F73" s="20">
        <v>45566</v>
      </c>
      <c r="G73" s="20">
        <v>45747</v>
      </c>
      <c r="H73" s="36">
        <v>630</v>
      </c>
      <c r="I73" s="165">
        <v>96</v>
      </c>
      <c r="J73" s="21"/>
      <c r="K73" s="165">
        <f t="shared" si="3"/>
        <v>726</v>
      </c>
      <c r="L73" s="166"/>
      <c r="M73" s="23"/>
      <c r="N73" s="23"/>
      <c r="O73" s="77">
        <f t="shared" si="4"/>
        <v>726</v>
      </c>
    </row>
    <row r="74" spans="1:16" ht="15.75" x14ac:dyDescent="0.25">
      <c r="A74" s="164">
        <v>69</v>
      </c>
      <c r="B74" s="115" t="s">
        <v>84</v>
      </c>
      <c r="C74" s="115" t="s">
        <v>34</v>
      </c>
      <c r="D74" s="115" t="s">
        <v>37</v>
      </c>
      <c r="E74" s="70">
        <v>1</v>
      </c>
      <c r="F74" s="20" t="s">
        <v>194</v>
      </c>
      <c r="G74" s="20" t="s">
        <v>193</v>
      </c>
      <c r="H74" s="36">
        <v>630</v>
      </c>
      <c r="I74" s="165">
        <v>96</v>
      </c>
      <c r="J74" s="21"/>
      <c r="K74" s="165">
        <f t="shared" si="3"/>
        <v>726</v>
      </c>
      <c r="L74" s="166"/>
      <c r="M74" s="23"/>
      <c r="N74" s="23"/>
      <c r="O74" s="77">
        <f t="shared" si="4"/>
        <v>726</v>
      </c>
    </row>
    <row r="75" spans="1:16" ht="15.75" x14ac:dyDescent="0.25">
      <c r="A75" s="164">
        <v>70</v>
      </c>
      <c r="B75" s="115" t="s">
        <v>126</v>
      </c>
      <c r="C75" s="115" t="s">
        <v>49</v>
      </c>
      <c r="D75" s="115" t="s">
        <v>35</v>
      </c>
      <c r="E75" s="70">
        <v>1</v>
      </c>
      <c r="F75" s="20">
        <v>45567</v>
      </c>
      <c r="G75" s="20">
        <v>45748</v>
      </c>
      <c r="H75" s="36">
        <v>630</v>
      </c>
      <c r="I75" s="165">
        <v>96</v>
      </c>
      <c r="J75" s="21"/>
      <c r="K75" s="165">
        <f t="shared" si="3"/>
        <v>726</v>
      </c>
      <c r="L75" s="166"/>
      <c r="M75" s="23"/>
      <c r="N75" s="21"/>
      <c r="O75" s="77">
        <f t="shared" si="4"/>
        <v>726</v>
      </c>
    </row>
    <row r="76" spans="1:16" ht="15.75" x14ac:dyDescent="0.25">
      <c r="A76" s="164">
        <v>71</v>
      </c>
      <c r="B76" s="115" t="s">
        <v>109</v>
      </c>
      <c r="C76" s="115" t="s">
        <v>49</v>
      </c>
      <c r="D76" s="115" t="s">
        <v>37</v>
      </c>
      <c r="E76" s="70">
        <v>1</v>
      </c>
      <c r="F76" s="20">
        <v>45597</v>
      </c>
      <c r="G76" s="20">
        <v>45777</v>
      </c>
      <c r="H76" s="36">
        <v>630</v>
      </c>
      <c r="I76" s="165">
        <v>96</v>
      </c>
      <c r="J76" s="21"/>
      <c r="K76" s="165">
        <f t="shared" si="3"/>
        <v>726</v>
      </c>
      <c r="L76" s="166"/>
      <c r="M76" s="23"/>
      <c r="N76" s="21"/>
      <c r="O76" s="77">
        <f t="shared" si="4"/>
        <v>726</v>
      </c>
    </row>
    <row r="77" spans="1:16" ht="15.75" x14ac:dyDescent="0.25">
      <c r="A77" s="164">
        <v>72</v>
      </c>
      <c r="B77" s="115" t="s">
        <v>102</v>
      </c>
      <c r="C77" s="115" t="s">
        <v>66</v>
      </c>
      <c r="D77" s="115" t="s">
        <v>37</v>
      </c>
      <c r="E77" s="70">
        <v>1</v>
      </c>
      <c r="F77" s="20">
        <v>45536</v>
      </c>
      <c r="G77" s="20">
        <v>45716</v>
      </c>
      <c r="H77" s="36">
        <v>630</v>
      </c>
      <c r="I77" s="165">
        <v>96</v>
      </c>
      <c r="J77" s="21"/>
      <c r="K77" s="165">
        <f t="shared" si="3"/>
        <v>726</v>
      </c>
      <c r="L77" s="166"/>
      <c r="M77" s="24"/>
      <c r="N77" s="24"/>
      <c r="O77" s="77">
        <f t="shared" si="4"/>
        <v>726</v>
      </c>
    </row>
    <row r="78" spans="1:16" ht="15.75" x14ac:dyDescent="0.25">
      <c r="A78" s="164">
        <v>73</v>
      </c>
      <c r="B78" s="115" t="s">
        <v>68</v>
      </c>
      <c r="C78" s="115" t="s">
        <v>67</v>
      </c>
      <c r="D78" s="115" t="s">
        <v>40</v>
      </c>
      <c r="E78" s="70">
        <v>1</v>
      </c>
      <c r="F78" s="20">
        <v>45511</v>
      </c>
      <c r="G78" s="20">
        <v>45694</v>
      </c>
      <c r="H78" s="36">
        <v>630</v>
      </c>
      <c r="I78" s="165">
        <v>96</v>
      </c>
      <c r="J78" s="21"/>
      <c r="K78" s="165">
        <f t="shared" si="3"/>
        <v>726</v>
      </c>
      <c r="L78" s="166"/>
      <c r="M78" s="24"/>
      <c r="N78" s="24"/>
      <c r="O78" s="77">
        <f t="shared" si="4"/>
        <v>726</v>
      </c>
    </row>
    <row r="79" spans="1:16" ht="15.75" x14ac:dyDescent="0.25">
      <c r="A79" s="164">
        <v>74</v>
      </c>
      <c r="B79" s="115" t="s">
        <v>129</v>
      </c>
      <c r="C79" s="115" t="s">
        <v>49</v>
      </c>
      <c r="D79" s="115" t="s">
        <v>35</v>
      </c>
      <c r="E79" s="70">
        <v>1</v>
      </c>
      <c r="F79" s="20" t="s">
        <v>200</v>
      </c>
      <c r="G79" s="20" t="s">
        <v>193</v>
      </c>
      <c r="H79" s="36">
        <v>630</v>
      </c>
      <c r="I79" s="165">
        <v>96</v>
      </c>
      <c r="J79" s="21"/>
      <c r="K79" s="165">
        <f t="shared" si="3"/>
        <v>726</v>
      </c>
      <c r="L79" s="166"/>
      <c r="M79" s="23"/>
      <c r="N79" s="21"/>
      <c r="O79" s="77">
        <f t="shared" si="4"/>
        <v>726</v>
      </c>
    </row>
    <row r="80" spans="1:16" ht="15.75" x14ac:dyDescent="0.25">
      <c r="A80" s="164">
        <v>75</v>
      </c>
      <c r="B80" s="115" t="s">
        <v>140</v>
      </c>
      <c r="C80" s="115" t="s">
        <v>141</v>
      </c>
      <c r="D80" s="115" t="s">
        <v>39</v>
      </c>
      <c r="E80" s="70">
        <v>1</v>
      </c>
      <c r="F80" s="20">
        <v>45390</v>
      </c>
      <c r="G80" s="20">
        <v>45754</v>
      </c>
      <c r="H80" s="36">
        <v>630</v>
      </c>
      <c r="I80" s="165">
        <v>96</v>
      </c>
      <c r="J80" s="21"/>
      <c r="K80" s="165">
        <f t="shared" si="3"/>
        <v>726</v>
      </c>
      <c r="L80" s="166"/>
      <c r="M80" s="23"/>
      <c r="N80" s="21"/>
      <c r="O80" s="77">
        <f t="shared" si="4"/>
        <v>726</v>
      </c>
    </row>
    <row r="81" spans="1:24" ht="15.75" x14ac:dyDescent="0.25">
      <c r="A81" s="164">
        <v>76</v>
      </c>
      <c r="B81" s="115" t="s">
        <v>89</v>
      </c>
      <c r="C81" s="115" t="s">
        <v>49</v>
      </c>
      <c r="D81" s="115" t="s">
        <v>37</v>
      </c>
      <c r="E81" s="70">
        <v>3</v>
      </c>
      <c r="F81" s="20">
        <v>45323</v>
      </c>
      <c r="G81" s="20">
        <v>45688</v>
      </c>
      <c r="H81" s="36">
        <v>630</v>
      </c>
      <c r="I81" s="165">
        <v>48</v>
      </c>
      <c r="J81" s="21"/>
      <c r="K81" s="165">
        <f>SUM(H81:J81)</f>
        <v>678</v>
      </c>
      <c r="L81" s="166"/>
      <c r="M81" s="25"/>
      <c r="N81" s="21"/>
      <c r="O81" s="77">
        <f>K81-M81-N81</f>
        <v>678</v>
      </c>
      <c r="P81" s="107"/>
      <c r="U81" s="14"/>
      <c r="V81" s="14"/>
      <c r="W81" s="14"/>
      <c r="X81" s="14"/>
    </row>
    <row r="82" spans="1:24" ht="15.75" x14ac:dyDescent="0.25">
      <c r="A82" s="164">
        <v>77</v>
      </c>
      <c r="B82" s="115" t="s">
        <v>59</v>
      </c>
      <c r="C82" s="115" t="s">
        <v>51</v>
      </c>
      <c r="D82" s="115" t="s">
        <v>37</v>
      </c>
      <c r="E82" s="70">
        <v>1</v>
      </c>
      <c r="F82" s="20">
        <v>45611</v>
      </c>
      <c r="G82" s="20">
        <v>45791</v>
      </c>
      <c r="H82" s="36">
        <v>630</v>
      </c>
      <c r="I82" s="165">
        <v>96</v>
      </c>
      <c r="J82" s="21"/>
      <c r="K82" s="165">
        <f t="shared" si="3"/>
        <v>726</v>
      </c>
      <c r="L82" s="166"/>
      <c r="M82" s="25"/>
      <c r="N82" s="21"/>
      <c r="O82" s="77">
        <f t="shared" si="4"/>
        <v>726</v>
      </c>
      <c r="P82" s="107"/>
      <c r="U82" s="14"/>
      <c r="V82" s="14"/>
      <c r="W82" s="14"/>
      <c r="X82" s="14"/>
    </row>
    <row r="83" spans="1:24" ht="15.75" x14ac:dyDescent="0.25">
      <c r="A83" s="164">
        <v>78</v>
      </c>
      <c r="B83" s="115" t="s">
        <v>69</v>
      </c>
      <c r="C83" s="115" t="s">
        <v>0</v>
      </c>
      <c r="D83" s="115" t="s">
        <v>37</v>
      </c>
      <c r="E83" s="70">
        <v>1</v>
      </c>
      <c r="F83" s="20">
        <v>45511</v>
      </c>
      <c r="G83" s="20">
        <v>45694</v>
      </c>
      <c r="H83" s="36">
        <v>630</v>
      </c>
      <c r="I83" s="165">
        <v>96</v>
      </c>
      <c r="J83" s="21"/>
      <c r="K83" s="165">
        <f t="shared" si="3"/>
        <v>726</v>
      </c>
      <c r="L83" s="166"/>
      <c r="M83" s="23"/>
      <c r="N83" s="21"/>
      <c r="O83" s="77">
        <f>K83-M83-N83</f>
        <v>726</v>
      </c>
      <c r="P83" s="107"/>
      <c r="U83" s="14"/>
      <c r="V83" s="14"/>
      <c r="W83" s="14"/>
      <c r="X83" s="14"/>
    </row>
    <row r="84" spans="1:24" ht="23.25" x14ac:dyDescent="0.35">
      <c r="A84" s="26"/>
      <c r="B84" s="88" t="s">
        <v>22</v>
      </c>
      <c r="C84" s="88"/>
      <c r="D84" s="88"/>
      <c r="E84" s="88"/>
      <c r="F84" s="88"/>
      <c r="G84" s="89"/>
      <c r="H84" s="78">
        <f>SUM(H6:H83)</f>
        <v>49140</v>
      </c>
      <c r="I84" s="78">
        <f>SUM(I6:I83)</f>
        <v>7075.2</v>
      </c>
      <c r="J84" s="78">
        <f>SUM(J6:J83)</f>
        <v>0</v>
      </c>
      <c r="K84" s="78">
        <f>SUM(K6:K83)</f>
        <v>55753.2</v>
      </c>
      <c r="L84" s="79"/>
      <c r="M84" s="78">
        <f>SUM(M6:M83)</f>
        <v>0</v>
      </c>
      <c r="N84" s="169">
        <f>SUM(N6:N83)</f>
        <v>0</v>
      </c>
      <c r="O84" s="80">
        <f>SUM(O6:O83)</f>
        <v>55753.2</v>
      </c>
      <c r="Q84" s="170"/>
    </row>
    <row r="85" spans="1:24" ht="16.5" thickBot="1" x14ac:dyDescent="0.3">
      <c r="A85" s="200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2"/>
    </row>
    <row r="86" spans="1:24" ht="54.75" thickBot="1" x14ac:dyDescent="0.3">
      <c r="A86" s="211" t="s">
        <v>7</v>
      </c>
      <c r="B86" s="212" t="s">
        <v>8</v>
      </c>
      <c r="C86" s="212" t="s">
        <v>9</v>
      </c>
      <c r="D86" s="213" t="s">
        <v>10</v>
      </c>
      <c r="E86" s="214" t="s">
        <v>11</v>
      </c>
      <c r="F86" s="215" t="s">
        <v>23</v>
      </c>
      <c r="G86" s="215" t="s">
        <v>24</v>
      </c>
      <c r="H86" s="214" t="s">
        <v>25</v>
      </c>
      <c r="I86" s="214" t="s">
        <v>14</v>
      </c>
      <c r="J86" s="214" t="s">
        <v>26</v>
      </c>
      <c r="K86" s="214" t="s">
        <v>16</v>
      </c>
      <c r="L86" s="216" t="s">
        <v>19</v>
      </c>
      <c r="M86" s="214" t="s">
        <v>20</v>
      </c>
      <c r="N86" s="214" t="s">
        <v>21</v>
      </c>
      <c r="O86" s="217" t="s">
        <v>18</v>
      </c>
    </row>
    <row r="87" spans="1:24" s="14" customFormat="1" ht="15.75" x14ac:dyDescent="0.25">
      <c r="A87" s="51"/>
      <c r="B87" s="203"/>
      <c r="C87" s="203"/>
      <c r="D87" s="203"/>
      <c r="E87" s="204"/>
      <c r="F87" s="205"/>
      <c r="G87" s="205"/>
      <c r="H87" s="206"/>
      <c r="I87" s="206"/>
      <c r="J87" s="207"/>
      <c r="K87" s="206">
        <f>SUM(H87,I87,J87)</f>
        <v>0</v>
      </c>
      <c r="L87" s="208"/>
      <c r="M87" s="209"/>
      <c r="N87" s="206"/>
      <c r="O87" s="210"/>
      <c r="P87" s="104"/>
      <c r="Q87" s="104"/>
      <c r="R87" s="104"/>
      <c r="S87" s="104"/>
      <c r="T87" s="104"/>
      <c r="X87" s="14" t="s">
        <v>1</v>
      </c>
    </row>
    <row r="88" spans="1:24" ht="15.75" x14ac:dyDescent="0.25">
      <c r="A88" s="171" t="s">
        <v>1</v>
      </c>
      <c r="B88" s="86"/>
      <c r="C88" s="86"/>
      <c r="D88" s="86"/>
      <c r="E88" s="86"/>
      <c r="F88" s="86"/>
      <c r="G88" s="87"/>
      <c r="H88" s="39"/>
      <c r="I88" s="40"/>
      <c r="J88" s="28"/>
      <c r="K88" s="28"/>
      <c r="L88" s="29"/>
      <c r="M88" s="172">
        <v>0</v>
      </c>
      <c r="N88" s="172">
        <v>0</v>
      </c>
      <c r="O88" s="30">
        <v>0</v>
      </c>
    </row>
    <row r="89" spans="1:24" ht="15.75" x14ac:dyDescent="0.25">
      <c r="A89" s="31"/>
      <c r="B89" s="173"/>
      <c r="C89" s="173"/>
      <c r="D89" s="173"/>
      <c r="E89" s="174"/>
      <c r="F89" s="174"/>
      <c r="G89" s="174"/>
      <c r="H89" s="174"/>
      <c r="I89" s="175"/>
      <c r="J89" s="174"/>
      <c r="K89" s="174"/>
      <c r="L89" s="174"/>
      <c r="M89" s="174"/>
      <c r="N89" s="174"/>
      <c r="O89" s="52"/>
    </row>
    <row r="90" spans="1:24" ht="15.75" x14ac:dyDescent="0.25">
      <c r="A90" s="26" t="s">
        <v>1</v>
      </c>
      <c r="B90" s="117" t="s">
        <v>27</v>
      </c>
      <c r="C90" s="117"/>
      <c r="D90" s="117"/>
      <c r="E90" s="27"/>
      <c r="F90" s="27"/>
      <c r="G90" s="64"/>
      <c r="H90" s="33">
        <f>H84</f>
        <v>49140</v>
      </c>
      <c r="I90" s="33">
        <f>I84</f>
        <v>7075.2</v>
      </c>
      <c r="J90" s="33">
        <f>J84</f>
        <v>0</v>
      </c>
      <c r="K90" s="33">
        <f>K84</f>
        <v>55753.2</v>
      </c>
      <c r="L90" s="32"/>
      <c r="M90" s="33">
        <f>M84</f>
        <v>0</v>
      </c>
      <c r="N90" s="176">
        <f>N84</f>
        <v>0</v>
      </c>
      <c r="O90" s="38">
        <f>O84</f>
        <v>55753.2</v>
      </c>
      <c r="R90" s="177"/>
    </row>
    <row r="91" spans="1:24" ht="15.75" x14ac:dyDescent="0.25">
      <c r="A91" s="109" t="s">
        <v>55</v>
      </c>
      <c r="B91" s="65"/>
      <c r="C91" s="65"/>
      <c r="D91" s="65"/>
      <c r="E91" s="65"/>
      <c r="F91" s="65"/>
      <c r="G91" s="66"/>
      <c r="H91" s="174"/>
      <c r="I91" s="174"/>
      <c r="J91" s="174"/>
      <c r="K91" s="174"/>
      <c r="L91" s="174"/>
      <c r="M91" s="174"/>
      <c r="N91" s="174"/>
      <c r="O91" s="52"/>
    </row>
    <row r="92" spans="1:24" ht="16.5" thickBot="1" x14ac:dyDescent="0.3">
      <c r="A92" s="178"/>
      <c r="B92" s="179"/>
      <c r="C92" s="179"/>
      <c r="D92" s="179"/>
      <c r="E92" s="180"/>
      <c r="F92" s="180"/>
      <c r="G92" s="181"/>
      <c r="H92" s="218" t="s">
        <v>46</v>
      </c>
      <c r="I92" s="219"/>
      <c r="J92" s="219"/>
      <c r="K92" s="219"/>
      <c r="L92" s="219"/>
      <c r="M92" s="219"/>
      <c r="N92" s="220"/>
      <c r="O92" s="184">
        <v>30</v>
      </c>
    </row>
    <row r="93" spans="1:24" ht="15.75" x14ac:dyDescent="0.25">
      <c r="A93" s="31"/>
      <c r="B93" s="173"/>
      <c r="C93" s="173"/>
      <c r="D93" s="173"/>
      <c r="E93" s="174"/>
      <c r="F93" s="174"/>
      <c r="G93" s="174"/>
      <c r="H93" s="221" t="s">
        <v>47</v>
      </c>
      <c r="I93" s="222"/>
      <c r="J93" s="222"/>
      <c r="K93" s="222"/>
      <c r="L93" s="222"/>
      <c r="M93" s="222"/>
      <c r="N93" s="223"/>
      <c r="O93" s="224">
        <f>O92*A83</f>
        <v>2340</v>
      </c>
    </row>
    <row r="94" spans="1:24" ht="16.5" thickBot="1" x14ac:dyDescent="0.3">
      <c r="A94" s="185"/>
      <c r="B94" s="186"/>
      <c r="C94" s="186"/>
      <c r="D94" s="186"/>
      <c r="E94" s="187"/>
      <c r="F94" s="187"/>
      <c r="G94" s="187"/>
      <c r="H94" s="225" t="s">
        <v>48</v>
      </c>
      <c r="I94" s="188"/>
      <c r="J94" s="188"/>
      <c r="K94" s="188"/>
      <c r="L94" s="188"/>
      <c r="M94" s="188"/>
      <c r="N94" s="189"/>
      <c r="O94" s="110">
        <f>SUM(O90,O93)</f>
        <v>58093.2</v>
      </c>
    </row>
    <row r="95" spans="1:24" s="194" customFormat="1" ht="20.25" x14ac:dyDescent="0.25">
      <c r="A95" s="190"/>
      <c r="B95" s="191"/>
      <c r="C95" s="192"/>
      <c r="D95" s="192"/>
      <c r="E95" s="193"/>
      <c r="F95" s="193"/>
      <c r="G95" s="193"/>
      <c r="O95" s="193"/>
    </row>
    <row r="96" spans="1:24" s="194" customFormat="1" ht="15.75" x14ac:dyDescent="0.25">
      <c r="A96" s="193"/>
      <c r="B96" s="192"/>
      <c r="C96" s="195"/>
      <c r="D96" s="195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</row>
    <row r="97" spans="2:4" s="194" customFormat="1" x14ac:dyDescent="0.25">
      <c r="B97" s="197"/>
      <c r="C97" s="197"/>
      <c r="D97" s="197"/>
    </row>
    <row r="98" spans="2:4" s="194" customFormat="1" x14ac:dyDescent="0.25">
      <c r="B98" s="197"/>
      <c r="C98" s="197"/>
      <c r="D98" s="197"/>
    </row>
    <row r="99" spans="2:4" s="194" customFormat="1" x14ac:dyDescent="0.25">
      <c r="B99" s="197"/>
      <c r="C99" s="197"/>
      <c r="D99" s="197"/>
    </row>
    <row r="100" spans="2:4" s="194" customFormat="1" x14ac:dyDescent="0.25">
      <c r="B100" s="197"/>
      <c r="C100" s="197"/>
      <c r="D100" s="197"/>
    </row>
    <row r="101" spans="2:4" s="194" customFormat="1" x14ac:dyDescent="0.25">
      <c r="B101" s="197"/>
      <c r="C101" s="197"/>
      <c r="D101" s="197"/>
    </row>
    <row r="102" spans="2:4" s="194" customFormat="1" x14ac:dyDescent="0.25">
      <c r="B102" s="197"/>
      <c r="C102" s="197"/>
      <c r="D102" s="197"/>
    </row>
    <row r="103" spans="2:4" s="194" customFormat="1" x14ac:dyDescent="0.25">
      <c r="B103" s="197"/>
      <c r="C103" s="197"/>
      <c r="D103" s="197"/>
    </row>
    <row r="104" spans="2:4" s="194" customFormat="1" x14ac:dyDescent="0.25">
      <c r="B104" s="197"/>
      <c r="C104" s="197"/>
      <c r="D104" s="197"/>
    </row>
    <row r="105" spans="2:4" s="194" customFormat="1" x14ac:dyDescent="0.25">
      <c r="B105" s="197"/>
      <c r="C105" s="197"/>
      <c r="D105" s="197"/>
    </row>
    <row r="106" spans="2:4" s="194" customFormat="1" x14ac:dyDescent="0.25">
      <c r="B106" s="197"/>
      <c r="C106" s="197"/>
      <c r="D106" s="197"/>
    </row>
    <row r="107" spans="2:4" s="194" customFormat="1" x14ac:dyDescent="0.25">
      <c r="B107" s="197"/>
      <c r="C107" s="197"/>
      <c r="D107" s="197"/>
    </row>
    <row r="108" spans="2:4" s="194" customFormat="1" x14ac:dyDescent="0.25">
      <c r="B108" s="197"/>
      <c r="C108" s="197"/>
      <c r="D108" s="197"/>
    </row>
    <row r="109" spans="2:4" s="194" customFormat="1" x14ac:dyDescent="0.25">
      <c r="B109" s="197"/>
      <c r="C109" s="197"/>
      <c r="D109" s="197"/>
    </row>
    <row r="110" spans="2:4" s="194" customFormat="1" x14ac:dyDescent="0.25">
      <c r="B110" s="197"/>
      <c r="C110" s="197"/>
      <c r="D110" s="197"/>
    </row>
    <row r="111" spans="2:4" s="194" customFormat="1" x14ac:dyDescent="0.25">
      <c r="B111" s="197"/>
      <c r="C111" s="197"/>
      <c r="D111" s="197"/>
    </row>
    <row r="112" spans="2:4" s="194" customFormat="1" x14ac:dyDescent="0.25">
      <c r="B112" s="197"/>
      <c r="C112" s="197"/>
      <c r="D112" s="197"/>
    </row>
    <row r="113" spans="2:4" s="194" customFormat="1" x14ac:dyDescent="0.25">
      <c r="B113" s="197"/>
      <c r="C113" s="197"/>
      <c r="D113" s="197"/>
    </row>
    <row r="114" spans="2:4" s="194" customFormat="1" x14ac:dyDescent="0.25">
      <c r="B114" s="197"/>
      <c r="C114" s="197"/>
      <c r="D114" s="197"/>
    </row>
    <row r="115" spans="2:4" s="194" customFormat="1" x14ac:dyDescent="0.25">
      <c r="B115" s="197"/>
      <c r="C115" s="197"/>
      <c r="D115" s="197"/>
    </row>
    <row r="116" spans="2:4" s="194" customFormat="1" x14ac:dyDescent="0.25">
      <c r="B116" s="197"/>
      <c r="C116" s="197"/>
      <c r="D116" s="197"/>
    </row>
  </sheetData>
  <sortState ref="A5:R84">
    <sortCondition ref="A13:A79"/>
  </sortState>
  <mergeCells count="26">
    <mergeCell ref="A1:O1"/>
    <mergeCell ref="A3:C3"/>
    <mergeCell ref="D3:E3"/>
    <mergeCell ref="J3:O3"/>
    <mergeCell ref="A4:A5"/>
    <mergeCell ref="B4:B5"/>
    <mergeCell ref="C4:C5"/>
    <mergeCell ref="D4:D5"/>
    <mergeCell ref="F4:F5"/>
    <mergeCell ref="G4:G5"/>
    <mergeCell ref="H93:N93"/>
    <mergeCell ref="B84:G84"/>
    <mergeCell ref="H4:H5"/>
    <mergeCell ref="I4:I5"/>
    <mergeCell ref="J4:J5"/>
    <mergeCell ref="K4:K5"/>
    <mergeCell ref="L4:N4"/>
    <mergeCell ref="O4:O5"/>
    <mergeCell ref="A2:C2"/>
    <mergeCell ref="D2:E2"/>
    <mergeCell ref="J2:O2"/>
    <mergeCell ref="A85:O85"/>
    <mergeCell ref="B88:G88"/>
    <mergeCell ref="E4:E5"/>
    <mergeCell ref="H92:N92"/>
    <mergeCell ref="H94:N94"/>
  </mergeCells>
  <phoneticPr fontId="10" type="noConversion"/>
  <printOptions horizontalCentered="1" verticalCentered="1"/>
  <pageMargins left="0.23622047244094491" right="0.23622047244094491" top="0.51181102362204722" bottom="0.74803149606299213" header="0.31496062992125984" footer="0.31496062992125984"/>
  <pageSetup paperSize="9" scale="35" fitToWidth="2" fitToHeight="3" orientation="landscape" r:id="rId1"/>
  <headerFooter differentOddEven="1" differentFirst="1">
    <oddHeader>&amp;C&amp;F</oddHeader>
    <evenFooter>&amp;CFOLHA DE PAGAMENTO IEL</evenFooter>
  </headerFooter>
  <rowBreaks count="1" manualBreakCount="1">
    <brk id="94" max="26" man="1"/>
  </rowBreaks>
  <colBreaks count="1" manualBreakCount="1">
    <brk id="1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="80" zoomScaleNormal="80" workbookViewId="0">
      <selection activeCell="C21" sqref="C21"/>
    </sheetView>
  </sheetViews>
  <sheetFormatPr defaultRowHeight="15" x14ac:dyDescent="0.25"/>
  <cols>
    <col min="1" max="1" width="5.5703125" style="13" customWidth="1"/>
    <col min="2" max="2" width="42.140625" style="159" customWidth="1"/>
    <col min="3" max="3" width="17.42578125" style="159" customWidth="1"/>
    <col min="4" max="4" width="19.28515625" style="159" customWidth="1"/>
    <col min="5" max="5" width="6.7109375" style="13" customWidth="1"/>
    <col min="6" max="6" width="13" style="13" customWidth="1"/>
    <col min="7" max="7" width="17.7109375" style="13" customWidth="1"/>
    <col min="8" max="8" width="15.5703125" style="13" customWidth="1"/>
    <col min="9" max="9" width="14.140625" style="13" customWidth="1"/>
    <col min="10" max="10" width="13.140625" style="13" customWidth="1"/>
    <col min="11" max="11" width="18.5703125" style="13" customWidth="1"/>
    <col min="12" max="12" width="5.28515625" style="13" customWidth="1"/>
    <col min="13" max="13" width="15" style="13" customWidth="1"/>
    <col min="14" max="14" width="15.5703125" style="13" customWidth="1"/>
    <col min="15" max="15" width="16.42578125" style="13" customWidth="1"/>
    <col min="16" max="16" width="12.5703125" style="13" bestFit="1" customWidth="1"/>
    <col min="17" max="16384" width="9.140625" style="13"/>
  </cols>
  <sheetData>
    <row r="1" spans="1:23" ht="74.25" customHeight="1" thickBot="1" x14ac:dyDescent="0.3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23" ht="33.75" customHeight="1" x14ac:dyDescent="0.25">
      <c r="A2" s="284" t="s">
        <v>56</v>
      </c>
      <c r="B2" s="144"/>
      <c r="C2" s="144"/>
      <c r="D2" s="250" t="s">
        <v>54</v>
      </c>
      <c r="E2" s="251"/>
      <c r="F2" s="252" t="s">
        <v>2</v>
      </c>
      <c r="G2" s="253" t="s">
        <v>3</v>
      </c>
      <c r="H2" s="253" t="s">
        <v>32</v>
      </c>
      <c r="I2" s="254" t="s">
        <v>4</v>
      </c>
      <c r="J2" s="236" t="s">
        <v>5</v>
      </c>
      <c r="K2" s="236"/>
      <c r="L2" s="236"/>
      <c r="M2" s="236"/>
      <c r="N2" s="236"/>
      <c r="O2" s="255"/>
    </row>
    <row r="3" spans="1:23" ht="40.5" customHeight="1" x14ac:dyDescent="0.25">
      <c r="A3" s="132" t="s">
        <v>202</v>
      </c>
      <c r="B3" s="133"/>
      <c r="C3" s="134"/>
      <c r="D3" s="237" t="s">
        <v>189</v>
      </c>
      <c r="E3" s="238"/>
      <c r="F3" s="239" t="s">
        <v>188</v>
      </c>
      <c r="G3" s="240" t="s">
        <v>187</v>
      </c>
      <c r="H3" s="241">
        <v>20</v>
      </c>
      <c r="I3" s="242">
        <v>4.8</v>
      </c>
      <c r="J3" s="243" t="s">
        <v>6</v>
      </c>
      <c r="K3" s="243"/>
      <c r="L3" s="243"/>
      <c r="M3" s="243"/>
      <c r="N3" s="243"/>
      <c r="O3" s="244"/>
    </row>
    <row r="4" spans="1:23" x14ac:dyDescent="0.25">
      <c r="A4" s="245" t="s">
        <v>7</v>
      </c>
      <c r="B4" s="258" t="s">
        <v>8</v>
      </c>
      <c r="C4" s="258" t="s">
        <v>9</v>
      </c>
      <c r="D4" s="258" t="s">
        <v>10</v>
      </c>
      <c r="E4" s="94" t="s">
        <v>11</v>
      </c>
      <c r="F4" s="94" t="s">
        <v>12</v>
      </c>
      <c r="G4" s="94" t="s">
        <v>13</v>
      </c>
      <c r="H4" s="94" t="s">
        <v>28</v>
      </c>
      <c r="I4" s="94" t="s">
        <v>14</v>
      </c>
      <c r="J4" s="94" t="s">
        <v>15</v>
      </c>
      <c r="K4" s="94" t="s">
        <v>30</v>
      </c>
      <c r="L4" s="95" t="s">
        <v>17</v>
      </c>
      <c r="M4" s="95"/>
      <c r="N4" s="95"/>
      <c r="O4" s="246" t="s">
        <v>18</v>
      </c>
    </row>
    <row r="5" spans="1:23" ht="48" customHeight="1" thickBot="1" x14ac:dyDescent="0.3">
      <c r="A5" s="247"/>
      <c r="B5" s="259"/>
      <c r="C5" s="259"/>
      <c r="D5" s="259"/>
      <c r="E5" s="233"/>
      <c r="F5" s="233"/>
      <c r="G5" s="233"/>
      <c r="H5" s="233"/>
      <c r="I5" s="233"/>
      <c r="J5" s="233"/>
      <c r="K5" s="233"/>
      <c r="L5" s="248" t="s">
        <v>19</v>
      </c>
      <c r="M5" s="234" t="s">
        <v>20</v>
      </c>
      <c r="N5" s="234" t="s">
        <v>21</v>
      </c>
      <c r="O5" s="249"/>
    </row>
    <row r="6" spans="1:23" x14ac:dyDescent="0.25">
      <c r="A6" s="8">
        <v>1</v>
      </c>
      <c r="B6" s="257" t="s">
        <v>163</v>
      </c>
      <c r="C6" s="257" t="s">
        <v>165</v>
      </c>
      <c r="D6" s="257" t="s">
        <v>35</v>
      </c>
      <c r="E6" s="229">
        <v>3</v>
      </c>
      <c r="F6" s="120">
        <v>45484</v>
      </c>
      <c r="G6" s="120">
        <v>45667</v>
      </c>
      <c r="H6" s="121">
        <v>630</v>
      </c>
      <c r="I6" s="162">
        <v>48</v>
      </c>
      <c r="J6" s="67"/>
      <c r="K6" s="162">
        <f>SUM(H6:J6)</f>
        <v>678</v>
      </c>
      <c r="L6" s="230"/>
      <c r="M6" s="231"/>
      <c r="N6" s="232"/>
      <c r="O6" s="122">
        <f>K6-M6-N6</f>
        <v>678</v>
      </c>
    </row>
    <row r="7" spans="1:23" x14ac:dyDescent="0.25">
      <c r="A7" s="260">
        <v>2</v>
      </c>
      <c r="B7" s="261" t="s">
        <v>164</v>
      </c>
      <c r="C7" s="261" t="s">
        <v>115</v>
      </c>
      <c r="D7" s="261" t="s">
        <v>35</v>
      </c>
      <c r="E7" s="81">
        <v>3</v>
      </c>
      <c r="F7" s="20">
        <v>45484</v>
      </c>
      <c r="G7" s="20">
        <v>45667</v>
      </c>
      <c r="H7" s="36">
        <v>630</v>
      </c>
      <c r="I7" s="165">
        <v>48</v>
      </c>
      <c r="J7" s="21"/>
      <c r="K7" s="165">
        <f>SUM(H7:J7)</f>
        <v>678</v>
      </c>
      <c r="L7" s="23"/>
      <c r="M7" s="24"/>
      <c r="N7" s="21"/>
      <c r="O7" s="77">
        <f>K7-M7-N7</f>
        <v>678</v>
      </c>
    </row>
    <row r="8" spans="1:23" x14ac:dyDescent="0.25">
      <c r="A8" s="262"/>
      <c r="B8" s="256"/>
      <c r="C8" s="256"/>
      <c r="D8" s="256"/>
      <c r="E8" s="226"/>
      <c r="F8" s="226"/>
      <c r="G8" s="226"/>
      <c r="H8" s="63"/>
      <c r="I8" s="226"/>
      <c r="J8" s="226"/>
      <c r="K8" s="226"/>
      <c r="L8" s="226"/>
      <c r="M8" s="226"/>
      <c r="N8" s="226"/>
      <c r="O8" s="263"/>
    </row>
    <row r="9" spans="1:23" ht="15.75" x14ac:dyDescent="0.25">
      <c r="A9" s="9"/>
      <c r="B9" s="90" t="s">
        <v>22</v>
      </c>
      <c r="C9" s="90"/>
      <c r="D9" s="90"/>
      <c r="E9" s="90"/>
      <c r="F9" s="90"/>
      <c r="G9" s="91"/>
      <c r="H9" s="17">
        <f>SUM(H6:H7)</f>
        <v>1260</v>
      </c>
      <c r="I9" s="17">
        <f>SUM(I6:I7)</f>
        <v>96</v>
      </c>
      <c r="J9" s="17">
        <v>0</v>
      </c>
      <c r="K9" s="17">
        <f>SUM(K6:K7)</f>
        <v>1356</v>
      </c>
      <c r="L9" s="19"/>
      <c r="M9" s="17">
        <f>SUM(M6:M7)</f>
        <v>0</v>
      </c>
      <c r="N9" s="17">
        <f>SUM(N6:N7)</f>
        <v>0</v>
      </c>
      <c r="O9" s="55">
        <f>SUM(O6:O7)</f>
        <v>1356</v>
      </c>
      <c r="P9" s="264"/>
      <c r="W9" s="265" t="s">
        <v>85</v>
      </c>
    </row>
    <row r="10" spans="1:23" ht="15.75" thickBot="1" x14ac:dyDescent="0.3">
      <c r="A10" s="285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7"/>
    </row>
    <row r="11" spans="1:23" ht="56.25" customHeight="1" thickBot="1" x14ac:dyDescent="0.3">
      <c r="A11" s="295" t="s">
        <v>7</v>
      </c>
      <c r="B11" s="296" t="s">
        <v>8</v>
      </c>
      <c r="C11" s="296" t="s">
        <v>9</v>
      </c>
      <c r="D11" s="297" t="s">
        <v>10</v>
      </c>
      <c r="E11" s="298" t="s">
        <v>11</v>
      </c>
      <c r="F11" s="299" t="s">
        <v>23</v>
      </c>
      <c r="G11" s="299" t="s">
        <v>24</v>
      </c>
      <c r="H11" s="300" t="s">
        <v>25</v>
      </c>
      <c r="I11" s="300" t="s">
        <v>14</v>
      </c>
      <c r="J11" s="300" t="s">
        <v>26</v>
      </c>
      <c r="K11" s="300" t="s">
        <v>16</v>
      </c>
      <c r="L11" s="301" t="s">
        <v>19</v>
      </c>
      <c r="M11" s="300" t="s">
        <v>20</v>
      </c>
      <c r="N11" s="300" t="s">
        <v>21</v>
      </c>
      <c r="O11" s="302" t="s">
        <v>18</v>
      </c>
    </row>
    <row r="12" spans="1:23" x14ac:dyDescent="0.25">
      <c r="A12" s="8"/>
      <c r="B12" s="288"/>
      <c r="C12" s="289"/>
      <c r="D12" s="290"/>
      <c r="E12" s="291"/>
      <c r="F12" s="292"/>
      <c r="G12" s="293"/>
      <c r="H12" s="34"/>
      <c r="I12" s="34"/>
      <c r="J12" s="34"/>
      <c r="K12" s="34"/>
      <c r="L12" s="266"/>
      <c r="M12" s="34"/>
      <c r="N12" s="34"/>
      <c r="O12" s="294"/>
    </row>
    <row r="13" spans="1:23" x14ac:dyDescent="0.25">
      <c r="A13" s="267" t="s">
        <v>1</v>
      </c>
      <c r="B13" s="92"/>
      <c r="C13" s="92"/>
      <c r="D13" s="92"/>
      <c r="E13" s="92"/>
      <c r="F13" s="92"/>
      <c r="G13" s="93"/>
      <c r="H13" s="2">
        <v>0</v>
      </c>
      <c r="I13" s="2">
        <v>0</v>
      </c>
      <c r="J13" s="3"/>
      <c r="K13" s="4">
        <v>0</v>
      </c>
      <c r="L13" s="5"/>
      <c r="M13" s="268">
        <v>0</v>
      </c>
      <c r="N13" s="268">
        <v>0</v>
      </c>
      <c r="O13" s="62">
        <v>0</v>
      </c>
      <c r="V13" s="14"/>
    </row>
    <row r="14" spans="1:23" x14ac:dyDescent="0.25">
      <c r="A14" s="11"/>
      <c r="B14" s="256"/>
      <c r="C14" s="256"/>
      <c r="D14" s="25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69"/>
    </row>
    <row r="15" spans="1:23" x14ac:dyDescent="0.25">
      <c r="A15" s="270" t="s">
        <v>1</v>
      </c>
      <c r="B15" s="6" t="s">
        <v>27</v>
      </c>
      <c r="C15" s="6"/>
      <c r="D15" s="6"/>
      <c r="E15" s="7"/>
      <c r="F15" s="82"/>
      <c r="G15" s="83"/>
      <c r="H15" s="17">
        <f>H9</f>
        <v>1260</v>
      </c>
      <c r="I15" s="17">
        <f>I9</f>
        <v>96</v>
      </c>
      <c r="J15" s="17">
        <f>J9</f>
        <v>0</v>
      </c>
      <c r="K15" s="17">
        <f>K9</f>
        <v>1356</v>
      </c>
      <c r="L15" s="19"/>
      <c r="M15" s="17">
        <f>M9</f>
        <v>0</v>
      </c>
      <c r="N15" s="17">
        <f>N9</f>
        <v>0</v>
      </c>
      <c r="O15" s="18">
        <f>K15-M15-N15</f>
        <v>1356</v>
      </c>
    </row>
    <row r="16" spans="1:23" ht="15.75" thickBot="1" x14ac:dyDescent="0.3">
      <c r="A16" s="11" t="s">
        <v>31</v>
      </c>
      <c r="B16" s="256"/>
      <c r="C16" s="256"/>
      <c r="D16" s="25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69"/>
    </row>
    <row r="17" spans="1:15" x14ac:dyDescent="0.25">
      <c r="A17" s="11"/>
      <c r="B17" s="256"/>
      <c r="C17" s="256"/>
      <c r="D17" s="256"/>
      <c r="E17" s="226"/>
      <c r="F17" s="226"/>
      <c r="G17" s="226"/>
      <c r="H17" s="271" t="s">
        <v>42</v>
      </c>
      <c r="I17" s="272"/>
      <c r="J17" s="272"/>
      <c r="K17" s="272"/>
      <c r="L17" s="272"/>
      <c r="M17" s="272"/>
      <c r="N17" s="272"/>
      <c r="O17" s="273">
        <v>30</v>
      </c>
    </row>
    <row r="18" spans="1:15" x14ac:dyDescent="0.25">
      <c r="A18" s="11"/>
      <c r="B18" s="256"/>
      <c r="C18" s="256"/>
      <c r="D18" s="256"/>
      <c r="E18" s="226"/>
      <c r="F18" s="226"/>
      <c r="G18" s="226"/>
      <c r="H18" s="274" t="s">
        <v>43</v>
      </c>
      <c r="I18" s="275"/>
      <c r="J18" s="275"/>
      <c r="K18" s="275"/>
      <c r="L18" s="275"/>
      <c r="M18" s="275"/>
      <c r="N18" s="275"/>
      <c r="O18" s="228">
        <f>O17*A7</f>
        <v>60</v>
      </c>
    </row>
    <row r="19" spans="1:15" ht="15.75" thickBot="1" x14ac:dyDescent="0.3">
      <c r="A19" s="276"/>
      <c r="B19" s="277"/>
      <c r="C19" s="277"/>
      <c r="D19" s="277"/>
      <c r="E19" s="278"/>
      <c r="F19" s="278"/>
      <c r="G19" s="278"/>
      <c r="H19" s="279" t="s">
        <v>41</v>
      </c>
      <c r="I19" s="280"/>
      <c r="J19" s="280"/>
      <c r="K19" s="280"/>
      <c r="L19" s="280"/>
      <c r="M19" s="280"/>
      <c r="N19" s="280"/>
      <c r="O19" s="35">
        <f>SUM(O15+O18)</f>
        <v>1416</v>
      </c>
    </row>
    <row r="20" spans="1:15" ht="18" x14ac:dyDescent="0.25">
      <c r="A20" s="281"/>
      <c r="B20" s="282"/>
      <c r="C20" s="282"/>
      <c r="D20" s="282"/>
      <c r="E20" s="281"/>
      <c r="F20" s="281"/>
      <c r="G20" s="281"/>
      <c r="H20" s="283"/>
      <c r="I20" s="283"/>
      <c r="J20" s="283"/>
      <c r="K20" s="283"/>
      <c r="L20" s="283"/>
      <c r="M20" s="283"/>
      <c r="N20" s="283"/>
      <c r="O20" s="12"/>
    </row>
    <row r="21" spans="1:15" ht="18" x14ac:dyDescent="0.25">
      <c r="A21" s="281"/>
      <c r="B21" s="282"/>
      <c r="C21" s="282"/>
      <c r="D21" s="282"/>
      <c r="E21" s="281"/>
      <c r="F21" s="281"/>
      <c r="G21" s="281"/>
      <c r="H21" s="283"/>
      <c r="I21" s="283"/>
      <c r="J21" s="283"/>
      <c r="K21" s="283"/>
      <c r="L21" s="283"/>
      <c r="M21" s="283"/>
      <c r="N21" s="283"/>
      <c r="O21" s="12"/>
    </row>
    <row r="22" spans="1:15" ht="18" x14ac:dyDescent="0.25">
      <c r="A22" s="281"/>
      <c r="B22" s="282"/>
      <c r="C22" s="282"/>
      <c r="D22" s="282"/>
      <c r="E22" s="281"/>
      <c r="F22" s="281"/>
      <c r="G22" s="281"/>
      <c r="H22" s="283"/>
      <c r="I22" s="283"/>
      <c r="J22" s="283"/>
      <c r="K22" s="283"/>
      <c r="L22" s="283"/>
      <c r="M22" s="283"/>
      <c r="N22" s="283"/>
      <c r="O22" s="12"/>
    </row>
    <row r="23" spans="1:15" ht="18" x14ac:dyDescent="0.25">
      <c r="A23" s="281"/>
      <c r="B23" s="282"/>
      <c r="C23" s="282"/>
      <c r="D23" s="282"/>
      <c r="E23" s="281"/>
      <c r="F23" s="281"/>
      <c r="G23" s="281"/>
      <c r="H23" s="283"/>
      <c r="I23" s="283"/>
      <c r="J23" s="283"/>
      <c r="K23" s="283"/>
      <c r="L23" s="283"/>
      <c r="M23" s="283"/>
      <c r="N23" s="283"/>
      <c r="O23" s="12"/>
    </row>
    <row r="24" spans="1:15" ht="18" x14ac:dyDescent="0.25">
      <c r="A24" s="281"/>
      <c r="B24" s="282"/>
      <c r="C24" s="282"/>
      <c r="D24" s="282"/>
      <c r="E24" s="281"/>
      <c r="F24" s="281"/>
      <c r="G24" s="281"/>
      <c r="H24" s="283"/>
      <c r="I24" s="283"/>
      <c r="J24" s="283"/>
      <c r="K24" s="283"/>
      <c r="L24" s="283"/>
      <c r="M24" s="283"/>
      <c r="N24" s="283"/>
      <c r="O24" s="12"/>
    </row>
  </sheetData>
  <mergeCells count="26">
    <mergeCell ref="A1:O1"/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F4:F5"/>
    <mergeCell ref="H19:N19"/>
    <mergeCell ref="O4:O5"/>
    <mergeCell ref="B9:G9"/>
    <mergeCell ref="A10:O10"/>
    <mergeCell ref="B13:G13"/>
    <mergeCell ref="H17:N17"/>
    <mergeCell ref="H18:N18"/>
    <mergeCell ref="G4:G5"/>
    <mergeCell ref="H4:H5"/>
    <mergeCell ref="I4:I5"/>
    <mergeCell ref="J4:J5"/>
    <mergeCell ref="K4:K5"/>
    <mergeCell ref="L4:N4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46" fitToHeight="6" orientation="landscape" r:id="rId1"/>
  <ignoredErrors>
    <ignoredError sqref="K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B26" sqref="B26"/>
    </sheetView>
  </sheetViews>
  <sheetFormatPr defaultColWidth="9.140625" defaultRowHeight="12.75" x14ac:dyDescent="0.2"/>
  <cols>
    <col min="1" max="1" width="6.85546875" style="304" customWidth="1"/>
    <col min="2" max="2" width="62.7109375" style="304" bestFit="1" customWidth="1"/>
    <col min="3" max="3" width="20.85546875" style="304" customWidth="1"/>
    <col min="4" max="4" width="24.5703125" style="304" customWidth="1"/>
    <col min="5" max="5" width="7.42578125" style="304" customWidth="1"/>
    <col min="6" max="6" width="16.5703125" style="304" customWidth="1"/>
    <col min="7" max="7" width="15.5703125" style="304" customWidth="1"/>
    <col min="8" max="8" width="17" style="304" customWidth="1"/>
    <col min="9" max="9" width="16.85546875" style="304" customWidth="1"/>
    <col min="10" max="10" width="14.42578125" style="304" customWidth="1"/>
    <col min="11" max="11" width="17.85546875" style="304" customWidth="1"/>
    <col min="12" max="12" width="5.42578125" style="304" customWidth="1"/>
    <col min="13" max="13" width="13.85546875" style="304" customWidth="1"/>
    <col min="14" max="14" width="15" style="304" customWidth="1"/>
    <col min="15" max="15" width="20.85546875" style="304" customWidth="1"/>
    <col min="16" max="16" width="9.140625" style="304"/>
    <col min="17" max="17" width="11.7109375" style="304" bestFit="1" customWidth="1"/>
    <col min="18" max="16384" width="9.140625" style="304"/>
  </cols>
  <sheetData>
    <row r="1" spans="1:20" ht="78" customHeight="1" thickBot="1" x14ac:dyDescent="0.3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2"/>
    </row>
    <row r="2" spans="1:20" s="305" customFormat="1" ht="18" x14ac:dyDescent="0.2">
      <c r="A2" s="135" t="s">
        <v>56</v>
      </c>
      <c r="B2" s="136"/>
      <c r="C2" s="329"/>
      <c r="D2" s="129" t="s">
        <v>54</v>
      </c>
      <c r="E2" s="130"/>
      <c r="F2" s="330" t="s">
        <v>2</v>
      </c>
      <c r="G2" s="131" t="s">
        <v>3</v>
      </c>
      <c r="H2" s="331" t="s">
        <v>175</v>
      </c>
      <c r="I2" s="131" t="s">
        <v>4</v>
      </c>
      <c r="J2" s="144" t="s">
        <v>5</v>
      </c>
      <c r="K2" s="144"/>
      <c r="L2" s="144"/>
      <c r="M2" s="144"/>
      <c r="N2" s="144"/>
      <c r="O2" s="145"/>
    </row>
    <row r="3" spans="1:20" s="305" customFormat="1" ht="36.75" customHeight="1" x14ac:dyDescent="0.2">
      <c r="A3" s="132" t="s">
        <v>183</v>
      </c>
      <c r="B3" s="133"/>
      <c r="C3" s="134"/>
      <c r="D3" s="317" t="s">
        <v>201</v>
      </c>
      <c r="E3" s="125"/>
      <c r="F3" s="318" t="s">
        <v>188</v>
      </c>
      <c r="G3" s="126" t="s">
        <v>187</v>
      </c>
      <c r="H3" s="127">
        <v>20</v>
      </c>
      <c r="I3" s="319">
        <v>4.8</v>
      </c>
      <c r="J3" s="140" t="s">
        <v>6</v>
      </c>
      <c r="K3" s="140"/>
      <c r="L3" s="140"/>
      <c r="M3" s="140"/>
      <c r="N3" s="140"/>
      <c r="O3" s="146"/>
    </row>
    <row r="4" spans="1:20" s="281" customFormat="1" ht="15.75" x14ac:dyDescent="0.25">
      <c r="A4" s="147" t="s">
        <v>7</v>
      </c>
      <c r="B4" s="97" t="s">
        <v>8</v>
      </c>
      <c r="C4" s="97" t="s">
        <v>9</v>
      </c>
      <c r="D4" s="97" t="s">
        <v>10</v>
      </c>
      <c r="E4" s="97" t="s">
        <v>11</v>
      </c>
      <c r="F4" s="97" t="s">
        <v>12</v>
      </c>
      <c r="G4" s="97" t="s">
        <v>13</v>
      </c>
      <c r="H4" s="97" t="s">
        <v>28</v>
      </c>
      <c r="I4" s="97" t="s">
        <v>14</v>
      </c>
      <c r="J4" s="97" t="s">
        <v>15</v>
      </c>
      <c r="K4" s="97" t="s">
        <v>16</v>
      </c>
      <c r="L4" s="96" t="s">
        <v>17</v>
      </c>
      <c r="M4" s="96"/>
      <c r="N4" s="96"/>
      <c r="O4" s="148" t="s">
        <v>18</v>
      </c>
    </row>
    <row r="5" spans="1:20" s="306" customFormat="1" ht="54.75" thickBot="1" x14ac:dyDescent="0.25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24" t="s">
        <v>19</v>
      </c>
      <c r="M5" s="123" t="s">
        <v>29</v>
      </c>
      <c r="N5" s="123" t="s">
        <v>21</v>
      </c>
      <c r="O5" s="152"/>
    </row>
    <row r="6" spans="1:20" s="306" customFormat="1" ht="18" x14ac:dyDescent="0.2">
      <c r="A6" s="51">
        <v>1</v>
      </c>
      <c r="B6" s="323" t="s">
        <v>86</v>
      </c>
      <c r="C6" s="323" t="s">
        <v>0</v>
      </c>
      <c r="D6" s="323" t="s">
        <v>87</v>
      </c>
      <c r="E6" s="324">
        <v>3</v>
      </c>
      <c r="F6" s="120">
        <v>45323</v>
      </c>
      <c r="G6" s="325"/>
      <c r="H6" s="326">
        <v>630</v>
      </c>
      <c r="I6" s="326">
        <v>48</v>
      </c>
      <c r="J6" s="325"/>
      <c r="K6" s="325">
        <f>H6+I6+J6</f>
        <v>678</v>
      </c>
      <c r="L6" s="327"/>
      <c r="M6" s="325"/>
      <c r="N6" s="325"/>
      <c r="O6" s="328">
        <f>SUM(H6+I6-M6-N6)</f>
        <v>678</v>
      </c>
    </row>
    <row r="7" spans="1:20" s="281" customFormat="1" ht="15.75" x14ac:dyDescent="0.2">
      <c r="A7" s="26"/>
      <c r="B7" s="98" t="s">
        <v>22</v>
      </c>
      <c r="C7" s="98"/>
      <c r="D7" s="98"/>
      <c r="E7" s="98"/>
      <c r="F7" s="98"/>
      <c r="G7" s="99"/>
      <c r="H7" s="17">
        <f>SUM(H6:H6)</f>
        <v>630</v>
      </c>
      <c r="I7" s="53">
        <f>SUM(I6:I6)</f>
        <v>48</v>
      </c>
      <c r="J7" s="53">
        <f>SUM(J6:J6)</f>
        <v>0</v>
      </c>
      <c r="K7" s="53">
        <f>SUM(K6:K6)</f>
        <v>678</v>
      </c>
      <c r="L7" s="54"/>
      <c r="M7" s="53">
        <f>SUM(M6:M6)</f>
        <v>0</v>
      </c>
      <c r="N7" s="53">
        <f>SUM(N6:N6)</f>
        <v>0</v>
      </c>
      <c r="O7" s="55">
        <f>SUM(O6:O6)</f>
        <v>678</v>
      </c>
    </row>
    <row r="8" spans="1:20" s="281" customFormat="1" ht="16.5" thickBot="1" x14ac:dyDescent="0.3">
      <c r="A8" s="200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2"/>
    </row>
    <row r="9" spans="1:20" s="306" customFormat="1" ht="63.75" thickBot="1" x14ac:dyDescent="0.25">
      <c r="A9" s="211" t="s">
        <v>7</v>
      </c>
      <c r="B9" s="214" t="s">
        <v>8</v>
      </c>
      <c r="C9" s="214" t="s">
        <v>9</v>
      </c>
      <c r="D9" s="339" t="s">
        <v>10</v>
      </c>
      <c r="E9" s="340" t="s">
        <v>11</v>
      </c>
      <c r="F9" s="215" t="s">
        <v>23</v>
      </c>
      <c r="G9" s="215" t="s">
        <v>24</v>
      </c>
      <c r="H9" s="214" t="s">
        <v>25</v>
      </c>
      <c r="I9" s="214" t="s">
        <v>14</v>
      </c>
      <c r="J9" s="214" t="s">
        <v>26</v>
      </c>
      <c r="K9" s="214" t="s">
        <v>16</v>
      </c>
      <c r="L9" s="216" t="s">
        <v>19</v>
      </c>
      <c r="M9" s="214" t="s">
        <v>20</v>
      </c>
      <c r="N9" s="214" t="s">
        <v>21</v>
      </c>
      <c r="O9" s="217" t="s">
        <v>18</v>
      </c>
      <c r="T9" s="306" t="s">
        <v>1</v>
      </c>
    </row>
    <row r="10" spans="1:20" s="281" customFormat="1" ht="15.75" x14ac:dyDescent="0.2">
      <c r="A10" s="51"/>
      <c r="B10" s="332"/>
      <c r="C10" s="332"/>
      <c r="D10" s="333"/>
      <c r="E10" s="334"/>
      <c r="F10" s="335"/>
      <c r="G10" s="335"/>
      <c r="H10" s="336"/>
      <c r="I10" s="206"/>
      <c r="J10" s="206">
        <v>0</v>
      </c>
      <c r="K10" s="337"/>
      <c r="L10" s="208"/>
      <c r="M10" s="209"/>
      <c r="N10" s="209"/>
      <c r="O10" s="338"/>
    </row>
    <row r="11" spans="1:20" s="281" customFormat="1" ht="15.75" x14ac:dyDescent="0.2">
      <c r="A11" s="171" t="s">
        <v>1</v>
      </c>
      <c r="B11" s="86"/>
      <c r="C11" s="86"/>
      <c r="D11" s="86"/>
      <c r="E11" s="86"/>
      <c r="F11" s="86"/>
      <c r="G11" s="87"/>
      <c r="H11" s="57">
        <v>0</v>
      </c>
      <c r="I11" s="57">
        <v>0</v>
      </c>
      <c r="J11" s="58"/>
      <c r="K11" s="28">
        <f>SUM(K10:K10)</f>
        <v>0</v>
      </c>
      <c r="L11" s="29"/>
      <c r="M11" s="172">
        <f>SUM(M10:M10)</f>
        <v>0</v>
      </c>
      <c r="N11" s="172">
        <f>SUM(N10:N10)</f>
        <v>0</v>
      </c>
      <c r="O11" s="59">
        <f>SUM(O10:O10)</f>
        <v>0</v>
      </c>
    </row>
    <row r="12" spans="1:20" s="281" customFormat="1" ht="15" x14ac:dyDescent="0.2">
      <c r="A12" s="31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52"/>
    </row>
    <row r="13" spans="1:20" s="281" customFormat="1" ht="15.75" x14ac:dyDescent="0.2">
      <c r="A13" s="307" t="s">
        <v>1</v>
      </c>
      <c r="B13" s="84" t="s">
        <v>27</v>
      </c>
      <c r="C13" s="84"/>
      <c r="D13" s="84"/>
      <c r="E13" s="60"/>
      <c r="F13" s="84"/>
      <c r="G13" s="85"/>
      <c r="H13" s="17">
        <f>H7</f>
        <v>630</v>
      </c>
      <c r="I13" s="53">
        <f>I7</f>
        <v>48</v>
      </c>
      <c r="J13" s="53">
        <f>J7</f>
        <v>0</v>
      </c>
      <c r="K13" s="53">
        <f>K7</f>
        <v>678</v>
      </c>
      <c r="L13" s="54"/>
      <c r="M13" s="53">
        <f>M7</f>
        <v>0</v>
      </c>
      <c r="N13" s="53">
        <f>N7</f>
        <v>0</v>
      </c>
      <c r="O13" s="55">
        <f>SUM(K13-M13-N13)</f>
        <v>678</v>
      </c>
    </row>
    <row r="14" spans="1:20" s="281" customFormat="1" ht="15.75" x14ac:dyDescent="0.25">
      <c r="A14" s="31" t="s">
        <v>55</v>
      </c>
      <c r="B14" s="174"/>
      <c r="C14" s="303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52"/>
    </row>
    <row r="15" spans="1:20" s="305" customFormat="1" ht="15" x14ac:dyDescent="0.2">
      <c r="A15" s="31"/>
      <c r="B15" s="174"/>
      <c r="C15" s="174"/>
      <c r="D15" s="174"/>
      <c r="E15" s="174"/>
      <c r="F15" s="174"/>
      <c r="G15" s="174"/>
      <c r="H15" s="182" t="s">
        <v>42</v>
      </c>
      <c r="I15" s="183"/>
      <c r="J15" s="183"/>
      <c r="K15" s="183"/>
      <c r="L15" s="183"/>
      <c r="M15" s="183"/>
      <c r="N15" s="183"/>
      <c r="O15" s="308">
        <v>30</v>
      </c>
    </row>
    <row r="16" spans="1:20" s="305" customFormat="1" ht="16.5" thickBot="1" x14ac:dyDescent="0.25">
      <c r="A16" s="31"/>
      <c r="B16" s="174"/>
      <c r="C16" s="174"/>
      <c r="D16" s="174"/>
      <c r="E16" s="174"/>
      <c r="F16" s="174"/>
      <c r="G16" s="174"/>
      <c r="H16" s="309" t="s">
        <v>44</v>
      </c>
      <c r="I16" s="310"/>
      <c r="J16" s="310"/>
      <c r="K16" s="310"/>
      <c r="L16" s="310"/>
      <c r="M16" s="310"/>
      <c r="N16" s="310"/>
      <c r="O16" s="311">
        <f>O15*1</f>
        <v>30</v>
      </c>
    </row>
    <row r="17" spans="1:17" s="305" customFormat="1" ht="16.5" thickBot="1" x14ac:dyDescent="0.25">
      <c r="A17" s="185"/>
      <c r="B17" s="187"/>
      <c r="C17" s="187"/>
      <c r="D17" s="187"/>
      <c r="E17" s="187"/>
      <c r="F17" s="187"/>
      <c r="G17" s="187"/>
      <c r="H17" s="312" t="s">
        <v>45</v>
      </c>
      <c r="I17" s="313"/>
      <c r="J17" s="313"/>
      <c r="K17" s="313"/>
      <c r="L17" s="313"/>
      <c r="M17" s="313"/>
      <c r="N17" s="313"/>
      <c r="O17" s="61">
        <f>SUM(O13+O16)</f>
        <v>708</v>
      </c>
      <c r="Q17" s="314"/>
    </row>
    <row r="18" spans="1:17" s="315" customFormat="1" x14ac:dyDescent="0.2"/>
    <row r="19" spans="1:17" s="315" customFormat="1" x14ac:dyDescent="0.2"/>
    <row r="20" spans="1:17" s="315" customFormat="1" x14ac:dyDescent="0.2"/>
    <row r="21" spans="1:17" s="315" customFormat="1" x14ac:dyDescent="0.2"/>
    <row r="22" spans="1:17" s="315" customFormat="1" x14ac:dyDescent="0.2"/>
    <row r="23" spans="1:17" s="315" customFormat="1" x14ac:dyDescent="0.2">
      <c r="I23" s="316"/>
    </row>
    <row r="24" spans="1:17" s="315" customFormat="1" x14ac:dyDescent="0.2">
      <c r="I24" s="316"/>
    </row>
    <row r="25" spans="1:17" s="315" customFormat="1" x14ac:dyDescent="0.2">
      <c r="I25" s="316"/>
    </row>
    <row r="26" spans="1:17" s="315" customFormat="1" x14ac:dyDescent="0.2"/>
    <row r="27" spans="1:17" s="315" customFormat="1" x14ac:dyDescent="0.2"/>
    <row r="28" spans="1:17" s="315" customFormat="1" x14ac:dyDescent="0.2"/>
    <row r="29" spans="1:17" s="315" customFormat="1" x14ac:dyDescent="0.2"/>
    <row r="30" spans="1:17" s="315" customFormat="1" x14ac:dyDescent="0.2"/>
    <row r="31" spans="1:17" s="315" customFormat="1" x14ac:dyDescent="0.2"/>
    <row r="32" spans="1:17" s="315" customFormat="1" x14ac:dyDescent="0.2"/>
    <row r="33" spans="8:15" s="315" customFormat="1" x14ac:dyDescent="0.2"/>
    <row r="34" spans="8:15" s="315" customFormat="1" x14ac:dyDescent="0.2"/>
    <row r="35" spans="8:15" s="315" customFormat="1" x14ac:dyDescent="0.2"/>
    <row r="36" spans="8:15" s="315" customFormat="1" x14ac:dyDescent="0.2"/>
    <row r="37" spans="8:15" s="315" customFormat="1" x14ac:dyDescent="0.2"/>
    <row r="38" spans="8:15" s="315" customFormat="1" x14ac:dyDescent="0.2"/>
    <row r="39" spans="8:15" s="315" customFormat="1" x14ac:dyDescent="0.2"/>
    <row r="40" spans="8:15" s="281" customFormat="1" ht="18" x14ac:dyDescent="0.2">
      <c r="H40" s="283"/>
      <c r="I40" s="283"/>
      <c r="J40" s="283"/>
      <c r="K40" s="283"/>
      <c r="L40" s="283"/>
      <c r="M40" s="283"/>
      <c r="N40" s="283"/>
      <c r="O40" s="12"/>
    </row>
  </sheetData>
  <mergeCells count="26">
    <mergeCell ref="A1:O1"/>
    <mergeCell ref="A2:C2"/>
    <mergeCell ref="D2:E2"/>
    <mergeCell ref="J2:O2"/>
    <mergeCell ref="A3:C3"/>
    <mergeCell ref="D3:E3"/>
    <mergeCell ref="J3:O3"/>
    <mergeCell ref="H16:N16"/>
    <mergeCell ref="H17:N17"/>
    <mergeCell ref="O4:O5"/>
    <mergeCell ref="A4:A5"/>
    <mergeCell ref="B4:B5"/>
    <mergeCell ref="C4:C5"/>
    <mergeCell ref="D4:D5"/>
    <mergeCell ref="E4:E5"/>
    <mergeCell ref="F4:F5"/>
    <mergeCell ref="G4:G5"/>
    <mergeCell ref="B7:G7"/>
    <mergeCell ref="A8:O8"/>
    <mergeCell ref="B11:G11"/>
    <mergeCell ref="H15:N15"/>
    <mergeCell ref="H4:H5"/>
    <mergeCell ref="I4:I5"/>
    <mergeCell ref="J4:J5"/>
    <mergeCell ref="K4:K5"/>
    <mergeCell ref="L4:N4"/>
  </mergeCells>
  <phoneticPr fontId="10" type="noConversion"/>
  <pageMargins left="0.31496062992125984" right="0.11811023622047245" top="0.39370078740157483" bottom="0.3937007874015748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0" zoomScaleNormal="80" workbookViewId="0">
      <selection activeCell="B28" sqref="B28"/>
    </sheetView>
  </sheetViews>
  <sheetFormatPr defaultRowHeight="15" x14ac:dyDescent="0.25"/>
  <cols>
    <col min="1" max="1" width="5.42578125" style="13" customWidth="1"/>
    <col min="2" max="2" width="49.85546875" style="13" bestFit="1" customWidth="1"/>
    <col min="3" max="3" width="12.85546875" style="13" bestFit="1" customWidth="1"/>
    <col min="4" max="4" width="10.85546875" style="13" bestFit="1" customWidth="1"/>
    <col min="5" max="5" width="9.28515625" style="13" bestFit="1" customWidth="1"/>
    <col min="6" max="6" width="11.28515625" style="13" bestFit="1" customWidth="1"/>
    <col min="7" max="7" width="12.28515625" style="13" customWidth="1"/>
    <col min="8" max="8" width="14.5703125" style="13" bestFit="1" customWidth="1"/>
    <col min="9" max="9" width="12.7109375" style="13" bestFit="1" customWidth="1"/>
    <col min="10" max="10" width="13.85546875" style="13" customWidth="1"/>
    <col min="11" max="11" width="12.140625" style="13" bestFit="1" customWidth="1"/>
    <col min="12" max="12" width="7.5703125" style="13" customWidth="1"/>
    <col min="13" max="13" width="9.42578125" style="13" bestFit="1" customWidth="1"/>
    <col min="14" max="14" width="9.28515625" style="13" bestFit="1" customWidth="1"/>
    <col min="15" max="15" width="11.7109375" style="13" bestFit="1" customWidth="1"/>
    <col min="16" max="16" width="0.140625" style="13" customWidth="1"/>
    <col min="17" max="16384" width="9.140625" style="13"/>
  </cols>
  <sheetData>
    <row r="1" spans="1:15" ht="70.5" customHeight="1" thickBot="1" x14ac:dyDescent="0.3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2"/>
    </row>
    <row r="2" spans="1:15" x14ac:dyDescent="0.25">
      <c r="A2" s="235" t="s">
        <v>110</v>
      </c>
      <c r="B2" s="236"/>
      <c r="C2" s="236"/>
      <c r="D2" s="236" t="s">
        <v>54</v>
      </c>
      <c r="E2" s="236"/>
      <c r="F2" s="253" t="s">
        <v>2</v>
      </c>
      <c r="G2" s="253" t="s">
        <v>3</v>
      </c>
      <c r="H2" s="253" t="s">
        <v>32</v>
      </c>
      <c r="I2" s="253" t="s">
        <v>4</v>
      </c>
      <c r="J2" s="236" t="s">
        <v>5</v>
      </c>
      <c r="K2" s="236"/>
      <c r="L2" s="236"/>
      <c r="M2" s="236"/>
      <c r="N2" s="236"/>
      <c r="O2" s="255"/>
    </row>
    <row r="3" spans="1:15" ht="44.25" customHeight="1" x14ac:dyDescent="0.25">
      <c r="A3" s="347" t="s">
        <v>203</v>
      </c>
      <c r="B3" s="138"/>
      <c r="C3" s="138"/>
      <c r="D3" s="343" t="s">
        <v>190</v>
      </c>
      <c r="E3" s="343"/>
      <c r="F3" s="240" t="s">
        <v>188</v>
      </c>
      <c r="G3" s="240" t="s">
        <v>187</v>
      </c>
      <c r="H3" s="241">
        <v>20</v>
      </c>
      <c r="I3" s="242">
        <v>4.8</v>
      </c>
      <c r="J3" s="243" t="s">
        <v>6</v>
      </c>
      <c r="K3" s="243"/>
      <c r="L3" s="243"/>
      <c r="M3" s="243"/>
      <c r="N3" s="243"/>
      <c r="O3" s="244"/>
    </row>
    <row r="4" spans="1:15" x14ac:dyDescent="0.25">
      <c r="A4" s="348" t="s">
        <v>7</v>
      </c>
      <c r="B4" s="100" t="s">
        <v>8</v>
      </c>
      <c r="C4" s="100" t="s">
        <v>9</v>
      </c>
      <c r="D4" s="100" t="s">
        <v>10</v>
      </c>
      <c r="E4" s="100" t="s">
        <v>11</v>
      </c>
      <c r="F4" s="100"/>
      <c r="G4" s="100" t="s">
        <v>13</v>
      </c>
      <c r="H4" s="100" t="s">
        <v>28</v>
      </c>
      <c r="I4" s="100" t="s">
        <v>14</v>
      </c>
      <c r="J4" s="100" t="s">
        <v>15</v>
      </c>
      <c r="K4" s="100" t="s">
        <v>16</v>
      </c>
      <c r="L4" s="101" t="s">
        <v>17</v>
      </c>
      <c r="M4" s="102"/>
      <c r="N4" s="103"/>
      <c r="O4" s="349" t="s">
        <v>18</v>
      </c>
    </row>
    <row r="5" spans="1:15" ht="53.25" customHeight="1" thickBot="1" x14ac:dyDescent="0.3">
      <c r="A5" s="350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248" t="s">
        <v>19</v>
      </c>
      <c r="M5" s="234" t="s">
        <v>20</v>
      </c>
      <c r="N5" s="234" t="s">
        <v>21</v>
      </c>
      <c r="O5" s="351"/>
    </row>
    <row r="6" spans="1:15" x14ac:dyDescent="0.25">
      <c r="A6" s="8">
        <v>1</v>
      </c>
      <c r="B6" s="352" t="s">
        <v>171</v>
      </c>
      <c r="C6" s="352" t="s">
        <v>143</v>
      </c>
      <c r="D6" s="352" t="s">
        <v>35</v>
      </c>
      <c r="E6" s="67">
        <v>1</v>
      </c>
      <c r="F6" s="69">
        <v>45505</v>
      </c>
      <c r="G6" s="69">
        <v>45689</v>
      </c>
      <c r="H6" s="344">
        <v>630</v>
      </c>
      <c r="I6" s="345">
        <v>96</v>
      </c>
      <c r="J6" s="68"/>
      <c r="K6" s="345">
        <f t="shared" ref="K6:K9" si="0">H6+I6+J6</f>
        <v>726</v>
      </c>
      <c r="L6" s="266"/>
      <c r="M6" s="345"/>
      <c r="N6" s="345"/>
      <c r="O6" s="354">
        <f>SUM(K6-M6-N6)</f>
        <v>726</v>
      </c>
    </row>
    <row r="7" spans="1:15" x14ac:dyDescent="0.25">
      <c r="A7" s="8">
        <v>2</v>
      </c>
      <c r="B7" s="75" t="s">
        <v>120</v>
      </c>
      <c r="C7" s="75" t="s">
        <v>119</v>
      </c>
      <c r="D7" s="15" t="s">
        <v>35</v>
      </c>
      <c r="E7" s="45">
        <v>1</v>
      </c>
      <c r="F7" s="16">
        <v>45568</v>
      </c>
      <c r="G7" s="16">
        <v>45749</v>
      </c>
      <c r="H7" s="46">
        <v>630</v>
      </c>
      <c r="I7" s="72">
        <v>96</v>
      </c>
      <c r="J7" s="76"/>
      <c r="K7" s="72">
        <f t="shared" si="0"/>
        <v>726</v>
      </c>
      <c r="L7" s="74"/>
      <c r="M7" s="72"/>
      <c r="N7" s="72"/>
      <c r="O7" s="355">
        <f t="shared" ref="O7:O10" si="1">SUM(K7-M7-N7)</f>
        <v>726</v>
      </c>
    </row>
    <row r="8" spans="1:15" x14ac:dyDescent="0.25">
      <c r="A8" s="8">
        <v>3</v>
      </c>
      <c r="B8" s="353" t="s">
        <v>142</v>
      </c>
      <c r="C8" s="353" t="s">
        <v>143</v>
      </c>
      <c r="D8" s="353" t="s">
        <v>35</v>
      </c>
      <c r="E8" s="50">
        <v>1</v>
      </c>
      <c r="F8" s="1">
        <v>45567</v>
      </c>
      <c r="G8" s="16">
        <v>45748</v>
      </c>
      <c r="H8" s="46">
        <v>630</v>
      </c>
      <c r="I8" s="72">
        <v>96</v>
      </c>
      <c r="J8" s="47"/>
      <c r="K8" s="72">
        <f t="shared" si="0"/>
        <v>726</v>
      </c>
      <c r="L8" s="74"/>
      <c r="M8" s="72"/>
      <c r="N8" s="72"/>
      <c r="O8" s="355">
        <f t="shared" si="1"/>
        <v>726</v>
      </c>
    </row>
    <row r="9" spans="1:15" x14ac:dyDescent="0.25">
      <c r="A9" s="8">
        <v>4</v>
      </c>
      <c r="B9" s="353" t="s">
        <v>168</v>
      </c>
      <c r="C9" s="353" t="s">
        <v>165</v>
      </c>
      <c r="D9" s="353" t="s">
        <v>35</v>
      </c>
      <c r="E9" s="50" t="s">
        <v>192</v>
      </c>
      <c r="F9" s="16">
        <v>45505</v>
      </c>
      <c r="G9" s="16">
        <v>45689</v>
      </c>
      <c r="H9" s="46">
        <v>630</v>
      </c>
      <c r="I9" s="72">
        <v>96</v>
      </c>
      <c r="J9" s="47"/>
      <c r="K9" s="72">
        <f t="shared" si="0"/>
        <v>726</v>
      </c>
      <c r="L9" s="74"/>
      <c r="M9" s="72"/>
      <c r="N9" s="72"/>
      <c r="O9" s="355">
        <v>273</v>
      </c>
    </row>
    <row r="10" spans="1:15" x14ac:dyDescent="0.25">
      <c r="A10" s="8">
        <v>5</v>
      </c>
      <c r="B10" s="353" t="s">
        <v>169</v>
      </c>
      <c r="C10" s="353" t="s">
        <v>143</v>
      </c>
      <c r="D10" s="353" t="s">
        <v>170</v>
      </c>
      <c r="E10" s="50" t="s">
        <v>192</v>
      </c>
      <c r="F10" s="1">
        <v>45505</v>
      </c>
      <c r="G10" s="16">
        <v>45689</v>
      </c>
      <c r="H10" s="46">
        <v>630</v>
      </c>
      <c r="I10" s="72">
        <v>0</v>
      </c>
      <c r="J10" s="47"/>
      <c r="K10" s="72">
        <v>273</v>
      </c>
      <c r="L10" s="74"/>
      <c r="M10" s="73"/>
      <c r="N10" s="73"/>
      <c r="O10" s="355">
        <f t="shared" si="1"/>
        <v>273</v>
      </c>
    </row>
    <row r="11" spans="1:15" x14ac:dyDescent="0.25">
      <c r="A11" s="8">
        <v>6</v>
      </c>
      <c r="B11" s="353" t="s">
        <v>167</v>
      </c>
      <c r="C11" s="353" t="s">
        <v>143</v>
      </c>
      <c r="D11" s="353" t="s">
        <v>35</v>
      </c>
      <c r="E11" s="50">
        <v>1</v>
      </c>
      <c r="F11" s="16">
        <v>45505</v>
      </c>
      <c r="G11" s="16">
        <v>45689</v>
      </c>
      <c r="H11" s="46">
        <v>630</v>
      </c>
      <c r="I11" s="72">
        <v>0</v>
      </c>
      <c r="J11" s="47"/>
      <c r="K11" s="72">
        <v>273</v>
      </c>
      <c r="L11" s="74"/>
      <c r="M11" s="73"/>
      <c r="N11" s="73"/>
      <c r="O11" s="355">
        <v>726</v>
      </c>
    </row>
    <row r="12" spans="1:15" x14ac:dyDescent="0.25">
      <c r="A12" s="9"/>
      <c r="B12" s="90" t="s">
        <v>22</v>
      </c>
      <c r="C12" s="90"/>
      <c r="D12" s="90"/>
      <c r="E12" s="90"/>
      <c r="F12" s="90"/>
      <c r="G12" s="91"/>
      <c r="H12" s="49">
        <f>SUM(H6:H11)</f>
        <v>3780</v>
      </c>
      <c r="I12" s="71">
        <f>SUM(I6:I11)</f>
        <v>384</v>
      </c>
      <c r="J12" s="41">
        <f>SUM(J7:J7)</f>
        <v>0</v>
      </c>
      <c r="K12" s="48">
        <f>SUM(K6:K11)</f>
        <v>3450</v>
      </c>
      <c r="L12" s="42">
        <v>0</v>
      </c>
      <c r="M12" s="356">
        <f>SUM(M7:M7)</f>
        <v>0</v>
      </c>
      <c r="N12" s="48">
        <f>SUM(N6:N11)</f>
        <v>0</v>
      </c>
      <c r="O12" s="43">
        <f>SUM(O6:O11)</f>
        <v>3450</v>
      </c>
    </row>
    <row r="13" spans="1:15" ht="15.75" thickBot="1" x14ac:dyDescent="0.3">
      <c r="A13" s="285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7"/>
    </row>
    <row r="14" spans="1:15" ht="53.25" customHeight="1" thickBot="1" x14ac:dyDescent="0.3">
      <c r="A14" s="295" t="s">
        <v>7</v>
      </c>
      <c r="B14" s="300" t="s">
        <v>8</v>
      </c>
      <c r="C14" s="300" t="s">
        <v>9</v>
      </c>
      <c r="D14" s="375" t="s">
        <v>10</v>
      </c>
      <c r="E14" s="298" t="s">
        <v>11</v>
      </c>
      <c r="F14" s="299" t="s">
        <v>23</v>
      </c>
      <c r="G14" s="299" t="s">
        <v>24</v>
      </c>
      <c r="H14" s="300" t="s">
        <v>25</v>
      </c>
      <c r="I14" s="300" t="s">
        <v>14</v>
      </c>
      <c r="J14" s="300" t="s">
        <v>26</v>
      </c>
      <c r="K14" s="300" t="s">
        <v>16</v>
      </c>
      <c r="L14" s="301" t="s">
        <v>19</v>
      </c>
      <c r="M14" s="300" t="s">
        <v>20</v>
      </c>
      <c r="N14" s="300" t="s">
        <v>21</v>
      </c>
      <c r="O14" s="302" t="s">
        <v>18</v>
      </c>
    </row>
    <row r="15" spans="1:15" x14ac:dyDescent="0.25">
      <c r="A15" s="8"/>
      <c r="B15" s="365"/>
      <c r="C15" s="365"/>
      <c r="D15" s="366"/>
      <c r="E15" s="367"/>
      <c r="F15" s="368"/>
      <c r="G15" s="368"/>
      <c r="H15" s="369"/>
      <c r="I15" s="370"/>
      <c r="J15" s="370">
        <v>0</v>
      </c>
      <c r="K15" s="371"/>
      <c r="L15" s="372"/>
      <c r="M15" s="373"/>
      <c r="N15" s="373"/>
      <c r="O15" s="374"/>
    </row>
    <row r="16" spans="1:15" x14ac:dyDescent="0.25">
      <c r="A16" s="267" t="s">
        <v>1</v>
      </c>
      <c r="B16" s="92"/>
      <c r="C16" s="92"/>
      <c r="D16" s="92"/>
      <c r="E16" s="92"/>
      <c r="F16" s="92"/>
      <c r="G16" s="93"/>
      <c r="H16" s="2">
        <v>0</v>
      </c>
      <c r="I16" s="2">
        <v>0</v>
      </c>
      <c r="J16" s="3"/>
      <c r="K16" s="4">
        <f>SUM(K15:K15)</f>
        <v>0</v>
      </c>
      <c r="L16" s="5"/>
      <c r="M16" s="268"/>
      <c r="N16" s="268"/>
      <c r="O16" s="10">
        <v>0</v>
      </c>
    </row>
    <row r="17" spans="1:15" x14ac:dyDescent="0.25">
      <c r="A17" s="11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69"/>
    </row>
    <row r="18" spans="1:15" x14ac:dyDescent="0.25">
      <c r="A18" s="270" t="s">
        <v>1</v>
      </c>
      <c r="B18" s="82" t="s">
        <v>27</v>
      </c>
      <c r="C18" s="82"/>
      <c r="D18" s="82"/>
      <c r="E18" s="7"/>
      <c r="F18" s="82"/>
      <c r="G18" s="83"/>
      <c r="H18" s="71">
        <f>SUM(H16+H12)</f>
        <v>3780</v>
      </c>
      <c r="I18" s="71">
        <f>SUM(I12+I16)</f>
        <v>384</v>
      </c>
      <c r="J18" s="41">
        <f>J12</f>
        <v>0</v>
      </c>
      <c r="K18" s="17">
        <f>SUM(K12+K16)</f>
        <v>3450</v>
      </c>
      <c r="L18" s="44"/>
      <c r="M18" s="357">
        <f>M12</f>
        <v>0</v>
      </c>
      <c r="N18" s="357">
        <f>N12</f>
        <v>0</v>
      </c>
      <c r="O18" s="18">
        <f>SUM(O12+O16)</f>
        <v>3450</v>
      </c>
    </row>
    <row r="19" spans="1:15" x14ac:dyDescent="0.25">
      <c r="A19" s="11" t="s">
        <v>31</v>
      </c>
      <c r="B19" s="226"/>
      <c r="C19" s="227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69"/>
    </row>
    <row r="20" spans="1:15" x14ac:dyDescent="0.25">
      <c r="A20" s="11"/>
      <c r="B20" s="226"/>
      <c r="C20" s="226"/>
      <c r="D20" s="226"/>
      <c r="E20" s="226"/>
      <c r="F20" s="226"/>
      <c r="G20" s="226"/>
      <c r="H20" s="358" t="s">
        <v>111</v>
      </c>
      <c r="I20" s="359"/>
      <c r="J20" s="359"/>
      <c r="K20" s="359"/>
      <c r="L20" s="359"/>
      <c r="M20" s="359"/>
      <c r="N20" s="359"/>
      <c r="O20" s="360">
        <v>30</v>
      </c>
    </row>
    <row r="21" spans="1:15" ht="15.75" thickBot="1" x14ac:dyDescent="0.3">
      <c r="A21" s="11"/>
      <c r="B21" s="226"/>
      <c r="C21" s="226"/>
      <c r="D21" s="226"/>
      <c r="E21" s="226"/>
      <c r="F21" s="226"/>
      <c r="G21" s="226"/>
      <c r="H21" s="361" t="s">
        <v>112</v>
      </c>
      <c r="I21" s="362"/>
      <c r="J21" s="362"/>
      <c r="K21" s="362"/>
      <c r="L21" s="362"/>
      <c r="M21" s="362"/>
      <c r="N21" s="362"/>
      <c r="O21" s="341">
        <f>O20*A11</f>
        <v>180</v>
      </c>
    </row>
    <row r="22" spans="1:15" ht="15.75" thickBot="1" x14ac:dyDescent="0.3">
      <c r="A22" s="276"/>
      <c r="B22" s="278"/>
      <c r="C22" s="278"/>
      <c r="D22" s="278"/>
      <c r="E22" s="278"/>
      <c r="F22" s="278"/>
      <c r="G22" s="278"/>
      <c r="H22" s="363" t="s">
        <v>41</v>
      </c>
      <c r="I22" s="364"/>
      <c r="J22" s="364"/>
      <c r="K22" s="364"/>
      <c r="L22" s="364"/>
      <c r="M22" s="364"/>
      <c r="N22" s="364"/>
      <c r="O22" s="342">
        <f>SUM(O18+O21)</f>
        <v>3630</v>
      </c>
    </row>
  </sheetData>
  <mergeCells count="26">
    <mergeCell ref="A1:O1"/>
    <mergeCell ref="B16:G16"/>
    <mergeCell ref="H20:N20"/>
    <mergeCell ref="H21:N21"/>
    <mergeCell ref="H22:N22"/>
    <mergeCell ref="J4:J5"/>
    <mergeCell ref="K4:K5"/>
    <mergeCell ref="L4:N4"/>
    <mergeCell ref="O4:O5"/>
    <mergeCell ref="B12:G12"/>
    <mergeCell ref="A13:O13"/>
    <mergeCell ref="D4:D5"/>
    <mergeCell ref="E4:E5"/>
    <mergeCell ref="F4:F5"/>
    <mergeCell ref="G4:G5"/>
    <mergeCell ref="H4:H5"/>
    <mergeCell ref="I4:I5"/>
    <mergeCell ref="A4:A5"/>
    <mergeCell ref="B4:B5"/>
    <mergeCell ref="C4:C5"/>
    <mergeCell ref="A2:C2"/>
    <mergeCell ref="D2:E2"/>
    <mergeCell ref="J2:O2"/>
    <mergeCell ref="A3:C3"/>
    <mergeCell ref="D3:E3"/>
    <mergeCell ref="J3:O3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52" orientation="landscape" horizontalDpi="0" verticalDpi="0" r:id="rId1"/>
  <ignoredErrors>
    <ignoredError sqref="J1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38b830-2cd6-4fe6-b4dd-8eb6b8dc6b2f">
      <Terms xmlns="http://schemas.microsoft.com/office/infopath/2007/PartnerControls"/>
    </lcf76f155ced4ddcb4097134ff3c332f>
    <TaxCatchAll xmlns="88567f53-9834-4087-b4db-58b6dcbce5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AE0EE7621BF847BB161AA9F846959E" ma:contentTypeVersion="15" ma:contentTypeDescription="Crie um novo documento." ma:contentTypeScope="" ma:versionID="64d567e487ce25293320c8425d6f1244">
  <xsd:schema xmlns:xsd="http://www.w3.org/2001/XMLSchema" xmlns:xs="http://www.w3.org/2001/XMLSchema" xmlns:p="http://schemas.microsoft.com/office/2006/metadata/properties" xmlns:ns2="88567f53-9834-4087-b4db-58b6dcbce5c9" xmlns:ns3="9538b830-2cd6-4fe6-b4dd-8eb6b8dc6b2f" targetNamespace="http://schemas.microsoft.com/office/2006/metadata/properties" ma:root="true" ma:fieldsID="71dc0ec0aad6fcab94131aa52b2fae97" ns2:_="" ns3:_="">
    <xsd:import namespace="88567f53-9834-4087-b4db-58b6dcbce5c9"/>
    <xsd:import namespace="9538b830-2cd6-4fe6-b4dd-8eb6b8dc6b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67f53-9834-4087-b4db-58b6dcbce5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ec0adfc-57f8-4e57-b706-e92450e15f70}" ma:internalName="TaxCatchAll" ma:showField="CatchAllData" ma:web="88567f53-9834-4087-b4db-58b6dcbce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8b830-2cd6-4fe6-b4dd-8eb6b8dc6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696c08b-d01c-4a4d-9eed-b48c3335f7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EA2F29-DA20-4C21-AD2D-74D6C1191C45}">
  <ds:schemaRefs>
    <ds:schemaRef ds:uri="http://schemas.microsoft.com/office/2006/metadata/properties"/>
    <ds:schemaRef ds:uri="http://schemas.microsoft.com/office/infopath/2007/PartnerControls"/>
    <ds:schemaRef ds:uri="9538b830-2cd6-4fe6-b4dd-8eb6b8dc6b2f"/>
    <ds:schemaRef ds:uri="88567f53-9834-4087-b4db-58b6dcbce5c9"/>
  </ds:schemaRefs>
</ds:datastoreItem>
</file>

<file path=customXml/itemProps2.xml><?xml version="1.0" encoding="utf-8"?>
<ds:datastoreItem xmlns:ds="http://schemas.openxmlformats.org/officeDocument/2006/customXml" ds:itemID="{44D48CFC-9820-42B5-ABFB-2E8A76D19E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C1342-C231-4105-9EBE-32C0DA1C8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67f53-9834-4087-b4db-58b6dcbce5c9"/>
    <ds:schemaRef ds:uri="9538b830-2cd6-4fe6-b4dd-8eb6b8dc6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Prog. Estágio</vt:lpstr>
      <vt:lpstr>IGD-M</vt:lpstr>
      <vt:lpstr>CRAS</vt:lpstr>
      <vt:lpstr>CRIANÇA FELIZ</vt:lpstr>
      <vt:lpstr>'Prog. Estágio'!Area_de_impressao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2025-01-27T13:02:28Z</cp:lastPrinted>
  <dcterms:created xsi:type="dcterms:W3CDTF">2017-01-27T13:47:29Z</dcterms:created>
  <dcterms:modified xsi:type="dcterms:W3CDTF">2025-03-11T15:45:22Z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a25f9-02cd-4cbd-87d8-d4a5179b21ee_Enabled">
    <vt:lpwstr>true</vt:lpwstr>
  </property>
  <property fmtid="{D5CDD505-2E9C-101B-9397-08002B2CF9AE}" pid="3" name="MSIP_Label_40aa25f9-02cd-4cbd-87d8-d4a5179b21ee_SetDate">
    <vt:lpwstr>2023-11-22T15:38:06Z</vt:lpwstr>
  </property>
  <property fmtid="{D5CDD505-2E9C-101B-9397-08002B2CF9AE}" pid="4" name="MSIP_Label_40aa25f9-02cd-4cbd-87d8-d4a5179b21ee_Method">
    <vt:lpwstr>Standard</vt:lpwstr>
  </property>
  <property fmtid="{D5CDD505-2E9C-101B-9397-08002B2CF9AE}" pid="5" name="MSIP_Label_40aa25f9-02cd-4cbd-87d8-d4a5179b21ee_Name">
    <vt:lpwstr>defa4170-0d19-0005-0004-bc88714345d2</vt:lpwstr>
  </property>
  <property fmtid="{D5CDD505-2E9C-101B-9397-08002B2CF9AE}" pid="6" name="MSIP_Label_40aa25f9-02cd-4cbd-87d8-d4a5179b21ee_SiteId">
    <vt:lpwstr>8e302684-0245-48e2-9345-31008cbfcf66</vt:lpwstr>
  </property>
  <property fmtid="{D5CDD505-2E9C-101B-9397-08002B2CF9AE}" pid="7" name="MSIP_Label_40aa25f9-02cd-4cbd-87d8-d4a5179b21ee_ActionId">
    <vt:lpwstr>886bfc3b-5fd8-499a-ac25-8e05158ac821</vt:lpwstr>
  </property>
  <property fmtid="{D5CDD505-2E9C-101B-9397-08002B2CF9AE}" pid="8" name="MSIP_Label_40aa25f9-02cd-4cbd-87d8-d4a5179b21ee_ContentBits">
    <vt:lpwstr>0</vt:lpwstr>
  </property>
  <property fmtid="{D5CDD505-2E9C-101B-9397-08002B2CF9AE}" pid="9" name="ContentTypeId">
    <vt:lpwstr>0x0101001FAE0EE7621BF847BB161AA9F846959E</vt:lpwstr>
  </property>
  <property fmtid="{D5CDD505-2E9C-101B-9397-08002B2CF9AE}" pid="10" name="MediaServiceImageTags">
    <vt:lpwstr/>
  </property>
</Properties>
</file>